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fukuipref-my.sharepoint.com/personal/rousei_pref_fukui_lg_jp/Documents/労働政策課　OneDrive/★シン・労働環境Ｇ/23 就業環境基礎調査/Ｒ７　基礎調査/09：報告/HP掲載用/"/>
    </mc:Choice>
  </mc:AlternateContent>
  <xr:revisionPtr revIDLastSave="206" documentId="8_{831FA30A-B64A-4A09-AAD6-9D84D1B0E5DF}" xr6:coauthVersionLast="47" xr6:coauthVersionMax="47" xr10:uidLastSave="{A4A050BF-6167-4E54-AC3B-D5444D32E725}"/>
  <bookViews>
    <workbookView xWindow="-108" yWindow="-108" windowWidth="23256" windowHeight="13896" tabRatio="845" xr2:uid="{00000000-000D-0000-FFFF-FFFF00000000}"/>
  </bookViews>
  <sheets>
    <sheet name="目次" sheetId="166" r:id="rId1"/>
    <sheet name="表1" sheetId="42" r:id="rId2"/>
    <sheet name="表2" sheetId="215" r:id="rId3"/>
    <sheet name="表3‐1" sheetId="141" r:id="rId4"/>
    <sheet name="表3-2" sheetId="149" r:id="rId5"/>
    <sheet name="表3 形態別内訳(60歳以上 (3)" sheetId="150" state="hidden" r:id="rId6"/>
    <sheet name="表3-3" sheetId="151" r:id="rId7"/>
    <sheet name="表4" sheetId="131" r:id="rId8"/>
    <sheet name="表5-1" sheetId="132" r:id="rId9"/>
    <sheet name="表5-2" sheetId="142" r:id="rId10"/>
    <sheet name="表5-3" sheetId="192" r:id="rId11"/>
    <sheet name="表5-4" sheetId="193" r:id="rId12"/>
    <sheet name="表5-5" sheetId="197" r:id="rId13"/>
    <sheet name="表5-6" sheetId="194" r:id="rId14"/>
    <sheet name="表5-7" sheetId="195" r:id="rId15"/>
    <sheet name="表5-8" sheetId="143" r:id="rId16"/>
    <sheet name="表6" sheetId="74" r:id="rId17"/>
    <sheet name="表7" sheetId="119" r:id="rId18"/>
    <sheet name="表8" sheetId="133" r:id="rId19"/>
    <sheet name="表9" sheetId="77" r:id="rId20"/>
    <sheet name="表10" sheetId="44" r:id="rId21"/>
    <sheet name="表11" sheetId="109" r:id="rId22"/>
    <sheet name="表12-1" sheetId="196" r:id="rId23"/>
    <sheet name="表12-2" sheetId="188" r:id="rId24"/>
    <sheet name="表12-3" sheetId="190" r:id="rId25"/>
    <sheet name="表12-4" sheetId="191" r:id="rId26"/>
    <sheet name="表13" sheetId="12" r:id="rId27"/>
    <sheet name="表14" sheetId="17" r:id="rId28"/>
    <sheet name="表15-1" sheetId="114" r:id="rId29"/>
    <sheet name="表15-2" sheetId="115" r:id="rId30"/>
    <sheet name="表15-3" sheetId="116" r:id="rId31"/>
    <sheet name="表15-4" sheetId="181" r:id="rId32"/>
    <sheet name="表15-5" sheetId="182" r:id="rId33"/>
    <sheet name="表15-6" sheetId="183" r:id="rId34"/>
    <sheet name="表16-1" sheetId="137" r:id="rId35"/>
    <sheet name="表16-2" sheetId="138" r:id="rId36"/>
    <sheet name="表17" sheetId="107" r:id="rId37"/>
    <sheet name="表18-1" sheetId="105" r:id="rId38"/>
    <sheet name="表18-2" sheetId="111" r:id="rId39"/>
    <sheet name="表19" sheetId="48" r:id="rId40"/>
    <sheet name="表20" sheetId="27" r:id="rId41"/>
    <sheet name="表21-1" sheetId="126" r:id="rId42"/>
    <sheet name="表21-2" sheetId="129" r:id="rId43"/>
    <sheet name="表21-3" sheetId="130" r:id="rId44"/>
    <sheet name="表22" sheetId="23" r:id="rId45"/>
    <sheet name="表23" sheetId="223" r:id="rId46"/>
    <sheet name="表24-1" sheetId="121" r:id="rId47"/>
    <sheet name="表24-2" sheetId="122" r:id="rId48"/>
    <sheet name="表24-3" sheetId="123" r:id="rId49"/>
    <sheet name="表24-4" sheetId="124" r:id="rId50"/>
    <sheet name="表24-5" sheetId="139" r:id="rId51"/>
    <sheet name="表24-6" sheetId="125" r:id="rId52"/>
    <sheet name="表24-7" sheetId="140" r:id="rId53"/>
    <sheet name="表24-8" sheetId="216" r:id="rId54"/>
    <sheet name="表25" sheetId="120" r:id="rId55"/>
    <sheet name="表26" sheetId="118" r:id="rId56"/>
    <sheet name="表27-1" sheetId="99" r:id="rId57"/>
    <sheet name="表27-2" sheetId="100" r:id="rId58"/>
    <sheet name="表28-1" sheetId="153" r:id="rId59"/>
    <sheet name="表28-2" sheetId="154" r:id="rId60"/>
    <sheet name="表29" sheetId="162" r:id="rId61"/>
    <sheet name="表30-1" sheetId="157" r:id="rId62"/>
    <sheet name="表30-2" sheetId="158" r:id="rId63"/>
    <sheet name="表31-1" sheetId="163" r:id="rId64"/>
    <sheet name="表31-2" sheetId="164" r:id="rId65"/>
    <sheet name="表32-1" sheetId="168" r:id="rId66"/>
    <sheet name="表32-2" sheetId="198" r:id="rId67"/>
    <sheet name="表32-3" sheetId="167" r:id="rId68"/>
    <sheet name="表32-4" sheetId="199" r:id="rId69"/>
    <sheet name="表33-1" sheetId="169" r:id="rId70"/>
    <sheet name="表33-2" sheetId="172" r:id="rId71"/>
    <sheet name="表33-3" sheetId="203" r:id="rId72"/>
    <sheet name="表34-1" sheetId="204" r:id="rId73"/>
    <sheet name="表34-2" sheetId="212" r:id="rId74"/>
    <sheet name="表34-3" sheetId="221" r:id="rId75"/>
    <sheet name="表34-4" sheetId="222" r:id="rId76"/>
    <sheet name="表35-1" sheetId="206" r:id="rId77"/>
    <sheet name="表35-2" sheetId="208" r:id="rId78"/>
    <sheet name="表35-3" sheetId="207" r:id="rId79"/>
    <sheet name="表36" sheetId="209" r:id="rId80"/>
    <sheet name="表37-1" sheetId="217" r:id="rId81"/>
    <sheet name="表37-2" sheetId="218" r:id="rId82"/>
    <sheet name="表37-3" sheetId="220" r:id="rId83"/>
    <sheet name="表38-1" sheetId="173" r:id="rId84"/>
    <sheet name="表38-2" sheetId="174" r:id="rId85"/>
    <sheet name="表39-1" sheetId="184" r:id="rId86"/>
    <sheet name="表39-2" sheetId="185" r:id="rId87"/>
    <sheet name="表39-3" sheetId="186" r:id="rId88"/>
    <sheet name="表39-4" sheetId="187" r:id="rId89"/>
    <sheet name="表34-2 案②" sheetId="214" state="hidden" r:id="rId90"/>
    <sheet name="表34-2ボツ２" sheetId="213" state="hidden" r:id="rId91"/>
    <sheet name="表34-2(ボツ)" sheetId="205" state="hidden" r:id="rId92"/>
  </sheets>
  <definedNames>
    <definedName name="_xlnm._FilterDatabase" localSheetId="1" hidden="1">表1!#REF!</definedName>
    <definedName name="_xlnm._FilterDatabase" localSheetId="2" hidden="1">表2!#REF!</definedName>
    <definedName name="_xlnm._FilterDatabase" localSheetId="5" hidden="1">'表3 形態別内訳(60歳以上 (3)'!#REF!</definedName>
    <definedName name="_xlnm._FilterDatabase" localSheetId="3" hidden="1">表3‐1!#REF!</definedName>
    <definedName name="_xlnm._FilterDatabase" localSheetId="4" hidden="1">'表3-2'!#REF!</definedName>
    <definedName name="_xlnm._FilterDatabase" localSheetId="6" hidden="1">'表3-3'!#REF!</definedName>
    <definedName name="_xlnm.Print_Area" localSheetId="1">表1!$B$1:$AA$56</definedName>
    <definedName name="_xlnm.Print_Area" localSheetId="20">表10!$A$1:$F$20</definedName>
    <definedName name="_xlnm.Print_Area" localSheetId="21">表11!$B$2:$P$58</definedName>
    <definedName name="_xlnm.Print_Area" localSheetId="22">'表12-1'!$B$2:$G$21</definedName>
    <definedName name="_xlnm.Print_Area" localSheetId="23">'表12-2'!$B$1:$R$43</definedName>
    <definedName name="_xlnm.Print_Area" localSheetId="24">'表12-3'!$B$1:$S$43</definedName>
    <definedName name="_xlnm.Print_Area" localSheetId="25">'表12-4'!$B$1:$R$43</definedName>
    <definedName name="_xlnm.Print_Area" localSheetId="26">表13!$C$2:$AA$56</definedName>
    <definedName name="_xlnm.Print_Area" localSheetId="27">表14!$B$2:$AD$40</definedName>
    <definedName name="_xlnm.Print_Area" localSheetId="28">'表15-1'!$B$2:$AR$41</definedName>
    <definedName name="_xlnm.Print_Area" localSheetId="29">'表15-2'!$B$2:$AR$41</definedName>
    <definedName name="_xlnm.Print_Area" localSheetId="30">'表15-3'!$B$2:$AR$41</definedName>
    <definedName name="_xlnm.Print_Area" localSheetId="31">'表15-4'!$B$2:$AC$41</definedName>
    <definedName name="_xlnm.Print_Area" localSheetId="32">'表15-5'!$B$2:$AC$41</definedName>
    <definedName name="_xlnm.Print_Area" localSheetId="33">'表15-6'!$B$2:$AC$41</definedName>
    <definedName name="_xlnm.Print_Area" localSheetId="34">'表16-1'!$B$2:$P$58</definedName>
    <definedName name="_xlnm.Print_Area" localSheetId="35">'表16-2'!$B$2:$P$58</definedName>
    <definedName name="_xlnm.Print_Area" localSheetId="36">表17!$B$2:$M$41</definedName>
    <definedName name="_xlnm.Print_Area" localSheetId="37">'表18-1'!$B$2:$M$56</definedName>
    <definedName name="_xlnm.Print_Area" localSheetId="38">'表18-2'!$B$1:$I$40</definedName>
    <definedName name="_xlnm.Print_Area" localSheetId="39">表19!$D$2:$AF$56</definedName>
    <definedName name="_xlnm.Print_Area" localSheetId="2">表2!$B$2:$AB$59</definedName>
    <definedName name="_xlnm.Print_Area" localSheetId="40">表20!$B$2:$W$39</definedName>
    <definedName name="_xlnm.Print_Area" localSheetId="41">'表21-1'!$B$2:$AC$40</definedName>
    <definedName name="_xlnm.Print_Area" localSheetId="42">'表21-2'!$B$2:$AC$40</definedName>
    <definedName name="_xlnm.Print_Area" localSheetId="43">'表21-3'!$B$2:$AC$40</definedName>
    <definedName name="_xlnm.Print_Area" localSheetId="44">表22!$B$2:$P$57</definedName>
    <definedName name="_xlnm.Print_Area" localSheetId="45">表23!$B$2:$N$466</definedName>
    <definedName name="_xlnm.Print_Area" localSheetId="46">'表24-1'!$B$2:$W$37</definedName>
    <definedName name="_xlnm.Print_Area" localSheetId="47">'表24-2'!$B$2:$W$37</definedName>
    <definedName name="_xlnm.Print_Area" localSheetId="48">'表24-3'!$B$2:$W$37</definedName>
    <definedName name="_xlnm.Print_Area" localSheetId="49">'表24-4'!$B$2:$W$37</definedName>
    <definedName name="_xlnm.Print_Area" localSheetId="50">'表24-5'!$B$2:$W$37</definedName>
    <definedName name="_xlnm.Print_Area" localSheetId="51">'表24-6'!$B$2:$W$37</definedName>
    <definedName name="_xlnm.Print_Area" localSheetId="52">'表24-7'!$B$2:$W$37</definedName>
    <definedName name="_xlnm.Print_Area" localSheetId="53">'表24-8'!$B$2:$W$37</definedName>
    <definedName name="_xlnm.Print_Area" localSheetId="54">表25!$B$2:$P$58</definedName>
    <definedName name="_xlnm.Print_Area" localSheetId="55">表26!$B$2:$AE$57</definedName>
    <definedName name="_xlnm.Print_Area" localSheetId="56">'表27-1'!$B$2:$AB$41</definedName>
    <definedName name="_xlnm.Print_Area" localSheetId="57">'表27-2'!$B$2:$AB$42</definedName>
    <definedName name="_xlnm.Print_Area" localSheetId="58">'表28-1'!$B$1:$H$40</definedName>
    <definedName name="_xlnm.Print_Area" localSheetId="59">'表28-2'!$B$2:$Q$58</definedName>
    <definedName name="_xlnm.Print_Area" localSheetId="60">表29!$B$2:$K$42</definedName>
    <definedName name="_xlnm.Print_Area" localSheetId="5">'表3 形態別内訳(60歳以上 (3)'!$B$2:$AB$59</definedName>
    <definedName name="_xlnm.Print_Area" localSheetId="61">'表30-1'!$B$1:$G$40</definedName>
    <definedName name="_xlnm.Print_Area" localSheetId="62">'表30-2'!$B$1:$J$39</definedName>
    <definedName name="_xlnm.Print_Area" localSheetId="3">表3‐1!$B$2:$AB$59</definedName>
    <definedName name="_xlnm.Print_Area" localSheetId="63">'表31-1'!$B$1:$H$42</definedName>
    <definedName name="_xlnm.Print_Area" localSheetId="64">'表31-2'!$B$2:$J$58</definedName>
    <definedName name="_xlnm.Print_Area" localSheetId="4">'表3-2'!$B$2:$AB$59</definedName>
    <definedName name="_xlnm.Print_Area" localSheetId="65">'表32-1'!$B$2:$M$58</definedName>
    <definedName name="_xlnm.Print_Area" localSheetId="66">'表32-2'!$B$2:$N$58</definedName>
    <definedName name="_xlnm.Print_Area" localSheetId="67">'表32-3'!$B$2:$I$43</definedName>
    <definedName name="_xlnm.Print_Area" localSheetId="68">'表32-4'!$B$2:$N$58</definedName>
    <definedName name="_xlnm.Print_Area" localSheetId="6">'表3-3'!$B$2:$AB$59</definedName>
    <definedName name="_xlnm.Print_Area" localSheetId="69">'表33-1'!$B$2:$I$40</definedName>
    <definedName name="_xlnm.Print_Area" localSheetId="70">'表33-2'!$B$2:$O$41</definedName>
    <definedName name="_xlnm.Print_Area" localSheetId="71">'表33-3'!$B$2:$M$41</definedName>
    <definedName name="_xlnm.Print_Area" localSheetId="72">'表34-1'!$B$2:$R$41</definedName>
    <definedName name="_xlnm.Print_Area" localSheetId="73">'表34-2'!$B$2:$F$37</definedName>
    <definedName name="_xlnm.Print_Area" localSheetId="89">'表34-2 案②'!$B$2:$J$37</definedName>
    <definedName name="_xlnm.Print_Area" localSheetId="91">'表34-2(ボツ)'!$B$2:$M$37</definedName>
    <definedName name="_xlnm.Print_Area" localSheetId="90">'表34-2ボツ２'!$B$2:$L$38</definedName>
    <definedName name="_xlnm.Print_Area" localSheetId="74">'表34-3'!$B$2:$F$37</definedName>
    <definedName name="_xlnm.Print_Area" localSheetId="75">'表34-4'!$B$2:$F$37</definedName>
    <definedName name="_xlnm.Print_Area" localSheetId="76">'表35-1'!$B$2:$H$43</definedName>
    <definedName name="_xlnm.Print_Area" localSheetId="77">'表35-2'!$B$2:$N$58</definedName>
    <definedName name="_xlnm.Print_Area" localSheetId="78">'表35-3'!$B$2:$N$58</definedName>
    <definedName name="_xlnm.Print_Area" localSheetId="79">表36!$B$2:$I$42</definedName>
    <definedName name="_xlnm.Print_Area" localSheetId="80">'表37-1'!$B$2:$H$41</definedName>
    <definedName name="_xlnm.Print_Area" localSheetId="81">'表37-2'!$B$2:$H$41</definedName>
    <definedName name="_xlnm.Print_Area" localSheetId="82">'表37-3'!$B$1:$J$39</definedName>
    <definedName name="_xlnm.Print_Area" localSheetId="83">'表38-1'!$B$2:$G$40</definedName>
    <definedName name="_xlnm.Print_Area" localSheetId="84">'表38-2'!$B$2:$G$40</definedName>
    <definedName name="_xlnm.Print_Area" localSheetId="85">'表39-1'!$B$2:$G$40</definedName>
    <definedName name="_xlnm.Print_Area" localSheetId="86">'表39-2'!$B$2:$I$58</definedName>
    <definedName name="_xlnm.Print_Area" localSheetId="87">'表39-3'!$B$2:$M$58</definedName>
    <definedName name="_xlnm.Print_Area" localSheetId="88">'表39-4'!$B$1:$O$39</definedName>
    <definedName name="_xlnm.Print_Area" localSheetId="7">表4!$B$2:$I$60</definedName>
    <definedName name="_xlnm.Print_Area" localSheetId="8">'表5-1'!$B$2:$F$41</definedName>
    <definedName name="_xlnm.Print_Area" localSheetId="9">'表5-2'!$B$2:$F$41</definedName>
    <definedName name="_xlnm.Print_Area" localSheetId="10">'表5-3'!$B$2:$F$41</definedName>
    <definedName name="_xlnm.Print_Area" localSheetId="11">'表5-4'!$B$2:$F$41</definedName>
    <definedName name="_xlnm.Print_Area" localSheetId="12">'表5-5'!$B$1:$K$39</definedName>
    <definedName name="_xlnm.Print_Area" localSheetId="13">'表5-6'!$B$1:$M$39</definedName>
    <definedName name="_xlnm.Print_Area" localSheetId="14">'表5-7'!$B$1:$O$39</definedName>
    <definedName name="_xlnm.Print_Area" localSheetId="15">'表5-8'!$B$2:$F$20</definedName>
    <definedName name="_xlnm.Print_Area" localSheetId="16">表6!$B$2:$G$41</definedName>
    <definedName name="_xlnm.Print_Area" localSheetId="17">表7!$B$1:$L$38</definedName>
    <definedName name="_xlnm.Print_Area" localSheetId="18">表8!$B$2:$E$21</definedName>
    <definedName name="_xlnm.Print_Area" localSheetId="19">表9!$B$2:$S$57</definedName>
    <definedName name="_xlnm.Print_Area" localSheetId="0">目次!$A$1:$D$113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223" l="1"/>
  <c r="G14" i="223"/>
  <c r="H14" i="223"/>
  <c r="I14" i="223"/>
  <c r="J14" i="223"/>
  <c r="K14" i="223"/>
  <c r="M14" i="223"/>
  <c r="F15" i="223"/>
  <c r="G15" i="223"/>
  <c r="H15" i="223"/>
  <c r="I15" i="223"/>
  <c r="J15" i="223"/>
  <c r="K15" i="223"/>
  <c r="M15" i="223"/>
  <c r="E17" i="223"/>
  <c r="L17" i="223"/>
  <c r="N17" i="223"/>
  <c r="E18" i="223"/>
  <c r="F18" i="223"/>
  <c r="G18" i="223"/>
  <c r="H18" i="223"/>
  <c r="I18" i="223"/>
  <c r="J18" i="223"/>
  <c r="K18" i="223"/>
  <c r="L18" i="223"/>
  <c r="M18" i="223"/>
  <c r="N18" i="223"/>
  <c r="F19" i="223"/>
  <c r="G19" i="223"/>
  <c r="H19" i="223"/>
  <c r="I19" i="223"/>
  <c r="J19" i="223"/>
  <c r="K19" i="223"/>
  <c r="L19" i="223"/>
  <c r="E20" i="223"/>
  <c r="L20" i="223"/>
  <c r="N20" i="223"/>
  <c r="E21" i="223"/>
  <c r="F21" i="223"/>
  <c r="G21" i="223"/>
  <c r="H21" i="223"/>
  <c r="I21" i="223"/>
  <c r="J21" i="223"/>
  <c r="K21" i="223"/>
  <c r="L21" i="223"/>
  <c r="M21" i="223"/>
  <c r="N21" i="223"/>
  <c r="F22" i="223"/>
  <c r="G22" i="223"/>
  <c r="H22" i="223"/>
  <c r="I22" i="223"/>
  <c r="J22" i="223"/>
  <c r="K22" i="223"/>
  <c r="L22" i="223"/>
  <c r="E23" i="223"/>
  <c r="L23" i="223"/>
  <c r="N23" i="223"/>
  <c r="E24" i="223"/>
  <c r="F24" i="223"/>
  <c r="G24" i="223"/>
  <c r="H24" i="223"/>
  <c r="I24" i="223"/>
  <c r="J24" i="223"/>
  <c r="K24" i="223"/>
  <c r="L24" i="223"/>
  <c r="M24" i="223"/>
  <c r="N24" i="223"/>
  <c r="F25" i="223"/>
  <c r="G25" i="223"/>
  <c r="H25" i="223"/>
  <c r="I25" i="223"/>
  <c r="J25" i="223"/>
  <c r="K25" i="223"/>
  <c r="L25" i="223"/>
  <c r="E26" i="223"/>
  <c r="L26" i="223"/>
  <c r="N26" i="223"/>
  <c r="E27" i="223"/>
  <c r="F27" i="223"/>
  <c r="G27" i="223"/>
  <c r="H27" i="223"/>
  <c r="I27" i="223"/>
  <c r="J27" i="223"/>
  <c r="K27" i="223"/>
  <c r="L27" i="223"/>
  <c r="M27" i="223"/>
  <c r="N27" i="223"/>
  <c r="F28" i="223"/>
  <c r="G28" i="223"/>
  <c r="H28" i="223"/>
  <c r="I28" i="223"/>
  <c r="J28" i="223"/>
  <c r="K28" i="223"/>
  <c r="L28" i="223"/>
  <c r="E29" i="223"/>
  <c r="L29" i="223"/>
  <c r="N29" i="223"/>
  <c r="E30" i="223"/>
  <c r="F30" i="223"/>
  <c r="G30" i="223"/>
  <c r="H30" i="223"/>
  <c r="I30" i="223"/>
  <c r="J30" i="223"/>
  <c r="K30" i="223"/>
  <c r="L30" i="223"/>
  <c r="M30" i="223"/>
  <c r="N30" i="223"/>
  <c r="F31" i="223"/>
  <c r="G31" i="223"/>
  <c r="H31" i="223"/>
  <c r="I31" i="223"/>
  <c r="J31" i="223"/>
  <c r="K31" i="223"/>
  <c r="L31" i="223"/>
  <c r="E32" i="223"/>
  <c r="L32" i="223"/>
  <c r="N32" i="223"/>
  <c r="E33" i="223"/>
  <c r="F33" i="223"/>
  <c r="G33" i="223"/>
  <c r="H33" i="223"/>
  <c r="I33" i="223"/>
  <c r="J33" i="223"/>
  <c r="K33" i="223"/>
  <c r="L33" i="223"/>
  <c r="M33" i="223"/>
  <c r="N33" i="223"/>
  <c r="F34" i="223"/>
  <c r="G34" i="223"/>
  <c r="H34" i="223"/>
  <c r="I34" i="223"/>
  <c r="J34" i="223"/>
  <c r="K34" i="223"/>
  <c r="L34" i="223"/>
  <c r="E35" i="223"/>
  <c r="L35" i="223"/>
  <c r="N35" i="223"/>
  <c r="E36" i="223"/>
  <c r="F36" i="223"/>
  <c r="G36" i="223"/>
  <c r="H36" i="223"/>
  <c r="I36" i="223"/>
  <c r="J36" i="223"/>
  <c r="K36" i="223"/>
  <c r="L36" i="223"/>
  <c r="M36" i="223"/>
  <c r="N36" i="223"/>
  <c r="F37" i="223"/>
  <c r="G37" i="223"/>
  <c r="H37" i="223"/>
  <c r="I37" i="223"/>
  <c r="J37" i="223"/>
  <c r="K37" i="223"/>
  <c r="L37" i="223"/>
  <c r="E38" i="223"/>
  <c r="L38" i="223"/>
  <c r="N38" i="223"/>
  <c r="E39" i="223"/>
  <c r="F39" i="223"/>
  <c r="G39" i="223"/>
  <c r="H39" i="223"/>
  <c r="I39" i="223"/>
  <c r="J39" i="223"/>
  <c r="K39" i="223"/>
  <c r="L39" i="223"/>
  <c r="M39" i="223"/>
  <c r="N39" i="223"/>
  <c r="F40" i="223"/>
  <c r="G40" i="223"/>
  <c r="H40" i="223"/>
  <c r="I40" i="223"/>
  <c r="J40" i="223"/>
  <c r="K40" i="223"/>
  <c r="L40" i="223"/>
  <c r="E41" i="223"/>
  <c r="L41" i="223"/>
  <c r="N41" i="223"/>
  <c r="E42" i="223"/>
  <c r="F42" i="223"/>
  <c r="G42" i="223"/>
  <c r="H42" i="223"/>
  <c r="I42" i="223"/>
  <c r="J42" i="223"/>
  <c r="K42" i="223"/>
  <c r="L42" i="223"/>
  <c r="M42" i="223"/>
  <c r="N42" i="223"/>
  <c r="F43" i="223"/>
  <c r="G43" i="223"/>
  <c r="H43" i="223"/>
  <c r="I43" i="223"/>
  <c r="J43" i="223"/>
  <c r="K43" i="223"/>
  <c r="L43" i="223"/>
  <c r="E44" i="223"/>
  <c r="L44" i="223"/>
  <c r="N44" i="223"/>
  <c r="E45" i="223"/>
  <c r="F45" i="223"/>
  <c r="G45" i="223"/>
  <c r="H45" i="223"/>
  <c r="I45" i="223"/>
  <c r="J45" i="223"/>
  <c r="K45" i="223"/>
  <c r="L45" i="223"/>
  <c r="M45" i="223"/>
  <c r="N45" i="223"/>
  <c r="F46" i="223"/>
  <c r="G46" i="223"/>
  <c r="H46" i="223"/>
  <c r="I46" i="223"/>
  <c r="J46" i="223"/>
  <c r="K46" i="223"/>
  <c r="L46" i="223"/>
  <c r="E47" i="223"/>
  <c r="L47" i="223"/>
  <c r="N47" i="223"/>
  <c r="E48" i="223"/>
  <c r="F48" i="223"/>
  <c r="G48" i="223"/>
  <c r="H48" i="223"/>
  <c r="I48" i="223"/>
  <c r="J48" i="223"/>
  <c r="K48" i="223"/>
  <c r="L48" i="223"/>
  <c r="M48" i="223"/>
  <c r="N48" i="223"/>
  <c r="F49" i="223"/>
  <c r="G49" i="223"/>
  <c r="H49" i="223"/>
  <c r="I49" i="223"/>
  <c r="J49" i="223"/>
  <c r="K49" i="223"/>
  <c r="L49" i="223"/>
  <c r="E50" i="223"/>
  <c r="L50" i="223"/>
  <c r="N50" i="223"/>
  <c r="E51" i="223"/>
  <c r="F51" i="223"/>
  <c r="G51" i="223"/>
  <c r="H51" i="223"/>
  <c r="I51" i="223"/>
  <c r="J51" i="223"/>
  <c r="K51" i="223"/>
  <c r="L51" i="223"/>
  <c r="M51" i="223"/>
  <c r="N51" i="223"/>
  <c r="F52" i="223"/>
  <c r="G52" i="223"/>
  <c r="H52" i="223"/>
  <c r="I52" i="223"/>
  <c r="J52" i="223"/>
  <c r="K52" i="223"/>
  <c r="L52" i="223"/>
  <c r="D53" i="223"/>
  <c r="E53" i="223"/>
  <c r="F53" i="223"/>
  <c r="G53" i="223"/>
  <c r="H53" i="223"/>
  <c r="I53" i="223"/>
  <c r="J53" i="223"/>
  <c r="K53" i="223"/>
  <c r="L53" i="223"/>
  <c r="M53" i="223"/>
  <c r="N53" i="223"/>
  <c r="E54" i="223"/>
  <c r="F54" i="223"/>
  <c r="G54" i="223"/>
  <c r="H54" i="223"/>
  <c r="I54" i="223"/>
  <c r="J54" i="223"/>
  <c r="K54" i="223"/>
  <c r="L54" i="223"/>
  <c r="M54" i="223"/>
  <c r="N54" i="223"/>
  <c r="F55" i="223"/>
  <c r="G55" i="223"/>
  <c r="H55" i="223"/>
  <c r="I55" i="223"/>
  <c r="J55" i="223"/>
  <c r="K55" i="223"/>
  <c r="L55" i="223"/>
  <c r="D56" i="223"/>
  <c r="E56" i="223"/>
  <c r="F56" i="223"/>
  <c r="G56" i="223"/>
  <c r="H56" i="223"/>
  <c r="I56" i="223"/>
  <c r="J56" i="223"/>
  <c r="K56" i="223"/>
  <c r="L56" i="223"/>
  <c r="M56" i="223"/>
  <c r="N56" i="223"/>
  <c r="E57" i="223"/>
  <c r="F57" i="223"/>
  <c r="G57" i="223"/>
  <c r="H57" i="223"/>
  <c r="I57" i="223"/>
  <c r="J57" i="223"/>
  <c r="K57" i="223"/>
  <c r="L57" i="223"/>
  <c r="M57" i="223"/>
  <c r="N57" i="223"/>
  <c r="F58" i="223"/>
  <c r="G58" i="223"/>
  <c r="H58" i="223"/>
  <c r="I58" i="223"/>
  <c r="J58" i="223"/>
  <c r="K58" i="223"/>
  <c r="L58" i="223"/>
  <c r="D72" i="223"/>
  <c r="F72" i="223"/>
  <c r="G72" i="223"/>
  <c r="H72" i="223"/>
  <c r="I72" i="223"/>
  <c r="J72" i="223"/>
  <c r="K72" i="223"/>
  <c r="M72" i="223"/>
  <c r="F73" i="223"/>
  <c r="G73" i="223"/>
  <c r="H73" i="223"/>
  <c r="I73" i="223"/>
  <c r="J73" i="223"/>
  <c r="K73" i="223"/>
  <c r="M73" i="223"/>
  <c r="E75" i="223"/>
  <c r="L75" i="223"/>
  <c r="N75" i="223"/>
  <c r="E76" i="223"/>
  <c r="F76" i="223"/>
  <c r="G76" i="223"/>
  <c r="H76" i="223"/>
  <c r="I76" i="223"/>
  <c r="J76" i="223"/>
  <c r="K76" i="223"/>
  <c r="L76" i="223"/>
  <c r="M76" i="223"/>
  <c r="N76" i="223"/>
  <c r="F77" i="223"/>
  <c r="G77" i="223"/>
  <c r="H77" i="223"/>
  <c r="I77" i="223"/>
  <c r="J77" i="223"/>
  <c r="K77" i="223"/>
  <c r="L77" i="223"/>
  <c r="E78" i="223"/>
  <c r="L78" i="223"/>
  <c r="N78" i="223"/>
  <c r="E79" i="223"/>
  <c r="F79" i="223"/>
  <c r="G79" i="223"/>
  <c r="H79" i="223"/>
  <c r="I79" i="223"/>
  <c r="J79" i="223"/>
  <c r="K79" i="223"/>
  <c r="L79" i="223"/>
  <c r="M79" i="223"/>
  <c r="N79" i="223"/>
  <c r="F80" i="223"/>
  <c r="G80" i="223"/>
  <c r="H80" i="223"/>
  <c r="I80" i="223"/>
  <c r="J80" i="223"/>
  <c r="K80" i="223"/>
  <c r="L80" i="223"/>
  <c r="E81" i="223"/>
  <c r="L81" i="223"/>
  <c r="N81" i="223"/>
  <c r="E82" i="223"/>
  <c r="F82" i="223"/>
  <c r="G82" i="223"/>
  <c r="H82" i="223"/>
  <c r="I82" i="223"/>
  <c r="J82" i="223"/>
  <c r="K82" i="223"/>
  <c r="L82" i="223"/>
  <c r="M82" i="223"/>
  <c r="N82" i="223"/>
  <c r="F83" i="223"/>
  <c r="G83" i="223"/>
  <c r="H83" i="223"/>
  <c r="I83" i="223"/>
  <c r="J83" i="223"/>
  <c r="K83" i="223"/>
  <c r="L83" i="223"/>
  <c r="E84" i="223"/>
  <c r="L84" i="223"/>
  <c r="N84" i="223"/>
  <c r="E85" i="223"/>
  <c r="F85" i="223"/>
  <c r="G85" i="223"/>
  <c r="H85" i="223"/>
  <c r="I85" i="223"/>
  <c r="J85" i="223"/>
  <c r="K85" i="223"/>
  <c r="L85" i="223"/>
  <c r="M85" i="223"/>
  <c r="N85" i="223"/>
  <c r="F86" i="223"/>
  <c r="G86" i="223"/>
  <c r="H86" i="223"/>
  <c r="I86" i="223"/>
  <c r="J86" i="223"/>
  <c r="K86" i="223"/>
  <c r="L86" i="223"/>
  <c r="E87" i="223"/>
  <c r="L87" i="223"/>
  <c r="N87" i="223"/>
  <c r="E88" i="223"/>
  <c r="F88" i="223"/>
  <c r="G88" i="223"/>
  <c r="H88" i="223"/>
  <c r="I88" i="223"/>
  <c r="J88" i="223"/>
  <c r="K88" i="223"/>
  <c r="L88" i="223"/>
  <c r="M88" i="223"/>
  <c r="N88" i="223"/>
  <c r="F89" i="223"/>
  <c r="G89" i="223"/>
  <c r="H89" i="223"/>
  <c r="I89" i="223"/>
  <c r="J89" i="223"/>
  <c r="K89" i="223"/>
  <c r="L89" i="223"/>
  <c r="E90" i="223"/>
  <c r="L90" i="223"/>
  <c r="N90" i="223"/>
  <c r="E91" i="223"/>
  <c r="F91" i="223"/>
  <c r="G91" i="223"/>
  <c r="H91" i="223"/>
  <c r="I91" i="223"/>
  <c r="J91" i="223"/>
  <c r="K91" i="223"/>
  <c r="L91" i="223"/>
  <c r="M91" i="223"/>
  <c r="N91" i="223"/>
  <c r="F92" i="223"/>
  <c r="G92" i="223"/>
  <c r="H92" i="223"/>
  <c r="I92" i="223"/>
  <c r="J92" i="223"/>
  <c r="K92" i="223"/>
  <c r="L92" i="223"/>
  <c r="E93" i="223"/>
  <c r="L93" i="223"/>
  <c r="N93" i="223"/>
  <c r="E94" i="223"/>
  <c r="F94" i="223"/>
  <c r="G94" i="223"/>
  <c r="H94" i="223"/>
  <c r="I94" i="223"/>
  <c r="J94" i="223"/>
  <c r="K94" i="223"/>
  <c r="L94" i="223"/>
  <c r="M94" i="223"/>
  <c r="N94" i="223"/>
  <c r="F95" i="223"/>
  <c r="G95" i="223"/>
  <c r="H95" i="223"/>
  <c r="I95" i="223"/>
  <c r="J95" i="223"/>
  <c r="K95" i="223"/>
  <c r="L95" i="223"/>
  <c r="E96" i="223"/>
  <c r="L96" i="223"/>
  <c r="N96" i="223"/>
  <c r="E97" i="223"/>
  <c r="F97" i="223"/>
  <c r="G97" i="223"/>
  <c r="H97" i="223"/>
  <c r="I97" i="223"/>
  <c r="J97" i="223"/>
  <c r="K97" i="223"/>
  <c r="L97" i="223"/>
  <c r="M97" i="223"/>
  <c r="N97" i="223"/>
  <c r="F98" i="223"/>
  <c r="G98" i="223"/>
  <c r="H98" i="223"/>
  <c r="I98" i="223"/>
  <c r="J98" i="223"/>
  <c r="K98" i="223"/>
  <c r="L98" i="223"/>
  <c r="E99" i="223"/>
  <c r="L99" i="223"/>
  <c r="N99" i="223"/>
  <c r="E100" i="223"/>
  <c r="F100" i="223"/>
  <c r="G100" i="223"/>
  <c r="H100" i="223"/>
  <c r="I100" i="223"/>
  <c r="J100" i="223"/>
  <c r="K100" i="223"/>
  <c r="L100" i="223"/>
  <c r="M100" i="223"/>
  <c r="N100" i="223"/>
  <c r="F101" i="223"/>
  <c r="G101" i="223"/>
  <c r="H101" i="223"/>
  <c r="I101" i="223"/>
  <c r="J101" i="223"/>
  <c r="K101" i="223"/>
  <c r="L101" i="223"/>
  <c r="E102" i="223"/>
  <c r="L102" i="223"/>
  <c r="N102" i="223"/>
  <c r="E103" i="223"/>
  <c r="F103" i="223"/>
  <c r="G103" i="223"/>
  <c r="H103" i="223"/>
  <c r="I103" i="223"/>
  <c r="J103" i="223"/>
  <c r="K103" i="223"/>
  <c r="L103" i="223"/>
  <c r="M103" i="223"/>
  <c r="N103" i="223"/>
  <c r="F104" i="223"/>
  <c r="G104" i="223"/>
  <c r="H104" i="223"/>
  <c r="I104" i="223"/>
  <c r="J104" i="223"/>
  <c r="K104" i="223"/>
  <c r="L104" i="223"/>
  <c r="E105" i="223"/>
  <c r="L105" i="223"/>
  <c r="N105" i="223"/>
  <c r="E106" i="223"/>
  <c r="F106" i="223"/>
  <c r="G106" i="223"/>
  <c r="H106" i="223"/>
  <c r="I106" i="223"/>
  <c r="J106" i="223"/>
  <c r="K106" i="223"/>
  <c r="L106" i="223"/>
  <c r="M106" i="223"/>
  <c r="N106" i="223"/>
  <c r="F107" i="223"/>
  <c r="G107" i="223"/>
  <c r="H107" i="223"/>
  <c r="I107" i="223"/>
  <c r="J107" i="223"/>
  <c r="K107" i="223"/>
  <c r="L107" i="223"/>
  <c r="E108" i="223"/>
  <c r="L108" i="223"/>
  <c r="N108" i="223"/>
  <c r="E109" i="223"/>
  <c r="F109" i="223"/>
  <c r="G109" i="223"/>
  <c r="H109" i="223"/>
  <c r="I109" i="223"/>
  <c r="J109" i="223"/>
  <c r="K109" i="223"/>
  <c r="L109" i="223"/>
  <c r="M109" i="223"/>
  <c r="N109" i="223"/>
  <c r="F110" i="223"/>
  <c r="G110" i="223"/>
  <c r="H110" i="223"/>
  <c r="I110" i="223"/>
  <c r="J110" i="223"/>
  <c r="K110" i="223"/>
  <c r="L110" i="223"/>
  <c r="D111" i="223"/>
  <c r="E111" i="223"/>
  <c r="F111" i="223"/>
  <c r="G111" i="223"/>
  <c r="H111" i="223"/>
  <c r="I111" i="223"/>
  <c r="J111" i="223"/>
  <c r="K111" i="223"/>
  <c r="L111" i="223"/>
  <c r="M111" i="223"/>
  <c r="N111" i="223"/>
  <c r="E112" i="223"/>
  <c r="F112" i="223"/>
  <c r="G112" i="223"/>
  <c r="H112" i="223"/>
  <c r="I112" i="223"/>
  <c r="J112" i="223"/>
  <c r="K112" i="223"/>
  <c r="L112" i="223"/>
  <c r="M112" i="223"/>
  <c r="N112" i="223"/>
  <c r="F113" i="223"/>
  <c r="G113" i="223"/>
  <c r="H113" i="223"/>
  <c r="I113" i="223"/>
  <c r="J113" i="223"/>
  <c r="K113" i="223"/>
  <c r="L113" i="223"/>
  <c r="D114" i="223"/>
  <c r="E114" i="223"/>
  <c r="F114" i="223"/>
  <c r="G114" i="223"/>
  <c r="H114" i="223"/>
  <c r="I114" i="223"/>
  <c r="J114" i="223"/>
  <c r="K114" i="223"/>
  <c r="L114" i="223"/>
  <c r="M114" i="223"/>
  <c r="N114" i="223"/>
  <c r="E115" i="223"/>
  <c r="F115" i="223"/>
  <c r="G115" i="223"/>
  <c r="H115" i="223"/>
  <c r="I115" i="223"/>
  <c r="J115" i="223"/>
  <c r="K115" i="223"/>
  <c r="L115" i="223"/>
  <c r="M115" i="223"/>
  <c r="N115" i="223"/>
  <c r="F116" i="223"/>
  <c r="G116" i="223"/>
  <c r="H116" i="223"/>
  <c r="I116" i="223"/>
  <c r="J116" i="223"/>
  <c r="K116" i="223"/>
  <c r="L116" i="223"/>
  <c r="D130" i="223"/>
  <c r="F130" i="223"/>
  <c r="G130" i="223"/>
  <c r="H130" i="223"/>
  <c r="I130" i="223"/>
  <c r="J130" i="223"/>
  <c r="K130" i="223"/>
  <c r="M130" i="223"/>
  <c r="F131" i="223"/>
  <c r="G131" i="223"/>
  <c r="H131" i="223"/>
  <c r="I131" i="223"/>
  <c r="J131" i="223"/>
  <c r="K131" i="223"/>
  <c r="M131" i="223"/>
  <c r="E133" i="223"/>
  <c r="L133" i="223"/>
  <c r="N133" i="223"/>
  <c r="E134" i="223"/>
  <c r="F134" i="223"/>
  <c r="G134" i="223"/>
  <c r="H134" i="223"/>
  <c r="I134" i="223"/>
  <c r="J134" i="223"/>
  <c r="K134" i="223"/>
  <c r="L134" i="223"/>
  <c r="M134" i="223"/>
  <c r="N134" i="223"/>
  <c r="F135" i="223"/>
  <c r="G135" i="223"/>
  <c r="H135" i="223"/>
  <c r="I135" i="223"/>
  <c r="J135" i="223"/>
  <c r="K135" i="223"/>
  <c r="L135" i="223"/>
  <c r="E136" i="223"/>
  <c r="L136" i="223"/>
  <c r="N136" i="223"/>
  <c r="E137" i="223"/>
  <c r="F137" i="223"/>
  <c r="G137" i="223"/>
  <c r="H137" i="223"/>
  <c r="I137" i="223"/>
  <c r="J137" i="223"/>
  <c r="K137" i="223"/>
  <c r="L137" i="223"/>
  <c r="M137" i="223"/>
  <c r="N137" i="223"/>
  <c r="F138" i="223"/>
  <c r="G138" i="223"/>
  <c r="H138" i="223"/>
  <c r="I138" i="223"/>
  <c r="J138" i="223"/>
  <c r="K138" i="223"/>
  <c r="L138" i="223"/>
  <c r="E139" i="223"/>
  <c r="L139" i="223"/>
  <c r="N139" i="223"/>
  <c r="E140" i="223"/>
  <c r="F140" i="223"/>
  <c r="G140" i="223"/>
  <c r="H140" i="223"/>
  <c r="I140" i="223"/>
  <c r="J140" i="223"/>
  <c r="K140" i="223"/>
  <c r="L140" i="223"/>
  <c r="M140" i="223"/>
  <c r="N140" i="223"/>
  <c r="F141" i="223"/>
  <c r="G141" i="223"/>
  <c r="H141" i="223"/>
  <c r="I141" i="223"/>
  <c r="J141" i="223"/>
  <c r="K141" i="223"/>
  <c r="L141" i="223"/>
  <c r="E142" i="223"/>
  <c r="L142" i="223"/>
  <c r="N142" i="223"/>
  <c r="E143" i="223"/>
  <c r="F143" i="223"/>
  <c r="G143" i="223"/>
  <c r="H143" i="223"/>
  <c r="I143" i="223"/>
  <c r="J143" i="223"/>
  <c r="K143" i="223"/>
  <c r="L143" i="223"/>
  <c r="M143" i="223"/>
  <c r="N143" i="223"/>
  <c r="F144" i="223"/>
  <c r="G144" i="223"/>
  <c r="H144" i="223"/>
  <c r="I144" i="223"/>
  <c r="J144" i="223"/>
  <c r="K144" i="223"/>
  <c r="L144" i="223"/>
  <c r="E145" i="223"/>
  <c r="L145" i="223"/>
  <c r="N145" i="223"/>
  <c r="E146" i="223"/>
  <c r="F146" i="223"/>
  <c r="G146" i="223"/>
  <c r="H146" i="223"/>
  <c r="I146" i="223"/>
  <c r="J146" i="223"/>
  <c r="K146" i="223"/>
  <c r="L146" i="223"/>
  <c r="M146" i="223"/>
  <c r="N146" i="223"/>
  <c r="F147" i="223"/>
  <c r="G147" i="223"/>
  <c r="H147" i="223"/>
  <c r="I147" i="223"/>
  <c r="J147" i="223"/>
  <c r="K147" i="223"/>
  <c r="L147" i="223"/>
  <c r="E148" i="223"/>
  <c r="L148" i="223"/>
  <c r="N148" i="223"/>
  <c r="E149" i="223"/>
  <c r="F149" i="223"/>
  <c r="G149" i="223"/>
  <c r="H149" i="223"/>
  <c r="I149" i="223"/>
  <c r="J149" i="223"/>
  <c r="K149" i="223"/>
  <c r="L149" i="223"/>
  <c r="M149" i="223"/>
  <c r="N149" i="223"/>
  <c r="F150" i="223"/>
  <c r="G150" i="223"/>
  <c r="H150" i="223"/>
  <c r="I150" i="223"/>
  <c r="J150" i="223"/>
  <c r="K150" i="223"/>
  <c r="L150" i="223"/>
  <c r="E151" i="223"/>
  <c r="L151" i="223"/>
  <c r="N151" i="223"/>
  <c r="E152" i="223"/>
  <c r="F152" i="223"/>
  <c r="G152" i="223"/>
  <c r="H152" i="223"/>
  <c r="I152" i="223"/>
  <c r="J152" i="223"/>
  <c r="K152" i="223"/>
  <c r="L152" i="223"/>
  <c r="M152" i="223"/>
  <c r="N152" i="223"/>
  <c r="F153" i="223"/>
  <c r="G153" i="223"/>
  <c r="H153" i="223"/>
  <c r="I153" i="223"/>
  <c r="J153" i="223"/>
  <c r="K153" i="223"/>
  <c r="L153" i="223"/>
  <c r="E154" i="223"/>
  <c r="L154" i="223"/>
  <c r="N154" i="223"/>
  <c r="E155" i="223"/>
  <c r="F155" i="223"/>
  <c r="G155" i="223"/>
  <c r="H155" i="223"/>
  <c r="I155" i="223"/>
  <c r="J155" i="223"/>
  <c r="K155" i="223"/>
  <c r="L155" i="223"/>
  <c r="M155" i="223"/>
  <c r="N155" i="223"/>
  <c r="F156" i="223"/>
  <c r="G156" i="223"/>
  <c r="H156" i="223"/>
  <c r="I156" i="223"/>
  <c r="J156" i="223"/>
  <c r="K156" i="223"/>
  <c r="L156" i="223"/>
  <c r="E157" i="223"/>
  <c r="L157" i="223"/>
  <c r="N157" i="223"/>
  <c r="E158" i="223"/>
  <c r="F158" i="223"/>
  <c r="G158" i="223"/>
  <c r="H158" i="223"/>
  <c r="I158" i="223"/>
  <c r="J158" i="223"/>
  <c r="K158" i="223"/>
  <c r="L158" i="223"/>
  <c r="M158" i="223"/>
  <c r="N158" i="223"/>
  <c r="F159" i="223"/>
  <c r="G159" i="223"/>
  <c r="H159" i="223"/>
  <c r="I159" i="223"/>
  <c r="J159" i="223"/>
  <c r="K159" i="223"/>
  <c r="L159" i="223"/>
  <c r="E160" i="223"/>
  <c r="L160" i="223"/>
  <c r="N160" i="223"/>
  <c r="E161" i="223"/>
  <c r="F161" i="223"/>
  <c r="G161" i="223"/>
  <c r="H161" i="223"/>
  <c r="I161" i="223"/>
  <c r="J161" i="223"/>
  <c r="K161" i="223"/>
  <c r="L161" i="223"/>
  <c r="M161" i="223"/>
  <c r="N161" i="223"/>
  <c r="F162" i="223"/>
  <c r="G162" i="223"/>
  <c r="H162" i="223"/>
  <c r="I162" i="223"/>
  <c r="J162" i="223"/>
  <c r="K162" i="223"/>
  <c r="L162" i="223"/>
  <c r="E163" i="223"/>
  <c r="L163" i="223"/>
  <c r="N163" i="223"/>
  <c r="E164" i="223"/>
  <c r="F164" i="223"/>
  <c r="G164" i="223"/>
  <c r="H164" i="223"/>
  <c r="I164" i="223"/>
  <c r="J164" i="223"/>
  <c r="K164" i="223"/>
  <c r="L164" i="223"/>
  <c r="M164" i="223"/>
  <c r="N164" i="223"/>
  <c r="F165" i="223"/>
  <c r="G165" i="223"/>
  <c r="H165" i="223"/>
  <c r="I165" i="223"/>
  <c r="J165" i="223"/>
  <c r="K165" i="223"/>
  <c r="L165" i="223"/>
  <c r="E166" i="223"/>
  <c r="L166" i="223"/>
  <c r="N166" i="223"/>
  <c r="E167" i="223"/>
  <c r="F167" i="223"/>
  <c r="G167" i="223"/>
  <c r="H167" i="223"/>
  <c r="I167" i="223"/>
  <c r="J167" i="223"/>
  <c r="K167" i="223"/>
  <c r="L167" i="223"/>
  <c r="M167" i="223"/>
  <c r="N167" i="223"/>
  <c r="F168" i="223"/>
  <c r="G168" i="223"/>
  <c r="H168" i="223"/>
  <c r="I168" i="223"/>
  <c r="J168" i="223"/>
  <c r="K168" i="223"/>
  <c r="L168" i="223"/>
  <c r="D169" i="223"/>
  <c r="E169" i="223"/>
  <c r="F169" i="223"/>
  <c r="G169" i="223"/>
  <c r="H169" i="223"/>
  <c r="I169" i="223"/>
  <c r="J169" i="223"/>
  <c r="K169" i="223"/>
  <c r="L169" i="223"/>
  <c r="M169" i="223"/>
  <c r="N169" i="223"/>
  <c r="E170" i="223"/>
  <c r="F170" i="223"/>
  <c r="G170" i="223"/>
  <c r="H170" i="223"/>
  <c r="I170" i="223"/>
  <c r="J170" i="223"/>
  <c r="K170" i="223"/>
  <c r="L170" i="223"/>
  <c r="M170" i="223"/>
  <c r="N170" i="223"/>
  <c r="F171" i="223"/>
  <c r="G171" i="223"/>
  <c r="H171" i="223"/>
  <c r="I171" i="223"/>
  <c r="J171" i="223"/>
  <c r="K171" i="223"/>
  <c r="L171" i="223"/>
  <c r="D172" i="223"/>
  <c r="E172" i="223"/>
  <c r="F172" i="223"/>
  <c r="G172" i="223"/>
  <c r="H172" i="223"/>
  <c r="I172" i="223"/>
  <c r="J172" i="223"/>
  <c r="K172" i="223"/>
  <c r="L172" i="223"/>
  <c r="M172" i="223"/>
  <c r="N172" i="223"/>
  <c r="E173" i="223"/>
  <c r="F173" i="223"/>
  <c r="G173" i="223"/>
  <c r="H173" i="223"/>
  <c r="I173" i="223"/>
  <c r="J173" i="223"/>
  <c r="K173" i="223"/>
  <c r="L173" i="223"/>
  <c r="M173" i="223"/>
  <c r="N173" i="223"/>
  <c r="F174" i="223"/>
  <c r="G174" i="223"/>
  <c r="H174" i="223"/>
  <c r="I174" i="223"/>
  <c r="J174" i="223"/>
  <c r="K174" i="223"/>
  <c r="L174" i="223"/>
  <c r="D188" i="223"/>
  <c r="F188" i="223"/>
  <c r="G188" i="223"/>
  <c r="H188" i="223"/>
  <c r="I188" i="223"/>
  <c r="J188" i="223"/>
  <c r="K188" i="223"/>
  <c r="M188" i="223"/>
  <c r="F189" i="223"/>
  <c r="G189" i="223"/>
  <c r="H189" i="223"/>
  <c r="I189" i="223"/>
  <c r="J189" i="223"/>
  <c r="K189" i="223"/>
  <c r="M189" i="223"/>
  <c r="E191" i="223"/>
  <c r="L191" i="223"/>
  <c r="N191" i="223"/>
  <c r="E192" i="223"/>
  <c r="F192" i="223"/>
  <c r="G192" i="223"/>
  <c r="H192" i="223"/>
  <c r="I192" i="223"/>
  <c r="J192" i="223"/>
  <c r="K192" i="223"/>
  <c r="L192" i="223"/>
  <c r="M192" i="223"/>
  <c r="N192" i="223"/>
  <c r="F193" i="223"/>
  <c r="G193" i="223"/>
  <c r="H193" i="223"/>
  <c r="I193" i="223"/>
  <c r="J193" i="223"/>
  <c r="K193" i="223"/>
  <c r="L193" i="223"/>
  <c r="E194" i="223"/>
  <c r="L194" i="223"/>
  <c r="N194" i="223"/>
  <c r="E195" i="223"/>
  <c r="F195" i="223"/>
  <c r="G195" i="223"/>
  <c r="H195" i="223"/>
  <c r="I195" i="223"/>
  <c r="J195" i="223"/>
  <c r="K195" i="223"/>
  <c r="L195" i="223"/>
  <c r="M195" i="223"/>
  <c r="N195" i="223"/>
  <c r="F196" i="223"/>
  <c r="G196" i="223"/>
  <c r="H196" i="223"/>
  <c r="I196" i="223"/>
  <c r="J196" i="223"/>
  <c r="K196" i="223"/>
  <c r="L196" i="223"/>
  <c r="E197" i="223"/>
  <c r="L197" i="223"/>
  <c r="N197" i="223"/>
  <c r="E198" i="223"/>
  <c r="F198" i="223"/>
  <c r="G198" i="223"/>
  <c r="H198" i="223"/>
  <c r="I198" i="223"/>
  <c r="J198" i="223"/>
  <c r="K198" i="223"/>
  <c r="L198" i="223"/>
  <c r="M198" i="223"/>
  <c r="N198" i="223"/>
  <c r="F199" i="223"/>
  <c r="G199" i="223"/>
  <c r="H199" i="223"/>
  <c r="I199" i="223"/>
  <c r="J199" i="223"/>
  <c r="K199" i="223"/>
  <c r="L199" i="223"/>
  <c r="E200" i="223"/>
  <c r="L200" i="223"/>
  <c r="N200" i="223"/>
  <c r="E201" i="223"/>
  <c r="F201" i="223"/>
  <c r="G201" i="223"/>
  <c r="H201" i="223"/>
  <c r="I201" i="223"/>
  <c r="J201" i="223"/>
  <c r="K201" i="223"/>
  <c r="L201" i="223"/>
  <c r="M201" i="223"/>
  <c r="N201" i="223"/>
  <c r="F202" i="223"/>
  <c r="G202" i="223"/>
  <c r="H202" i="223"/>
  <c r="I202" i="223"/>
  <c r="J202" i="223"/>
  <c r="K202" i="223"/>
  <c r="L202" i="223"/>
  <c r="E203" i="223"/>
  <c r="L203" i="223"/>
  <c r="N203" i="223"/>
  <c r="E204" i="223"/>
  <c r="F204" i="223"/>
  <c r="G204" i="223"/>
  <c r="H204" i="223"/>
  <c r="I204" i="223"/>
  <c r="J204" i="223"/>
  <c r="K204" i="223"/>
  <c r="L204" i="223"/>
  <c r="M204" i="223"/>
  <c r="N204" i="223"/>
  <c r="F205" i="223"/>
  <c r="G205" i="223"/>
  <c r="H205" i="223"/>
  <c r="I205" i="223"/>
  <c r="J205" i="223"/>
  <c r="K205" i="223"/>
  <c r="L205" i="223"/>
  <c r="E206" i="223"/>
  <c r="L206" i="223"/>
  <c r="N206" i="223"/>
  <c r="E207" i="223"/>
  <c r="F207" i="223"/>
  <c r="G207" i="223"/>
  <c r="H207" i="223"/>
  <c r="I207" i="223"/>
  <c r="J207" i="223"/>
  <c r="K207" i="223"/>
  <c r="L207" i="223"/>
  <c r="M207" i="223"/>
  <c r="N207" i="223"/>
  <c r="F208" i="223"/>
  <c r="G208" i="223"/>
  <c r="H208" i="223"/>
  <c r="I208" i="223"/>
  <c r="J208" i="223"/>
  <c r="K208" i="223"/>
  <c r="L208" i="223"/>
  <c r="E209" i="223"/>
  <c r="L209" i="223"/>
  <c r="N209" i="223"/>
  <c r="E210" i="223"/>
  <c r="F210" i="223"/>
  <c r="G210" i="223"/>
  <c r="H210" i="223"/>
  <c r="I210" i="223"/>
  <c r="J210" i="223"/>
  <c r="K210" i="223"/>
  <c r="L210" i="223"/>
  <c r="M210" i="223"/>
  <c r="N210" i="223"/>
  <c r="F211" i="223"/>
  <c r="G211" i="223"/>
  <c r="H211" i="223"/>
  <c r="I211" i="223"/>
  <c r="J211" i="223"/>
  <c r="K211" i="223"/>
  <c r="L211" i="223"/>
  <c r="E212" i="223"/>
  <c r="L212" i="223"/>
  <c r="N212" i="223"/>
  <c r="E213" i="223"/>
  <c r="F213" i="223"/>
  <c r="G213" i="223"/>
  <c r="H213" i="223"/>
  <c r="I213" i="223"/>
  <c r="J213" i="223"/>
  <c r="K213" i="223"/>
  <c r="L213" i="223"/>
  <c r="M213" i="223"/>
  <c r="N213" i="223"/>
  <c r="F214" i="223"/>
  <c r="G214" i="223"/>
  <c r="H214" i="223"/>
  <c r="I214" i="223"/>
  <c r="J214" i="223"/>
  <c r="K214" i="223"/>
  <c r="L214" i="223"/>
  <c r="E215" i="223"/>
  <c r="L215" i="223"/>
  <c r="N215" i="223"/>
  <c r="E216" i="223"/>
  <c r="F216" i="223"/>
  <c r="G216" i="223"/>
  <c r="H216" i="223"/>
  <c r="I216" i="223"/>
  <c r="J216" i="223"/>
  <c r="K216" i="223"/>
  <c r="L216" i="223"/>
  <c r="M216" i="223"/>
  <c r="N216" i="223"/>
  <c r="F217" i="223"/>
  <c r="G217" i="223"/>
  <c r="H217" i="223"/>
  <c r="I217" i="223"/>
  <c r="J217" i="223"/>
  <c r="K217" i="223"/>
  <c r="L217" i="223"/>
  <c r="E218" i="223"/>
  <c r="L218" i="223"/>
  <c r="N218" i="223"/>
  <c r="E219" i="223"/>
  <c r="F219" i="223"/>
  <c r="G219" i="223"/>
  <c r="H219" i="223"/>
  <c r="I219" i="223"/>
  <c r="J219" i="223"/>
  <c r="K219" i="223"/>
  <c r="L219" i="223"/>
  <c r="M219" i="223"/>
  <c r="N219" i="223"/>
  <c r="F220" i="223"/>
  <c r="G220" i="223"/>
  <c r="H220" i="223"/>
  <c r="I220" i="223"/>
  <c r="J220" i="223"/>
  <c r="K220" i="223"/>
  <c r="L220" i="223"/>
  <c r="E221" i="223"/>
  <c r="L221" i="223"/>
  <c r="N221" i="223"/>
  <c r="E222" i="223"/>
  <c r="F222" i="223"/>
  <c r="G222" i="223"/>
  <c r="H222" i="223"/>
  <c r="I222" i="223"/>
  <c r="J222" i="223"/>
  <c r="K222" i="223"/>
  <c r="L222" i="223"/>
  <c r="M222" i="223"/>
  <c r="N222" i="223"/>
  <c r="F223" i="223"/>
  <c r="G223" i="223"/>
  <c r="H223" i="223"/>
  <c r="I223" i="223"/>
  <c r="J223" i="223"/>
  <c r="K223" i="223"/>
  <c r="L223" i="223"/>
  <c r="E224" i="223"/>
  <c r="L224" i="223"/>
  <c r="N224" i="223"/>
  <c r="E225" i="223"/>
  <c r="F225" i="223"/>
  <c r="G225" i="223"/>
  <c r="H225" i="223"/>
  <c r="I225" i="223"/>
  <c r="J225" i="223"/>
  <c r="K225" i="223"/>
  <c r="L225" i="223"/>
  <c r="M225" i="223"/>
  <c r="N225" i="223"/>
  <c r="F226" i="223"/>
  <c r="G226" i="223"/>
  <c r="H226" i="223"/>
  <c r="I226" i="223"/>
  <c r="J226" i="223"/>
  <c r="K226" i="223"/>
  <c r="L226" i="223"/>
  <c r="D227" i="223"/>
  <c r="E227" i="223"/>
  <c r="F227" i="223"/>
  <c r="G227" i="223"/>
  <c r="H227" i="223"/>
  <c r="I227" i="223"/>
  <c r="J227" i="223"/>
  <c r="K227" i="223"/>
  <c r="L227" i="223"/>
  <c r="M227" i="223"/>
  <c r="N227" i="223"/>
  <c r="E228" i="223"/>
  <c r="F228" i="223"/>
  <c r="G228" i="223"/>
  <c r="H228" i="223"/>
  <c r="I228" i="223"/>
  <c r="J228" i="223"/>
  <c r="K228" i="223"/>
  <c r="L228" i="223"/>
  <c r="M228" i="223"/>
  <c r="N228" i="223"/>
  <c r="F229" i="223"/>
  <c r="G229" i="223"/>
  <c r="H229" i="223"/>
  <c r="I229" i="223"/>
  <c r="J229" i="223"/>
  <c r="K229" i="223"/>
  <c r="L229" i="223"/>
  <c r="D230" i="223"/>
  <c r="E230" i="223"/>
  <c r="F230" i="223"/>
  <c r="G230" i="223"/>
  <c r="H230" i="223"/>
  <c r="I230" i="223"/>
  <c r="J230" i="223"/>
  <c r="K230" i="223"/>
  <c r="L230" i="223"/>
  <c r="M230" i="223"/>
  <c r="N230" i="223"/>
  <c r="E231" i="223"/>
  <c r="F231" i="223"/>
  <c r="G231" i="223"/>
  <c r="H231" i="223"/>
  <c r="I231" i="223"/>
  <c r="J231" i="223"/>
  <c r="K231" i="223"/>
  <c r="L231" i="223"/>
  <c r="M231" i="223"/>
  <c r="N231" i="223"/>
  <c r="F232" i="223"/>
  <c r="G232" i="223"/>
  <c r="H232" i="223"/>
  <c r="I232" i="223"/>
  <c r="J232" i="223"/>
  <c r="K232" i="223"/>
  <c r="L232" i="223"/>
  <c r="D246" i="223"/>
  <c r="F246" i="223"/>
  <c r="G246" i="223"/>
  <c r="H246" i="223"/>
  <c r="I246" i="223"/>
  <c r="J246" i="223"/>
  <c r="K246" i="223"/>
  <c r="M246" i="223"/>
  <c r="F247" i="223"/>
  <c r="G247" i="223"/>
  <c r="H247" i="223"/>
  <c r="I247" i="223"/>
  <c r="J247" i="223"/>
  <c r="K247" i="223"/>
  <c r="M247" i="223"/>
  <c r="E249" i="223"/>
  <c r="L249" i="223"/>
  <c r="N249" i="223"/>
  <c r="E250" i="223"/>
  <c r="F250" i="223"/>
  <c r="G250" i="223"/>
  <c r="H250" i="223"/>
  <c r="I250" i="223"/>
  <c r="J250" i="223"/>
  <c r="K250" i="223"/>
  <c r="L250" i="223"/>
  <c r="M250" i="223"/>
  <c r="N250" i="223"/>
  <c r="F251" i="223"/>
  <c r="G251" i="223"/>
  <c r="H251" i="223"/>
  <c r="I251" i="223"/>
  <c r="J251" i="223"/>
  <c r="K251" i="223"/>
  <c r="E252" i="223"/>
  <c r="L252" i="223"/>
  <c r="N252" i="223"/>
  <c r="E253" i="223"/>
  <c r="F253" i="223"/>
  <c r="G253" i="223"/>
  <c r="H253" i="223"/>
  <c r="I253" i="223"/>
  <c r="J253" i="223"/>
  <c r="K253" i="223"/>
  <c r="L253" i="223"/>
  <c r="M253" i="223"/>
  <c r="N253" i="223"/>
  <c r="F254" i="223"/>
  <c r="G254" i="223"/>
  <c r="H254" i="223"/>
  <c r="I254" i="223"/>
  <c r="J254" i="223"/>
  <c r="K254" i="223"/>
  <c r="L254" i="223"/>
  <c r="E255" i="223"/>
  <c r="L255" i="223"/>
  <c r="N255" i="223"/>
  <c r="E256" i="223"/>
  <c r="F256" i="223"/>
  <c r="G256" i="223"/>
  <c r="H256" i="223"/>
  <c r="I256" i="223"/>
  <c r="J256" i="223"/>
  <c r="K256" i="223"/>
  <c r="L256" i="223"/>
  <c r="M256" i="223"/>
  <c r="N256" i="223"/>
  <c r="F257" i="223"/>
  <c r="G257" i="223"/>
  <c r="H257" i="223"/>
  <c r="I257" i="223"/>
  <c r="J257" i="223"/>
  <c r="K257" i="223"/>
  <c r="L257" i="223"/>
  <c r="E258" i="223"/>
  <c r="L258" i="223"/>
  <c r="N258" i="223"/>
  <c r="E259" i="223"/>
  <c r="F259" i="223"/>
  <c r="G259" i="223"/>
  <c r="H259" i="223"/>
  <c r="I259" i="223"/>
  <c r="J259" i="223"/>
  <c r="K259" i="223"/>
  <c r="L259" i="223"/>
  <c r="M259" i="223"/>
  <c r="N259" i="223"/>
  <c r="F260" i="223"/>
  <c r="G260" i="223"/>
  <c r="H260" i="223"/>
  <c r="I260" i="223"/>
  <c r="J260" i="223"/>
  <c r="K260" i="223"/>
  <c r="L260" i="223"/>
  <c r="E261" i="223"/>
  <c r="L261" i="223"/>
  <c r="N261" i="223"/>
  <c r="E262" i="223"/>
  <c r="F262" i="223"/>
  <c r="G262" i="223"/>
  <c r="H262" i="223"/>
  <c r="I262" i="223"/>
  <c r="J262" i="223"/>
  <c r="K262" i="223"/>
  <c r="L262" i="223"/>
  <c r="M262" i="223"/>
  <c r="N262" i="223"/>
  <c r="F263" i="223"/>
  <c r="G263" i="223"/>
  <c r="H263" i="223"/>
  <c r="I263" i="223"/>
  <c r="J263" i="223"/>
  <c r="K263" i="223"/>
  <c r="L263" i="223"/>
  <c r="E264" i="223"/>
  <c r="L264" i="223"/>
  <c r="N264" i="223"/>
  <c r="E265" i="223"/>
  <c r="F265" i="223"/>
  <c r="G265" i="223"/>
  <c r="H265" i="223"/>
  <c r="I265" i="223"/>
  <c r="J265" i="223"/>
  <c r="K265" i="223"/>
  <c r="L265" i="223"/>
  <c r="M265" i="223"/>
  <c r="N265" i="223"/>
  <c r="F266" i="223"/>
  <c r="G266" i="223"/>
  <c r="H266" i="223"/>
  <c r="I266" i="223"/>
  <c r="J266" i="223"/>
  <c r="K266" i="223"/>
  <c r="L266" i="223"/>
  <c r="E267" i="223"/>
  <c r="L267" i="223"/>
  <c r="N267" i="223"/>
  <c r="E268" i="223"/>
  <c r="F268" i="223"/>
  <c r="G268" i="223"/>
  <c r="H268" i="223"/>
  <c r="I268" i="223"/>
  <c r="J268" i="223"/>
  <c r="K268" i="223"/>
  <c r="L268" i="223"/>
  <c r="M268" i="223"/>
  <c r="N268" i="223"/>
  <c r="F269" i="223"/>
  <c r="G269" i="223"/>
  <c r="H269" i="223"/>
  <c r="I269" i="223"/>
  <c r="J269" i="223"/>
  <c r="K269" i="223"/>
  <c r="L269" i="223"/>
  <c r="E270" i="223"/>
  <c r="L270" i="223"/>
  <c r="N270" i="223"/>
  <c r="E271" i="223"/>
  <c r="F271" i="223"/>
  <c r="G271" i="223"/>
  <c r="H271" i="223"/>
  <c r="I271" i="223"/>
  <c r="J271" i="223"/>
  <c r="K271" i="223"/>
  <c r="L271" i="223"/>
  <c r="M271" i="223"/>
  <c r="N271" i="223"/>
  <c r="F272" i="223"/>
  <c r="G272" i="223"/>
  <c r="H272" i="223"/>
  <c r="I272" i="223"/>
  <c r="J272" i="223"/>
  <c r="K272" i="223"/>
  <c r="L272" i="223"/>
  <c r="E273" i="223"/>
  <c r="L273" i="223"/>
  <c r="N273" i="223"/>
  <c r="E274" i="223"/>
  <c r="F274" i="223"/>
  <c r="G274" i="223"/>
  <c r="H274" i="223"/>
  <c r="I274" i="223"/>
  <c r="J274" i="223"/>
  <c r="K274" i="223"/>
  <c r="L274" i="223"/>
  <c r="M274" i="223"/>
  <c r="N274" i="223"/>
  <c r="F275" i="223"/>
  <c r="G275" i="223"/>
  <c r="H275" i="223"/>
  <c r="I275" i="223"/>
  <c r="J275" i="223"/>
  <c r="K275" i="223"/>
  <c r="L275" i="223"/>
  <c r="E276" i="223"/>
  <c r="L276" i="223"/>
  <c r="N276" i="223"/>
  <c r="E277" i="223"/>
  <c r="F277" i="223"/>
  <c r="G277" i="223"/>
  <c r="H277" i="223"/>
  <c r="I277" i="223"/>
  <c r="J277" i="223"/>
  <c r="K277" i="223"/>
  <c r="L277" i="223"/>
  <c r="M277" i="223"/>
  <c r="N277" i="223"/>
  <c r="F278" i="223"/>
  <c r="G278" i="223"/>
  <c r="H278" i="223"/>
  <c r="I278" i="223"/>
  <c r="J278" i="223"/>
  <c r="K278" i="223"/>
  <c r="L278" i="223"/>
  <c r="E279" i="223"/>
  <c r="L279" i="223"/>
  <c r="N279" i="223"/>
  <c r="E280" i="223"/>
  <c r="F280" i="223"/>
  <c r="G280" i="223"/>
  <c r="H280" i="223"/>
  <c r="I280" i="223"/>
  <c r="J280" i="223"/>
  <c r="K280" i="223"/>
  <c r="L280" i="223"/>
  <c r="M280" i="223"/>
  <c r="N280" i="223"/>
  <c r="F281" i="223"/>
  <c r="G281" i="223"/>
  <c r="H281" i="223"/>
  <c r="I281" i="223"/>
  <c r="J281" i="223"/>
  <c r="K281" i="223"/>
  <c r="L281" i="223"/>
  <c r="E282" i="223"/>
  <c r="L282" i="223"/>
  <c r="N282" i="223"/>
  <c r="E283" i="223"/>
  <c r="F283" i="223"/>
  <c r="G283" i="223"/>
  <c r="H283" i="223"/>
  <c r="I283" i="223"/>
  <c r="J283" i="223"/>
  <c r="K283" i="223"/>
  <c r="L283" i="223"/>
  <c r="M283" i="223"/>
  <c r="N283" i="223"/>
  <c r="F284" i="223"/>
  <c r="G284" i="223"/>
  <c r="H284" i="223"/>
  <c r="I284" i="223"/>
  <c r="J284" i="223"/>
  <c r="K284" i="223"/>
  <c r="L284" i="223"/>
  <c r="D285" i="223"/>
  <c r="E285" i="223"/>
  <c r="F285" i="223"/>
  <c r="G285" i="223"/>
  <c r="H285" i="223"/>
  <c r="I285" i="223"/>
  <c r="J285" i="223"/>
  <c r="K285" i="223"/>
  <c r="L285" i="223"/>
  <c r="M285" i="223"/>
  <c r="N285" i="223"/>
  <c r="E286" i="223"/>
  <c r="F286" i="223"/>
  <c r="G286" i="223"/>
  <c r="H286" i="223"/>
  <c r="I286" i="223"/>
  <c r="J286" i="223"/>
  <c r="K286" i="223"/>
  <c r="L286" i="223"/>
  <c r="M286" i="223"/>
  <c r="N286" i="223"/>
  <c r="F287" i="223"/>
  <c r="G287" i="223"/>
  <c r="H287" i="223"/>
  <c r="I287" i="223"/>
  <c r="J287" i="223"/>
  <c r="K287" i="223"/>
  <c r="L287" i="223"/>
  <c r="D288" i="223"/>
  <c r="E288" i="223"/>
  <c r="F288" i="223"/>
  <c r="G288" i="223"/>
  <c r="H288" i="223"/>
  <c r="I288" i="223"/>
  <c r="J288" i="223"/>
  <c r="K288" i="223"/>
  <c r="L288" i="223"/>
  <c r="M288" i="223"/>
  <c r="N288" i="223"/>
  <c r="E289" i="223"/>
  <c r="F289" i="223"/>
  <c r="G289" i="223"/>
  <c r="H289" i="223"/>
  <c r="I289" i="223"/>
  <c r="J289" i="223"/>
  <c r="K289" i="223"/>
  <c r="L289" i="223"/>
  <c r="M289" i="223"/>
  <c r="N289" i="223"/>
  <c r="F290" i="223"/>
  <c r="G290" i="223"/>
  <c r="H290" i="223"/>
  <c r="I290" i="223"/>
  <c r="J290" i="223"/>
  <c r="K290" i="223"/>
  <c r="L290" i="223"/>
  <c r="D304" i="223"/>
  <c r="F304" i="223"/>
  <c r="G304" i="223"/>
  <c r="H304" i="223"/>
  <c r="I304" i="223"/>
  <c r="J304" i="223"/>
  <c r="K304" i="223"/>
  <c r="M304" i="223"/>
  <c r="F305" i="223"/>
  <c r="G305" i="223"/>
  <c r="H305" i="223"/>
  <c r="I305" i="223"/>
  <c r="J305" i="223"/>
  <c r="K305" i="223"/>
  <c r="M305" i="223"/>
  <c r="E307" i="223"/>
  <c r="L307" i="223"/>
  <c r="N307" i="223"/>
  <c r="E308" i="223"/>
  <c r="F308" i="223"/>
  <c r="G308" i="223"/>
  <c r="H308" i="223"/>
  <c r="I308" i="223"/>
  <c r="J308" i="223"/>
  <c r="K308" i="223"/>
  <c r="L308" i="223"/>
  <c r="M308" i="223"/>
  <c r="N308" i="223"/>
  <c r="F309" i="223"/>
  <c r="G309" i="223"/>
  <c r="H309" i="223"/>
  <c r="I309" i="223"/>
  <c r="J309" i="223"/>
  <c r="K309" i="223"/>
  <c r="L309" i="223"/>
  <c r="E310" i="223"/>
  <c r="L310" i="223"/>
  <c r="N310" i="223"/>
  <c r="E311" i="223"/>
  <c r="F311" i="223"/>
  <c r="G311" i="223"/>
  <c r="H311" i="223"/>
  <c r="I311" i="223"/>
  <c r="J311" i="223"/>
  <c r="K311" i="223"/>
  <c r="L311" i="223"/>
  <c r="M311" i="223"/>
  <c r="N311" i="223"/>
  <c r="F312" i="223"/>
  <c r="G312" i="223"/>
  <c r="H312" i="223"/>
  <c r="I312" i="223"/>
  <c r="J312" i="223"/>
  <c r="K312" i="223"/>
  <c r="L312" i="223"/>
  <c r="E313" i="223"/>
  <c r="L313" i="223"/>
  <c r="N313" i="223"/>
  <c r="E314" i="223"/>
  <c r="F314" i="223"/>
  <c r="G314" i="223"/>
  <c r="H314" i="223"/>
  <c r="I314" i="223"/>
  <c r="J314" i="223"/>
  <c r="K314" i="223"/>
  <c r="L314" i="223"/>
  <c r="M314" i="223"/>
  <c r="N314" i="223"/>
  <c r="F315" i="223"/>
  <c r="G315" i="223"/>
  <c r="H315" i="223"/>
  <c r="I315" i="223"/>
  <c r="J315" i="223"/>
  <c r="K315" i="223"/>
  <c r="L315" i="223"/>
  <c r="E316" i="223"/>
  <c r="L316" i="223"/>
  <c r="N316" i="223"/>
  <c r="E317" i="223"/>
  <c r="F317" i="223"/>
  <c r="G317" i="223"/>
  <c r="H317" i="223"/>
  <c r="I317" i="223"/>
  <c r="J317" i="223"/>
  <c r="K317" i="223"/>
  <c r="L317" i="223"/>
  <c r="M317" i="223"/>
  <c r="N317" i="223"/>
  <c r="F318" i="223"/>
  <c r="G318" i="223"/>
  <c r="H318" i="223"/>
  <c r="I318" i="223"/>
  <c r="J318" i="223"/>
  <c r="K318" i="223"/>
  <c r="L318" i="223"/>
  <c r="E319" i="223"/>
  <c r="L319" i="223"/>
  <c r="N319" i="223"/>
  <c r="E320" i="223"/>
  <c r="F320" i="223"/>
  <c r="G320" i="223"/>
  <c r="H320" i="223"/>
  <c r="I320" i="223"/>
  <c r="J320" i="223"/>
  <c r="K320" i="223"/>
  <c r="L320" i="223"/>
  <c r="M320" i="223"/>
  <c r="N320" i="223"/>
  <c r="F321" i="223"/>
  <c r="G321" i="223"/>
  <c r="H321" i="223"/>
  <c r="I321" i="223"/>
  <c r="J321" i="223"/>
  <c r="K321" i="223"/>
  <c r="L321" i="223"/>
  <c r="E322" i="223"/>
  <c r="L322" i="223"/>
  <c r="N322" i="223"/>
  <c r="E323" i="223"/>
  <c r="F323" i="223"/>
  <c r="G323" i="223"/>
  <c r="H323" i="223"/>
  <c r="I323" i="223"/>
  <c r="J323" i="223"/>
  <c r="K323" i="223"/>
  <c r="L323" i="223"/>
  <c r="M323" i="223"/>
  <c r="N323" i="223"/>
  <c r="F324" i="223"/>
  <c r="G324" i="223"/>
  <c r="H324" i="223"/>
  <c r="I324" i="223"/>
  <c r="J324" i="223"/>
  <c r="K324" i="223"/>
  <c r="L324" i="223"/>
  <c r="E325" i="223"/>
  <c r="L325" i="223"/>
  <c r="N325" i="223"/>
  <c r="E326" i="223"/>
  <c r="F326" i="223"/>
  <c r="G326" i="223"/>
  <c r="H326" i="223"/>
  <c r="I326" i="223"/>
  <c r="J326" i="223"/>
  <c r="K326" i="223"/>
  <c r="L326" i="223"/>
  <c r="M326" i="223"/>
  <c r="N326" i="223"/>
  <c r="F327" i="223"/>
  <c r="G327" i="223"/>
  <c r="H327" i="223"/>
  <c r="I327" i="223"/>
  <c r="J327" i="223"/>
  <c r="K327" i="223"/>
  <c r="L327" i="223"/>
  <c r="E328" i="223"/>
  <c r="L328" i="223"/>
  <c r="N328" i="223"/>
  <c r="E329" i="223"/>
  <c r="F329" i="223"/>
  <c r="G329" i="223"/>
  <c r="H329" i="223"/>
  <c r="I329" i="223"/>
  <c r="J329" i="223"/>
  <c r="K329" i="223"/>
  <c r="L329" i="223"/>
  <c r="M329" i="223"/>
  <c r="N329" i="223"/>
  <c r="F330" i="223"/>
  <c r="G330" i="223"/>
  <c r="H330" i="223"/>
  <c r="I330" i="223"/>
  <c r="J330" i="223"/>
  <c r="K330" i="223"/>
  <c r="L330" i="223"/>
  <c r="E331" i="223"/>
  <c r="L331" i="223"/>
  <c r="N331" i="223"/>
  <c r="E332" i="223"/>
  <c r="F332" i="223"/>
  <c r="G332" i="223"/>
  <c r="H332" i="223"/>
  <c r="I332" i="223"/>
  <c r="J332" i="223"/>
  <c r="K332" i="223"/>
  <c r="L332" i="223"/>
  <c r="M332" i="223"/>
  <c r="N332" i="223"/>
  <c r="F333" i="223"/>
  <c r="G333" i="223"/>
  <c r="H333" i="223"/>
  <c r="I333" i="223"/>
  <c r="J333" i="223"/>
  <c r="K333" i="223"/>
  <c r="L333" i="223"/>
  <c r="E334" i="223"/>
  <c r="L334" i="223"/>
  <c r="N334" i="223"/>
  <c r="E335" i="223"/>
  <c r="F335" i="223"/>
  <c r="G335" i="223"/>
  <c r="H335" i="223"/>
  <c r="I335" i="223"/>
  <c r="J335" i="223"/>
  <c r="K335" i="223"/>
  <c r="L335" i="223"/>
  <c r="M335" i="223"/>
  <c r="N335" i="223"/>
  <c r="F336" i="223"/>
  <c r="G336" i="223"/>
  <c r="H336" i="223"/>
  <c r="I336" i="223"/>
  <c r="J336" i="223"/>
  <c r="K336" i="223"/>
  <c r="L336" i="223"/>
  <c r="E337" i="223"/>
  <c r="L337" i="223"/>
  <c r="N337" i="223"/>
  <c r="E338" i="223"/>
  <c r="F338" i="223"/>
  <c r="G338" i="223"/>
  <c r="H338" i="223"/>
  <c r="I338" i="223"/>
  <c r="J338" i="223"/>
  <c r="K338" i="223"/>
  <c r="L338" i="223"/>
  <c r="M338" i="223"/>
  <c r="N338" i="223"/>
  <c r="F339" i="223"/>
  <c r="G339" i="223"/>
  <c r="H339" i="223"/>
  <c r="I339" i="223"/>
  <c r="J339" i="223"/>
  <c r="K339" i="223"/>
  <c r="L339" i="223"/>
  <c r="E340" i="223"/>
  <c r="L340" i="223"/>
  <c r="N340" i="223"/>
  <c r="E341" i="223"/>
  <c r="F341" i="223"/>
  <c r="G341" i="223"/>
  <c r="H341" i="223"/>
  <c r="I341" i="223"/>
  <c r="J341" i="223"/>
  <c r="K341" i="223"/>
  <c r="L341" i="223"/>
  <c r="M341" i="223"/>
  <c r="N341" i="223"/>
  <c r="F342" i="223"/>
  <c r="G342" i="223"/>
  <c r="H342" i="223"/>
  <c r="I342" i="223"/>
  <c r="J342" i="223"/>
  <c r="K342" i="223"/>
  <c r="L342" i="223"/>
  <c r="D343" i="223"/>
  <c r="E343" i="223"/>
  <c r="F343" i="223"/>
  <c r="G343" i="223"/>
  <c r="H343" i="223"/>
  <c r="I343" i="223"/>
  <c r="J343" i="223"/>
  <c r="K343" i="223"/>
  <c r="L343" i="223"/>
  <c r="M343" i="223"/>
  <c r="N343" i="223"/>
  <c r="E344" i="223"/>
  <c r="F344" i="223"/>
  <c r="G344" i="223"/>
  <c r="H344" i="223"/>
  <c r="I344" i="223"/>
  <c r="J344" i="223"/>
  <c r="K344" i="223"/>
  <c r="L344" i="223"/>
  <c r="M344" i="223"/>
  <c r="N344" i="223"/>
  <c r="F345" i="223"/>
  <c r="G345" i="223"/>
  <c r="H345" i="223"/>
  <c r="I345" i="223"/>
  <c r="J345" i="223"/>
  <c r="K345" i="223"/>
  <c r="L345" i="223"/>
  <c r="D346" i="223"/>
  <c r="E346" i="223"/>
  <c r="F346" i="223"/>
  <c r="G346" i="223"/>
  <c r="H346" i="223"/>
  <c r="I346" i="223"/>
  <c r="J346" i="223"/>
  <c r="K346" i="223"/>
  <c r="L346" i="223"/>
  <c r="M346" i="223"/>
  <c r="N346" i="223"/>
  <c r="E347" i="223"/>
  <c r="F347" i="223"/>
  <c r="G347" i="223"/>
  <c r="H347" i="223"/>
  <c r="I347" i="223"/>
  <c r="J347" i="223"/>
  <c r="K347" i="223"/>
  <c r="L347" i="223"/>
  <c r="M347" i="223"/>
  <c r="N347" i="223"/>
  <c r="F348" i="223"/>
  <c r="G348" i="223"/>
  <c r="H348" i="223"/>
  <c r="I348" i="223"/>
  <c r="J348" i="223"/>
  <c r="K348" i="223"/>
  <c r="L348" i="223"/>
  <c r="D362" i="223"/>
  <c r="F362" i="223"/>
  <c r="G362" i="223"/>
  <c r="H362" i="223"/>
  <c r="I362" i="223"/>
  <c r="J362" i="223"/>
  <c r="K362" i="223"/>
  <c r="M362" i="223"/>
  <c r="F363" i="223"/>
  <c r="G363" i="223"/>
  <c r="H363" i="223"/>
  <c r="I363" i="223"/>
  <c r="J363" i="223"/>
  <c r="K363" i="223"/>
  <c r="M363" i="223"/>
  <c r="E365" i="223"/>
  <c r="L365" i="223"/>
  <c r="N365" i="223"/>
  <c r="E366" i="223"/>
  <c r="F366" i="223"/>
  <c r="G366" i="223"/>
  <c r="H366" i="223"/>
  <c r="I366" i="223"/>
  <c r="J366" i="223"/>
  <c r="K366" i="223"/>
  <c r="L366" i="223"/>
  <c r="M366" i="223"/>
  <c r="N366" i="223"/>
  <c r="F367" i="223"/>
  <c r="G367" i="223"/>
  <c r="H367" i="223"/>
  <c r="I367" i="223"/>
  <c r="J367" i="223"/>
  <c r="K367" i="223"/>
  <c r="L367" i="223"/>
  <c r="E368" i="223"/>
  <c r="L368" i="223"/>
  <c r="N368" i="223"/>
  <c r="E369" i="223"/>
  <c r="F369" i="223"/>
  <c r="G369" i="223"/>
  <c r="H369" i="223"/>
  <c r="I369" i="223"/>
  <c r="J369" i="223"/>
  <c r="K369" i="223"/>
  <c r="L369" i="223"/>
  <c r="M369" i="223"/>
  <c r="N369" i="223"/>
  <c r="F370" i="223"/>
  <c r="G370" i="223"/>
  <c r="H370" i="223"/>
  <c r="I370" i="223"/>
  <c r="J370" i="223"/>
  <c r="K370" i="223"/>
  <c r="L370" i="223"/>
  <c r="E371" i="223"/>
  <c r="L371" i="223"/>
  <c r="N371" i="223"/>
  <c r="E372" i="223"/>
  <c r="F372" i="223"/>
  <c r="G372" i="223"/>
  <c r="H372" i="223"/>
  <c r="I372" i="223"/>
  <c r="J372" i="223"/>
  <c r="K372" i="223"/>
  <c r="L372" i="223"/>
  <c r="M372" i="223"/>
  <c r="N372" i="223"/>
  <c r="F373" i="223"/>
  <c r="G373" i="223"/>
  <c r="H373" i="223"/>
  <c r="I373" i="223"/>
  <c r="J373" i="223"/>
  <c r="K373" i="223"/>
  <c r="L373" i="223"/>
  <c r="E374" i="223"/>
  <c r="L374" i="223"/>
  <c r="N374" i="223"/>
  <c r="E375" i="223"/>
  <c r="F375" i="223"/>
  <c r="G375" i="223"/>
  <c r="H375" i="223"/>
  <c r="I375" i="223"/>
  <c r="J375" i="223"/>
  <c r="K375" i="223"/>
  <c r="L375" i="223"/>
  <c r="M375" i="223"/>
  <c r="N375" i="223"/>
  <c r="F376" i="223"/>
  <c r="G376" i="223"/>
  <c r="H376" i="223"/>
  <c r="I376" i="223"/>
  <c r="J376" i="223"/>
  <c r="K376" i="223"/>
  <c r="L376" i="223"/>
  <c r="E377" i="223"/>
  <c r="L377" i="223"/>
  <c r="N377" i="223"/>
  <c r="E378" i="223"/>
  <c r="F378" i="223"/>
  <c r="G378" i="223"/>
  <c r="H378" i="223"/>
  <c r="I378" i="223"/>
  <c r="J378" i="223"/>
  <c r="K378" i="223"/>
  <c r="L378" i="223"/>
  <c r="M378" i="223"/>
  <c r="N378" i="223"/>
  <c r="F379" i="223"/>
  <c r="G379" i="223"/>
  <c r="H379" i="223"/>
  <c r="I379" i="223"/>
  <c r="J379" i="223"/>
  <c r="K379" i="223"/>
  <c r="L379" i="223"/>
  <c r="E380" i="223"/>
  <c r="L380" i="223"/>
  <c r="N380" i="223"/>
  <c r="E381" i="223"/>
  <c r="F381" i="223"/>
  <c r="G381" i="223"/>
  <c r="H381" i="223"/>
  <c r="I381" i="223"/>
  <c r="J381" i="223"/>
  <c r="K381" i="223"/>
  <c r="L381" i="223"/>
  <c r="M381" i="223"/>
  <c r="N381" i="223"/>
  <c r="F382" i="223"/>
  <c r="G382" i="223"/>
  <c r="H382" i="223"/>
  <c r="I382" i="223"/>
  <c r="J382" i="223"/>
  <c r="K382" i="223"/>
  <c r="L382" i="223"/>
  <c r="E383" i="223"/>
  <c r="L383" i="223"/>
  <c r="N383" i="223"/>
  <c r="E384" i="223"/>
  <c r="F384" i="223"/>
  <c r="G384" i="223"/>
  <c r="H384" i="223"/>
  <c r="I384" i="223"/>
  <c r="J384" i="223"/>
  <c r="K384" i="223"/>
  <c r="L384" i="223"/>
  <c r="M384" i="223"/>
  <c r="N384" i="223"/>
  <c r="F385" i="223"/>
  <c r="G385" i="223"/>
  <c r="H385" i="223"/>
  <c r="I385" i="223"/>
  <c r="J385" i="223"/>
  <c r="K385" i="223"/>
  <c r="L385" i="223"/>
  <c r="E386" i="223"/>
  <c r="L386" i="223"/>
  <c r="N386" i="223"/>
  <c r="E387" i="223"/>
  <c r="F387" i="223"/>
  <c r="G387" i="223"/>
  <c r="H387" i="223"/>
  <c r="I387" i="223"/>
  <c r="J387" i="223"/>
  <c r="K387" i="223"/>
  <c r="L387" i="223"/>
  <c r="M387" i="223"/>
  <c r="N387" i="223"/>
  <c r="F388" i="223"/>
  <c r="G388" i="223"/>
  <c r="H388" i="223"/>
  <c r="I388" i="223"/>
  <c r="J388" i="223"/>
  <c r="K388" i="223"/>
  <c r="L388" i="223"/>
  <c r="E389" i="223"/>
  <c r="L389" i="223"/>
  <c r="N389" i="223"/>
  <c r="E390" i="223"/>
  <c r="F390" i="223"/>
  <c r="G390" i="223"/>
  <c r="H390" i="223"/>
  <c r="I390" i="223"/>
  <c r="J390" i="223"/>
  <c r="K390" i="223"/>
  <c r="L390" i="223"/>
  <c r="M390" i="223"/>
  <c r="N390" i="223"/>
  <c r="F391" i="223"/>
  <c r="G391" i="223"/>
  <c r="H391" i="223"/>
  <c r="I391" i="223"/>
  <c r="J391" i="223"/>
  <c r="K391" i="223"/>
  <c r="L391" i="223"/>
  <c r="E392" i="223"/>
  <c r="L392" i="223"/>
  <c r="N392" i="223"/>
  <c r="E393" i="223"/>
  <c r="F393" i="223"/>
  <c r="G393" i="223"/>
  <c r="H393" i="223"/>
  <c r="I393" i="223"/>
  <c r="J393" i="223"/>
  <c r="K393" i="223"/>
  <c r="L393" i="223"/>
  <c r="M393" i="223"/>
  <c r="N393" i="223"/>
  <c r="F394" i="223"/>
  <c r="G394" i="223"/>
  <c r="H394" i="223"/>
  <c r="I394" i="223"/>
  <c r="J394" i="223"/>
  <c r="K394" i="223"/>
  <c r="L394" i="223"/>
  <c r="E395" i="223"/>
  <c r="L395" i="223"/>
  <c r="N395" i="223"/>
  <c r="E396" i="223"/>
  <c r="F396" i="223"/>
  <c r="G396" i="223"/>
  <c r="H396" i="223"/>
  <c r="I396" i="223"/>
  <c r="J396" i="223"/>
  <c r="K396" i="223"/>
  <c r="L396" i="223"/>
  <c r="M396" i="223"/>
  <c r="N396" i="223"/>
  <c r="F397" i="223"/>
  <c r="G397" i="223"/>
  <c r="H397" i="223"/>
  <c r="I397" i="223"/>
  <c r="J397" i="223"/>
  <c r="K397" i="223"/>
  <c r="L397" i="223"/>
  <c r="E398" i="223"/>
  <c r="L398" i="223"/>
  <c r="N398" i="223"/>
  <c r="E399" i="223"/>
  <c r="F399" i="223"/>
  <c r="G399" i="223"/>
  <c r="H399" i="223"/>
  <c r="I399" i="223"/>
  <c r="J399" i="223"/>
  <c r="K399" i="223"/>
  <c r="L399" i="223"/>
  <c r="M399" i="223"/>
  <c r="N399" i="223"/>
  <c r="F400" i="223"/>
  <c r="G400" i="223"/>
  <c r="H400" i="223"/>
  <c r="I400" i="223"/>
  <c r="J400" i="223"/>
  <c r="K400" i="223"/>
  <c r="L400" i="223"/>
  <c r="D401" i="223"/>
  <c r="E401" i="223"/>
  <c r="F401" i="223"/>
  <c r="G401" i="223"/>
  <c r="H401" i="223"/>
  <c r="I401" i="223"/>
  <c r="J401" i="223"/>
  <c r="K401" i="223"/>
  <c r="L401" i="223"/>
  <c r="M401" i="223"/>
  <c r="N401" i="223"/>
  <c r="E402" i="223"/>
  <c r="F402" i="223"/>
  <c r="G402" i="223"/>
  <c r="H402" i="223"/>
  <c r="I402" i="223"/>
  <c r="J402" i="223"/>
  <c r="K402" i="223"/>
  <c r="L402" i="223"/>
  <c r="M402" i="223"/>
  <c r="N402" i="223"/>
  <c r="F403" i="223"/>
  <c r="G403" i="223"/>
  <c r="H403" i="223"/>
  <c r="I403" i="223"/>
  <c r="J403" i="223"/>
  <c r="K403" i="223"/>
  <c r="L403" i="223"/>
  <c r="D404" i="223"/>
  <c r="E404" i="223"/>
  <c r="F404" i="223"/>
  <c r="G404" i="223"/>
  <c r="H404" i="223"/>
  <c r="I404" i="223"/>
  <c r="J404" i="223"/>
  <c r="K404" i="223"/>
  <c r="L404" i="223"/>
  <c r="M404" i="223"/>
  <c r="N404" i="223"/>
  <c r="E405" i="223"/>
  <c r="F405" i="223"/>
  <c r="G405" i="223"/>
  <c r="H405" i="223"/>
  <c r="I405" i="223"/>
  <c r="J405" i="223"/>
  <c r="K405" i="223"/>
  <c r="L405" i="223"/>
  <c r="M405" i="223"/>
  <c r="N405" i="223"/>
  <c r="F406" i="223"/>
  <c r="G406" i="223"/>
  <c r="H406" i="223"/>
  <c r="I406" i="223"/>
  <c r="J406" i="223"/>
  <c r="K406" i="223"/>
  <c r="L406" i="223"/>
  <c r="D420" i="223"/>
  <c r="F420" i="223"/>
  <c r="G420" i="223"/>
  <c r="H420" i="223"/>
  <c r="I420" i="223"/>
  <c r="J420" i="223"/>
  <c r="L420" i="223"/>
  <c r="F421" i="223"/>
  <c r="G421" i="223"/>
  <c r="H421" i="223"/>
  <c r="I421" i="223"/>
  <c r="J421" i="223"/>
  <c r="L421" i="223"/>
  <c r="E423" i="223"/>
  <c r="K423" i="223"/>
  <c r="M423" i="223"/>
  <c r="E424" i="223"/>
  <c r="F424" i="223"/>
  <c r="G424" i="223"/>
  <c r="H424" i="223"/>
  <c r="I424" i="223"/>
  <c r="J424" i="223"/>
  <c r="K424" i="223"/>
  <c r="L424" i="223"/>
  <c r="M424" i="223"/>
  <c r="F425" i="223"/>
  <c r="G425" i="223"/>
  <c r="H425" i="223"/>
  <c r="I425" i="223"/>
  <c r="J425" i="223"/>
  <c r="K425" i="223"/>
  <c r="E426" i="223"/>
  <c r="K426" i="223"/>
  <c r="M426" i="223"/>
  <c r="E427" i="223"/>
  <c r="F427" i="223"/>
  <c r="G427" i="223"/>
  <c r="H427" i="223"/>
  <c r="I427" i="223"/>
  <c r="J427" i="223"/>
  <c r="K427" i="223"/>
  <c r="L427" i="223"/>
  <c r="M427" i="223"/>
  <c r="F428" i="223"/>
  <c r="G428" i="223"/>
  <c r="H428" i="223"/>
  <c r="I428" i="223"/>
  <c r="J428" i="223"/>
  <c r="K428" i="223"/>
  <c r="E429" i="223"/>
  <c r="K429" i="223"/>
  <c r="M429" i="223"/>
  <c r="E430" i="223"/>
  <c r="F430" i="223"/>
  <c r="G430" i="223"/>
  <c r="H430" i="223"/>
  <c r="I430" i="223"/>
  <c r="J430" i="223"/>
  <c r="K430" i="223"/>
  <c r="L430" i="223"/>
  <c r="M430" i="223"/>
  <c r="F431" i="223"/>
  <c r="G431" i="223"/>
  <c r="H431" i="223"/>
  <c r="I431" i="223"/>
  <c r="J431" i="223"/>
  <c r="K431" i="223"/>
  <c r="E432" i="223"/>
  <c r="K432" i="223"/>
  <c r="M432" i="223"/>
  <c r="E433" i="223"/>
  <c r="F433" i="223"/>
  <c r="G433" i="223"/>
  <c r="H433" i="223"/>
  <c r="I433" i="223"/>
  <c r="J433" i="223"/>
  <c r="K433" i="223"/>
  <c r="L433" i="223"/>
  <c r="M433" i="223"/>
  <c r="F434" i="223"/>
  <c r="G434" i="223"/>
  <c r="H434" i="223"/>
  <c r="I434" i="223"/>
  <c r="J434" i="223"/>
  <c r="K434" i="223"/>
  <c r="E435" i="223"/>
  <c r="K435" i="223"/>
  <c r="M435" i="223"/>
  <c r="E436" i="223"/>
  <c r="F436" i="223"/>
  <c r="G436" i="223"/>
  <c r="H436" i="223"/>
  <c r="I436" i="223"/>
  <c r="J436" i="223"/>
  <c r="K436" i="223"/>
  <c r="L436" i="223"/>
  <c r="M436" i="223"/>
  <c r="F437" i="223"/>
  <c r="G437" i="223"/>
  <c r="H437" i="223"/>
  <c r="I437" i="223"/>
  <c r="J437" i="223"/>
  <c r="K437" i="223"/>
  <c r="E438" i="223"/>
  <c r="K438" i="223"/>
  <c r="M438" i="223"/>
  <c r="E439" i="223"/>
  <c r="F439" i="223"/>
  <c r="G439" i="223"/>
  <c r="H439" i="223"/>
  <c r="I439" i="223"/>
  <c r="J439" i="223"/>
  <c r="K439" i="223"/>
  <c r="L439" i="223"/>
  <c r="M439" i="223"/>
  <c r="F440" i="223"/>
  <c r="G440" i="223"/>
  <c r="H440" i="223"/>
  <c r="I440" i="223"/>
  <c r="J440" i="223"/>
  <c r="K440" i="223"/>
  <c r="E441" i="223"/>
  <c r="K441" i="223"/>
  <c r="M441" i="223"/>
  <c r="E442" i="223"/>
  <c r="F442" i="223"/>
  <c r="G442" i="223"/>
  <c r="H442" i="223"/>
  <c r="I442" i="223"/>
  <c r="J442" i="223"/>
  <c r="K442" i="223"/>
  <c r="L442" i="223"/>
  <c r="M442" i="223"/>
  <c r="F443" i="223"/>
  <c r="G443" i="223"/>
  <c r="H443" i="223"/>
  <c r="I443" i="223"/>
  <c r="J443" i="223"/>
  <c r="K443" i="223"/>
  <c r="E444" i="223"/>
  <c r="K444" i="223"/>
  <c r="M444" i="223"/>
  <c r="E445" i="223"/>
  <c r="F445" i="223"/>
  <c r="G445" i="223"/>
  <c r="H445" i="223"/>
  <c r="I445" i="223"/>
  <c r="J445" i="223"/>
  <c r="K445" i="223"/>
  <c r="L445" i="223"/>
  <c r="M445" i="223"/>
  <c r="F446" i="223"/>
  <c r="G446" i="223"/>
  <c r="H446" i="223"/>
  <c r="I446" i="223"/>
  <c r="J446" i="223"/>
  <c r="K446" i="223"/>
  <c r="E447" i="223"/>
  <c r="K447" i="223"/>
  <c r="M447" i="223"/>
  <c r="E448" i="223"/>
  <c r="F448" i="223"/>
  <c r="G448" i="223"/>
  <c r="H448" i="223"/>
  <c r="I448" i="223"/>
  <c r="J448" i="223"/>
  <c r="K448" i="223"/>
  <c r="L448" i="223"/>
  <c r="M448" i="223"/>
  <c r="F449" i="223"/>
  <c r="G449" i="223"/>
  <c r="H449" i="223"/>
  <c r="I449" i="223"/>
  <c r="J449" i="223"/>
  <c r="K449" i="223"/>
  <c r="E450" i="223"/>
  <c r="K450" i="223"/>
  <c r="M450" i="223"/>
  <c r="E451" i="223"/>
  <c r="F451" i="223"/>
  <c r="G451" i="223"/>
  <c r="H451" i="223"/>
  <c r="I451" i="223"/>
  <c r="J451" i="223"/>
  <c r="K451" i="223"/>
  <c r="L451" i="223"/>
  <c r="M451" i="223"/>
  <c r="F452" i="223"/>
  <c r="G452" i="223"/>
  <c r="H452" i="223"/>
  <c r="I452" i="223"/>
  <c r="J452" i="223"/>
  <c r="K452" i="223"/>
  <c r="E453" i="223"/>
  <c r="K453" i="223"/>
  <c r="M453" i="223"/>
  <c r="E454" i="223"/>
  <c r="F454" i="223"/>
  <c r="G454" i="223"/>
  <c r="H454" i="223"/>
  <c r="I454" i="223"/>
  <c r="J454" i="223"/>
  <c r="K454" i="223"/>
  <c r="L454" i="223"/>
  <c r="M454" i="223"/>
  <c r="F455" i="223"/>
  <c r="G455" i="223"/>
  <c r="H455" i="223"/>
  <c r="I455" i="223"/>
  <c r="J455" i="223"/>
  <c r="K455" i="223"/>
  <c r="E456" i="223"/>
  <c r="K456" i="223"/>
  <c r="M456" i="223"/>
  <c r="E457" i="223"/>
  <c r="F457" i="223"/>
  <c r="G457" i="223"/>
  <c r="H457" i="223"/>
  <c r="I457" i="223"/>
  <c r="J457" i="223"/>
  <c r="K457" i="223"/>
  <c r="L457" i="223"/>
  <c r="M457" i="223"/>
  <c r="F458" i="223"/>
  <c r="G458" i="223"/>
  <c r="H458" i="223"/>
  <c r="I458" i="223"/>
  <c r="J458" i="223"/>
  <c r="K458" i="223"/>
  <c r="D459" i="223"/>
  <c r="E459" i="223"/>
  <c r="F459" i="223"/>
  <c r="G459" i="223"/>
  <c r="H459" i="223"/>
  <c r="I459" i="223"/>
  <c r="J459" i="223"/>
  <c r="K459" i="223"/>
  <c r="L459" i="223"/>
  <c r="M459" i="223"/>
  <c r="E460" i="223"/>
  <c r="F460" i="223"/>
  <c r="G460" i="223"/>
  <c r="H460" i="223"/>
  <c r="I460" i="223"/>
  <c r="J460" i="223"/>
  <c r="K460" i="223"/>
  <c r="L460" i="223"/>
  <c r="M460" i="223"/>
  <c r="F461" i="223"/>
  <c r="G461" i="223"/>
  <c r="H461" i="223"/>
  <c r="I461" i="223"/>
  <c r="J461" i="223"/>
  <c r="K461" i="223"/>
  <c r="D462" i="223"/>
  <c r="E462" i="223"/>
  <c r="F462" i="223"/>
  <c r="G462" i="223"/>
  <c r="H462" i="223"/>
  <c r="I462" i="223"/>
  <c r="J462" i="223"/>
  <c r="K462" i="223"/>
  <c r="L462" i="223"/>
  <c r="M462" i="223"/>
  <c r="E463" i="223"/>
  <c r="F463" i="223"/>
  <c r="G463" i="223"/>
  <c r="H463" i="223"/>
  <c r="I463" i="223"/>
  <c r="J463" i="223"/>
  <c r="K463" i="223"/>
  <c r="L463" i="223"/>
  <c r="M463" i="223"/>
  <c r="F464" i="223"/>
  <c r="G464" i="223"/>
  <c r="H464" i="223"/>
  <c r="I464" i="223"/>
  <c r="J464" i="223"/>
  <c r="K464" i="223"/>
  <c r="D49" i="199"/>
  <c r="D46" i="199"/>
  <c r="D43" i="199"/>
  <c r="D40" i="199"/>
  <c r="D37" i="199"/>
  <c r="D34" i="199"/>
  <c r="D31" i="199"/>
  <c r="D28" i="199"/>
  <c r="D25" i="199"/>
  <c r="D22" i="199"/>
  <c r="D19" i="199"/>
  <c r="D16" i="199"/>
  <c r="H42" i="167"/>
  <c r="H40" i="167"/>
  <c r="H41" i="167" s="1"/>
  <c r="H43" i="167"/>
  <c r="H39" i="167"/>
  <c r="H37" i="167"/>
  <c r="H35" i="167"/>
  <c r="H33" i="167"/>
  <c r="H31" i="167"/>
  <c r="H29" i="167"/>
  <c r="H27" i="167"/>
  <c r="H25" i="167"/>
  <c r="H23" i="167"/>
  <c r="H21" i="167"/>
  <c r="H19" i="167"/>
  <c r="H17" i="167"/>
  <c r="H14" i="167"/>
  <c r="H15" i="167" s="1"/>
  <c r="F42" i="167"/>
  <c r="F43" i="167" s="1"/>
  <c r="F40" i="167"/>
  <c r="F41" i="167" s="1"/>
  <c r="F39" i="167"/>
  <c r="F37" i="167"/>
  <c r="F35" i="167"/>
  <c r="F33" i="167"/>
  <c r="F31" i="167"/>
  <c r="F29" i="167"/>
  <c r="F27" i="167"/>
  <c r="F25" i="167"/>
  <c r="F23" i="167"/>
  <c r="F21" i="167"/>
  <c r="F19" i="167"/>
  <c r="F17" i="167"/>
  <c r="F14" i="167"/>
  <c r="F15" i="167" s="1"/>
  <c r="M420" i="223" l="1"/>
  <c r="M421" i="223" s="1"/>
  <c r="K420" i="223"/>
  <c r="E420" i="223"/>
  <c r="N362" i="223"/>
  <c r="N363" i="223" s="1"/>
  <c r="L362" i="223"/>
  <c r="E362" i="223"/>
  <c r="N304" i="223"/>
  <c r="N305" i="223" s="1"/>
  <c r="L304" i="223"/>
  <c r="E304" i="223"/>
  <c r="N246" i="223"/>
  <c r="N247" i="223" s="1"/>
  <c r="L246" i="223"/>
  <c r="E246" i="223"/>
  <c r="N188" i="223"/>
  <c r="N189" i="223" s="1"/>
  <c r="L188" i="223"/>
  <c r="E188" i="223"/>
  <c r="N130" i="223"/>
  <c r="N131" i="223" s="1"/>
  <c r="L130" i="223"/>
  <c r="E130" i="223"/>
  <c r="N72" i="223"/>
  <c r="N73" i="223" s="1"/>
  <c r="L72" i="223"/>
  <c r="E72" i="223"/>
  <c r="N14" i="223"/>
  <c r="N15" i="223" s="1"/>
  <c r="L14" i="223"/>
  <c r="E14" i="223"/>
  <c r="J52" i="215"/>
  <c r="E15" i="223" l="1"/>
  <c r="F16" i="223"/>
  <c r="G16" i="223"/>
  <c r="H16" i="223"/>
  <c r="I16" i="223"/>
  <c r="J16" i="223"/>
  <c r="K16" i="223"/>
  <c r="L15" i="223"/>
  <c r="L16" i="223"/>
  <c r="E73" i="223"/>
  <c r="F74" i="223"/>
  <c r="G74" i="223"/>
  <c r="H74" i="223"/>
  <c r="I74" i="223"/>
  <c r="J74" i="223"/>
  <c r="K74" i="223"/>
  <c r="L73" i="223"/>
  <c r="L74" i="223"/>
  <c r="E131" i="223"/>
  <c r="F132" i="223"/>
  <c r="G132" i="223"/>
  <c r="H132" i="223"/>
  <c r="I132" i="223"/>
  <c r="J132" i="223"/>
  <c r="K132" i="223"/>
  <c r="L131" i="223"/>
  <c r="L132" i="223"/>
  <c r="E189" i="223"/>
  <c r="F190" i="223"/>
  <c r="G190" i="223"/>
  <c r="H190" i="223"/>
  <c r="I190" i="223"/>
  <c r="J190" i="223"/>
  <c r="K190" i="223"/>
  <c r="L189" i="223"/>
  <c r="L190" i="223"/>
  <c r="E247" i="223"/>
  <c r="F248" i="223"/>
  <c r="G248" i="223"/>
  <c r="H248" i="223"/>
  <c r="I248" i="223"/>
  <c r="J248" i="223"/>
  <c r="K248" i="223"/>
  <c r="L247" i="223"/>
  <c r="L248" i="223"/>
  <c r="E305" i="223"/>
  <c r="F306" i="223"/>
  <c r="G306" i="223"/>
  <c r="H306" i="223"/>
  <c r="I306" i="223"/>
  <c r="J306" i="223"/>
  <c r="K306" i="223"/>
  <c r="L305" i="223"/>
  <c r="L306" i="223"/>
  <c r="E363" i="223"/>
  <c r="F364" i="223"/>
  <c r="G364" i="223"/>
  <c r="H364" i="223"/>
  <c r="I364" i="223"/>
  <c r="J364" i="223"/>
  <c r="K364" i="223"/>
  <c r="L363" i="223"/>
  <c r="L364" i="223"/>
  <c r="E421" i="223"/>
  <c r="F422" i="223"/>
  <c r="G422" i="223"/>
  <c r="H422" i="223"/>
  <c r="I422" i="223"/>
  <c r="J422" i="223"/>
  <c r="K421" i="223"/>
  <c r="K422" i="223"/>
  <c r="V10" i="17"/>
  <c r="AB10" i="17"/>
  <c r="L12" i="204" l="1"/>
  <c r="D12" i="105"/>
  <c r="D13" i="137"/>
  <c r="D32" i="222" l="1"/>
  <c r="D30" i="222"/>
  <c r="D28" i="222"/>
  <c r="D26" i="222"/>
  <c r="D24" i="222"/>
  <c r="D22" i="222"/>
  <c r="D20" i="222"/>
  <c r="D18" i="222"/>
  <c r="D16" i="222"/>
  <c r="D14" i="222"/>
  <c r="D12" i="222"/>
  <c r="D10" i="222"/>
  <c r="D32" i="221"/>
  <c r="D30" i="221"/>
  <c r="D28" i="221"/>
  <c r="D26" i="221"/>
  <c r="D36" i="221" s="1"/>
  <c r="D24" i="221"/>
  <c r="D22" i="221"/>
  <c r="D20" i="221"/>
  <c r="D18" i="221"/>
  <c r="D16" i="221"/>
  <c r="D14" i="221"/>
  <c r="D12" i="221"/>
  <c r="D10" i="221"/>
  <c r="D32" i="212"/>
  <c r="D30" i="212"/>
  <c r="D28" i="212"/>
  <c r="D26" i="212"/>
  <c r="D24" i="212"/>
  <c r="D22" i="212"/>
  <c r="D20" i="212"/>
  <c r="D18" i="212"/>
  <c r="D16" i="212"/>
  <c r="D14" i="212"/>
  <c r="D12" i="212"/>
  <c r="D10" i="212"/>
  <c r="F36" i="222"/>
  <c r="E36" i="222"/>
  <c r="F34" i="222"/>
  <c r="E34" i="222"/>
  <c r="F8" i="222"/>
  <c r="E8" i="222"/>
  <c r="F36" i="221"/>
  <c r="E36" i="221"/>
  <c r="F34" i="221"/>
  <c r="E34" i="221"/>
  <c r="F8" i="221"/>
  <c r="E8" i="221"/>
  <c r="D36" i="222" l="1"/>
  <c r="D34" i="222"/>
  <c r="D8" i="222"/>
  <c r="D34" i="221"/>
  <c r="D8" i="221"/>
  <c r="I12" i="187" l="1"/>
  <c r="L9" i="187"/>
  <c r="D33" i="187"/>
  <c r="D31" i="187"/>
  <c r="D29" i="187"/>
  <c r="D27" i="187"/>
  <c r="D25" i="187"/>
  <c r="D23" i="187"/>
  <c r="D34" i="186"/>
  <c r="D21" i="187"/>
  <c r="D19" i="187"/>
  <c r="D17" i="187"/>
  <c r="D15" i="187"/>
  <c r="D13" i="187"/>
  <c r="D11" i="187"/>
  <c r="D16" i="186"/>
  <c r="J32" i="220"/>
  <c r="D33" i="220"/>
  <c r="D31" i="220"/>
  <c r="D29" i="220"/>
  <c r="D27" i="220"/>
  <c r="D25" i="220"/>
  <c r="D23" i="220"/>
  <c r="D21" i="220"/>
  <c r="D19" i="220"/>
  <c r="D17" i="220"/>
  <c r="D15" i="220"/>
  <c r="D13" i="220"/>
  <c r="D11" i="220"/>
  <c r="J37" i="220"/>
  <c r="I37" i="220"/>
  <c r="H37" i="220"/>
  <c r="G37" i="220"/>
  <c r="F37" i="220"/>
  <c r="E37" i="220"/>
  <c r="J35" i="220"/>
  <c r="I35" i="220"/>
  <c r="H35" i="220"/>
  <c r="G35" i="220"/>
  <c r="F35" i="220"/>
  <c r="E35" i="220"/>
  <c r="J34" i="220"/>
  <c r="I34" i="220"/>
  <c r="H34" i="220"/>
  <c r="G34" i="220"/>
  <c r="F34" i="220"/>
  <c r="J30" i="220"/>
  <c r="I30" i="220"/>
  <c r="H30" i="220"/>
  <c r="J28" i="220"/>
  <c r="J26" i="220"/>
  <c r="J24" i="220"/>
  <c r="I24" i="220"/>
  <c r="H24" i="220"/>
  <c r="G24" i="220"/>
  <c r="F24" i="220"/>
  <c r="E24" i="220"/>
  <c r="J22" i="220"/>
  <c r="J20" i="220"/>
  <c r="I20" i="220"/>
  <c r="H20" i="220"/>
  <c r="G20" i="220"/>
  <c r="F20" i="220"/>
  <c r="E20" i="220"/>
  <c r="J18" i="220"/>
  <c r="J16" i="220"/>
  <c r="I16" i="220"/>
  <c r="J14" i="220"/>
  <c r="I14" i="220"/>
  <c r="H14" i="220"/>
  <c r="G14" i="220"/>
  <c r="F14" i="220"/>
  <c r="E14" i="220"/>
  <c r="J12" i="220"/>
  <c r="J9" i="220"/>
  <c r="I9" i="220"/>
  <c r="H9" i="220"/>
  <c r="G9" i="220"/>
  <c r="F9" i="220"/>
  <c r="E9" i="220"/>
  <c r="H39" i="218"/>
  <c r="G39" i="218"/>
  <c r="F39" i="218"/>
  <c r="E39" i="218"/>
  <c r="H37" i="218"/>
  <c r="G37" i="218"/>
  <c r="F37" i="218"/>
  <c r="E37" i="218"/>
  <c r="D35" i="218"/>
  <c r="E36" i="218" s="1"/>
  <c r="D33" i="218"/>
  <c r="H34" i="218" s="1"/>
  <c r="D31" i="218"/>
  <c r="H32" i="218" s="1"/>
  <c r="D29" i="218"/>
  <c r="E30" i="218" s="1"/>
  <c r="H28" i="218"/>
  <c r="D27" i="218"/>
  <c r="G28" i="218" s="1"/>
  <c r="D25" i="218"/>
  <c r="D23" i="218"/>
  <c r="H24" i="218" s="1"/>
  <c r="H22" i="218"/>
  <c r="D21" i="218"/>
  <c r="E22" i="218" s="1"/>
  <c r="D19" i="218"/>
  <c r="H20" i="218" s="1"/>
  <c r="D17" i="218"/>
  <c r="H18" i="218" s="1"/>
  <c r="D15" i="218"/>
  <c r="H16" i="218" s="1"/>
  <c r="D13" i="218"/>
  <c r="E14" i="218" s="1"/>
  <c r="H11" i="218"/>
  <c r="G11" i="218"/>
  <c r="F11" i="218"/>
  <c r="E11" i="218"/>
  <c r="H39" i="217"/>
  <c r="G39" i="217"/>
  <c r="F39" i="217"/>
  <c r="E39" i="217"/>
  <c r="H37" i="217"/>
  <c r="G37" i="217"/>
  <c r="F37" i="217"/>
  <c r="E37" i="217"/>
  <c r="D35" i="217"/>
  <c r="G36" i="217" s="1"/>
  <c r="D33" i="217"/>
  <c r="H34" i="217" s="1"/>
  <c r="D31" i="217"/>
  <c r="H32" i="217" s="1"/>
  <c r="D29" i="217"/>
  <c r="H28" i="217"/>
  <c r="G28" i="217"/>
  <c r="F28" i="217"/>
  <c r="E28" i="217"/>
  <c r="D27" i="217"/>
  <c r="D25" i="217"/>
  <c r="D23" i="217"/>
  <c r="H24" i="217" s="1"/>
  <c r="D21" i="217"/>
  <c r="E22" i="217" s="1"/>
  <c r="H20" i="217"/>
  <c r="D19" i="217"/>
  <c r="G20" i="217" s="1"/>
  <c r="D17" i="217"/>
  <c r="H18" i="217" s="1"/>
  <c r="D15" i="217"/>
  <c r="H16" i="217" s="1"/>
  <c r="H14" i="217"/>
  <c r="G14" i="217"/>
  <c r="F14" i="217"/>
  <c r="D13" i="217"/>
  <c r="E14" i="217" s="1"/>
  <c r="H11" i="217"/>
  <c r="G11" i="217"/>
  <c r="F11" i="217"/>
  <c r="E11" i="217"/>
  <c r="I33" i="207"/>
  <c r="J36" i="208"/>
  <c r="L33" i="204"/>
  <c r="D35" i="203"/>
  <c r="D33" i="203"/>
  <c r="D31" i="203"/>
  <c r="D29" i="203"/>
  <c r="D27" i="203"/>
  <c r="D25" i="203"/>
  <c r="D23" i="203"/>
  <c r="D21" i="203"/>
  <c r="D19" i="203"/>
  <c r="D17" i="203"/>
  <c r="D15" i="203"/>
  <c r="D13" i="203"/>
  <c r="D35" i="172"/>
  <c r="D33" i="172"/>
  <c r="D31" i="172"/>
  <c r="D29" i="172"/>
  <c r="D27" i="172"/>
  <c r="D25" i="172"/>
  <c r="D23" i="172"/>
  <c r="D21" i="172"/>
  <c r="D19" i="172"/>
  <c r="D17" i="172"/>
  <c r="D15" i="172"/>
  <c r="D13" i="172"/>
  <c r="D35" i="187" l="1"/>
  <c r="D37" i="187"/>
  <c r="E18" i="220"/>
  <c r="F28" i="220"/>
  <c r="D9" i="220"/>
  <c r="F18" i="220"/>
  <c r="G28" i="220"/>
  <c r="E32" i="220"/>
  <c r="G18" i="220"/>
  <c r="E22" i="220"/>
  <c r="H28" i="220"/>
  <c r="F32" i="220"/>
  <c r="D35" i="220"/>
  <c r="E28" i="220"/>
  <c r="E12" i="220"/>
  <c r="H18" i="220"/>
  <c r="F22" i="220"/>
  <c r="I28" i="220"/>
  <c r="G32" i="220"/>
  <c r="D37" i="220"/>
  <c r="F12" i="220"/>
  <c r="I18" i="220"/>
  <c r="G22" i="220"/>
  <c r="E26" i="220"/>
  <c r="H32" i="220"/>
  <c r="G12" i="220"/>
  <c r="E16" i="220"/>
  <c r="H22" i="220"/>
  <c r="F26" i="220"/>
  <c r="I32" i="220"/>
  <c r="H12" i="220"/>
  <c r="F16" i="220"/>
  <c r="I22" i="220"/>
  <c r="G26" i="220"/>
  <c r="E30" i="220"/>
  <c r="I12" i="220"/>
  <c r="G16" i="220"/>
  <c r="H26" i="220"/>
  <c r="F30" i="220"/>
  <c r="H16" i="220"/>
  <c r="I26" i="220"/>
  <c r="G30" i="220"/>
  <c r="E34" i="220"/>
  <c r="E20" i="218"/>
  <c r="E24" i="218"/>
  <c r="G30" i="218"/>
  <c r="G36" i="218"/>
  <c r="F14" i="218"/>
  <c r="F20" i="218"/>
  <c r="H30" i="218"/>
  <c r="H36" i="218"/>
  <c r="F36" i="218"/>
  <c r="G14" i="218"/>
  <c r="G20" i="218"/>
  <c r="H14" i="218"/>
  <c r="E28" i="218"/>
  <c r="E32" i="218"/>
  <c r="F30" i="218"/>
  <c r="F22" i="218"/>
  <c r="F28" i="218"/>
  <c r="E16" i="218"/>
  <c r="G22" i="218"/>
  <c r="D39" i="217"/>
  <c r="E36" i="217"/>
  <c r="H22" i="217"/>
  <c r="F36" i="217"/>
  <c r="F30" i="217"/>
  <c r="H36" i="217"/>
  <c r="F22" i="217"/>
  <c r="G22" i="217"/>
  <c r="G30" i="217"/>
  <c r="E20" i="217"/>
  <c r="H30" i="217"/>
  <c r="E30" i="217"/>
  <c r="F20" i="217"/>
  <c r="D37" i="217"/>
  <c r="E18" i="218"/>
  <c r="E26" i="218"/>
  <c r="E34" i="218"/>
  <c r="F18" i="218"/>
  <c r="F26" i="218"/>
  <c r="F34" i="218"/>
  <c r="H38" i="218"/>
  <c r="D11" i="218"/>
  <c r="G18" i="218"/>
  <c r="G26" i="218"/>
  <c r="G34" i="218"/>
  <c r="H26" i="218"/>
  <c r="D37" i="218"/>
  <c r="F24" i="218"/>
  <c r="F32" i="218"/>
  <c r="G16" i="218"/>
  <c r="G24" i="218"/>
  <c r="G32" i="218"/>
  <c r="F16" i="218"/>
  <c r="D39" i="218"/>
  <c r="E40" i="217"/>
  <c r="F40" i="217"/>
  <c r="F38" i="217"/>
  <c r="E38" i="217"/>
  <c r="G38" i="217"/>
  <c r="E26" i="217"/>
  <c r="E34" i="217"/>
  <c r="F18" i="217"/>
  <c r="F26" i="217"/>
  <c r="F34" i="217"/>
  <c r="H38" i="217"/>
  <c r="G40" i="217"/>
  <c r="E18" i="217"/>
  <c r="D11" i="217"/>
  <c r="G18" i="217"/>
  <c r="G26" i="217"/>
  <c r="G34" i="217"/>
  <c r="H40" i="217"/>
  <c r="E16" i="217"/>
  <c r="E24" i="217"/>
  <c r="H26" i="217"/>
  <c r="E32" i="217"/>
  <c r="F16" i="217"/>
  <c r="F24" i="217"/>
  <c r="F32" i="217"/>
  <c r="G16" i="217"/>
  <c r="G24" i="217"/>
  <c r="G32" i="217"/>
  <c r="E38" i="220" l="1"/>
  <c r="J38" i="220"/>
  <c r="I38" i="220"/>
  <c r="F38" i="220"/>
  <c r="H38" i="220"/>
  <c r="G38" i="220"/>
  <c r="H10" i="220"/>
  <c r="G10" i="220"/>
  <c r="J10" i="220"/>
  <c r="I10" i="220"/>
  <c r="F36" i="220"/>
  <c r="J36" i="220"/>
  <c r="I36" i="220"/>
  <c r="G36" i="220"/>
  <c r="H36" i="220"/>
  <c r="E36" i="220"/>
  <c r="E10" i="220"/>
  <c r="F10" i="220"/>
  <c r="F40" i="218"/>
  <c r="E40" i="218"/>
  <c r="H12" i="218"/>
  <c r="F12" i="218"/>
  <c r="G12" i="218"/>
  <c r="E12" i="218"/>
  <c r="G40" i="218"/>
  <c r="H40" i="218"/>
  <c r="G38" i="218"/>
  <c r="E38" i="218"/>
  <c r="F38" i="218"/>
  <c r="F12" i="217"/>
  <c r="G12" i="217"/>
  <c r="H12" i="217"/>
  <c r="E12" i="217"/>
  <c r="G36" i="198" l="1"/>
  <c r="H36" i="198"/>
  <c r="I36" i="198"/>
  <c r="J36" i="198"/>
  <c r="K36" i="198"/>
  <c r="L36" i="198"/>
  <c r="F36" i="198"/>
  <c r="M35" i="198"/>
  <c r="N35" i="198"/>
  <c r="G35" i="198"/>
  <c r="H35" i="198"/>
  <c r="I35" i="198"/>
  <c r="J35" i="198"/>
  <c r="K35" i="198"/>
  <c r="L35" i="198"/>
  <c r="F35" i="198"/>
  <c r="E35" i="198"/>
  <c r="K36" i="168"/>
  <c r="J36" i="168"/>
  <c r="H36" i="168"/>
  <c r="I36" i="168"/>
  <c r="G36" i="168"/>
  <c r="F36" i="168"/>
  <c r="K41" i="154" l="1"/>
  <c r="Q30" i="154"/>
  <c r="P30" i="154"/>
  <c r="O30" i="154"/>
  <c r="N30" i="154"/>
  <c r="M30" i="154"/>
  <c r="L30" i="154"/>
  <c r="K30" i="154"/>
  <c r="J30" i="154"/>
  <c r="I30" i="154"/>
  <c r="H30" i="154"/>
  <c r="G30" i="154"/>
  <c r="F30" i="154"/>
  <c r="G29" i="100"/>
  <c r="U65" i="216" l="1"/>
  <c r="Q65" i="216"/>
  <c r="P65" i="216"/>
  <c r="O65" i="216"/>
  <c r="K65" i="216"/>
  <c r="J65" i="216"/>
  <c r="I65" i="216"/>
  <c r="V36" i="216"/>
  <c r="U36" i="216"/>
  <c r="P36" i="216"/>
  <c r="O36" i="216"/>
  <c r="L36" i="216"/>
  <c r="V34" i="216"/>
  <c r="U34" i="216"/>
  <c r="Q34" i="216"/>
  <c r="P34" i="216"/>
  <c r="O34" i="216"/>
  <c r="W32" i="216"/>
  <c r="S32" i="216"/>
  <c r="V33" i="216" s="1"/>
  <c r="R32" i="216"/>
  <c r="U33" i="216" s="1"/>
  <c r="Q32" i="216"/>
  <c r="M32" i="216"/>
  <c r="P33" i="216" s="1"/>
  <c r="L32" i="216"/>
  <c r="N32" i="216" s="1"/>
  <c r="J32" i="216"/>
  <c r="I32" i="216"/>
  <c r="E32" i="216"/>
  <c r="D32" i="216"/>
  <c r="U31" i="216"/>
  <c r="W30" i="216"/>
  <c r="S30" i="216"/>
  <c r="V31" i="216" s="1"/>
  <c r="R30" i="216"/>
  <c r="Q30" i="216"/>
  <c r="K30" i="216" s="1"/>
  <c r="M30" i="216"/>
  <c r="P31" i="216" s="1"/>
  <c r="L30" i="216"/>
  <c r="O31" i="216" s="1"/>
  <c r="J30" i="216"/>
  <c r="I30" i="216"/>
  <c r="G30" i="216"/>
  <c r="J31" i="216" s="1"/>
  <c r="F30" i="216"/>
  <c r="E30" i="216"/>
  <c r="E34" i="216" s="1"/>
  <c r="D30" i="216"/>
  <c r="W28" i="216"/>
  <c r="S28" i="216"/>
  <c r="V29" i="216" s="1"/>
  <c r="R28" i="216"/>
  <c r="T28" i="216" s="1"/>
  <c r="Q28" i="216"/>
  <c r="M28" i="216"/>
  <c r="P29" i="216" s="1"/>
  <c r="L28" i="216"/>
  <c r="O29" i="216" s="1"/>
  <c r="J28" i="216"/>
  <c r="I28" i="216"/>
  <c r="F28" i="216"/>
  <c r="E28" i="216"/>
  <c r="D28" i="216"/>
  <c r="O27" i="216"/>
  <c r="W26" i="216"/>
  <c r="S26" i="216"/>
  <c r="S36" i="216" s="1"/>
  <c r="R26" i="216"/>
  <c r="Q26" i="216"/>
  <c r="N26" i="216"/>
  <c r="M26" i="216"/>
  <c r="P27" i="216" s="1"/>
  <c r="L26" i="216"/>
  <c r="J26" i="216"/>
  <c r="I26" i="216"/>
  <c r="G26" i="216"/>
  <c r="E26" i="216"/>
  <c r="E36" i="216" s="1"/>
  <c r="D26" i="216"/>
  <c r="D36" i="216" s="1"/>
  <c r="W24" i="216"/>
  <c r="S24" i="216"/>
  <c r="R24" i="216"/>
  <c r="T24" i="216" s="1"/>
  <c r="Q24" i="216"/>
  <c r="M24" i="216"/>
  <c r="M34" i="216" s="1"/>
  <c r="L24" i="216"/>
  <c r="J24" i="216"/>
  <c r="I24" i="216"/>
  <c r="E24" i="216"/>
  <c r="D24" i="216"/>
  <c r="D34" i="216" s="1"/>
  <c r="W22" i="216"/>
  <c r="T22" i="216"/>
  <c r="S22" i="216"/>
  <c r="V23" i="216" s="1"/>
  <c r="R22" i="216"/>
  <c r="U23" i="216" s="1"/>
  <c r="Q22" i="216"/>
  <c r="M22" i="216"/>
  <c r="G22" i="216" s="1"/>
  <c r="L22" i="216"/>
  <c r="K22" i="216"/>
  <c r="J22" i="216"/>
  <c r="I22" i="216"/>
  <c r="E22" i="216"/>
  <c r="D22" i="216"/>
  <c r="U21" i="216"/>
  <c r="W20" i="216"/>
  <c r="S20" i="216"/>
  <c r="V21" i="216" s="1"/>
  <c r="R20" i="216"/>
  <c r="T20" i="216" s="1"/>
  <c r="Q20" i="216"/>
  <c r="M20" i="216"/>
  <c r="P21" i="216" s="1"/>
  <c r="L20" i="216"/>
  <c r="J20" i="216"/>
  <c r="I20" i="216"/>
  <c r="E20" i="216"/>
  <c r="D20" i="216"/>
  <c r="V19" i="216"/>
  <c r="O19" i="216"/>
  <c r="W18" i="216"/>
  <c r="S18" i="216"/>
  <c r="T18" i="216" s="1"/>
  <c r="R18" i="216"/>
  <c r="U19" i="216" s="1"/>
  <c r="Q18" i="216"/>
  <c r="M18" i="216"/>
  <c r="L18" i="216"/>
  <c r="F18" i="216" s="1"/>
  <c r="J18" i="216"/>
  <c r="I18" i="216"/>
  <c r="E18" i="216"/>
  <c r="D18" i="216"/>
  <c r="P17" i="216"/>
  <c r="W16" i="216"/>
  <c r="S16" i="216"/>
  <c r="V17" i="216" s="1"/>
  <c r="R16" i="216"/>
  <c r="T16" i="216" s="1"/>
  <c r="W17" i="216" s="1"/>
  <c r="Q16" i="216"/>
  <c r="M16" i="216"/>
  <c r="L16" i="216"/>
  <c r="O17" i="216" s="1"/>
  <c r="K16" i="216"/>
  <c r="J16" i="216"/>
  <c r="I16" i="216"/>
  <c r="E16" i="216"/>
  <c r="D16" i="216"/>
  <c r="V15" i="216"/>
  <c r="W14" i="216"/>
  <c r="S14" i="216"/>
  <c r="R14" i="216"/>
  <c r="U15" i="216" s="1"/>
  <c r="Q14" i="216"/>
  <c r="K14" i="216" s="1"/>
  <c r="M14" i="216"/>
  <c r="P15" i="216" s="1"/>
  <c r="L14" i="216"/>
  <c r="O15" i="216" s="1"/>
  <c r="J14" i="216"/>
  <c r="I14" i="216"/>
  <c r="E14" i="216"/>
  <c r="D14" i="216"/>
  <c r="U13" i="216"/>
  <c r="W12" i="216"/>
  <c r="K12" i="216" s="1"/>
  <c r="S12" i="216"/>
  <c r="V13" i="216" s="1"/>
  <c r="R12" i="216"/>
  <c r="Q12" i="216"/>
  <c r="M12" i="216"/>
  <c r="P13" i="216" s="1"/>
  <c r="L12" i="216"/>
  <c r="O13" i="216" s="1"/>
  <c r="J12" i="216"/>
  <c r="I12" i="216"/>
  <c r="E12" i="216"/>
  <c r="D12" i="216"/>
  <c r="D8" i="216" s="1"/>
  <c r="P11" i="216"/>
  <c r="W10" i="216"/>
  <c r="S10" i="216"/>
  <c r="S8" i="216" s="1"/>
  <c r="R10" i="216"/>
  <c r="U11" i="216" s="1"/>
  <c r="Q10" i="216"/>
  <c r="M10" i="216"/>
  <c r="L10" i="216"/>
  <c r="J10" i="216"/>
  <c r="I10" i="216"/>
  <c r="E10" i="216"/>
  <c r="E8" i="216" s="1"/>
  <c r="D10" i="216"/>
  <c r="V8" i="216"/>
  <c r="U8" i="216"/>
  <c r="P8" i="216"/>
  <c r="O8" i="216"/>
  <c r="G17" i="23"/>
  <c r="W29" i="216" l="1"/>
  <c r="F32" i="216"/>
  <c r="W21" i="216"/>
  <c r="N30" i="216"/>
  <c r="Q31" i="216" s="1"/>
  <c r="O23" i="216"/>
  <c r="G28" i="216"/>
  <c r="J29" i="216" s="1"/>
  <c r="T26" i="216"/>
  <c r="H26" i="216" s="1"/>
  <c r="N12" i="216"/>
  <c r="G20" i="216"/>
  <c r="J21" i="216" s="1"/>
  <c r="U29" i="216"/>
  <c r="W19" i="216"/>
  <c r="U9" i="216"/>
  <c r="Q13" i="216"/>
  <c r="P25" i="216"/>
  <c r="R8" i="216"/>
  <c r="W23" i="216"/>
  <c r="F24" i="216"/>
  <c r="N28" i="216"/>
  <c r="T32" i="216"/>
  <c r="W33" i="216" s="1"/>
  <c r="Q29" i="216"/>
  <c r="V11" i="216"/>
  <c r="U17" i="216"/>
  <c r="F22" i="216"/>
  <c r="I31" i="216"/>
  <c r="I23" i="216"/>
  <c r="N10" i="216"/>
  <c r="Q11" i="216" s="1"/>
  <c r="T14" i="216"/>
  <c r="G16" i="216"/>
  <c r="J17" i="216" s="1"/>
  <c r="G24" i="216"/>
  <c r="J34" i="216"/>
  <c r="J36" i="216"/>
  <c r="I33" i="216"/>
  <c r="W34" i="216"/>
  <c r="I36" i="216"/>
  <c r="I34" i="216"/>
  <c r="I29" i="216"/>
  <c r="Q36" i="216"/>
  <c r="K18" i="216"/>
  <c r="I8" i="216"/>
  <c r="W8" i="216"/>
  <c r="I19" i="216"/>
  <c r="I25" i="216"/>
  <c r="W15" i="216"/>
  <c r="Q33" i="216"/>
  <c r="Q21" i="216"/>
  <c r="V9" i="216"/>
  <c r="J15" i="216"/>
  <c r="J23" i="216"/>
  <c r="U37" i="216"/>
  <c r="V37" i="216"/>
  <c r="I17" i="216"/>
  <c r="N14" i="216"/>
  <c r="P19" i="216"/>
  <c r="K20" i="216"/>
  <c r="O21" i="216"/>
  <c r="T30" i="216"/>
  <c r="P35" i="216"/>
  <c r="W36" i="216"/>
  <c r="F10" i="216"/>
  <c r="I11" i="216" s="1"/>
  <c r="T10" i="216"/>
  <c r="W11" i="216" s="1"/>
  <c r="N18" i="216"/>
  <c r="P23" i="216"/>
  <c r="K24" i="216"/>
  <c r="O25" i="216"/>
  <c r="H30" i="216"/>
  <c r="K31" i="216" s="1"/>
  <c r="G32" i="216"/>
  <c r="R34" i="216"/>
  <c r="U35" i="216" s="1"/>
  <c r="M36" i="216"/>
  <c r="P37" i="216" s="1"/>
  <c r="L8" i="216"/>
  <c r="G10" i="216"/>
  <c r="F12" i="216"/>
  <c r="T12" i="216"/>
  <c r="W13" i="216" s="1"/>
  <c r="N20" i="216"/>
  <c r="K26" i="216"/>
  <c r="S34" i="216"/>
  <c r="M8" i="216"/>
  <c r="G12" i="216"/>
  <c r="J13" i="216" s="1"/>
  <c r="F14" i="216"/>
  <c r="I15" i="216" s="1"/>
  <c r="N22" i="216"/>
  <c r="K28" i="216"/>
  <c r="O37" i="216"/>
  <c r="J27" i="216"/>
  <c r="H12" i="216"/>
  <c r="K13" i="216" s="1"/>
  <c r="G14" i="216"/>
  <c r="F16" i="216"/>
  <c r="N24" i="216"/>
  <c r="Q25" i="216" s="1"/>
  <c r="U25" i="216"/>
  <c r="Q27" i="216"/>
  <c r="V25" i="216"/>
  <c r="U27" i="216"/>
  <c r="K32" i="216"/>
  <c r="O33" i="216"/>
  <c r="K10" i="216"/>
  <c r="O11" i="216"/>
  <c r="G18" i="216"/>
  <c r="J19" i="216" s="1"/>
  <c r="F20" i="216"/>
  <c r="I21" i="216" s="1"/>
  <c r="W25" i="216"/>
  <c r="V27" i="216"/>
  <c r="R36" i="216"/>
  <c r="Q8" i="216"/>
  <c r="L34" i="216"/>
  <c r="O35" i="216" s="1"/>
  <c r="J8" i="216"/>
  <c r="N16" i="216"/>
  <c r="F26" i="216"/>
  <c r="F36" i="216" s="1"/>
  <c r="Z38" i="129"/>
  <c r="U38" i="129"/>
  <c r="T38" i="129"/>
  <c r="S38" i="129"/>
  <c r="Q38" i="129"/>
  <c r="M38" i="129"/>
  <c r="L38" i="129"/>
  <c r="K38" i="129"/>
  <c r="J38" i="129"/>
  <c r="I38" i="129"/>
  <c r="P9" i="216" l="1"/>
  <c r="H10" i="216"/>
  <c r="H8" i="216" s="1"/>
  <c r="G34" i="216"/>
  <c r="H32" i="216"/>
  <c r="I27" i="216"/>
  <c r="K29" i="216"/>
  <c r="J25" i="216"/>
  <c r="W27" i="216"/>
  <c r="H28" i="216"/>
  <c r="H14" i="216"/>
  <c r="K15" i="216" s="1"/>
  <c r="Q15" i="216"/>
  <c r="W31" i="216"/>
  <c r="H22" i="216"/>
  <c r="Q23" i="216"/>
  <c r="G36" i="216"/>
  <c r="N8" i="216"/>
  <c r="O9" i="216"/>
  <c r="J33" i="216"/>
  <c r="F34" i="216"/>
  <c r="K27" i="216"/>
  <c r="K36" i="216"/>
  <c r="H36" i="216"/>
  <c r="G8" i="216"/>
  <c r="J9" i="216" s="1"/>
  <c r="K8" i="216"/>
  <c r="Q19" i="216"/>
  <c r="H18" i="216"/>
  <c r="K19" i="216" s="1"/>
  <c r="K34" i="216"/>
  <c r="T8" i="216"/>
  <c r="W9" i="216" s="1"/>
  <c r="I13" i="216"/>
  <c r="H16" i="216"/>
  <c r="K17" i="216" s="1"/>
  <c r="Q17" i="216"/>
  <c r="H20" i="216"/>
  <c r="K21" i="216" s="1"/>
  <c r="N34" i="216"/>
  <c r="T36" i="216"/>
  <c r="N36" i="216"/>
  <c r="F8" i="216"/>
  <c r="I9" i="216" s="1"/>
  <c r="H24" i="216"/>
  <c r="H34" i="216" s="1"/>
  <c r="V35" i="216"/>
  <c r="T34" i="216"/>
  <c r="I37" i="216"/>
  <c r="J11" i="216"/>
  <c r="K33" i="216" l="1"/>
  <c r="K11" i="216"/>
  <c r="J35" i="216"/>
  <c r="Q9" i="216"/>
  <c r="K25" i="216"/>
  <c r="W37" i="216"/>
  <c r="J37" i="216"/>
  <c r="W35" i="216"/>
  <c r="K23" i="216"/>
  <c r="K35" i="216"/>
  <c r="K37" i="216"/>
  <c r="Q37" i="216"/>
  <c r="Q35" i="216"/>
  <c r="I35" i="216"/>
  <c r="K9" i="216"/>
  <c r="H25" i="182"/>
  <c r="I25" i="182"/>
  <c r="J25" i="182"/>
  <c r="K25" i="182"/>
  <c r="L25" i="182"/>
  <c r="M25" i="182"/>
  <c r="G25" i="182"/>
  <c r="G23" i="182"/>
  <c r="H25" i="115" l="1"/>
  <c r="I25" i="115"/>
  <c r="J25" i="115"/>
  <c r="K25" i="115"/>
  <c r="L25" i="115"/>
  <c r="M25" i="115"/>
  <c r="N25" i="115"/>
  <c r="O25" i="115"/>
  <c r="P25" i="115"/>
  <c r="Q25" i="115"/>
  <c r="R25" i="115"/>
  <c r="G25" i="115"/>
  <c r="G23" i="115"/>
  <c r="N19" i="188" l="1"/>
  <c r="S12" i="77" l="1"/>
  <c r="R12" i="77"/>
  <c r="N37" i="195" l="1"/>
  <c r="N35" i="195"/>
  <c r="N9" i="195"/>
  <c r="N34" i="195"/>
  <c r="N32" i="195"/>
  <c r="N30" i="195"/>
  <c r="N28" i="195"/>
  <c r="N26" i="195"/>
  <c r="N24" i="195"/>
  <c r="N22" i="195"/>
  <c r="N20" i="195"/>
  <c r="N18" i="195"/>
  <c r="N16" i="195"/>
  <c r="N14" i="195"/>
  <c r="N12" i="195"/>
  <c r="F12" i="192" l="1"/>
  <c r="E12" i="192"/>
  <c r="W51" i="215" l="1"/>
  <c r="W48" i="215"/>
  <c r="W45" i="215"/>
  <c r="W42" i="215"/>
  <c r="W39" i="215"/>
  <c r="W36" i="215"/>
  <c r="H51" i="215"/>
  <c r="H48" i="215"/>
  <c r="H45" i="215"/>
  <c r="H42" i="215"/>
  <c r="H39" i="215"/>
  <c r="H36" i="215"/>
  <c r="H33" i="215"/>
  <c r="H30" i="215"/>
  <c r="H27" i="215"/>
  <c r="H24" i="215"/>
  <c r="H21" i="215"/>
  <c r="H18" i="215"/>
  <c r="Z27" i="215"/>
  <c r="Z24" i="215"/>
  <c r="Z21" i="215"/>
  <c r="Z18" i="215"/>
  <c r="W33" i="215"/>
  <c r="W30" i="215"/>
  <c r="W27" i="215"/>
  <c r="W24" i="215"/>
  <c r="W21" i="215"/>
  <c r="W18" i="215"/>
  <c r="T18" i="215"/>
  <c r="D15" i="215" l="1"/>
  <c r="H15" i="215"/>
  <c r="I15" i="215"/>
  <c r="J15" i="215"/>
  <c r="R15" i="215"/>
  <c r="S15" i="215"/>
  <c r="U15" i="215"/>
  <c r="V15" i="215"/>
  <c r="W15" i="215"/>
  <c r="X15" i="215"/>
  <c r="Y15" i="215"/>
  <c r="AA15" i="215"/>
  <c r="AB15" i="215"/>
  <c r="O18" i="215"/>
  <c r="P18" i="215"/>
  <c r="M18" i="215" s="1"/>
  <c r="G18" i="215" s="1"/>
  <c r="Q18" i="215"/>
  <c r="Z19" i="215"/>
  <c r="AA19" i="215"/>
  <c r="AB19" i="215"/>
  <c r="AA20" i="215"/>
  <c r="AB20" i="215"/>
  <c r="O21" i="215"/>
  <c r="P21" i="215"/>
  <c r="M21" i="215" s="1"/>
  <c r="Q21" i="215"/>
  <c r="T21" i="215"/>
  <c r="Z22" i="215"/>
  <c r="AA22" i="215"/>
  <c r="AB22" i="215"/>
  <c r="AA23" i="215"/>
  <c r="AB23" i="215"/>
  <c r="O24" i="215"/>
  <c r="L24" i="215" s="1"/>
  <c r="P24" i="215"/>
  <c r="M24" i="215" s="1"/>
  <c r="G24" i="215" s="1"/>
  <c r="P26" i="215" s="1"/>
  <c r="Q24" i="215"/>
  <c r="T24" i="215"/>
  <c r="Z25" i="215"/>
  <c r="AA25" i="215"/>
  <c r="AB25" i="215"/>
  <c r="AA26" i="215"/>
  <c r="AB26" i="215"/>
  <c r="O27" i="215"/>
  <c r="P27" i="215"/>
  <c r="M27" i="215" s="1"/>
  <c r="Q27" i="215"/>
  <c r="T27" i="215"/>
  <c r="Z28" i="215"/>
  <c r="AA28" i="215"/>
  <c r="AB28" i="215"/>
  <c r="AA29" i="215"/>
  <c r="AB29" i="215"/>
  <c r="O30" i="215"/>
  <c r="L30" i="215" s="1"/>
  <c r="P30" i="215"/>
  <c r="M30" i="215" s="1"/>
  <c r="Q30" i="215"/>
  <c r="T30" i="215"/>
  <c r="Z30" i="215"/>
  <c r="AA31" i="215"/>
  <c r="AB31" i="215"/>
  <c r="AA32" i="215"/>
  <c r="AB32" i="215"/>
  <c r="O33" i="215"/>
  <c r="L33" i="215" s="1"/>
  <c r="F33" i="215" s="1"/>
  <c r="P33" i="215"/>
  <c r="Q33" i="215"/>
  <c r="T33" i="215"/>
  <c r="Z33" i="215"/>
  <c r="Z34" i="215" s="1"/>
  <c r="AA34" i="215"/>
  <c r="AB34" i="215"/>
  <c r="AA35" i="215"/>
  <c r="AB35" i="215"/>
  <c r="L36" i="215"/>
  <c r="F36" i="215" s="1"/>
  <c r="M36" i="215"/>
  <c r="O36" i="215"/>
  <c r="P36" i="215"/>
  <c r="Q36" i="215"/>
  <c r="T36" i="215"/>
  <c r="Z36" i="215"/>
  <c r="Z37" i="215" s="1"/>
  <c r="AA37" i="215"/>
  <c r="AB37" i="215"/>
  <c r="AA38" i="215"/>
  <c r="AB38" i="215"/>
  <c r="M39" i="215"/>
  <c r="G39" i="215" s="1"/>
  <c r="O39" i="215"/>
  <c r="N39" i="215" s="1"/>
  <c r="P39" i="215"/>
  <c r="Q39" i="215"/>
  <c r="T39" i="215"/>
  <c r="Z39" i="215"/>
  <c r="AA40" i="215"/>
  <c r="AB40" i="215"/>
  <c r="AA41" i="215"/>
  <c r="AB41" i="215"/>
  <c r="O42" i="215"/>
  <c r="P42" i="215"/>
  <c r="Q42" i="215"/>
  <c r="T42" i="215"/>
  <c r="T57" i="215" s="1"/>
  <c r="Z42" i="215"/>
  <c r="Z43" i="215" s="1"/>
  <c r="AA43" i="215"/>
  <c r="AB43" i="215"/>
  <c r="AA44" i="215"/>
  <c r="AB44" i="215"/>
  <c r="O45" i="215"/>
  <c r="P45" i="215"/>
  <c r="Q45" i="215"/>
  <c r="T45" i="215"/>
  <c r="Z45" i="215"/>
  <c r="Z46" i="215"/>
  <c r="AA46" i="215"/>
  <c r="AB46" i="215"/>
  <c r="AA47" i="215"/>
  <c r="AB47" i="215"/>
  <c r="O48" i="215"/>
  <c r="P48" i="215"/>
  <c r="M48" i="215" s="1"/>
  <c r="Q48" i="215"/>
  <c r="T48" i="215"/>
  <c r="Z48" i="215"/>
  <c r="Z49" i="215" s="1"/>
  <c r="AA49" i="215"/>
  <c r="AB49" i="215"/>
  <c r="AA50" i="215"/>
  <c r="AB50" i="215"/>
  <c r="O51" i="215"/>
  <c r="P51" i="215"/>
  <c r="M51" i="215" s="1"/>
  <c r="Q51" i="215"/>
  <c r="T51" i="215"/>
  <c r="Z51" i="215"/>
  <c r="Z52" i="215" s="1"/>
  <c r="AA52" i="215"/>
  <c r="AB52" i="215"/>
  <c r="AA53" i="215"/>
  <c r="AB53" i="215"/>
  <c r="D54" i="215"/>
  <c r="H54" i="215"/>
  <c r="I54" i="215"/>
  <c r="J54" i="215"/>
  <c r="R54" i="215"/>
  <c r="S54" i="215"/>
  <c r="U54" i="215"/>
  <c r="V54" i="215"/>
  <c r="W54" i="215"/>
  <c r="X54" i="215"/>
  <c r="Y54" i="215"/>
  <c r="AA54" i="215"/>
  <c r="AA55" i="215" s="1"/>
  <c r="AB54" i="215"/>
  <c r="D57" i="215"/>
  <c r="H57" i="215"/>
  <c r="I57" i="215"/>
  <c r="J57" i="215"/>
  <c r="R57" i="215"/>
  <c r="S57" i="215"/>
  <c r="U57" i="215"/>
  <c r="V57" i="215"/>
  <c r="W57" i="215"/>
  <c r="X57" i="215"/>
  <c r="Y57" i="215"/>
  <c r="AA57" i="215"/>
  <c r="AB57" i="215"/>
  <c r="H8" i="214"/>
  <c r="I8" i="214"/>
  <c r="J8" i="214"/>
  <c r="G8" i="214"/>
  <c r="F8" i="214"/>
  <c r="D39" i="214"/>
  <c r="J36" i="214"/>
  <c r="I36" i="214"/>
  <c r="H36" i="214"/>
  <c r="G36" i="214"/>
  <c r="F36" i="214"/>
  <c r="E36" i="214"/>
  <c r="D36" i="214"/>
  <c r="D43" i="214" s="1"/>
  <c r="J34" i="214"/>
  <c r="I34" i="214"/>
  <c r="H34" i="214"/>
  <c r="G34" i="214"/>
  <c r="F34" i="214"/>
  <c r="E34" i="214"/>
  <c r="D34" i="214"/>
  <c r="D42" i="214" s="1"/>
  <c r="E8" i="214"/>
  <c r="D8" i="214"/>
  <c r="AB59" i="215" l="1"/>
  <c r="AB55" i="215"/>
  <c r="N36" i="215"/>
  <c r="G51" i="215"/>
  <c r="Y53" i="215" s="1"/>
  <c r="N51" i="215"/>
  <c r="N48" i="215"/>
  <c r="J41" i="215"/>
  <c r="Y41" i="215"/>
  <c r="O57" i="215"/>
  <c r="L51" i="215"/>
  <c r="O54" i="215"/>
  <c r="L48" i="215"/>
  <c r="F48" i="215" s="1"/>
  <c r="I50" i="215" s="1"/>
  <c r="L45" i="215"/>
  <c r="F45" i="215" s="1"/>
  <c r="O47" i="215" s="1"/>
  <c r="N45" i="215"/>
  <c r="L39" i="215"/>
  <c r="R38" i="215"/>
  <c r="I38" i="215"/>
  <c r="L38" i="215"/>
  <c r="O38" i="215"/>
  <c r="K36" i="215"/>
  <c r="M41" i="215"/>
  <c r="G41" i="215"/>
  <c r="AA56" i="215"/>
  <c r="N33" i="215"/>
  <c r="T15" i="215"/>
  <c r="N27" i="215"/>
  <c r="K24" i="215"/>
  <c r="N21" i="215"/>
  <c r="L27" i="215"/>
  <c r="K27" i="215" s="1"/>
  <c r="N24" i="215"/>
  <c r="Q15" i="215"/>
  <c r="O15" i="215"/>
  <c r="L21" i="215"/>
  <c r="F21" i="215" s="1"/>
  <c r="R23" i="215" s="1"/>
  <c r="Y26" i="215"/>
  <c r="M26" i="215"/>
  <c r="G26" i="215"/>
  <c r="J26" i="215"/>
  <c r="AA59" i="215"/>
  <c r="AB58" i="215"/>
  <c r="AA58" i="215"/>
  <c r="U35" i="215"/>
  <c r="F35" i="215"/>
  <c r="X35" i="215"/>
  <c r="I35" i="215"/>
  <c r="O35" i="215"/>
  <c r="R35" i="215"/>
  <c r="G30" i="215"/>
  <c r="P32" i="215" s="1"/>
  <c r="G27" i="215"/>
  <c r="M29" i="215" s="1"/>
  <c r="P15" i="215"/>
  <c r="Z31" i="215"/>
  <c r="Z15" i="215"/>
  <c r="V20" i="215"/>
  <c r="G20" i="215"/>
  <c r="Y20" i="215"/>
  <c r="J20" i="215"/>
  <c r="P20" i="215"/>
  <c r="M33" i="215"/>
  <c r="K33" i="215" s="1"/>
  <c r="L18" i="215"/>
  <c r="N18" i="215"/>
  <c r="P53" i="215"/>
  <c r="S53" i="215"/>
  <c r="V53" i="215"/>
  <c r="F30" i="215"/>
  <c r="O32" i="215" s="1"/>
  <c r="K30" i="215"/>
  <c r="G48" i="215"/>
  <c r="F24" i="215"/>
  <c r="O26" i="215" s="1"/>
  <c r="S20" i="215"/>
  <c r="Z57" i="215"/>
  <c r="M45" i="215"/>
  <c r="Q54" i="215"/>
  <c r="Q57" i="215"/>
  <c r="Z40" i="215"/>
  <c r="Z54" i="215"/>
  <c r="G21" i="215"/>
  <c r="M23" i="215" s="1"/>
  <c r="G36" i="215"/>
  <c r="E36" i="215" s="1"/>
  <c r="P54" i="215"/>
  <c r="P57" i="215"/>
  <c r="M42" i="215"/>
  <c r="P41" i="215"/>
  <c r="V41" i="215"/>
  <c r="S41" i="215"/>
  <c r="M20" i="215"/>
  <c r="N42" i="215"/>
  <c r="L35" i="215"/>
  <c r="N30" i="215"/>
  <c r="X38" i="215"/>
  <c r="F38" i="215"/>
  <c r="V26" i="215"/>
  <c r="T54" i="215"/>
  <c r="L42" i="215"/>
  <c r="AB56" i="215"/>
  <c r="U38" i="215"/>
  <c r="S26" i="215"/>
  <c r="E21" i="196"/>
  <c r="E20" i="196"/>
  <c r="E7" i="196"/>
  <c r="E48" i="215" l="1"/>
  <c r="V49" i="215" s="1"/>
  <c r="U50" i="215"/>
  <c r="F50" i="215"/>
  <c r="X50" i="215"/>
  <c r="K48" i="215"/>
  <c r="L50" i="215"/>
  <c r="R47" i="215"/>
  <c r="U47" i="215"/>
  <c r="P50" i="215"/>
  <c r="M50" i="215"/>
  <c r="N54" i="215"/>
  <c r="L47" i="215"/>
  <c r="I47" i="215"/>
  <c r="X47" i="215"/>
  <c r="F47" i="215"/>
  <c r="G53" i="215"/>
  <c r="J53" i="215"/>
  <c r="M53" i="215"/>
  <c r="K51" i="215"/>
  <c r="F51" i="215"/>
  <c r="R50" i="215"/>
  <c r="O50" i="215"/>
  <c r="K39" i="215"/>
  <c r="F39" i="215"/>
  <c r="F49" i="215"/>
  <c r="P49" i="215"/>
  <c r="L49" i="215"/>
  <c r="F37" i="215"/>
  <c r="P37" i="215"/>
  <c r="M37" i="215"/>
  <c r="O37" i="215"/>
  <c r="M38" i="215"/>
  <c r="P38" i="215"/>
  <c r="M49" i="215"/>
  <c r="N49" i="215"/>
  <c r="O49" i="215"/>
  <c r="N37" i="215"/>
  <c r="M32" i="215"/>
  <c r="P29" i="215"/>
  <c r="X23" i="215"/>
  <c r="O23" i="215"/>
  <c r="L23" i="215"/>
  <c r="U23" i="215"/>
  <c r="K21" i="215"/>
  <c r="F27" i="215"/>
  <c r="F23" i="215"/>
  <c r="I23" i="215"/>
  <c r="E27" i="215"/>
  <c r="M28" i="215" s="1"/>
  <c r="L32" i="215"/>
  <c r="L26" i="215"/>
  <c r="E30" i="215"/>
  <c r="G31" i="215" s="1"/>
  <c r="I32" i="215"/>
  <c r="R32" i="215"/>
  <c r="U32" i="215"/>
  <c r="F32" i="215"/>
  <c r="X32" i="215"/>
  <c r="G33" i="215"/>
  <c r="I21" i="213" s="1"/>
  <c r="K22" i="213" s="1"/>
  <c r="Z58" i="215"/>
  <c r="K37" i="215"/>
  <c r="R26" i="215"/>
  <c r="U26" i="215"/>
  <c r="F26" i="215"/>
  <c r="X26" i="215"/>
  <c r="E24" i="215"/>
  <c r="I26" i="215"/>
  <c r="G45" i="215"/>
  <c r="M47" i="215" s="1"/>
  <c r="N15" i="215"/>
  <c r="F18" i="215"/>
  <c r="L20" i="215" s="1"/>
  <c r="K18" i="215"/>
  <c r="L15" i="215"/>
  <c r="M15" i="215"/>
  <c r="N57" i="215"/>
  <c r="K45" i="215"/>
  <c r="X37" i="215"/>
  <c r="Y37" i="215"/>
  <c r="T37" i="215"/>
  <c r="Q37" i="215"/>
  <c r="H37" i="215"/>
  <c r="R37" i="215"/>
  <c r="S37" i="215"/>
  <c r="J37" i="215"/>
  <c r="V37" i="215"/>
  <c r="U37" i="215"/>
  <c r="W37" i="215"/>
  <c r="I37" i="215"/>
  <c r="S23" i="215"/>
  <c r="V23" i="215"/>
  <c r="G23" i="215"/>
  <c r="Y23" i="215"/>
  <c r="J23" i="215"/>
  <c r="P23" i="215"/>
  <c r="L37" i="215"/>
  <c r="S29" i="215"/>
  <c r="V29" i="215"/>
  <c r="G29" i="215"/>
  <c r="Y29" i="215"/>
  <c r="J29" i="215"/>
  <c r="Z55" i="215"/>
  <c r="G42" i="215"/>
  <c r="M44" i="215" s="1"/>
  <c r="M57" i="215"/>
  <c r="M54" i="215"/>
  <c r="S38" i="215"/>
  <c r="V38" i="215"/>
  <c r="G38" i="215"/>
  <c r="Y38" i="215"/>
  <c r="G37" i="215"/>
  <c r="J38" i="215"/>
  <c r="S50" i="215"/>
  <c r="V50" i="215"/>
  <c r="G50" i="215"/>
  <c r="Y50" i="215"/>
  <c r="G49" i="215"/>
  <c r="J50" i="215"/>
  <c r="G32" i="215"/>
  <c r="Y32" i="215"/>
  <c r="J32" i="215"/>
  <c r="S32" i="215"/>
  <c r="V32" i="215"/>
  <c r="L57" i="215"/>
  <c r="F42" i="215"/>
  <c r="L44" i="215" s="1"/>
  <c r="K42" i="215"/>
  <c r="L54" i="215"/>
  <c r="E21" i="215"/>
  <c r="X49" i="215"/>
  <c r="Y49" i="215"/>
  <c r="Q49" i="215"/>
  <c r="S49" i="215"/>
  <c r="R49" i="215"/>
  <c r="J49" i="215"/>
  <c r="I49" i="215"/>
  <c r="W49" i="215"/>
  <c r="T49" i="215"/>
  <c r="U49" i="215"/>
  <c r="H49" i="215"/>
  <c r="K49" i="215"/>
  <c r="G15" i="215"/>
  <c r="F6" i="44"/>
  <c r="E13" i="213"/>
  <c r="H14" i="213" s="1"/>
  <c r="I33" i="213"/>
  <c r="K34" i="213" s="1"/>
  <c r="I31" i="213"/>
  <c r="L32" i="213" s="1"/>
  <c r="I29" i="213"/>
  <c r="K30" i="213" s="1"/>
  <c r="I27" i="213"/>
  <c r="L28" i="213" s="1"/>
  <c r="I25" i="213"/>
  <c r="J26" i="213" s="1"/>
  <c r="I23" i="213"/>
  <c r="J24" i="213" s="1"/>
  <c r="I19" i="213"/>
  <c r="L20" i="213" s="1"/>
  <c r="I17" i="213"/>
  <c r="K18" i="213" s="1"/>
  <c r="I15" i="213"/>
  <c r="J16" i="213" s="1"/>
  <c r="I13" i="213"/>
  <c r="J14" i="213" s="1"/>
  <c r="I11" i="213"/>
  <c r="L12" i="213" s="1"/>
  <c r="R53" i="215" l="1"/>
  <c r="I53" i="215"/>
  <c r="O53" i="215"/>
  <c r="U53" i="215"/>
  <c r="E51" i="215"/>
  <c r="K52" i="215" s="1"/>
  <c r="L53" i="215"/>
  <c r="F53" i="215"/>
  <c r="X53" i="215"/>
  <c r="R41" i="215"/>
  <c r="O41" i="215"/>
  <c r="I41" i="215"/>
  <c r="X41" i="215"/>
  <c r="F41" i="215"/>
  <c r="L41" i="215"/>
  <c r="E39" i="215"/>
  <c r="U41" i="215"/>
  <c r="J34" i="213"/>
  <c r="J32" i="213"/>
  <c r="K32" i="213"/>
  <c r="J28" i="213"/>
  <c r="K28" i="213"/>
  <c r="M35" i="215"/>
  <c r="K22" i="215"/>
  <c r="K28" i="215"/>
  <c r="G28" i="215"/>
  <c r="W28" i="215"/>
  <c r="Q28" i="215"/>
  <c r="P28" i="215"/>
  <c r="L28" i="215"/>
  <c r="R28" i="215"/>
  <c r="J22" i="213"/>
  <c r="O28" i="215"/>
  <c r="Y28" i="215"/>
  <c r="X28" i="215"/>
  <c r="H28" i="215"/>
  <c r="U28" i="215"/>
  <c r="V28" i="215"/>
  <c r="F28" i="215"/>
  <c r="N28" i="215"/>
  <c r="T28" i="215"/>
  <c r="I28" i="215"/>
  <c r="R29" i="215"/>
  <c r="O29" i="215"/>
  <c r="I29" i="215"/>
  <c r="U29" i="215"/>
  <c r="F29" i="215"/>
  <c r="X29" i="215"/>
  <c r="J28" i="215"/>
  <c r="S28" i="215"/>
  <c r="L29" i="215"/>
  <c r="F31" i="215"/>
  <c r="K31" i="215"/>
  <c r="N31" i="215"/>
  <c r="W25" i="215"/>
  <c r="X25" i="215"/>
  <c r="M25" i="215"/>
  <c r="Y25" i="215"/>
  <c r="P25" i="215"/>
  <c r="Q25" i="215"/>
  <c r="R25" i="215"/>
  <c r="G25" i="215"/>
  <c r="S25" i="215"/>
  <c r="H25" i="215"/>
  <c r="T25" i="215"/>
  <c r="I25" i="215"/>
  <c r="U25" i="215"/>
  <c r="J25" i="215"/>
  <c r="V25" i="215"/>
  <c r="L25" i="215"/>
  <c r="K25" i="215"/>
  <c r="N25" i="215"/>
  <c r="O25" i="215"/>
  <c r="F25" i="215"/>
  <c r="K15" i="215"/>
  <c r="G17" i="215"/>
  <c r="AB17" i="215"/>
  <c r="S17" i="215"/>
  <c r="V17" i="215"/>
  <c r="Y17" i="215"/>
  <c r="J17" i="215"/>
  <c r="U20" i="215"/>
  <c r="F15" i="215"/>
  <c r="L17" i="215" s="1"/>
  <c r="F20" i="215"/>
  <c r="X20" i="215"/>
  <c r="E18" i="215"/>
  <c r="I20" i="215"/>
  <c r="R20" i="215"/>
  <c r="O20" i="215"/>
  <c r="R31" i="215"/>
  <c r="S31" i="215"/>
  <c r="H31" i="215"/>
  <c r="T31" i="215"/>
  <c r="I31" i="215"/>
  <c r="U31" i="215"/>
  <c r="J31" i="215"/>
  <c r="V31" i="215"/>
  <c r="W31" i="215"/>
  <c r="X31" i="215"/>
  <c r="Y31" i="215"/>
  <c r="O31" i="215"/>
  <c r="Q31" i="215"/>
  <c r="L31" i="215"/>
  <c r="P31" i="215"/>
  <c r="M31" i="215"/>
  <c r="M17" i="215"/>
  <c r="E42" i="215"/>
  <c r="G43" i="215" s="1"/>
  <c r="F54" i="215"/>
  <c r="L56" i="215" s="1"/>
  <c r="I44" i="215"/>
  <c r="R44" i="215"/>
  <c r="F57" i="215"/>
  <c r="U44" i="215"/>
  <c r="F44" i="215"/>
  <c r="X44" i="215"/>
  <c r="O44" i="215"/>
  <c r="P17" i="215"/>
  <c r="J12" i="213"/>
  <c r="K43" i="215"/>
  <c r="K57" i="215"/>
  <c r="K54" i="215"/>
  <c r="L34" i="213"/>
  <c r="K12" i="213"/>
  <c r="Y22" i="215"/>
  <c r="O22" i="215"/>
  <c r="R22" i="215"/>
  <c r="S22" i="215"/>
  <c r="H22" i="215"/>
  <c r="T22" i="215"/>
  <c r="I22" i="215"/>
  <c r="U22" i="215"/>
  <c r="J22" i="215"/>
  <c r="V22" i="215"/>
  <c r="W22" i="215"/>
  <c r="L22" i="215"/>
  <c r="X22" i="215"/>
  <c r="M22" i="215"/>
  <c r="Q22" i="215"/>
  <c r="F22" i="215"/>
  <c r="P22" i="215"/>
  <c r="N22" i="215"/>
  <c r="G44" i="215"/>
  <c r="Y44" i="215"/>
  <c r="J44" i="215"/>
  <c r="G57" i="215"/>
  <c r="V44" i="215"/>
  <c r="S44" i="215"/>
  <c r="G54" i="215"/>
  <c r="M56" i="215" s="1"/>
  <c r="P44" i="215"/>
  <c r="G22" i="215"/>
  <c r="V47" i="215"/>
  <c r="G47" i="215"/>
  <c r="Y47" i="215"/>
  <c r="J47" i="215"/>
  <c r="S47" i="215"/>
  <c r="P47" i="215"/>
  <c r="E45" i="215"/>
  <c r="K46" i="215" s="1"/>
  <c r="V35" i="215"/>
  <c r="G35" i="215"/>
  <c r="Y35" i="215"/>
  <c r="J35" i="215"/>
  <c r="S35" i="215"/>
  <c r="P35" i="215"/>
  <c r="E33" i="215"/>
  <c r="J30" i="213"/>
  <c r="I35" i="213"/>
  <c r="F14" i="213"/>
  <c r="L30" i="213"/>
  <c r="G14" i="213"/>
  <c r="I37" i="213"/>
  <c r="I9" i="213"/>
  <c r="L14" i="213"/>
  <c r="K14" i="213"/>
  <c r="L16" i="213"/>
  <c r="K16" i="213"/>
  <c r="L18" i="213"/>
  <c r="J18" i="213"/>
  <c r="J20" i="213"/>
  <c r="K20" i="213"/>
  <c r="L24" i="213"/>
  <c r="K24" i="213"/>
  <c r="L22" i="213"/>
  <c r="L26" i="213"/>
  <c r="K26" i="213"/>
  <c r="F43" i="215" l="1"/>
  <c r="N52" i="215"/>
  <c r="M52" i="215"/>
  <c r="L52" i="215"/>
  <c r="G52" i="215"/>
  <c r="F52" i="215"/>
  <c r="H52" i="215"/>
  <c r="Y52" i="215"/>
  <c r="S52" i="215"/>
  <c r="I52" i="215"/>
  <c r="Q52" i="215"/>
  <c r="U52" i="215"/>
  <c r="R52" i="215"/>
  <c r="X52" i="215"/>
  <c r="T52" i="215"/>
  <c r="P52" i="215"/>
  <c r="O52" i="215"/>
  <c r="V52" i="215"/>
  <c r="W52" i="215"/>
  <c r="G46" i="215"/>
  <c r="O40" i="215"/>
  <c r="P40" i="215"/>
  <c r="K40" i="215"/>
  <c r="M40" i="215"/>
  <c r="Q40" i="215"/>
  <c r="L40" i="215"/>
  <c r="G40" i="215"/>
  <c r="J40" i="215"/>
  <c r="N40" i="215"/>
  <c r="W40" i="215"/>
  <c r="S40" i="215"/>
  <c r="F40" i="215"/>
  <c r="R40" i="215"/>
  <c r="Y40" i="215"/>
  <c r="V40" i="215"/>
  <c r="H40" i="215"/>
  <c r="I40" i="215"/>
  <c r="T40" i="215"/>
  <c r="U40" i="215"/>
  <c r="X40" i="215"/>
  <c r="F59" i="215"/>
  <c r="X59" i="215"/>
  <c r="U59" i="215"/>
  <c r="R59" i="215"/>
  <c r="O59" i="215"/>
  <c r="I59" i="215"/>
  <c r="F17" i="215"/>
  <c r="I17" i="215"/>
  <c r="R17" i="215"/>
  <c r="U17" i="215"/>
  <c r="O17" i="215"/>
  <c r="AA17" i="215"/>
  <c r="X17" i="215"/>
  <c r="J59" i="215"/>
  <c r="G59" i="215"/>
  <c r="Y59" i="215"/>
  <c r="V59" i="215"/>
  <c r="S59" i="215"/>
  <c r="P59" i="215"/>
  <c r="Q34" i="215"/>
  <c r="R34" i="215"/>
  <c r="S34" i="215"/>
  <c r="H34" i="215"/>
  <c r="I34" i="215"/>
  <c r="U34" i="215"/>
  <c r="J34" i="215"/>
  <c r="V34" i="215"/>
  <c r="W34" i="215"/>
  <c r="Y34" i="215"/>
  <c r="X34" i="215"/>
  <c r="L34" i="215"/>
  <c r="O34" i="215"/>
  <c r="P34" i="215"/>
  <c r="N34" i="215"/>
  <c r="F34" i="215"/>
  <c r="T34" i="215"/>
  <c r="M34" i="215"/>
  <c r="K34" i="215"/>
  <c r="R43" i="215"/>
  <c r="T43" i="215"/>
  <c r="S43" i="215"/>
  <c r="H43" i="215"/>
  <c r="I43" i="215"/>
  <c r="U43" i="215"/>
  <c r="J43" i="215"/>
  <c r="V43" i="215"/>
  <c r="W43" i="215"/>
  <c r="E57" i="215"/>
  <c r="F58" i="215" s="1"/>
  <c r="X43" i="215"/>
  <c r="Y43" i="215"/>
  <c r="Q43" i="215"/>
  <c r="O43" i="215"/>
  <c r="P43" i="215"/>
  <c r="E54" i="215"/>
  <c r="F55" i="215" s="1"/>
  <c r="N43" i="215"/>
  <c r="M43" i="215"/>
  <c r="L43" i="215"/>
  <c r="M59" i="215"/>
  <c r="E15" i="215"/>
  <c r="F16" i="215" s="1"/>
  <c r="Q19" i="215"/>
  <c r="R19" i="215"/>
  <c r="S19" i="215"/>
  <c r="H19" i="215"/>
  <c r="I19" i="215"/>
  <c r="U19" i="215"/>
  <c r="J19" i="215"/>
  <c r="V19" i="215"/>
  <c r="W19" i="215"/>
  <c r="X19" i="215"/>
  <c r="Y19" i="215"/>
  <c r="T19" i="215"/>
  <c r="P19" i="215"/>
  <c r="M19" i="215"/>
  <c r="G19" i="215"/>
  <c r="O19" i="215"/>
  <c r="N19" i="215"/>
  <c r="L19" i="215"/>
  <c r="G34" i="215"/>
  <c r="L59" i="215"/>
  <c r="F19" i="215"/>
  <c r="F56" i="215"/>
  <c r="U56" i="215"/>
  <c r="R56" i="215"/>
  <c r="I56" i="215"/>
  <c r="O56" i="215"/>
  <c r="X56" i="215"/>
  <c r="Q46" i="215"/>
  <c r="R46" i="215"/>
  <c r="S46" i="215"/>
  <c r="H46" i="215"/>
  <c r="J46" i="215"/>
  <c r="I46" i="215"/>
  <c r="U46" i="215"/>
  <c r="V46" i="215"/>
  <c r="Y46" i="215"/>
  <c r="L46" i="215"/>
  <c r="W46" i="215"/>
  <c r="X46" i="215"/>
  <c r="N46" i="215"/>
  <c r="T46" i="215"/>
  <c r="P46" i="215"/>
  <c r="O46" i="215"/>
  <c r="F46" i="215"/>
  <c r="M46" i="215"/>
  <c r="G56" i="215"/>
  <c r="V56" i="215"/>
  <c r="S56" i="215"/>
  <c r="J56" i="215"/>
  <c r="Y56" i="215"/>
  <c r="P56" i="215"/>
  <c r="K19" i="215"/>
  <c r="E33" i="213"/>
  <c r="E31" i="213"/>
  <c r="E29" i="213"/>
  <c r="E27" i="213"/>
  <c r="E25" i="213"/>
  <c r="E23" i="213"/>
  <c r="E21" i="213"/>
  <c r="E19" i="213"/>
  <c r="E17" i="213"/>
  <c r="E15" i="213"/>
  <c r="E11" i="213"/>
  <c r="D40" i="213"/>
  <c r="L37" i="213"/>
  <c r="L38" i="213" s="1"/>
  <c r="H37" i="213"/>
  <c r="K37" i="213"/>
  <c r="K38" i="213" s="1"/>
  <c r="G37" i="213"/>
  <c r="J37" i="213"/>
  <c r="J38" i="213" s="1"/>
  <c r="F37" i="213"/>
  <c r="D37" i="213"/>
  <c r="D44" i="213" s="1"/>
  <c r="L35" i="213"/>
  <c r="L36" i="213" s="1"/>
  <c r="H35" i="213"/>
  <c r="K35" i="213"/>
  <c r="K36" i="213" s="1"/>
  <c r="G35" i="213"/>
  <c r="J35" i="213"/>
  <c r="J36" i="213" s="1"/>
  <c r="F35" i="213"/>
  <c r="D35" i="213"/>
  <c r="D43" i="213" s="1"/>
  <c r="L9" i="213"/>
  <c r="L10" i="213" s="1"/>
  <c r="H9" i="213"/>
  <c r="K9" i="213"/>
  <c r="K10" i="213" s="1"/>
  <c r="G9" i="213"/>
  <c r="J9" i="213"/>
  <c r="J10" i="213" s="1"/>
  <c r="F9" i="213"/>
  <c r="D9" i="213"/>
  <c r="K58" i="215" l="1"/>
  <c r="G58" i="215"/>
  <c r="K55" i="215"/>
  <c r="G55" i="215"/>
  <c r="K16" i="215"/>
  <c r="V58" i="215"/>
  <c r="J58" i="215"/>
  <c r="X58" i="215"/>
  <c r="U58" i="215"/>
  <c r="O58" i="215"/>
  <c r="H58" i="215"/>
  <c r="W58" i="215"/>
  <c r="T58" i="215"/>
  <c r="R58" i="215"/>
  <c r="I58" i="215"/>
  <c r="Y58" i="215"/>
  <c r="S58" i="215"/>
  <c r="Q58" i="215"/>
  <c r="P58" i="215"/>
  <c r="N58" i="215"/>
  <c r="L58" i="215"/>
  <c r="M58" i="215"/>
  <c r="S16" i="215"/>
  <c r="H16" i="215"/>
  <c r="I16" i="215"/>
  <c r="U16" i="215"/>
  <c r="Y16" i="215"/>
  <c r="AB16" i="215"/>
  <c r="Q16" i="215"/>
  <c r="J16" i="215"/>
  <c r="O16" i="215"/>
  <c r="X16" i="215"/>
  <c r="R16" i="215"/>
  <c r="AA16" i="215"/>
  <c r="T16" i="215"/>
  <c r="V16" i="215"/>
  <c r="W16" i="215"/>
  <c r="Z16" i="215"/>
  <c r="P16" i="215"/>
  <c r="N16" i="215"/>
  <c r="G16" i="215"/>
  <c r="M16" i="215"/>
  <c r="L16" i="215"/>
  <c r="H55" i="215"/>
  <c r="I55" i="215"/>
  <c r="U55" i="215"/>
  <c r="S55" i="215"/>
  <c r="O55" i="215"/>
  <c r="W55" i="215"/>
  <c r="V55" i="215"/>
  <c r="Y55" i="215"/>
  <c r="X55" i="215"/>
  <c r="J55" i="215"/>
  <c r="R55" i="215"/>
  <c r="N55" i="215"/>
  <c r="Q55" i="215"/>
  <c r="P55" i="215"/>
  <c r="T55" i="215"/>
  <c r="L55" i="215"/>
  <c r="M55" i="215"/>
  <c r="G18" i="213"/>
  <c r="H18" i="213"/>
  <c r="F18" i="213"/>
  <c r="G28" i="213"/>
  <c r="H28" i="213"/>
  <c r="F28" i="213"/>
  <c r="G22" i="213"/>
  <c r="H22" i="213"/>
  <c r="F22" i="213"/>
  <c r="G30" i="213"/>
  <c r="H30" i="213"/>
  <c r="F30" i="213"/>
  <c r="F16" i="213"/>
  <c r="H16" i="213"/>
  <c r="G16" i="213"/>
  <c r="G20" i="213"/>
  <c r="H20" i="213"/>
  <c r="F20" i="213"/>
  <c r="F24" i="213"/>
  <c r="H24" i="213"/>
  <c r="G24" i="213"/>
  <c r="F32" i="213"/>
  <c r="H32" i="213"/>
  <c r="G32" i="213"/>
  <c r="G34" i="213"/>
  <c r="H34" i="213"/>
  <c r="F34" i="213"/>
  <c r="H26" i="213"/>
  <c r="G26" i="213"/>
  <c r="F26" i="213"/>
  <c r="G12" i="213"/>
  <c r="H12" i="213"/>
  <c r="F12" i="213"/>
  <c r="E35" i="213"/>
  <c r="F36" i="213" s="1"/>
  <c r="E37" i="213"/>
  <c r="F38" i="213" s="1"/>
  <c r="E9" i="213"/>
  <c r="J27" i="107"/>
  <c r="J29" i="107"/>
  <c r="J31" i="107"/>
  <c r="J33" i="107"/>
  <c r="J25" i="107"/>
  <c r="J23" i="107"/>
  <c r="J15" i="107"/>
  <c r="J17" i="107"/>
  <c r="J19" i="107"/>
  <c r="J21" i="107"/>
  <c r="J13" i="107"/>
  <c r="J11" i="107"/>
  <c r="F27" i="107"/>
  <c r="F29" i="107"/>
  <c r="F31" i="107"/>
  <c r="F33" i="107"/>
  <c r="F25" i="107"/>
  <c r="F23" i="107"/>
  <c r="F15" i="107"/>
  <c r="F17" i="107"/>
  <c r="F19" i="107"/>
  <c r="F21" i="107"/>
  <c r="F13" i="107"/>
  <c r="F11" i="107"/>
  <c r="H38" i="213" l="1"/>
  <c r="G38" i="213"/>
  <c r="G36" i="213"/>
  <c r="H36" i="213"/>
  <c r="G10" i="213"/>
  <c r="H10" i="213"/>
  <c r="F10" i="213"/>
  <c r="F36" i="212" l="1"/>
  <c r="E36" i="212"/>
  <c r="D36" i="212"/>
  <c r="F34" i="212"/>
  <c r="E34" i="212"/>
  <c r="D34" i="212"/>
  <c r="F8" i="212"/>
  <c r="E8" i="212"/>
  <c r="D8" i="212"/>
  <c r="F9" i="205"/>
  <c r="G9" i="205"/>
  <c r="I9" i="205"/>
  <c r="J9" i="205"/>
  <c r="L9" i="205"/>
  <c r="M9" i="205"/>
  <c r="T10" i="205" l="1"/>
  <c r="T11" i="205"/>
  <c r="T12" i="205"/>
  <c r="T13" i="205"/>
  <c r="T14" i="205"/>
  <c r="T15" i="205"/>
  <c r="T16" i="205"/>
  <c r="T17" i="205"/>
  <c r="T18" i="205"/>
  <c r="T19" i="205"/>
  <c r="T20" i="205"/>
  <c r="T21" i="205"/>
  <c r="T22" i="205"/>
  <c r="T23" i="205"/>
  <c r="T24" i="205"/>
  <c r="T25" i="205"/>
  <c r="T26" i="205"/>
  <c r="T27" i="205"/>
  <c r="T28" i="205"/>
  <c r="T29" i="205"/>
  <c r="T30" i="205"/>
  <c r="T31" i="205"/>
  <c r="T32" i="205"/>
  <c r="T33" i="205"/>
  <c r="T34" i="205"/>
  <c r="T35" i="205"/>
  <c r="T36" i="205"/>
  <c r="S10" i="205"/>
  <c r="S11" i="205"/>
  <c r="S12" i="205"/>
  <c r="S13" i="205"/>
  <c r="S14" i="205"/>
  <c r="S15" i="205"/>
  <c r="S16" i="205"/>
  <c r="S17" i="205"/>
  <c r="S18" i="205"/>
  <c r="S19" i="205"/>
  <c r="S20" i="205"/>
  <c r="S21" i="205"/>
  <c r="S22" i="205"/>
  <c r="S23" i="205"/>
  <c r="S24" i="205"/>
  <c r="S25" i="205"/>
  <c r="S26" i="205"/>
  <c r="S27" i="205"/>
  <c r="S28" i="205"/>
  <c r="S29" i="205"/>
  <c r="S30" i="205"/>
  <c r="S31" i="205"/>
  <c r="S32" i="205"/>
  <c r="S33" i="205"/>
  <c r="S34" i="205"/>
  <c r="S35" i="205"/>
  <c r="S36" i="205"/>
  <c r="R10" i="205"/>
  <c r="R11" i="205"/>
  <c r="R12" i="205"/>
  <c r="R13" i="205"/>
  <c r="R14" i="205"/>
  <c r="R15" i="205"/>
  <c r="R16" i="205"/>
  <c r="R17" i="205"/>
  <c r="R18" i="205"/>
  <c r="R19" i="205"/>
  <c r="R20" i="205"/>
  <c r="R21" i="205"/>
  <c r="R22" i="205"/>
  <c r="R23" i="205"/>
  <c r="R24" i="205"/>
  <c r="R25" i="205"/>
  <c r="R26" i="205"/>
  <c r="R27" i="205"/>
  <c r="R28" i="205"/>
  <c r="R29" i="205"/>
  <c r="R30" i="205"/>
  <c r="R31" i="205"/>
  <c r="R32" i="205"/>
  <c r="R33" i="205"/>
  <c r="R34" i="205"/>
  <c r="R35" i="205"/>
  <c r="R36" i="205"/>
  <c r="T8" i="205"/>
  <c r="S8" i="205"/>
  <c r="Q9" i="205"/>
  <c r="T9" i="205" s="1"/>
  <c r="Q10" i="205"/>
  <c r="Q11" i="205"/>
  <c r="Q12" i="205"/>
  <c r="Q13" i="205"/>
  <c r="Q14" i="205"/>
  <c r="Q15" i="205"/>
  <c r="Q16" i="205"/>
  <c r="Q17" i="205"/>
  <c r="Q18" i="205"/>
  <c r="Q19" i="205"/>
  <c r="Q20" i="205"/>
  <c r="Q21" i="205"/>
  <c r="Q22" i="205"/>
  <c r="Q23" i="205"/>
  <c r="Q24" i="205"/>
  <c r="Q25" i="205"/>
  <c r="Q26" i="205"/>
  <c r="Q27" i="205"/>
  <c r="Q28" i="205"/>
  <c r="Q29" i="205"/>
  <c r="Q30" i="205"/>
  <c r="Q31" i="205"/>
  <c r="Q32" i="205"/>
  <c r="Q33" i="205"/>
  <c r="Q34" i="205"/>
  <c r="Q35" i="205"/>
  <c r="Q36" i="205"/>
  <c r="P9" i="205"/>
  <c r="S9" i="205" s="1"/>
  <c r="P10" i="205"/>
  <c r="P11" i="205"/>
  <c r="P12" i="205"/>
  <c r="P13" i="205"/>
  <c r="P14" i="205"/>
  <c r="P15" i="205"/>
  <c r="P16" i="205"/>
  <c r="P17" i="205"/>
  <c r="P18" i="205"/>
  <c r="P19" i="205"/>
  <c r="P20" i="205"/>
  <c r="P21" i="205"/>
  <c r="P22" i="205"/>
  <c r="P23" i="205"/>
  <c r="P24" i="205"/>
  <c r="P25" i="205"/>
  <c r="P26" i="205"/>
  <c r="P27" i="205"/>
  <c r="P28" i="205"/>
  <c r="P29" i="205"/>
  <c r="P30" i="205"/>
  <c r="P31" i="205"/>
  <c r="P32" i="205"/>
  <c r="P33" i="205"/>
  <c r="P34" i="205"/>
  <c r="P35" i="205"/>
  <c r="P36" i="205"/>
  <c r="O9" i="205"/>
  <c r="R9" i="205" s="1"/>
  <c r="O10" i="205"/>
  <c r="O11" i="205"/>
  <c r="O12" i="205"/>
  <c r="O13" i="205"/>
  <c r="O14" i="205"/>
  <c r="O15" i="205"/>
  <c r="O16" i="205"/>
  <c r="O17" i="205"/>
  <c r="O18" i="205"/>
  <c r="O19" i="205"/>
  <c r="O20" i="205"/>
  <c r="O21" i="205"/>
  <c r="O22" i="205"/>
  <c r="O23" i="205"/>
  <c r="O24" i="205"/>
  <c r="O25" i="205"/>
  <c r="O26" i="205"/>
  <c r="O27" i="205"/>
  <c r="O28" i="205"/>
  <c r="O29" i="205"/>
  <c r="O30" i="205"/>
  <c r="O31" i="205"/>
  <c r="O32" i="205"/>
  <c r="O33" i="205"/>
  <c r="O34" i="205"/>
  <c r="O35" i="205"/>
  <c r="O36" i="205"/>
  <c r="Q8" i="205"/>
  <c r="P8" i="205"/>
  <c r="O8" i="205"/>
  <c r="R8" i="205"/>
  <c r="F9" i="44" l="1"/>
  <c r="E12" i="119" l="1"/>
  <c r="P29" i="181"/>
  <c r="Q29" i="181"/>
  <c r="H41" i="209"/>
  <c r="H39" i="209"/>
  <c r="H36" i="209"/>
  <c r="G34" i="209"/>
  <c r="H34" i="209"/>
  <c r="G30" i="209"/>
  <c r="H30" i="209"/>
  <c r="G28" i="209"/>
  <c r="H28" i="209"/>
  <c r="H13" i="209"/>
  <c r="G26" i="209"/>
  <c r="G18" i="209"/>
  <c r="H18" i="209"/>
  <c r="G16" i="209"/>
  <c r="I41" i="209"/>
  <c r="G41" i="209"/>
  <c r="F41" i="209"/>
  <c r="E41" i="209"/>
  <c r="I39" i="209"/>
  <c r="G39" i="209"/>
  <c r="F39" i="209"/>
  <c r="E39" i="209"/>
  <c r="D37" i="209"/>
  <c r="G38" i="209" s="1"/>
  <c r="D35" i="209"/>
  <c r="I36" i="209" s="1"/>
  <c r="D33" i="209"/>
  <c r="I34" i="209" s="1"/>
  <c r="D31" i="209"/>
  <c r="E32" i="209" s="1"/>
  <c r="I30" i="209"/>
  <c r="D29" i="209"/>
  <c r="E30" i="209" s="1"/>
  <c r="D27" i="209"/>
  <c r="D25" i="209"/>
  <c r="I26" i="209" s="1"/>
  <c r="D23" i="209"/>
  <c r="F24" i="209" s="1"/>
  <c r="D21" i="209"/>
  <c r="E22" i="209" s="1"/>
  <c r="D19" i="209"/>
  <c r="I20" i="209" s="1"/>
  <c r="D17" i="209"/>
  <c r="I18" i="209" s="1"/>
  <c r="D15" i="209"/>
  <c r="H16" i="209" s="1"/>
  <c r="I13" i="209"/>
  <c r="G13" i="209"/>
  <c r="F13" i="209"/>
  <c r="E13" i="209"/>
  <c r="E49" i="208"/>
  <c r="K51" i="208" s="1"/>
  <c r="E46" i="208"/>
  <c r="N48" i="208" s="1"/>
  <c r="E43" i="208"/>
  <c r="J45" i="208" s="1"/>
  <c r="E40" i="208"/>
  <c r="F42" i="208" s="1"/>
  <c r="E37" i="208"/>
  <c r="N39" i="208" s="1"/>
  <c r="E34" i="208"/>
  <c r="H36" i="208" s="1"/>
  <c r="E31" i="208"/>
  <c r="H33" i="208" s="1"/>
  <c r="E28" i="208"/>
  <c r="F30" i="208" s="1"/>
  <c r="E25" i="208"/>
  <c r="N27" i="208" s="1"/>
  <c r="E22" i="208"/>
  <c r="K24" i="208" s="1"/>
  <c r="E19" i="208"/>
  <c r="M21" i="208" s="1"/>
  <c r="E16" i="208"/>
  <c r="F18" i="208" s="1"/>
  <c r="B94" i="208"/>
  <c r="N55" i="208"/>
  <c r="M55" i="208"/>
  <c r="L55" i="208"/>
  <c r="K55" i="208"/>
  <c r="J55" i="208"/>
  <c r="I55" i="208"/>
  <c r="H55" i="208"/>
  <c r="G55" i="208"/>
  <c r="F55" i="208"/>
  <c r="N52" i="208"/>
  <c r="M52" i="208"/>
  <c r="L52" i="208"/>
  <c r="K52" i="208"/>
  <c r="J52" i="208"/>
  <c r="I52" i="208"/>
  <c r="H52" i="208"/>
  <c r="G52" i="208"/>
  <c r="F52" i="208"/>
  <c r="N51" i="208"/>
  <c r="L51" i="208"/>
  <c r="J51" i="208"/>
  <c r="I51" i="208"/>
  <c r="N50" i="208"/>
  <c r="M50" i="208"/>
  <c r="G50" i="208"/>
  <c r="D49" i="208"/>
  <c r="H50" i="208" s="1"/>
  <c r="F47" i="208"/>
  <c r="D46" i="208"/>
  <c r="N47" i="208" s="1"/>
  <c r="F45" i="208"/>
  <c r="F44" i="208"/>
  <c r="D43" i="208"/>
  <c r="N44" i="208" s="1"/>
  <c r="N42" i="208"/>
  <c r="D40" i="208"/>
  <c r="K41" i="208" s="1"/>
  <c r="D37" i="208"/>
  <c r="H38" i="208" s="1"/>
  <c r="K36" i="208"/>
  <c r="J35" i="208"/>
  <c r="I35" i="208"/>
  <c r="H35" i="208"/>
  <c r="F35" i="208"/>
  <c r="D34" i="208"/>
  <c r="N35" i="208" s="1"/>
  <c r="D31" i="208"/>
  <c r="N32" i="208" s="1"/>
  <c r="D28" i="208"/>
  <c r="K29" i="208" s="1"/>
  <c r="K26" i="208"/>
  <c r="G26" i="208"/>
  <c r="D25" i="208"/>
  <c r="H26" i="208" s="1"/>
  <c r="D22" i="208"/>
  <c r="N23" i="208" s="1"/>
  <c r="J21" i="208"/>
  <c r="I21" i="208"/>
  <c r="H21" i="208"/>
  <c r="F21" i="208"/>
  <c r="N21" i="208"/>
  <c r="D19" i="208"/>
  <c r="N20" i="208" s="1"/>
  <c r="N17" i="208"/>
  <c r="D16" i="208"/>
  <c r="K17" i="208" s="1"/>
  <c r="N13" i="208"/>
  <c r="M13" i="208"/>
  <c r="L13" i="208"/>
  <c r="K13" i="208"/>
  <c r="J13" i="208"/>
  <c r="I13" i="208"/>
  <c r="H13" i="208"/>
  <c r="G13" i="208"/>
  <c r="F13" i="208"/>
  <c r="F50" i="207"/>
  <c r="E49" i="207"/>
  <c r="E46" i="207"/>
  <c r="N48" i="207" s="1"/>
  <c r="E43" i="207"/>
  <c r="M45" i="207" s="1"/>
  <c r="E40" i="207"/>
  <c r="M42" i="207" s="1"/>
  <c r="E37" i="207"/>
  <c r="E34" i="207"/>
  <c r="G36" i="207" s="1"/>
  <c r="E31" i="207"/>
  <c r="K33" i="207" s="1"/>
  <c r="E28" i="207"/>
  <c r="L30" i="207" s="1"/>
  <c r="E25" i="207"/>
  <c r="E22" i="207"/>
  <c r="N24" i="207" s="1"/>
  <c r="E19" i="207"/>
  <c r="M21" i="207" s="1"/>
  <c r="E16" i="207"/>
  <c r="K18" i="207" s="1"/>
  <c r="B94" i="207"/>
  <c r="N55" i="207"/>
  <c r="M55" i="207"/>
  <c r="L55" i="207"/>
  <c r="K55" i="207"/>
  <c r="J55" i="207"/>
  <c r="I55" i="207"/>
  <c r="H55" i="207"/>
  <c r="G55" i="207"/>
  <c r="F55" i="207"/>
  <c r="N52" i="207"/>
  <c r="M52" i="207"/>
  <c r="L52" i="207"/>
  <c r="K52" i="207"/>
  <c r="J52" i="207"/>
  <c r="I52" i="207"/>
  <c r="H52" i="207"/>
  <c r="G52" i="207"/>
  <c r="F52" i="207"/>
  <c r="D49" i="207"/>
  <c r="I47" i="207"/>
  <c r="D46" i="207"/>
  <c r="N47" i="207" s="1"/>
  <c r="F45" i="207"/>
  <c r="D43" i="207"/>
  <c r="H44" i="207" s="1"/>
  <c r="D40" i="207"/>
  <c r="K41" i="207" s="1"/>
  <c r="D37" i="207"/>
  <c r="D34" i="207"/>
  <c r="N35" i="207" s="1"/>
  <c r="M33" i="207"/>
  <c r="K32" i="207"/>
  <c r="J32" i="207"/>
  <c r="I32" i="207"/>
  <c r="D31" i="207"/>
  <c r="H32" i="207" s="1"/>
  <c r="M29" i="207"/>
  <c r="L29" i="207"/>
  <c r="D28" i="207"/>
  <c r="K29" i="207" s="1"/>
  <c r="D25" i="207"/>
  <c r="G24" i="207"/>
  <c r="F24" i="207"/>
  <c r="D22" i="207"/>
  <c r="N23" i="207" s="1"/>
  <c r="D19" i="207"/>
  <c r="H20" i="207" s="1"/>
  <c r="D16" i="207"/>
  <c r="K17" i="207" s="1"/>
  <c r="N13" i="207"/>
  <c r="M13" i="207"/>
  <c r="L13" i="207"/>
  <c r="K13" i="207"/>
  <c r="J13" i="207"/>
  <c r="I13" i="207"/>
  <c r="H13" i="207"/>
  <c r="G13" i="207"/>
  <c r="F13" i="207"/>
  <c r="H41" i="206"/>
  <c r="G41" i="206"/>
  <c r="F41" i="206"/>
  <c r="E41" i="206"/>
  <c r="H39" i="206"/>
  <c r="G39" i="206"/>
  <c r="F39" i="206"/>
  <c r="E39" i="206"/>
  <c r="D37" i="206"/>
  <c r="H38" i="206" s="1"/>
  <c r="D35" i="206"/>
  <c r="G36" i="206" s="1"/>
  <c r="D33" i="206"/>
  <c r="E34" i="206" s="1"/>
  <c r="D31" i="206"/>
  <c r="D29" i="206"/>
  <c r="H30" i="206" s="1"/>
  <c r="H28" i="206"/>
  <c r="G28" i="206"/>
  <c r="D27" i="206"/>
  <c r="E28" i="206" s="1"/>
  <c r="D25" i="206"/>
  <c r="G26" i="206" s="1"/>
  <c r="D23" i="206"/>
  <c r="G24" i="206" s="1"/>
  <c r="D21" i="206"/>
  <c r="H22" i="206" s="1"/>
  <c r="D19" i="206"/>
  <c r="H20" i="206" s="1"/>
  <c r="D17" i="206"/>
  <c r="H18" i="206" s="1"/>
  <c r="D15" i="206"/>
  <c r="E16" i="206" s="1"/>
  <c r="H13" i="206"/>
  <c r="G13" i="206"/>
  <c r="F13" i="206"/>
  <c r="E13" i="206"/>
  <c r="M40" i="205"/>
  <c r="L40" i="205"/>
  <c r="J40" i="205"/>
  <c r="I40" i="205"/>
  <c r="G40" i="205"/>
  <c r="F40" i="205"/>
  <c r="M31" i="205"/>
  <c r="L31" i="205"/>
  <c r="J31" i="205"/>
  <c r="I31" i="205"/>
  <c r="G15" i="205"/>
  <c r="F15" i="205"/>
  <c r="M33" i="205"/>
  <c r="M29" i="205"/>
  <c r="M25" i="205"/>
  <c r="M23" i="205"/>
  <c r="L33" i="205"/>
  <c r="L29" i="205"/>
  <c r="L25" i="205"/>
  <c r="L23" i="205"/>
  <c r="K32" i="205"/>
  <c r="K30" i="205"/>
  <c r="K28" i="205"/>
  <c r="K26" i="205"/>
  <c r="M27" i="205" s="1"/>
  <c r="K24" i="205"/>
  <c r="K22" i="205"/>
  <c r="J33" i="205"/>
  <c r="J29" i="205"/>
  <c r="J25" i="205"/>
  <c r="J23" i="205"/>
  <c r="I33" i="205"/>
  <c r="I29" i="205"/>
  <c r="I27" i="205"/>
  <c r="I25" i="205"/>
  <c r="I23" i="205"/>
  <c r="H32" i="205"/>
  <c r="H30" i="205"/>
  <c r="H28" i="205"/>
  <c r="H26" i="205"/>
  <c r="J27" i="205" s="1"/>
  <c r="H24" i="205"/>
  <c r="H22" i="205"/>
  <c r="G33" i="205"/>
  <c r="G31" i="205"/>
  <c r="G29" i="205"/>
  <c r="G27" i="205"/>
  <c r="G25" i="205"/>
  <c r="F33" i="205"/>
  <c r="F31" i="205"/>
  <c r="F29" i="205"/>
  <c r="F27" i="205"/>
  <c r="F25" i="205"/>
  <c r="F23" i="205"/>
  <c r="E32" i="205"/>
  <c r="E30" i="205"/>
  <c r="E28" i="205"/>
  <c r="E26" i="205"/>
  <c r="E24" i="205"/>
  <c r="E22" i="205"/>
  <c r="G23" i="205" s="1"/>
  <c r="M21" i="205"/>
  <c r="M19" i="205"/>
  <c r="M17" i="205"/>
  <c r="M15" i="205"/>
  <c r="M13" i="205"/>
  <c r="M11" i="205"/>
  <c r="L19" i="205"/>
  <c r="L17" i="205"/>
  <c r="L15" i="205"/>
  <c r="L13" i="205"/>
  <c r="L11" i="205"/>
  <c r="K12" i="205"/>
  <c r="K14" i="205"/>
  <c r="K16" i="205"/>
  <c r="K18" i="205"/>
  <c r="K20" i="205"/>
  <c r="L21" i="205" s="1"/>
  <c r="K10" i="205"/>
  <c r="J19" i="205"/>
  <c r="I19" i="205"/>
  <c r="J17" i="205"/>
  <c r="I17" i="205"/>
  <c r="J15" i="205"/>
  <c r="I15" i="205"/>
  <c r="J13" i="205"/>
  <c r="I13" i="205"/>
  <c r="J11" i="205"/>
  <c r="I11" i="205"/>
  <c r="G11" i="205"/>
  <c r="H12" i="205"/>
  <c r="H14" i="205"/>
  <c r="H16" i="205"/>
  <c r="H18" i="205"/>
  <c r="H20" i="205"/>
  <c r="J21" i="205" s="1"/>
  <c r="H10" i="205"/>
  <c r="G21" i="205"/>
  <c r="G19" i="205"/>
  <c r="F19" i="205"/>
  <c r="G17" i="205"/>
  <c r="F17" i="205"/>
  <c r="G13" i="205"/>
  <c r="F13" i="205"/>
  <c r="F11" i="205"/>
  <c r="E14" i="205"/>
  <c r="E16" i="205"/>
  <c r="E18" i="205"/>
  <c r="E20" i="205"/>
  <c r="F21" i="205" s="1"/>
  <c r="E12" i="205"/>
  <c r="E10" i="205"/>
  <c r="D24" i="204"/>
  <c r="D22" i="204"/>
  <c r="D20" i="204"/>
  <c r="D18" i="204"/>
  <c r="D16" i="204"/>
  <c r="D14" i="204"/>
  <c r="H48" i="207" l="1"/>
  <c r="G48" i="207"/>
  <c r="F48" i="207"/>
  <c r="H45" i="207"/>
  <c r="G45" i="207"/>
  <c r="I45" i="207"/>
  <c r="J45" i="207"/>
  <c r="K45" i="207"/>
  <c r="L45" i="207"/>
  <c r="K42" i="207"/>
  <c r="F42" i="207"/>
  <c r="J42" i="207"/>
  <c r="L42" i="207"/>
  <c r="N36" i="207"/>
  <c r="F36" i="208"/>
  <c r="I36" i="208"/>
  <c r="M51" i="208"/>
  <c r="F48" i="208"/>
  <c r="I48" i="208"/>
  <c r="K48" i="208"/>
  <c r="L48" i="208"/>
  <c r="M48" i="208"/>
  <c r="H48" i="208"/>
  <c r="N45" i="208"/>
  <c r="E44" i="208"/>
  <c r="H45" i="208"/>
  <c r="I45" i="208"/>
  <c r="K39" i="208"/>
  <c r="I39" i="208"/>
  <c r="J39" i="208"/>
  <c r="L39" i="208"/>
  <c r="M39" i="208"/>
  <c r="L36" i="208"/>
  <c r="M36" i="208"/>
  <c r="H33" i="207"/>
  <c r="F33" i="207"/>
  <c r="G33" i="207"/>
  <c r="J33" i="207"/>
  <c r="J30" i="207"/>
  <c r="H30" i="207"/>
  <c r="K30" i="207"/>
  <c r="G30" i="207"/>
  <c r="I30" i="207"/>
  <c r="F30" i="207"/>
  <c r="N30" i="207"/>
  <c r="M30" i="207"/>
  <c r="F21" i="207"/>
  <c r="G21" i="207"/>
  <c r="I21" i="207"/>
  <c r="K21" i="207"/>
  <c r="N33" i="208"/>
  <c r="J33" i="208"/>
  <c r="I33" i="208"/>
  <c r="F33" i="208"/>
  <c r="N30" i="208"/>
  <c r="K27" i="208"/>
  <c r="I27" i="208"/>
  <c r="L27" i="208"/>
  <c r="M24" i="208"/>
  <c r="L24" i="208"/>
  <c r="H24" i="208"/>
  <c r="F24" i="208"/>
  <c r="I24" i="208"/>
  <c r="N18" i="208"/>
  <c r="H38" i="209"/>
  <c r="G36" i="209"/>
  <c r="I32" i="209"/>
  <c r="H32" i="209"/>
  <c r="G32" i="209"/>
  <c r="F30" i="209"/>
  <c r="H26" i="209"/>
  <c r="H24" i="209"/>
  <c r="G24" i="209"/>
  <c r="F22" i="209"/>
  <c r="H22" i="209"/>
  <c r="I22" i="209"/>
  <c r="G22" i="209"/>
  <c r="H20" i="209"/>
  <c r="G20" i="209"/>
  <c r="F50" i="208"/>
  <c r="I50" i="208"/>
  <c r="J50" i="208"/>
  <c r="K50" i="208"/>
  <c r="L50" i="208"/>
  <c r="F47" i="207"/>
  <c r="G47" i="207"/>
  <c r="H47" i="207"/>
  <c r="J47" i="207"/>
  <c r="H47" i="208"/>
  <c r="K47" i="207"/>
  <c r="I47" i="208"/>
  <c r="J47" i="208"/>
  <c r="I44" i="207"/>
  <c r="J44" i="207"/>
  <c r="K44" i="207"/>
  <c r="L44" i="207"/>
  <c r="G44" i="207"/>
  <c r="N41" i="208"/>
  <c r="J38" i="208"/>
  <c r="K38" i="208"/>
  <c r="L38" i="208"/>
  <c r="M38" i="208"/>
  <c r="I38" i="208"/>
  <c r="N38" i="208"/>
  <c r="F38" i="208"/>
  <c r="G38" i="208"/>
  <c r="G32" i="207"/>
  <c r="E32" i="208"/>
  <c r="L32" i="207"/>
  <c r="L29" i="208"/>
  <c r="N29" i="208"/>
  <c r="E29" i="207"/>
  <c r="J29" i="207"/>
  <c r="F26" i="208"/>
  <c r="I26" i="208"/>
  <c r="J26" i="208"/>
  <c r="L26" i="208"/>
  <c r="M26" i="208"/>
  <c r="N26" i="208"/>
  <c r="G23" i="207"/>
  <c r="H23" i="207"/>
  <c r="F23" i="208"/>
  <c r="H23" i="208"/>
  <c r="J23" i="207"/>
  <c r="I23" i="208"/>
  <c r="K23" i="207"/>
  <c r="J23" i="208"/>
  <c r="L23" i="207"/>
  <c r="I23" i="207"/>
  <c r="F23" i="207"/>
  <c r="J20" i="207"/>
  <c r="L20" i="207"/>
  <c r="E20" i="208"/>
  <c r="K20" i="207"/>
  <c r="L17" i="208"/>
  <c r="D13" i="207"/>
  <c r="I14" i="207" s="1"/>
  <c r="L17" i="207"/>
  <c r="M17" i="207"/>
  <c r="J17" i="207"/>
  <c r="F32" i="209"/>
  <c r="I38" i="209"/>
  <c r="D13" i="209"/>
  <c r="I16" i="209"/>
  <c r="E24" i="209"/>
  <c r="F16" i="209"/>
  <c r="I24" i="209"/>
  <c r="F38" i="209"/>
  <c r="E38" i="209"/>
  <c r="E16" i="209"/>
  <c r="D39" i="209"/>
  <c r="E20" i="209"/>
  <c r="E28" i="209"/>
  <c r="E36" i="209"/>
  <c r="F20" i="209"/>
  <c r="F28" i="209"/>
  <c r="F36" i="209"/>
  <c r="E18" i="209"/>
  <c r="E26" i="209"/>
  <c r="I28" i="209"/>
  <c r="E34" i="209"/>
  <c r="F18" i="209"/>
  <c r="D41" i="209"/>
  <c r="F26" i="209"/>
  <c r="F34" i="209"/>
  <c r="L41" i="208"/>
  <c r="M17" i="208"/>
  <c r="G21" i="208"/>
  <c r="G23" i="208"/>
  <c r="J24" i="208"/>
  <c r="M27" i="208"/>
  <c r="M29" i="208"/>
  <c r="G33" i="208"/>
  <c r="G35" i="208"/>
  <c r="M41" i="208"/>
  <c r="G45" i="208"/>
  <c r="G47" i="208"/>
  <c r="J48" i="208"/>
  <c r="E17" i="208"/>
  <c r="H18" i="208"/>
  <c r="H20" i="208"/>
  <c r="K21" i="208"/>
  <c r="K23" i="208"/>
  <c r="N24" i="208"/>
  <c r="E29" i="208"/>
  <c r="H30" i="208"/>
  <c r="H32" i="208"/>
  <c r="K33" i="208"/>
  <c r="K35" i="208"/>
  <c r="N36" i="208"/>
  <c r="E41" i="208"/>
  <c r="H42" i="208"/>
  <c r="H44" i="208"/>
  <c r="K45" i="208"/>
  <c r="K47" i="208"/>
  <c r="G42" i="208"/>
  <c r="E52" i="208"/>
  <c r="N54" i="208" s="1"/>
  <c r="F17" i="208"/>
  <c r="I18" i="208"/>
  <c r="I20" i="208"/>
  <c r="L21" i="208"/>
  <c r="L23" i="208"/>
  <c r="F27" i="208"/>
  <c r="F29" i="208"/>
  <c r="I30" i="208"/>
  <c r="I32" i="208"/>
  <c r="L33" i="208"/>
  <c r="L35" i="208"/>
  <c r="F39" i="208"/>
  <c r="F41" i="208"/>
  <c r="I42" i="208"/>
  <c r="I44" i="208"/>
  <c r="L45" i="208"/>
  <c r="L47" i="208"/>
  <c r="F51" i="208"/>
  <c r="F20" i="208"/>
  <c r="F32" i="208"/>
  <c r="G20" i="208"/>
  <c r="G44" i="208"/>
  <c r="G17" i="208"/>
  <c r="J18" i="208"/>
  <c r="J20" i="208"/>
  <c r="M23" i="208"/>
  <c r="G27" i="208"/>
  <c r="G29" i="208"/>
  <c r="J30" i="208"/>
  <c r="J32" i="208"/>
  <c r="M33" i="208"/>
  <c r="M35" i="208"/>
  <c r="G39" i="208"/>
  <c r="G41" i="208"/>
  <c r="J42" i="208"/>
  <c r="J44" i="208"/>
  <c r="M45" i="208"/>
  <c r="M47" i="208"/>
  <c r="G51" i="208"/>
  <c r="G18" i="208"/>
  <c r="G30" i="208"/>
  <c r="H17" i="208"/>
  <c r="K18" i="208"/>
  <c r="K20" i="208"/>
  <c r="E26" i="208"/>
  <c r="H27" i="208"/>
  <c r="H29" i="208"/>
  <c r="K30" i="208"/>
  <c r="K32" i="208"/>
  <c r="E38" i="208"/>
  <c r="H39" i="208"/>
  <c r="H41" i="208"/>
  <c r="K42" i="208"/>
  <c r="K44" i="208"/>
  <c r="E50" i="208"/>
  <c r="H51" i="208"/>
  <c r="L18" i="208"/>
  <c r="I29" i="208"/>
  <c r="L30" i="208"/>
  <c r="I41" i="208"/>
  <c r="L42" i="208"/>
  <c r="L44" i="208"/>
  <c r="L20" i="208"/>
  <c r="E13" i="208"/>
  <c r="G15" i="208" s="1"/>
  <c r="J17" i="208"/>
  <c r="M18" i="208"/>
  <c r="M20" i="208"/>
  <c r="G24" i="208"/>
  <c r="J27" i="208"/>
  <c r="J29" i="208"/>
  <c r="M30" i="208"/>
  <c r="M32" i="208"/>
  <c r="G36" i="208"/>
  <c r="J41" i="208"/>
  <c r="M42" i="208"/>
  <c r="M44" i="208"/>
  <c r="G48" i="208"/>
  <c r="E55" i="208"/>
  <c r="F57" i="208" s="1"/>
  <c r="D52" i="208"/>
  <c r="M53" i="208" s="1"/>
  <c r="G32" i="208"/>
  <c r="D13" i="208"/>
  <c r="N14" i="208" s="1"/>
  <c r="I17" i="208"/>
  <c r="L32" i="208"/>
  <c r="E23" i="208"/>
  <c r="E35" i="208"/>
  <c r="E47" i="208"/>
  <c r="E13" i="207"/>
  <c r="I15" i="207" s="1"/>
  <c r="F35" i="207"/>
  <c r="J41" i="207"/>
  <c r="F18" i="207"/>
  <c r="G35" i="207"/>
  <c r="L41" i="207"/>
  <c r="M41" i="207"/>
  <c r="L18" i="207"/>
  <c r="J21" i="207"/>
  <c r="I35" i="207"/>
  <c r="J18" i="207"/>
  <c r="M18" i="207"/>
  <c r="J35" i="207"/>
  <c r="L21" i="207"/>
  <c r="K35" i="207"/>
  <c r="L47" i="207"/>
  <c r="H35" i="207"/>
  <c r="H21" i="207"/>
  <c r="L35" i="207"/>
  <c r="G20" i="207"/>
  <c r="F36" i="207"/>
  <c r="I20" i="207"/>
  <c r="L33" i="207"/>
  <c r="N51" i="207"/>
  <c r="I24" i="207"/>
  <c r="F26" i="207"/>
  <c r="F27" i="207"/>
  <c r="I36" i="207"/>
  <c r="F38" i="207"/>
  <c r="F39" i="207"/>
  <c r="I48" i="207"/>
  <c r="F51" i="207"/>
  <c r="D52" i="207"/>
  <c r="H53" i="207" s="1"/>
  <c r="N38" i="207"/>
  <c r="M20" i="207"/>
  <c r="J24" i="207"/>
  <c r="G26" i="207"/>
  <c r="G27" i="207"/>
  <c r="M32" i="207"/>
  <c r="J36" i="207"/>
  <c r="G38" i="207"/>
  <c r="G39" i="207"/>
  <c r="M44" i="207"/>
  <c r="J48" i="207"/>
  <c r="G50" i="207"/>
  <c r="G51" i="207"/>
  <c r="E52" i="207"/>
  <c r="G54" i="207" s="1"/>
  <c r="N14" i="207"/>
  <c r="H24" i="207"/>
  <c r="E17" i="207"/>
  <c r="N17" i="207"/>
  <c r="N18" i="207"/>
  <c r="K24" i="207"/>
  <c r="H26" i="207"/>
  <c r="H27" i="207"/>
  <c r="N29" i="207"/>
  <c r="K36" i="207"/>
  <c r="H38" i="207"/>
  <c r="H39" i="207"/>
  <c r="E41" i="207"/>
  <c r="N41" i="207"/>
  <c r="N42" i="207"/>
  <c r="K48" i="207"/>
  <c r="H50" i="207"/>
  <c r="H51" i="207"/>
  <c r="N39" i="207"/>
  <c r="F17" i="207"/>
  <c r="L24" i="207"/>
  <c r="I26" i="207"/>
  <c r="I27" i="207"/>
  <c r="F29" i="207"/>
  <c r="L36" i="207"/>
  <c r="I38" i="207"/>
  <c r="I39" i="207"/>
  <c r="F41" i="207"/>
  <c r="L48" i="207"/>
  <c r="I50" i="207"/>
  <c r="I51" i="207"/>
  <c r="N26" i="207"/>
  <c r="H36" i="207"/>
  <c r="E50" i="207"/>
  <c r="G17" i="207"/>
  <c r="G18" i="207"/>
  <c r="M23" i="207"/>
  <c r="M24" i="207"/>
  <c r="J26" i="207"/>
  <c r="J27" i="207"/>
  <c r="G29" i="207"/>
  <c r="M35" i="207"/>
  <c r="M36" i="207"/>
  <c r="J38" i="207"/>
  <c r="J39" i="207"/>
  <c r="G41" i="207"/>
  <c r="G42" i="207"/>
  <c r="M47" i="207"/>
  <c r="M48" i="207"/>
  <c r="J50" i="207"/>
  <c r="J51" i="207"/>
  <c r="E55" i="207"/>
  <c r="J57" i="207" s="1"/>
  <c r="N27" i="207"/>
  <c r="E38" i="207"/>
  <c r="N50" i="207"/>
  <c r="H17" i="207"/>
  <c r="H18" i="207"/>
  <c r="E20" i="207"/>
  <c r="N20" i="207"/>
  <c r="N21" i="207"/>
  <c r="K26" i="207"/>
  <c r="K27" i="207"/>
  <c r="H29" i="207"/>
  <c r="E32" i="207"/>
  <c r="N32" i="207"/>
  <c r="N33" i="207"/>
  <c r="K38" i="207"/>
  <c r="K39" i="207"/>
  <c r="H41" i="207"/>
  <c r="H42" i="207"/>
  <c r="E44" i="207"/>
  <c r="N44" i="207"/>
  <c r="N45" i="207"/>
  <c r="K50" i="207"/>
  <c r="K51" i="207"/>
  <c r="E26" i="207"/>
  <c r="I17" i="207"/>
  <c r="I18" i="207"/>
  <c r="F20" i="207"/>
  <c r="L26" i="207"/>
  <c r="L27" i="207"/>
  <c r="I29" i="207"/>
  <c r="F32" i="207"/>
  <c r="L38" i="207"/>
  <c r="L39" i="207"/>
  <c r="I41" i="207"/>
  <c r="I42" i="207"/>
  <c r="F44" i="207"/>
  <c r="L50" i="207"/>
  <c r="L51" i="207"/>
  <c r="I53" i="207"/>
  <c r="M39" i="207"/>
  <c r="M50" i="207"/>
  <c r="M26" i="207"/>
  <c r="M27" i="207"/>
  <c r="M38" i="207"/>
  <c r="M51" i="207"/>
  <c r="E23" i="207"/>
  <c r="E35" i="207"/>
  <c r="E47" i="207"/>
  <c r="F16" i="206"/>
  <c r="G16" i="206"/>
  <c r="H26" i="206"/>
  <c r="H16" i="206"/>
  <c r="E26" i="206"/>
  <c r="G30" i="206"/>
  <c r="F38" i="206"/>
  <c r="E38" i="206"/>
  <c r="G18" i="206"/>
  <c r="F26" i="206"/>
  <c r="G38" i="206"/>
  <c r="D41" i="206"/>
  <c r="F28" i="206"/>
  <c r="E24" i="206"/>
  <c r="E36" i="206"/>
  <c r="E20" i="206"/>
  <c r="H24" i="206"/>
  <c r="E32" i="206"/>
  <c r="H36" i="206"/>
  <c r="E22" i="206"/>
  <c r="F20" i="206"/>
  <c r="G22" i="206"/>
  <c r="F32" i="206"/>
  <c r="G34" i="206"/>
  <c r="D39" i="206"/>
  <c r="F36" i="206"/>
  <c r="D13" i="206"/>
  <c r="F22" i="206"/>
  <c r="E18" i="206"/>
  <c r="E30" i="206"/>
  <c r="H34" i="206"/>
  <c r="F24" i="206"/>
  <c r="F34" i="206"/>
  <c r="F18" i="206"/>
  <c r="G20" i="206"/>
  <c r="F30" i="206"/>
  <c r="G32" i="206"/>
  <c r="H32" i="206"/>
  <c r="L27" i="205"/>
  <c r="I21" i="205"/>
  <c r="J15" i="207" l="1"/>
  <c r="H15" i="207"/>
  <c r="K15" i="207"/>
  <c r="L15" i="207"/>
  <c r="F15" i="207"/>
  <c r="N15" i="207"/>
  <c r="G15" i="207"/>
  <c r="M15" i="207"/>
  <c r="H42" i="209"/>
  <c r="G42" i="209"/>
  <c r="G40" i="209"/>
  <c r="H40" i="209"/>
  <c r="E14" i="209"/>
  <c r="G14" i="209"/>
  <c r="H14" i="209"/>
  <c r="F14" i="209"/>
  <c r="J53" i="208"/>
  <c r="M53" i="207"/>
  <c r="G53" i="207"/>
  <c r="I53" i="208"/>
  <c r="N53" i="208"/>
  <c r="K14" i="207"/>
  <c r="E14" i="207"/>
  <c r="L14" i="207"/>
  <c r="M14" i="207"/>
  <c r="G14" i="207"/>
  <c r="J14" i="207"/>
  <c r="F14" i="207"/>
  <c r="G14" i="208"/>
  <c r="J14" i="208"/>
  <c r="H14" i="207"/>
  <c r="H14" i="208"/>
  <c r="I14" i="209"/>
  <c r="I40" i="209"/>
  <c r="E40" i="209"/>
  <c r="F40" i="209"/>
  <c r="F42" i="209"/>
  <c r="E42" i="209"/>
  <c r="I42" i="209"/>
  <c r="M54" i="208"/>
  <c r="H57" i="208"/>
  <c r="K54" i="208"/>
  <c r="J57" i="208"/>
  <c r="K57" i="208"/>
  <c r="K15" i="208"/>
  <c r="I14" i="208"/>
  <c r="H15" i="208"/>
  <c r="I57" i="208"/>
  <c r="N15" i="208"/>
  <c r="E14" i="208"/>
  <c r="F15" i="208"/>
  <c r="M15" i="208"/>
  <c r="L15" i="208"/>
  <c r="J15" i="208"/>
  <c r="F14" i="208"/>
  <c r="K14" i="208"/>
  <c r="L14" i="208"/>
  <c r="M14" i="208"/>
  <c r="L53" i="208"/>
  <c r="F53" i="208"/>
  <c r="H53" i="208"/>
  <c r="G53" i="208"/>
  <c r="H54" i="208"/>
  <c r="I54" i="208"/>
  <c r="E53" i="208"/>
  <c r="J54" i="208"/>
  <c r="G54" i="208"/>
  <c r="F54" i="208"/>
  <c r="I15" i="208"/>
  <c r="K53" i="208"/>
  <c r="N57" i="208"/>
  <c r="M57" i="208"/>
  <c r="L57" i="208"/>
  <c r="G57" i="208"/>
  <c r="L54" i="208"/>
  <c r="N54" i="207"/>
  <c r="M54" i="207"/>
  <c r="I54" i="207"/>
  <c r="G57" i="207"/>
  <c r="I57" i="207"/>
  <c r="M57" i="207"/>
  <c r="J53" i="207"/>
  <c r="F53" i="207"/>
  <c r="L53" i="207"/>
  <c r="F57" i="207"/>
  <c r="H57" i="207"/>
  <c r="L54" i="207"/>
  <c r="J54" i="207"/>
  <c r="F54" i="207"/>
  <c r="E53" i="207"/>
  <c r="K57" i="207"/>
  <c r="K54" i="207"/>
  <c r="N53" i="207"/>
  <c r="N57" i="207"/>
  <c r="K53" i="207"/>
  <c r="H54" i="207"/>
  <c r="L57" i="207"/>
  <c r="E42" i="206"/>
  <c r="H42" i="206"/>
  <c r="G42" i="206"/>
  <c r="F42" i="206"/>
  <c r="F40" i="206"/>
  <c r="E40" i="206"/>
  <c r="F14" i="206"/>
  <c r="E14" i="206"/>
  <c r="H14" i="206"/>
  <c r="G14" i="206"/>
  <c r="H40" i="206"/>
  <c r="G40" i="206"/>
  <c r="L39" i="205" l="1"/>
  <c r="K39" i="205"/>
  <c r="I39" i="205"/>
  <c r="H39" i="205"/>
  <c r="L36" i="205"/>
  <c r="K36" i="205"/>
  <c r="I36" i="205"/>
  <c r="H36" i="205"/>
  <c r="L34" i="205"/>
  <c r="L42" i="205" s="1"/>
  <c r="K34" i="205"/>
  <c r="I34" i="205"/>
  <c r="I42" i="205" s="1"/>
  <c r="H34" i="205"/>
  <c r="E8" i="205"/>
  <c r="L8" i="205"/>
  <c r="K8" i="205"/>
  <c r="I8" i="205"/>
  <c r="R36" i="204"/>
  <c r="R30" i="204"/>
  <c r="R26" i="204"/>
  <c r="R24" i="204"/>
  <c r="R22" i="204"/>
  <c r="R20" i="204"/>
  <c r="R18" i="204"/>
  <c r="R16" i="204"/>
  <c r="R14" i="204"/>
  <c r="M30" i="204"/>
  <c r="M28" i="204"/>
  <c r="M26" i="204"/>
  <c r="M24" i="204"/>
  <c r="M22" i="204"/>
  <c r="M20" i="204"/>
  <c r="M18" i="204"/>
  <c r="M16" i="204"/>
  <c r="M14" i="204"/>
  <c r="Q12" i="204"/>
  <c r="Q15" i="204"/>
  <c r="Q17" i="204"/>
  <c r="Q19" i="204"/>
  <c r="Q21" i="204"/>
  <c r="Q23" i="204"/>
  <c r="Q25" i="204"/>
  <c r="Q27" i="204"/>
  <c r="Q31" i="204"/>
  <c r="Q35" i="204"/>
  <c r="Q37" i="204"/>
  <c r="Q38" i="204"/>
  <c r="Q40" i="204"/>
  <c r="L15" i="204"/>
  <c r="L17" i="204"/>
  <c r="L19" i="204"/>
  <c r="L21" i="204"/>
  <c r="L23" i="204"/>
  <c r="L25" i="204"/>
  <c r="L27" i="204"/>
  <c r="L35" i="204"/>
  <c r="L37" i="204"/>
  <c r="L38" i="204"/>
  <c r="L40" i="204"/>
  <c r="P40" i="204"/>
  <c r="O40" i="204"/>
  <c r="N40" i="204"/>
  <c r="K40" i="204"/>
  <c r="J40" i="204"/>
  <c r="I40" i="204"/>
  <c r="G40" i="204"/>
  <c r="F40" i="204"/>
  <c r="E40" i="204"/>
  <c r="P38" i="204"/>
  <c r="O38" i="204"/>
  <c r="N38" i="204"/>
  <c r="K38" i="204"/>
  <c r="J38" i="204"/>
  <c r="I38" i="204"/>
  <c r="G38" i="204"/>
  <c r="F38" i="204"/>
  <c r="E38" i="204"/>
  <c r="D36" i="204"/>
  <c r="K37" i="204" s="1"/>
  <c r="D34" i="204"/>
  <c r="M34" i="204" s="1"/>
  <c r="D32" i="204"/>
  <c r="I33" i="204" s="1"/>
  <c r="D30" i="204"/>
  <c r="F31" i="204" s="1"/>
  <c r="D28" i="204"/>
  <c r="K29" i="204" s="1"/>
  <c r="D26" i="204"/>
  <c r="G27" i="204" s="1"/>
  <c r="P25" i="204"/>
  <c r="G21" i="204"/>
  <c r="P19" i="204"/>
  <c r="F17" i="204"/>
  <c r="P12" i="204"/>
  <c r="O12" i="204"/>
  <c r="N12" i="204"/>
  <c r="K12" i="204"/>
  <c r="J12" i="204"/>
  <c r="I12" i="204"/>
  <c r="G12" i="204"/>
  <c r="F12" i="204"/>
  <c r="E12" i="204"/>
  <c r="E49" i="186"/>
  <c r="E46" i="186"/>
  <c r="E43" i="186"/>
  <c r="E40" i="186"/>
  <c r="E37" i="186"/>
  <c r="E34" i="186"/>
  <c r="E35" i="186" s="1"/>
  <c r="E31" i="186"/>
  <c r="E28" i="186"/>
  <c r="E25" i="186"/>
  <c r="E22" i="186"/>
  <c r="E19" i="186"/>
  <c r="E16" i="186"/>
  <c r="M36" i="204" l="1"/>
  <c r="R34" i="204"/>
  <c r="M32" i="204"/>
  <c r="R32" i="204"/>
  <c r="Q33" i="204"/>
  <c r="L31" i="204"/>
  <c r="R28" i="204"/>
  <c r="L29" i="204"/>
  <c r="Q29" i="204"/>
  <c r="K42" i="205"/>
  <c r="L35" i="205"/>
  <c r="K43" i="205"/>
  <c r="L37" i="205"/>
  <c r="H42" i="205"/>
  <c r="I35" i="205"/>
  <c r="H43" i="205"/>
  <c r="I37" i="205"/>
  <c r="L48" i="205"/>
  <c r="D34" i="205"/>
  <c r="D42" i="205" s="1"/>
  <c r="H48" i="205"/>
  <c r="I48" i="205"/>
  <c r="J34" i="205"/>
  <c r="F8" i="205"/>
  <c r="H49" i="205"/>
  <c r="J39" i="205"/>
  <c r="J36" i="205"/>
  <c r="D39" i="205"/>
  <c r="K49" i="205"/>
  <c r="K45" i="205"/>
  <c r="K48" i="205"/>
  <c r="F34" i="205"/>
  <c r="D8" i="205"/>
  <c r="M8" i="205"/>
  <c r="F36" i="205"/>
  <c r="F39" i="205"/>
  <c r="L45" i="205"/>
  <c r="M34" i="205"/>
  <c r="M35" i="205" s="1"/>
  <c r="E36" i="205"/>
  <c r="F37" i="205" s="1"/>
  <c r="E39" i="205"/>
  <c r="E34" i="205"/>
  <c r="F35" i="205" s="1"/>
  <c r="I43" i="205"/>
  <c r="I49" i="205" s="1"/>
  <c r="M36" i="205"/>
  <c r="M37" i="205" s="1"/>
  <c r="D36" i="205"/>
  <c r="D43" i="205" s="1"/>
  <c r="M39" i="205"/>
  <c r="L43" i="205"/>
  <c r="L49" i="205" s="1"/>
  <c r="I45" i="205"/>
  <c r="F25" i="204"/>
  <c r="O25" i="204"/>
  <c r="H20" i="204"/>
  <c r="N31" i="204"/>
  <c r="N21" i="204"/>
  <c r="M21" i="204"/>
  <c r="F21" i="204"/>
  <c r="K21" i="204"/>
  <c r="E25" i="204"/>
  <c r="O21" i="204"/>
  <c r="J17" i="204"/>
  <c r="P21" i="204"/>
  <c r="G31" i="204"/>
  <c r="I31" i="204"/>
  <c r="M35" i="204"/>
  <c r="G37" i="204"/>
  <c r="O31" i="204"/>
  <c r="J37" i="204"/>
  <c r="H18" i="204"/>
  <c r="I37" i="204"/>
  <c r="I19" i="204"/>
  <c r="E35" i="204"/>
  <c r="F35" i="204"/>
  <c r="P31" i="204"/>
  <c r="K19" i="204"/>
  <c r="I25" i="204"/>
  <c r="G35" i="204"/>
  <c r="J19" i="204"/>
  <c r="N19" i="204"/>
  <c r="H24" i="204"/>
  <c r="K25" i="204"/>
  <c r="N35" i="204"/>
  <c r="E17" i="204"/>
  <c r="O19" i="204"/>
  <c r="E21" i="204"/>
  <c r="N25" i="204"/>
  <c r="O35" i="204"/>
  <c r="E31" i="204"/>
  <c r="P35" i="204"/>
  <c r="P17" i="204"/>
  <c r="H28" i="204"/>
  <c r="J27" i="204"/>
  <c r="D38" i="204"/>
  <c r="G29" i="204"/>
  <c r="F29" i="204"/>
  <c r="E29" i="204"/>
  <c r="I15" i="204"/>
  <c r="D12" i="204"/>
  <c r="G15" i="204"/>
  <c r="F15" i="204"/>
  <c r="J15" i="204"/>
  <c r="I23" i="204"/>
  <c r="N29" i="204"/>
  <c r="I29" i="204"/>
  <c r="J29" i="204"/>
  <c r="G23" i="204"/>
  <c r="J23" i="204"/>
  <c r="O29" i="204"/>
  <c r="I27" i="204"/>
  <c r="H22" i="204"/>
  <c r="P29" i="204"/>
  <c r="H14" i="204"/>
  <c r="F23" i="204"/>
  <c r="N15" i="204"/>
  <c r="D40" i="204"/>
  <c r="G33" i="204"/>
  <c r="F33" i="204"/>
  <c r="E33" i="204"/>
  <c r="O33" i="204"/>
  <c r="P33" i="204"/>
  <c r="J33" i="204"/>
  <c r="F37" i="204"/>
  <c r="E37" i="204"/>
  <c r="P37" i="204"/>
  <c r="O37" i="204"/>
  <c r="N37" i="204"/>
  <c r="E15" i="204"/>
  <c r="K15" i="204"/>
  <c r="K23" i="204"/>
  <c r="O17" i="204"/>
  <c r="N17" i="204"/>
  <c r="K17" i="204"/>
  <c r="H16" i="204"/>
  <c r="O15" i="204"/>
  <c r="G17" i="204"/>
  <c r="H32" i="204"/>
  <c r="K33" i="204"/>
  <c r="H36" i="204"/>
  <c r="P15" i="204"/>
  <c r="P27" i="204"/>
  <c r="O27" i="204"/>
  <c r="N27" i="204"/>
  <c r="K27" i="204"/>
  <c r="H26" i="204"/>
  <c r="E23" i="204"/>
  <c r="N23" i="204"/>
  <c r="P23" i="204"/>
  <c r="O23" i="204"/>
  <c r="E27" i="204"/>
  <c r="I17" i="204"/>
  <c r="G19" i="204"/>
  <c r="F19" i="204"/>
  <c r="E19" i="204"/>
  <c r="F27" i="204"/>
  <c r="N33" i="204"/>
  <c r="I21" i="204"/>
  <c r="G25" i="204"/>
  <c r="J31" i="204"/>
  <c r="J21" i="204"/>
  <c r="H30" i="204"/>
  <c r="K31" i="204"/>
  <c r="I35" i="204"/>
  <c r="J35" i="204"/>
  <c r="J25" i="204"/>
  <c r="H34" i="204"/>
  <c r="K35" i="204"/>
  <c r="F41" i="204" l="1"/>
  <c r="L41" i="204"/>
  <c r="Q41" i="204"/>
  <c r="L39" i="204"/>
  <c r="Q39" i="204"/>
  <c r="J42" i="205"/>
  <c r="J35" i="205"/>
  <c r="J43" i="205"/>
  <c r="J49" i="205" s="1"/>
  <c r="J37" i="205"/>
  <c r="P13" i="204"/>
  <c r="Q13" i="204"/>
  <c r="L13" i="204"/>
  <c r="J48" i="205"/>
  <c r="D48" i="205"/>
  <c r="G34" i="205"/>
  <c r="G36" i="205"/>
  <c r="L46" i="205"/>
  <c r="D45" i="205"/>
  <c r="D49" i="205"/>
  <c r="G39" i="205"/>
  <c r="E42" i="205"/>
  <c r="E48" i="205" s="1"/>
  <c r="E45" i="205"/>
  <c r="F43" i="205"/>
  <c r="F49" i="205" s="1"/>
  <c r="M42" i="205"/>
  <c r="M48" i="205" s="1"/>
  <c r="F42" i="205"/>
  <c r="F48" i="205" s="1"/>
  <c r="G8" i="205"/>
  <c r="E43" i="205"/>
  <c r="E49" i="205" s="1"/>
  <c r="F45" i="205"/>
  <c r="M45" i="205"/>
  <c r="M43" i="205"/>
  <c r="M49" i="205" s="1"/>
  <c r="H19" i="204"/>
  <c r="R21" i="204"/>
  <c r="K39" i="204"/>
  <c r="P39" i="204"/>
  <c r="E39" i="204"/>
  <c r="H21" i="204"/>
  <c r="R25" i="204"/>
  <c r="F13" i="204"/>
  <c r="M25" i="204"/>
  <c r="R35" i="204"/>
  <c r="G13" i="204"/>
  <c r="N13" i="204"/>
  <c r="O13" i="204"/>
  <c r="G41" i="204"/>
  <c r="H25" i="204"/>
  <c r="N39" i="204"/>
  <c r="M31" i="204"/>
  <c r="I39" i="204"/>
  <c r="R19" i="204"/>
  <c r="R31" i="204"/>
  <c r="M33" i="204"/>
  <c r="M40" i="204"/>
  <c r="M41" i="204" s="1"/>
  <c r="G39" i="204"/>
  <c r="O39" i="204"/>
  <c r="J39" i="204"/>
  <c r="F39" i="204"/>
  <c r="M19" i="204"/>
  <c r="H27" i="204"/>
  <c r="M38" i="204"/>
  <c r="M29" i="204"/>
  <c r="H33" i="204"/>
  <c r="H17" i="204"/>
  <c r="H15" i="204"/>
  <c r="H12" i="204"/>
  <c r="J41" i="204"/>
  <c r="R23" i="204"/>
  <c r="I13" i="204"/>
  <c r="J13" i="204"/>
  <c r="K13" i="204"/>
  <c r="M37" i="204"/>
  <c r="M12" i="204"/>
  <c r="M15" i="204"/>
  <c r="O41" i="204"/>
  <c r="E41" i="204"/>
  <c r="K41" i="204"/>
  <c r="H29" i="204"/>
  <c r="H38" i="204"/>
  <c r="H31" i="204"/>
  <c r="H40" i="204"/>
  <c r="M17" i="204"/>
  <c r="P41" i="204"/>
  <c r="R17" i="204"/>
  <c r="R37" i="204"/>
  <c r="R38" i="204"/>
  <c r="R29" i="204"/>
  <c r="H23" i="204"/>
  <c r="H35" i="204"/>
  <c r="H37" i="204"/>
  <c r="M27" i="204"/>
  <c r="R27" i="204"/>
  <c r="R40" i="204"/>
  <c r="R33" i="204"/>
  <c r="M23" i="204"/>
  <c r="N41" i="204"/>
  <c r="I41" i="204"/>
  <c r="R12" i="204"/>
  <c r="R15" i="204"/>
  <c r="E13" i="204"/>
  <c r="N39" i="203"/>
  <c r="M39" i="203"/>
  <c r="L39" i="203"/>
  <c r="K39" i="203"/>
  <c r="J39" i="203"/>
  <c r="I39" i="203"/>
  <c r="H39" i="203"/>
  <c r="G39" i="203"/>
  <c r="F39" i="203"/>
  <c r="E39" i="203"/>
  <c r="N37" i="203"/>
  <c r="M37" i="203"/>
  <c r="L37" i="203"/>
  <c r="K37" i="203"/>
  <c r="J37" i="203"/>
  <c r="I37" i="203"/>
  <c r="H37" i="203"/>
  <c r="G37" i="203"/>
  <c r="F37" i="203"/>
  <c r="E37" i="203"/>
  <c r="O35" i="203"/>
  <c r="O33" i="203"/>
  <c r="O31" i="203"/>
  <c r="O29" i="203"/>
  <c r="O27" i="203"/>
  <c r="O25" i="203"/>
  <c r="O23" i="203"/>
  <c r="O21" i="203"/>
  <c r="O19" i="203"/>
  <c r="O17" i="203"/>
  <c r="O15" i="203"/>
  <c r="H16" i="203" s="1"/>
  <c r="O13" i="203"/>
  <c r="N11" i="203"/>
  <c r="M11" i="203"/>
  <c r="L11" i="203"/>
  <c r="K11" i="203"/>
  <c r="J11" i="203"/>
  <c r="I11" i="203"/>
  <c r="H11" i="203"/>
  <c r="G11" i="203"/>
  <c r="F11" i="203"/>
  <c r="E11" i="203"/>
  <c r="E11" i="172"/>
  <c r="G42" i="205" l="1"/>
  <c r="G35" i="205"/>
  <c r="G43" i="205"/>
  <c r="G37" i="205"/>
  <c r="G48" i="205"/>
  <c r="G45" i="205"/>
  <c r="G49" i="205"/>
  <c r="M46" i="205"/>
  <c r="F46" i="205"/>
  <c r="H13" i="204"/>
  <c r="M39" i="204"/>
  <c r="M13" i="204"/>
  <c r="R13" i="204"/>
  <c r="R41" i="204"/>
  <c r="H39" i="204"/>
  <c r="R39" i="204"/>
  <c r="H41" i="204"/>
  <c r="E34" i="203"/>
  <c r="I34" i="203"/>
  <c r="N26" i="203"/>
  <c r="K34" i="203"/>
  <c r="L26" i="203"/>
  <c r="L34" i="203"/>
  <c r="F34" i="203"/>
  <c r="G34" i="203"/>
  <c r="J34" i="203"/>
  <c r="H24" i="203"/>
  <c r="I36" i="203"/>
  <c r="H36" i="203"/>
  <c r="G18" i="203"/>
  <c r="F18" i="203"/>
  <c r="E18" i="203"/>
  <c r="K18" i="203"/>
  <c r="I18" i="203"/>
  <c r="J18" i="203"/>
  <c r="N18" i="203"/>
  <c r="L18" i="203"/>
  <c r="H32" i="203"/>
  <c r="F26" i="203"/>
  <c r="N34" i="203"/>
  <c r="H28" i="203"/>
  <c r="E26" i="203"/>
  <c r="G26" i="203"/>
  <c r="I26" i="203"/>
  <c r="G20" i="203"/>
  <c r="J26" i="203"/>
  <c r="H20" i="203"/>
  <c r="K26" i="203"/>
  <c r="K22" i="203"/>
  <c r="J22" i="203"/>
  <c r="I22" i="203"/>
  <c r="H22" i="203"/>
  <c r="G22" i="203"/>
  <c r="F22" i="203"/>
  <c r="M22" i="203"/>
  <c r="L22" i="203"/>
  <c r="N22" i="203"/>
  <c r="E22" i="203"/>
  <c r="K14" i="203"/>
  <c r="D11" i="203"/>
  <c r="K12" i="203" s="1"/>
  <c r="N14" i="203"/>
  <c r="J14" i="203"/>
  <c r="H14" i="203"/>
  <c r="G14" i="203"/>
  <c r="I14" i="203"/>
  <c r="F14" i="203"/>
  <c r="M14" i="203"/>
  <c r="L14" i="203"/>
  <c r="E14" i="203"/>
  <c r="N30" i="203"/>
  <c r="K30" i="203"/>
  <c r="E30" i="203"/>
  <c r="J30" i="203"/>
  <c r="H30" i="203"/>
  <c r="D39" i="203"/>
  <c r="G30" i="203"/>
  <c r="F30" i="203"/>
  <c r="I30" i="203"/>
  <c r="M30" i="203"/>
  <c r="L30" i="203"/>
  <c r="I16" i="203"/>
  <c r="M20" i="203"/>
  <c r="I24" i="203"/>
  <c r="M28" i="203"/>
  <c r="I32" i="203"/>
  <c r="O11" i="203"/>
  <c r="J16" i="203"/>
  <c r="J24" i="203"/>
  <c r="J32" i="203"/>
  <c r="K16" i="203"/>
  <c r="H18" i="203"/>
  <c r="E20" i="203"/>
  <c r="N20" i="203"/>
  <c r="K24" i="203"/>
  <c r="H26" i="203"/>
  <c r="E28" i="203"/>
  <c r="N28" i="203"/>
  <c r="K32" i="203"/>
  <c r="H34" i="203"/>
  <c r="E36" i="203"/>
  <c r="N36" i="203"/>
  <c r="M36" i="203"/>
  <c r="L16" i="203"/>
  <c r="F20" i="203"/>
  <c r="L24" i="203"/>
  <c r="F28" i="203"/>
  <c r="L32" i="203"/>
  <c r="F36" i="203"/>
  <c r="D37" i="203"/>
  <c r="F38" i="203" s="1"/>
  <c r="G28" i="203"/>
  <c r="G36" i="203"/>
  <c r="J20" i="203"/>
  <c r="N16" i="203"/>
  <c r="K20" i="203"/>
  <c r="N24" i="203"/>
  <c r="K28" i="203"/>
  <c r="E32" i="203"/>
  <c r="N32" i="203"/>
  <c r="K36" i="203"/>
  <c r="F16" i="203"/>
  <c r="M18" i="203"/>
  <c r="L20" i="203"/>
  <c r="F24" i="203"/>
  <c r="M26" i="203"/>
  <c r="L28" i="203"/>
  <c r="F32" i="203"/>
  <c r="M34" i="203"/>
  <c r="L36" i="203"/>
  <c r="M16" i="203"/>
  <c r="I20" i="203"/>
  <c r="M24" i="203"/>
  <c r="I28" i="203"/>
  <c r="M32" i="203"/>
  <c r="J28" i="203"/>
  <c r="J36" i="203"/>
  <c r="E16" i="203"/>
  <c r="E24" i="203"/>
  <c r="G16" i="203"/>
  <c r="G24" i="203"/>
  <c r="G32" i="203"/>
  <c r="G46" i="205" l="1"/>
  <c r="I38" i="203"/>
  <c r="L38" i="203"/>
  <c r="N40" i="203"/>
  <c r="G38" i="203"/>
  <c r="E40" i="203"/>
  <c r="F12" i="203"/>
  <c r="N12" i="203"/>
  <c r="M40" i="203"/>
  <c r="E12" i="203"/>
  <c r="H40" i="203"/>
  <c r="J12" i="203"/>
  <c r="L12" i="203"/>
  <c r="F40" i="203"/>
  <c r="L40" i="203"/>
  <c r="K40" i="203"/>
  <c r="G40" i="203"/>
  <c r="I40" i="203"/>
  <c r="H38" i="203"/>
  <c r="H12" i="203"/>
  <c r="G12" i="203"/>
  <c r="M12" i="203"/>
  <c r="J40" i="203"/>
  <c r="J38" i="203"/>
  <c r="N38" i="203"/>
  <c r="E38" i="203"/>
  <c r="M38" i="203"/>
  <c r="K38" i="203"/>
  <c r="I12" i="203"/>
  <c r="M11" i="172" l="1"/>
  <c r="M37" i="172"/>
  <c r="M39" i="172"/>
  <c r="K42" i="199" l="1"/>
  <c r="I47" i="199"/>
  <c r="I44" i="199"/>
  <c r="K41" i="199"/>
  <c r="J38" i="199"/>
  <c r="N35" i="199"/>
  <c r="M32" i="199"/>
  <c r="K23" i="199"/>
  <c r="M20" i="199"/>
  <c r="M17" i="199"/>
  <c r="B97" i="199"/>
  <c r="A97" i="199"/>
  <c r="N55" i="199"/>
  <c r="M55" i="199"/>
  <c r="L55" i="199"/>
  <c r="K55" i="199"/>
  <c r="J55" i="199"/>
  <c r="I55" i="199"/>
  <c r="H55" i="199"/>
  <c r="G55" i="199"/>
  <c r="F55" i="199"/>
  <c r="E55" i="199"/>
  <c r="N52" i="199"/>
  <c r="M52" i="199"/>
  <c r="L52" i="199"/>
  <c r="K52" i="199"/>
  <c r="J52" i="199"/>
  <c r="I52" i="199"/>
  <c r="H52" i="199"/>
  <c r="G52" i="199"/>
  <c r="F52" i="199"/>
  <c r="E52" i="199"/>
  <c r="L51" i="199"/>
  <c r="K51" i="199"/>
  <c r="J51" i="199"/>
  <c r="I51" i="199"/>
  <c r="H51" i="199"/>
  <c r="G51" i="199"/>
  <c r="F51" i="199"/>
  <c r="M50" i="199"/>
  <c r="L50" i="199"/>
  <c r="K50" i="199"/>
  <c r="L48" i="199"/>
  <c r="K48" i="199"/>
  <c r="J48" i="199"/>
  <c r="I48" i="199"/>
  <c r="H48" i="199"/>
  <c r="G48" i="199"/>
  <c r="F48" i="199"/>
  <c r="L47" i="199"/>
  <c r="K47" i="199"/>
  <c r="J47" i="199"/>
  <c r="L45" i="199"/>
  <c r="K45" i="199"/>
  <c r="J45" i="199"/>
  <c r="I45" i="199"/>
  <c r="H45" i="199"/>
  <c r="G45" i="199"/>
  <c r="F45" i="199"/>
  <c r="L42" i="199"/>
  <c r="J42" i="199"/>
  <c r="I42" i="199"/>
  <c r="H42" i="199"/>
  <c r="G42" i="199"/>
  <c r="F42" i="199"/>
  <c r="L39" i="199"/>
  <c r="K39" i="199"/>
  <c r="J39" i="199"/>
  <c r="I39" i="199"/>
  <c r="H39" i="199"/>
  <c r="G39" i="199"/>
  <c r="F39" i="199"/>
  <c r="L36" i="199"/>
  <c r="K36" i="199"/>
  <c r="J36" i="199"/>
  <c r="I36" i="199"/>
  <c r="H36" i="199"/>
  <c r="G36" i="199"/>
  <c r="F36" i="199"/>
  <c r="L33" i="199"/>
  <c r="K33" i="199"/>
  <c r="J33" i="199"/>
  <c r="I33" i="199"/>
  <c r="H33" i="199"/>
  <c r="G33" i="199"/>
  <c r="F33" i="199"/>
  <c r="L30" i="199"/>
  <c r="K30" i="199"/>
  <c r="J30" i="199"/>
  <c r="I30" i="199"/>
  <c r="H30" i="199"/>
  <c r="G30" i="199"/>
  <c r="F30" i="199"/>
  <c r="L27" i="199"/>
  <c r="K27" i="199"/>
  <c r="J27" i="199"/>
  <c r="I27" i="199"/>
  <c r="H27" i="199"/>
  <c r="G27" i="199"/>
  <c r="F27" i="199"/>
  <c r="L26" i="199"/>
  <c r="K26" i="199"/>
  <c r="J26" i="199"/>
  <c r="I26" i="199"/>
  <c r="H26" i="199"/>
  <c r="E26" i="199"/>
  <c r="G26" i="199"/>
  <c r="L24" i="199"/>
  <c r="K24" i="199"/>
  <c r="J24" i="199"/>
  <c r="I24" i="199"/>
  <c r="H24" i="199"/>
  <c r="G24" i="199"/>
  <c r="F24" i="199"/>
  <c r="L23" i="199"/>
  <c r="J23" i="199"/>
  <c r="I23" i="199"/>
  <c r="G23" i="199"/>
  <c r="E23" i="199"/>
  <c r="L21" i="199"/>
  <c r="K21" i="199"/>
  <c r="J21" i="199"/>
  <c r="I21" i="199"/>
  <c r="H21" i="199"/>
  <c r="G21" i="199"/>
  <c r="F21" i="199"/>
  <c r="G20" i="199"/>
  <c r="E20" i="199"/>
  <c r="L18" i="199"/>
  <c r="K18" i="199"/>
  <c r="J18" i="199"/>
  <c r="I18" i="199"/>
  <c r="H18" i="199"/>
  <c r="G18" i="199"/>
  <c r="F18" i="199"/>
  <c r="N13" i="199"/>
  <c r="M13" i="199"/>
  <c r="L13" i="199"/>
  <c r="K13" i="199"/>
  <c r="J13" i="199"/>
  <c r="I13" i="199"/>
  <c r="H13" i="199"/>
  <c r="G13" i="199"/>
  <c r="F13" i="199"/>
  <c r="E13" i="199"/>
  <c r="K15" i="199" s="1"/>
  <c r="H45" i="198"/>
  <c r="G39" i="198"/>
  <c r="L55" i="198"/>
  <c r="L52" i="198"/>
  <c r="L51" i="198"/>
  <c r="L48" i="198"/>
  <c r="L45" i="198"/>
  <c r="L42" i="198"/>
  <c r="L39" i="198"/>
  <c r="L13" i="198"/>
  <c r="L33" i="198"/>
  <c r="L29" i="198"/>
  <c r="L30" i="198"/>
  <c r="L27" i="198"/>
  <c r="L23" i="198"/>
  <c r="L24" i="198"/>
  <c r="L21" i="198"/>
  <c r="L18" i="198"/>
  <c r="J44" i="199" l="1"/>
  <c r="F23" i="199"/>
  <c r="H23" i="199"/>
  <c r="N20" i="199"/>
  <c r="F20" i="199"/>
  <c r="H20" i="199"/>
  <c r="I20" i="199"/>
  <c r="M47" i="199"/>
  <c r="K44" i="199"/>
  <c r="J20" i="199"/>
  <c r="L44" i="199"/>
  <c r="E41" i="199"/>
  <c r="N38" i="199"/>
  <c r="E38" i="199"/>
  <c r="F38" i="199"/>
  <c r="L41" i="199"/>
  <c r="G38" i="199"/>
  <c r="M35" i="199"/>
  <c r="K32" i="199"/>
  <c r="L32" i="199"/>
  <c r="H38" i="199"/>
  <c r="F41" i="199"/>
  <c r="I38" i="199"/>
  <c r="G41" i="199"/>
  <c r="G44" i="199"/>
  <c r="M38" i="199"/>
  <c r="H41" i="199"/>
  <c r="I41" i="199"/>
  <c r="E44" i="199"/>
  <c r="J41" i="199"/>
  <c r="H44" i="199"/>
  <c r="D52" i="199"/>
  <c r="L15" i="199"/>
  <c r="F29" i="199"/>
  <c r="G29" i="199"/>
  <c r="H29" i="199"/>
  <c r="I29" i="199"/>
  <c r="J29" i="199"/>
  <c r="K29" i="199"/>
  <c r="L29" i="199"/>
  <c r="M29" i="199"/>
  <c r="N29" i="199"/>
  <c r="E29" i="199"/>
  <c r="J57" i="199"/>
  <c r="I57" i="199"/>
  <c r="J15" i="199"/>
  <c r="K57" i="199"/>
  <c r="H57" i="199"/>
  <c r="N50" i="199"/>
  <c r="G54" i="199"/>
  <c r="N32" i="199"/>
  <c r="H54" i="199"/>
  <c r="L57" i="199"/>
  <c r="I54" i="199"/>
  <c r="F54" i="199"/>
  <c r="M26" i="199"/>
  <c r="E32" i="199"/>
  <c r="G35" i="199"/>
  <c r="M44" i="199"/>
  <c r="E50" i="199"/>
  <c r="J54" i="199"/>
  <c r="F35" i="199"/>
  <c r="N47" i="199"/>
  <c r="H17" i="199"/>
  <c r="N26" i="199"/>
  <c r="F50" i="199"/>
  <c r="K54" i="199"/>
  <c r="E17" i="199"/>
  <c r="E35" i="199"/>
  <c r="D13" i="199"/>
  <c r="N14" i="199" s="1"/>
  <c r="G17" i="199"/>
  <c r="F32" i="199"/>
  <c r="H35" i="199"/>
  <c r="N44" i="199"/>
  <c r="H15" i="199"/>
  <c r="I17" i="199"/>
  <c r="K20" i="199"/>
  <c r="M23" i="199"/>
  <c r="G32" i="199"/>
  <c r="I35" i="199"/>
  <c r="K38" i="199"/>
  <c r="M41" i="199"/>
  <c r="E47" i="199"/>
  <c r="G50" i="199"/>
  <c r="L54" i="199"/>
  <c r="N17" i="199"/>
  <c r="F15" i="199"/>
  <c r="G15" i="199"/>
  <c r="I15" i="199"/>
  <c r="J17" i="199"/>
  <c r="L20" i="199"/>
  <c r="N23" i="199"/>
  <c r="H32" i="199"/>
  <c r="J35" i="199"/>
  <c r="L38" i="199"/>
  <c r="N41" i="199"/>
  <c r="F47" i="199"/>
  <c r="H50" i="199"/>
  <c r="D55" i="199"/>
  <c r="K17" i="199"/>
  <c r="F17" i="199"/>
  <c r="I32" i="199"/>
  <c r="K35" i="199"/>
  <c r="G47" i="199"/>
  <c r="I50" i="199"/>
  <c r="F57" i="199"/>
  <c r="L35" i="199"/>
  <c r="F44" i="199"/>
  <c r="H47" i="199"/>
  <c r="J50" i="199"/>
  <c r="G57" i="199"/>
  <c r="L17" i="199"/>
  <c r="F26" i="199"/>
  <c r="J32" i="199"/>
  <c r="H53" i="199" l="1"/>
  <c r="I53" i="199"/>
  <c r="N53" i="199"/>
  <c r="G53" i="199"/>
  <c r="F53" i="199"/>
  <c r="K53" i="199"/>
  <c r="J53" i="199"/>
  <c r="E53" i="199"/>
  <c r="M53" i="199"/>
  <c r="L53" i="199"/>
  <c r="L14" i="199"/>
  <c r="M14" i="199"/>
  <c r="G14" i="199"/>
  <c r="K14" i="199"/>
  <c r="I14" i="199"/>
  <c r="E14" i="199"/>
  <c r="H14" i="199"/>
  <c r="F14" i="199"/>
  <c r="H56" i="199"/>
  <c r="E56" i="199"/>
  <c r="G56" i="199"/>
  <c r="L56" i="199"/>
  <c r="M56" i="199"/>
  <c r="K56" i="199"/>
  <c r="I56" i="199"/>
  <c r="N56" i="199"/>
  <c r="F56" i="199"/>
  <c r="J56" i="199"/>
  <c r="J14" i="199"/>
  <c r="G30" i="198" l="1"/>
  <c r="H30" i="198"/>
  <c r="I30" i="198"/>
  <c r="J30" i="198"/>
  <c r="K30" i="198"/>
  <c r="F30" i="198"/>
  <c r="D49" i="198"/>
  <c r="D46" i="198"/>
  <c r="D43" i="198"/>
  <c r="D40" i="198"/>
  <c r="L41" i="198" s="1"/>
  <c r="D37" i="198"/>
  <c r="D34" i="198"/>
  <c r="D31" i="198"/>
  <c r="L32" i="198" s="1"/>
  <c r="D28" i="198"/>
  <c r="D25" i="198"/>
  <c r="L26" i="198" s="1"/>
  <c r="D22" i="198"/>
  <c r="D19" i="198"/>
  <c r="L20" i="198" s="1"/>
  <c r="D16" i="198"/>
  <c r="L17" i="198" s="1"/>
  <c r="B97" i="198"/>
  <c r="A97" i="198"/>
  <c r="N55" i="198"/>
  <c r="M55" i="198"/>
  <c r="K55" i="198"/>
  <c r="J55" i="198"/>
  <c r="I55" i="198"/>
  <c r="H55" i="198"/>
  <c r="G55" i="198"/>
  <c r="F55" i="198"/>
  <c r="E55" i="198"/>
  <c r="L57" i="198" s="1"/>
  <c r="N52" i="198"/>
  <c r="M52" i="198"/>
  <c r="K52" i="198"/>
  <c r="J52" i="198"/>
  <c r="I52" i="198"/>
  <c r="H52" i="198"/>
  <c r="G52" i="198"/>
  <c r="F52" i="198"/>
  <c r="E52" i="198"/>
  <c r="K51" i="198"/>
  <c r="J51" i="198"/>
  <c r="I51" i="198"/>
  <c r="H51" i="198"/>
  <c r="G51" i="198"/>
  <c r="F51" i="198"/>
  <c r="M50" i="198"/>
  <c r="K50" i="198"/>
  <c r="K48" i="198"/>
  <c r="J48" i="198"/>
  <c r="I48" i="198"/>
  <c r="H48" i="198"/>
  <c r="G48" i="198"/>
  <c r="F48" i="198"/>
  <c r="K45" i="198"/>
  <c r="J45" i="198"/>
  <c r="I45" i="198"/>
  <c r="G45" i="198"/>
  <c r="F45" i="198"/>
  <c r="K42" i="198"/>
  <c r="J42" i="198"/>
  <c r="I42" i="198"/>
  <c r="H42" i="198"/>
  <c r="G42" i="198"/>
  <c r="F42" i="198"/>
  <c r="N41" i="198"/>
  <c r="M41" i="198"/>
  <c r="K41" i="198"/>
  <c r="I41" i="198"/>
  <c r="G41" i="198"/>
  <c r="E41" i="198"/>
  <c r="J41" i="198"/>
  <c r="K39" i="198"/>
  <c r="J39" i="198"/>
  <c r="I39" i="198"/>
  <c r="H39" i="198"/>
  <c r="F39" i="198"/>
  <c r="K33" i="198"/>
  <c r="J33" i="198"/>
  <c r="I33" i="198"/>
  <c r="H33" i="198"/>
  <c r="G33" i="198"/>
  <c r="F33" i="198"/>
  <c r="N32" i="198"/>
  <c r="M32" i="198"/>
  <c r="K32" i="198"/>
  <c r="I32" i="198"/>
  <c r="G32" i="198"/>
  <c r="F32" i="198"/>
  <c r="E32" i="198"/>
  <c r="J32" i="198"/>
  <c r="N29" i="198"/>
  <c r="M29" i="198"/>
  <c r="K29" i="198"/>
  <c r="I29" i="198"/>
  <c r="H29" i="198"/>
  <c r="G29" i="198"/>
  <c r="E29" i="198"/>
  <c r="J29" i="198"/>
  <c r="K27" i="198"/>
  <c r="J27" i="198"/>
  <c r="I27" i="198"/>
  <c r="H27" i="198"/>
  <c r="G27" i="198"/>
  <c r="F27" i="198"/>
  <c r="N26" i="198"/>
  <c r="K26" i="198"/>
  <c r="J26" i="198"/>
  <c r="I26" i="198"/>
  <c r="H26" i="198"/>
  <c r="G26" i="198"/>
  <c r="F26" i="198"/>
  <c r="E26" i="198"/>
  <c r="M26" i="198"/>
  <c r="K24" i="198"/>
  <c r="J24" i="198"/>
  <c r="I24" i="198"/>
  <c r="H24" i="198"/>
  <c r="G24" i="198"/>
  <c r="F24" i="198"/>
  <c r="N23" i="198"/>
  <c r="M23" i="198"/>
  <c r="K23" i="198"/>
  <c r="I23" i="198"/>
  <c r="G23" i="198"/>
  <c r="F23" i="198"/>
  <c r="E23" i="198"/>
  <c r="J23" i="198"/>
  <c r="K21" i="198"/>
  <c r="J21" i="198"/>
  <c r="I21" i="198"/>
  <c r="H21" i="198"/>
  <c r="G21" i="198"/>
  <c r="F21" i="198"/>
  <c r="N20" i="198"/>
  <c r="M20" i="198"/>
  <c r="K20" i="198"/>
  <c r="I20" i="198"/>
  <c r="H20" i="198"/>
  <c r="G20" i="198"/>
  <c r="E20" i="198"/>
  <c r="J20" i="198"/>
  <c r="K18" i="198"/>
  <c r="J18" i="198"/>
  <c r="I18" i="198"/>
  <c r="H18" i="198"/>
  <c r="G18" i="198"/>
  <c r="F18" i="198"/>
  <c r="N17" i="198"/>
  <c r="M17" i="198"/>
  <c r="K17" i="198"/>
  <c r="J17" i="198"/>
  <c r="I17" i="198"/>
  <c r="H17" i="198"/>
  <c r="G17" i="198"/>
  <c r="F17" i="198"/>
  <c r="E17" i="198"/>
  <c r="N13" i="198"/>
  <c r="M13" i="198"/>
  <c r="K13" i="198"/>
  <c r="J13" i="198"/>
  <c r="I13" i="198"/>
  <c r="H13" i="198"/>
  <c r="G13" i="198"/>
  <c r="F13" i="198"/>
  <c r="E13" i="198"/>
  <c r="L15" i="198" s="1"/>
  <c r="D13" i="198"/>
  <c r="L14" i="198" s="1"/>
  <c r="G50" i="198" l="1"/>
  <c r="L50" i="198"/>
  <c r="K47" i="198"/>
  <c r="L47" i="198"/>
  <c r="N44" i="198"/>
  <c r="L44" i="198"/>
  <c r="J38" i="198"/>
  <c r="L38" i="198"/>
  <c r="L54" i="198"/>
  <c r="N50" i="198"/>
  <c r="E50" i="198"/>
  <c r="I50" i="198"/>
  <c r="J50" i="198"/>
  <c r="M44" i="198"/>
  <c r="J47" i="198"/>
  <c r="E44" i="198"/>
  <c r="D55" i="198"/>
  <c r="F44" i="198"/>
  <c r="E47" i="198"/>
  <c r="G44" i="198"/>
  <c r="G47" i="198"/>
  <c r="H44" i="198"/>
  <c r="H47" i="198"/>
  <c r="I44" i="198"/>
  <c r="I47" i="198"/>
  <c r="M47" i="198"/>
  <c r="N47" i="198"/>
  <c r="K54" i="198"/>
  <c r="G57" i="198"/>
  <c r="N14" i="198"/>
  <c r="J44" i="198"/>
  <c r="K44" i="198"/>
  <c r="G38" i="198"/>
  <c r="I38" i="198"/>
  <c r="E38" i="198"/>
  <c r="N38" i="198"/>
  <c r="H38" i="198"/>
  <c r="K38" i="198"/>
  <c r="M38" i="198"/>
  <c r="K14" i="198"/>
  <c r="F57" i="198"/>
  <c r="J54" i="198"/>
  <c r="M14" i="198"/>
  <c r="F15" i="198"/>
  <c r="G15" i="198"/>
  <c r="I15" i="198"/>
  <c r="I57" i="198"/>
  <c r="F14" i="198"/>
  <c r="H15" i="198"/>
  <c r="F41" i="198"/>
  <c r="F50" i="198"/>
  <c r="J57" i="198"/>
  <c r="H57" i="198"/>
  <c r="K57" i="198"/>
  <c r="H14" i="198"/>
  <c r="J15" i="198"/>
  <c r="H23" i="198"/>
  <c r="H32" i="198"/>
  <c r="H41" i="198"/>
  <c r="H50" i="198"/>
  <c r="E14" i="198"/>
  <c r="G14" i="198"/>
  <c r="I14" i="198"/>
  <c r="K15" i="198"/>
  <c r="F54" i="198"/>
  <c r="J14" i="198"/>
  <c r="F20" i="198"/>
  <c r="F29" i="198"/>
  <c r="F38" i="198"/>
  <c r="F47" i="198"/>
  <c r="D52" i="198"/>
  <c r="G54" i="198"/>
  <c r="H54" i="198"/>
  <c r="I54" i="198"/>
  <c r="N56" i="198" l="1"/>
  <c r="L56" i="198"/>
  <c r="I53" i="198"/>
  <c r="L53" i="198"/>
  <c r="E56" i="198"/>
  <c r="G56" i="198"/>
  <c r="F56" i="198"/>
  <c r="J56" i="198"/>
  <c r="H56" i="198"/>
  <c r="I56" i="198"/>
  <c r="K56" i="198"/>
  <c r="M56" i="198"/>
  <c r="E53" i="198"/>
  <c r="H53" i="198"/>
  <c r="G53" i="198"/>
  <c r="F53" i="198"/>
  <c r="J53" i="198"/>
  <c r="M53" i="198"/>
  <c r="K53" i="198"/>
  <c r="N53" i="198"/>
  <c r="D55" i="23" l="1"/>
  <c r="D52" i="23"/>
  <c r="M23" i="107" l="1"/>
  <c r="I29" i="183" l="1"/>
  <c r="P39" i="183"/>
  <c r="P37" i="183"/>
  <c r="F33" i="12" l="1"/>
  <c r="F36" i="12"/>
  <c r="F39" i="12"/>
  <c r="G16" i="188" l="1"/>
  <c r="H19" i="188"/>
  <c r="E48" i="77" l="1"/>
  <c r="E45" i="77"/>
  <c r="E42" i="77"/>
  <c r="E39" i="77"/>
  <c r="E36" i="77"/>
  <c r="E33" i="77"/>
  <c r="E34" i="77" s="1"/>
  <c r="E12" i="77"/>
  <c r="K37" i="197"/>
  <c r="J37" i="197"/>
  <c r="I37" i="197"/>
  <c r="H37" i="197"/>
  <c r="G37" i="197"/>
  <c r="F37" i="197"/>
  <c r="E37" i="197"/>
  <c r="D37" i="197"/>
  <c r="K35" i="197"/>
  <c r="J35" i="197"/>
  <c r="I35" i="197"/>
  <c r="H35" i="197"/>
  <c r="G35" i="197"/>
  <c r="F35" i="197"/>
  <c r="E35" i="197"/>
  <c r="D35" i="197"/>
  <c r="K34" i="197"/>
  <c r="J34" i="197"/>
  <c r="I34" i="197"/>
  <c r="H34" i="197"/>
  <c r="G34" i="197"/>
  <c r="F34" i="197"/>
  <c r="E34" i="197"/>
  <c r="K32" i="197"/>
  <c r="J32" i="197"/>
  <c r="I32" i="197"/>
  <c r="H32" i="197"/>
  <c r="G32" i="197"/>
  <c r="F32" i="197"/>
  <c r="E32" i="197"/>
  <c r="K30" i="197"/>
  <c r="J30" i="197"/>
  <c r="I30" i="197"/>
  <c r="H30" i="197"/>
  <c r="G30" i="197"/>
  <c r="F30" i="197"/>
  <c r="E30" i="197"/>
  <c r="K28" i="197"/>
  <c r="J28" i="197"/>
  <c r="I28" i="197"/>
  <c r="H28" i="197"/>
  <c r="G28" i="197"/>
  <c r="F28" i="197"/>
  <c r="E28" i="197"/>
  <c r="K26" i="197"/>
  <c r="J26" i="197"/>
  <c r="I26" i="197"/>
  <c r="H26" i="197"/>
  <c r="G26" i="197"/>
  <c r="F26" i="197"/>
  <c r="E26" i="197"/>
  <c r="K24" i="197"/>
  <c r="J24" i="197"/>
  <c r="I24" i="197"/>
  <c r="H24" i="197"/>
  <c r="G24" i="197"/>
  <c r="F24" i="197"/>
  <c r="E24" i="197"/>
  <c r="K22" i="197"/>
  <c r="J22" i="197"/>
  <c r="I22" i="197"/>
  <c r="H22" i="197"/>
  <c r="G22" i="197"/>
  <c r="F22" i="197"/>
  <c r="E22" i="197"/>
  <c r="K20" i="197"/>
  <c r="J20" i="197"/>
  <c r="I20" i="197"/>
  <c r="H20" i="197"/>
  <c r="G20" i="197"/>
  <c r="F20" i="197"/>
  <c r="E20" i="197"/>
  <c r="K18" i="197"/>
  <c r="J18" i="197"/>
  <c r="I18" i="197"/>
  <c r="H18" i="197"/>
  <c r="G18" i="197"/>
  <c r="F18" i="197"/>
  <c r="E18" i="197"/>
  <c r="K16" i="197"/>
  <c r="J16" i="197"/>
  <c r="I16" i="197"/>
  <c r="H16" i="197"/>
  <c r="G16" i="197"/>
  <c r="F16" i="197"/>
  <c r="E16" i="197"/>
  <c r="K14" i="197"/>
  <c r="J14" i="197"/>
  <c r="I14" i="197"/>
  <c r="H14" i="197"/>
  <c r="G14" i="197"/>
  <c r="F14" i="197"/>
  <c r="E14" i="197"/>
  <c r="K12" i="197"/>
  <c r="J12" i="197"/>
  <c r="I12" i="197"/>
  <c r="H12" i="197"/>
  <c r="G12" i="197"/>
  <c r="F12" i="197"/>
  <c r="E12" i="197"/>
  <c r="K9" i="197"/>
  <c r="J9" i="197"/>
  <c r="I9" i="197"/>
  <c r="H9" i="197"/>
  <c r="G9" i="197"/>
  <c r="F9" i="197"/>
  <c r="E9" i="197"/>
  <c r="D9" i="197"/>
  <c r="E12" i="193"/>
  <c r="K44" i="77" l="1"/>
  <c r="L44" i="77"/>
  <c r="G44" i="77"/>
  <c r="K10" i="197"/>
  <c r="E10" i="197"/>
  <c r="E36" i="197"/>
  <c r="I36" i="197"/>
  <c r="G38" i="197"/>
  <c r="G10" i="197"/>
  <c r="E38" i="197"/>
  <c r="G36" i="197"/>
  <c r="F38" i="197"/>
  <c r="H10" i="197"/>
  <c r="I10" i="197"/>
  <c r="H38" i="197"/>
  <c r="J10" i="197"/>
  <c r="I38" i="197"/>
  <c r="F36" i="197"/>
  <c r="J38" i="197"/>
  <c r="K38" i="197"/>
  <c r="H36" i="197"/>
  <c r="F10" i="197"/>
  <c r="J36" i="197"/>
  <c r="K36" i="197"/>
  <c r="D15" i="151" l="1"/>
  <c r="E14" i="187" l="1"/>
  <c r="D9" i="187"/>
  <c r="L10" i="187" s="1"/>
  <c r="E9" i="187"/>
  <c r="F9" i="187"/>
  <c r="G9" i="187"/>
  <c r="H9" i="187"/>
  <c r="I9" i="187"/>
  <c r="J9" i="187"/>
  <c r="K9" i="187"/>
  <c r="K10" i="187" s="1"/>
  <c r="M9" i="187"/>
  <c r="N9" i="187"/>
  <c r="O9" i="187"/>
  <c r="E12" i="187"/>
  <c r="F12" i="187"/>
  <c r="G12" i="187"/>
  <c r="H12" i="187"/>
  <c r="J12" i="187"/>
  <c r="K12" i="187"/>
  <c r="L12" i="187"/>
  <c r="M12" i="187"/>
  <c r="N12" i="187"/>
  <c r="O12" i="187"/>
  <c r="F14" i="187"/>
  <c r="G14" i="187"/>
  <c r="H14" i="187"/>
  <c r="I14" i="187"/>
  <c r="J14" i="187"/>
  <c r="K14" i="187"/>
  <c r="L14" i="187"/>
  <c r="M14" i="187"/>
  <c r="N14" i="187"/>
  <c r="O14" i="187"/>
  <c r="E16" i="187"/>
  <c r="F16" i="187"/>
  <c r="G16" i="187"/>
  <c r="H16" i="187"/>
  <c r="I16" i="187"/>
  <c r="J16" i="187"/>
  <c r="K16" i="187"/>
  <c r="L16" i="187"/>
  <c r="M16" i="187"/>
  <c r="N16" i="187"/>
  <c r="O16" i="187"/>
  <c r="E18" i="187"/>
  <c r="F18" i="187"/>
  <c r="G18" i="187"/>
  <c r="H18" i="187"/>
  <c r="I18" i="187"/>
  <c r="J18" i="187"/>
  <c r="K18" i="187"/>
  <c r="L18" i="187"/>
  <c r="M18" i="187"/>
  <c r="N18" i="187"/>
  <c r="O18" i="187"/>
  <c r="E20" i="187"/>
  <c r="F20" i="187"/>
  <c r="G20" i="187"/>
  <c r="H20" i="187"/>
  <c r="I20" i="187"/>
  <c r="J20" i="187"/>
  <c r="K20" i="187"/>
  <c r="L20" i="187"/>
  <c r="M20" i="187"/>
  <c r="N20" i="187"/>
  <c r="O20" i="187"/>
  <c r="E22" i="187"/>
  <c r="F22" i="187"/>
  <c r="G22" i="187"/>
  <c r="H22" i="187"/>
  <c r="I22" i="187"/>
  <c r="J22" i="187"/>
  <c r="K22" i="187"/>
  <c r="L22" i="187"/>
  <c r="M22" i="187"/>
  <c r="N22" i="187"/>
  <c r="O22" i="187"/>
  <c r="E24" i="187"/>
  <c r="F24" i="187"/>
  <c r="G24" i="187"/>
  <c r="H24" i="187"/>
  <c r="I24" i="187"/>
  <c r="J24" i="187"/>
  <c r="K24" i="187"/>
  <c r="L24" i="187"/>
  <c r="M24" i="187"/>
  <c r="N24" i="187"/>
  <c r="O24" i="187"/>
  <c r="E26" i="187"/>
  <c r="F26" i="187"/>
  <c r="G26" i="187"/>
  <c r="H26" i="187"/>
  <c r="I26" i="187"/>
  <c r="J26" i="187"/>
  <c r="K26" i="187"/>
  <c r="L26" i="187"/>
  <c r="M26" i="187"/>
  <c r="N26" i="187"/>
  <c r="O26" i="187"/>
  <c r="E28" i="187"/>
  <c r="F28" i="187"/>
  <c r="G28" i="187"/>
  <c r="H28" i="187"/>
  <c r="I28" i="187"/>
  <c r="J28" i="187"/>
  <c r="K28" i="187"/>
  <c r="L28" i="187"/>
  <c r="M28" i="187"/>
  <c r="N28" i="187"/>
  <c r="O28" i="187"/>
  <c r="E30" i="187"/>
  <c r="F30" i="187"/>
  <c r="G30" i="187"/>
  <c r="H30" i="187"/>
  <c r="I30" i="187"/>
  <c r="J30" i="187"/>
  <c r="K30" i="187"/>
  <c r="L30" i="187"/>
  <c r="M30" i="187"/>
  <c r="N30" i="187"/>
  <c r="O30" i="187"/>
  <c r="E32" i="187"/>
  <c r="F32" i="187"/>
  <c r="G32" i="187"/>
  <c r="H32" i="187"/>
  <c r="I32" i="187"/>
  <c r="J32" i="187"/>
  <c r="K32" i="187"/>
  <c r="L32" i="187"/>
  <c r="M32" i="187"/>
  <c r="N32" i="187"/>
  <c r="O32" i="187"/>
  <c r="E34" i="187"/>
  <c r="F34" i="187"/>
  <c r="G34" i="187"/>
  <c r="H34" i="187"/>
  <c r="I34" i="187"/>
  <c r="J34" i="187"/>
  <c r="K34" i="187"/>
  <c r="L34" i="187"/>
  <c r="M34" i="187"/>
  <c r="N34" i="187"/>
  <c r="O34" i="187"/>
  <c r="E35" i="187"/>
  <c r="F35" i="187"/>
  <c r="G35" i="187"/>
  <c r="H35" i="187"/>
  <c r="I35" i="187"/>
  <c r="I36" i="187" s="1"/>
  <c r="J35" i="187"/>
  <c r="J36" i="187" s="1"/>
  <c r="K35" i="187"/>
  <c r="L35" i="187"/>
  <c r="M35" i="187"/>
  <c r="N35" i="187"/>
  <c r="N36" i="187" s="1"/>
  <c r="O35" i="187"/>
  <c r="E37" i="187"/>
  <c r="F37" i="187"/>
  <c r="G37" i="187"/>
  <c r="H37" i="187"/>
  <c r="I37" i="187"/>
  <c r="J37" i="187"/>
  <c r="K37" i="187"/>
  <c r="L37" i="187"/>
  <c r="M37" i="187"/>
  <c r="N37" i="187"/>
  <c r="O37" i="187"/>
  <c r="G21" i="196"/>
  <c r="F21" i="196"/>
  <c r="D21" i="196"/>
  <c r="G20" i="196"/>
  <c r="F20" i="196"/>
  <c r="D20" i="196"/>
  <c r="G7" i="196"/>
  <c r="F7" i="196"/>
  <c r="D7" i="196"/>
  <c r="M37" i="194"/>
  <c r="M24" i="194"/>
  <c r="E14" i="195"/>
  <c r="L9" i="195"/>
  <c r="O12" i="195"/>
  <c r="K37" i="195"/>
  <c r="K35" i="195"/>
  <c r="K34" i="195"/>
  <c r="K32" i="195"/>
  <c r="K30" i="195"/>
  <c r="K28" i="195"/>
  <c r="K26" i="195"/>
  <c r="K24" i="195"/>
  <c r="K22" i="195"/>
  <c r="K20" i="195"/>
  <c r="K18" i="195"/>
  <c r="K16" i="195"/>
  <c r="K14" i="195"/>
  <c r="K12" i="195"/>
  <c r="K9" i="195"/>
  <c r="O37" i="195"/>
  <c r="M37" i="195"/>
  <c r="L37" i="195"/>
  <c r="J37" i="195"/>
  <c r="I37" i="195"/>
  <c r="H37" i="195"/>
  <c r="G37" i="195"/>
  <c r="F37" i="195"/>
  <c r="E37" i="195"/>
  <c r="D37" i="195"/>
  <c r="O35" i="195"/>
  <c r="M35" i="195"/>
  <c r="L35" i="195"/>
  <c r="J35" i="195"/>
  <c r="I35" i="195"/>
  <c r="H35" i="195"/>
  <c r="G35" i="195"/>
  <c r="F35" i="195"/>
  <c r="E35" i="195"/>
  <c r="D35" i="195"/>
  <c r="O34" i="195"/>
  <c r="M34" i="195"/>
  <c r="L34" i="195"/>
  <c r="J34" i="195"/>
  <c r="I34" i="195"/>
  <c r="H34" i="195"/>
  <c r="G34" i="195"/>
  <c r="F34" i="195"/>
  <c r="E34" i="195"/>
  <c r="O32" i="195"/>
  <c r="M32" i="195"/>
  <c r="L32" i="195"/>
  <c r="J32" i="195"/>
  <c r="I32" i="195"/>
  <c r="H32" i="195"/>
  <c r="G32" i="195"/>
  <c r="F32" i="195"/>
  <c r="E32" i="195"/>
  <c r="O30" i="195"/>
  <c r="M30" i="195"/>
  <c r="L30" i="195"/>
  <c r="J30" i="195"/>
  <c r="I30" i="195"/>
  <c r="H30" i="195"/>
  <c r="G30" i="195"/>
  <c r="F30" i="195"/>
  <c r="E30" i="195"/>
  <c r="O28" i="195"/>
  <c r="M28" i="195"/>
  <c r="L28" i="195"/>
  <c r="J28" i="195"/>
  <c r="I28" i="195"/>
  <c r="H28" i="195"/>
  <c r="G28" i="195"/>
  <c r="F28" i="195"/>
  <c r="E28" i="195"/>
  <c r="O26" i="195"/>
  <c r="M26" i="195"/>
  <c r="L26" i="195"/>
  <c r="J26" i="195"/>
  <c r="I26" i="195"/>
  <c r="H26" i="195"/>
  <c r="G26" i="195"/>
  <c r="F26" i="195"/>
  <c r="E26" i="195"/>
  <c r="O24" i="195"/>
  <c r="M24" i="195"/>
  <c r="L24" i="195"/>
  <c r="J24" i="195"/>
  <c r="I24" i="195"/>
  <c r="H24" i="195"/>
  <c r="G24" i="195"/>
  <c r="F24" i="195"/>
  <c r="E24" i="195"/>
  <c r="O22" i="195"/>
  <c r="M22" i="195"/>
  <c r="L22" i="195"/>
  <c r="J22" i="195"/>
  <c r="I22" i="195"/>
  <c r="H22" i="195"/>
  <c r="G22" i="195"/>
  <c r="F22" i="195"/>
  <c r="E22" i="195"/>
  <c r="O20" i="195"/>
  <c r="M20" i="195"/>
  <c r="L20" i="195"/>
  <c r="J20" i="195"/>
  <c r="I20" i="195"/>
  <c r="H20" i="195"/>
  <c r="G20" i="195"/>
  <c r="F20" i="195"/>
  <c r="E20" i="195"/>
  <c r="O18" i="195"/>
  <c r="M18" i="195"/>
  <c r="L18" i="195"/>
  <c r="J18" i="195"/>
  <c r="I18" i="195"/>
  <c r="H18" i="195"/>
  <c r="G18" i="195"/>
  <c r="F18" i="195"/>
  <c r="E18" i="195"/>
  <c r="O16" i="195"/>
  <c r="M16" i="195"/>
  <c r="L16" i="195"/>
  <c r="J16" i="195"/>
  <c r="I16" i="195"/>
  <c r="H16" i="195"/>
  <c r="G16" i="195"/>
  <c r="F16" i="195"/>
  <c r="E16" i="195"/>
  <c r="O14" i="195"/>
  <c r="M14" i="195"/>
  <c r="L14" i="195"/>
  <c r="J14" i="195"/>
  <c r="I14" i="195"/>
  <c r="H14" i="195"/>
  <c r="G14" i="195"/>
  <c r="F14" i="195"/>
  <c r="M12" i="195"/>
  <c r="L12" i="195"/>
  <c r="J12" i="195"/>
  <c r="I12" i="195"/>
  <c r="H12" i="195"/>
  <c r="G12" i="195"/>
  <c r="F12" i="195"/>
  <c r="E12" i="195"/>
  <c r="O9" i="195"/>
  <c r="M9" i="195"/>
  <c r="J9" i="195"/>
  <c r="I9" i="195"/>
  <c r="H9" i="195"/>
  <c r="G9" i="195"/>
  <c r="F9" i="195"/>
  <c r="E9" i="195"/>
  <c r="D9" i="195"/>
  <c r="I12" i="194"/>
  <c r="N38" i="195" l="1"/>
  <c r="N36" i="195"/>
  <c r="I10" i="195"/>
  <c r="N10" i="195"/>
  <c r="F10" i="195"/>
  <c r="G10" i="195"/>
  <c r="H10" i="195"/>
  <c r="G10" i="187"/>
  <c r="E38" i="187"/>
  <c r="F36" i="187"/>
  <c r="I38" i="187"/>
  <c r="J38" i="187"/>
  <c r="H38" i="187"/>
  <c r="O38" i="187"/>
  <c r="N38" i="187"/>
  <c r="M38" i="187"/>
  <c r="O36" i="187"/>
  <c r="E36" i="187"/>
  <c r="O10" i="187"/>
  <c r="E10" i="187"/>
  <c r="F10" i="187"/>
  <c r="O38" i="195"/>
  <c r="M38" i="195"/>
  <c r="L38" i="195"/>
  <c r="K38" i="195"/>
  <c r="I38" i="195"/>
  <c r="J38" i="195"/>
  <c r="H38" i="195"/>
  <c r="G38" i="195"/>
  <c r="E36" i="195"/>
  <c r="O36" i="195"/>
  <c r="H36" i="195"/>
  <c r="M36" i="195"/>
  <c r="L36" i="195"/>
  <c r="K36" i="195"/>
  <c r="J36" i="195"/>
  <c r="G36" i="195"/>
  <c r="I36" i="195"/>
  <c r="O10" i="195"/>
  <c r="E10" i="195"/>
  <c r="M10" i="195"/>
  <c r="L10" i="195"/>
  <c r="K10" i="195"/>
  <c r="J10" i="195"/>
  <c r="L38" i="187"/>
  <c r="M36" i="187"/>
  <c r="N10" i="187"/>
  <c r="K38" i="187"/>
  <c r="L36" i="187"/>
  <c r="M10" i="187"/>
  <c r="K36" i="187"/>
  <c r="J10" i="187"/>
  <c r="G38" i="187"/>
  <c r="H36" i="187"/>
  <c r="I10" i="187"/>
  <c r="F38" i="187"/>
  <c r="G36" i="187"/>
  <c r="H10" i="187"/>
  <c r="E38" i="195"/>
  <c r="F38" i="195"/>
  <c r="F36" i="195"/>
  <c r="L37" i="194" l="1"/>
  <c r="K37" i="194"/>
  <c r="J37" i="194"/>
  <c r="I37" i="194"/>
  <c r="H37" i="194"/>
  <c r="G37" i="194"/>
  <c r="F37" i="194"/>
  <c r="E37" i="194"/>
  <c r="D37" i="194"/>
  <c r="M35" i="194"/>
  <c r="L35" i="194"/>
  <c r="K35" i="194"/>
  <c r="J35" i="194"/>
  <c r="I35" i="194"/>
  <c r="H35" i="194"/>
  <c r="G35" i="194"/>
  <c r="F35" i="194"/>
  <c r="E35" i="194"/>
  <c r="D35" i="194"/>
  <c r="M34" i="194"/>
  <c r="L34" i="194"/>
  <c r="K34" i="194"/>
  <c r="J34" i="194"/>
  <c r="I34" i="194"/>
  <c r="H34" i="194"/>
  <c r="G34" i="194"/>
  <c r="F34" i="194"/>
  <c r="E34" i="194"/>
  <c r="M32" i="194"/>
  <c r="L32" i="194"/>
  <c r="K32" i="194"/>
  <c r="J32" i="194"/>
  <c r="I32" i="194"/>
  <c r="H32" i="194"/>
  <c r="G32" i="194"/>
  <c r="F32" i="194"/>
  <c r="E32" i="194"/>
  <c r="M30" i="194"/>
  <c r="L30" i="194"/>
  <c r="K30" i="194"/>
  <c r="J30" i="194"/>
  <c r="I30" i="194"/>
  <c r="H30" i="194"/>
  <c r="G30" i="194"/>
  <c r="F30" i="194"/>
  <c r="E30" i="194"/>
  <c r="M28" i="194"/>
  <c r="L28" i="194"/>
  <c r="K28" i="194"/>
  <c r="J28" i="194"/>
  <c r="I28" i="194"/>
  <c r="H28" i="194"/>
  <c r="G28" i="194"/>
  <c r="F28" i="194"/>
  <c r="E28" i="194"/>
  <c r="M26" i="194"/>
  <c r="L26" i="194"/>
  <c r="K26" i="194"/>
  <c r="J26" i="194"/>
  <c r="I26" i="194"/>
  <c r="H26" i="194"/>
  <c r="G26" i="194"/>
  <c r="F26" i="194"/>
  <c r="E26" i="194"/>
  <c r="L24" i="194"/>
  <c r="K24" i="194"/>
  <c r="J24" i="194"/>
  <c r="I24" i="194"/>
  <c r="H24" i="194"/>
  <c r="G24" i="194"/>
  <c r="F24" i="194"/>
  <c r="E24" i="194"/>
  <c r="M22" i="194"/>
  <c r="L22" i="194"/>
  <c r="K22" i="194"/>
  <c r="J22" i="194"/>
  <c r="I22" i="194"/>
  <c r="H22" i="194"/>
  <c r="G22" i="194"/>
  <c r="F22" i="194"/>
  <c r="E22" i="194"/>
  <c r="M20" i="194"/>
  <c r="L20" i="194"/>
  <c r="K20" i="194"/>
  <c r="J20" i="194"/>
  <c r="I20" i="194"/>
  <c r="H20" i="194"/>
  <c r="G20" i="194"/>
  <c r="F20" i="194"/>
  <c r="E20" i="194"/>
  <c r="M18" i="194"/>
  <c r="L18" i="194"/>
  <c r="K18" i="194"/>
  <c r="J18" i="194"/>
  <c r="I18" i="194"/>
  <c r="H18" i="194"/>
  <c r="G18" i="194"/>
  <c r="F18" i="194"/>
  <c r="E18" i="194"/>
  <c r="M16" i="194"/>
  <c r="L16" i="194"/>
  <c r="K16" i="194"/>
  <c r="J16" i="194"/>
  <c r="I16" i="194"/>
  <c r="H16" i="194"/>
  <c r="G16" i="194"/>
  <c r="F16" i="194"/>
  <c r="E16" i="194"/>
  <c r="M14" i="194"/>
  <c r="L14" i="194"/>
  <c r="K14" i="194"/>
  <c r="J14" i="194"/>
  <c r="I14" i="194"/>
  <c r="H14" i="194"/>
  <c r="G14" i="194"/>
  <c r="F14" i="194"/>
  <c r="E14" i="194"/>
  <c r="M12" i="194"/>
  <c r="L12" i="194"/>
  <c r="K12" i="194"/>
  <c r="J12" i="194"/>
  <c r="H12" i="194"/>
  <c r="G12" i="194"/>
  <c r="F12" i="194"/>
  <c r="E12" i="194"/>
  <c r="M9" i="194"/>
  <c r="L9" i="194"/>
  <c r="K9" i="194"/>
  <c r="J9" i="194"/>
  <c r="I9" i="194"/>
  <c r="H9" i="194"/>
  <c r="G9" i="194"/>
  <c r="F9" i="194"/>
  <c r="E9" i="194"/>
  <c r="D9" i="194"/>
  <c r="F40" i="193"/>
  <c r="E40" i="193"/>
  <c r="D40" i="193"/>
  <c r="F38" i="193"/>
  <c r="E38" i="193"/>
  <c r="D38" i="193"/>
  <c r="F37" i="193"/>
  <c r="F35" i="193"/>
  <c r="F33" i="193"/>
  <c r="F31" i="193"/>
  <c r="F29" i="193"/>
  <c r="F27" i="193"/>
  <c r="F25" i="193"/>
  <c r="F23" i="193"/>
  <c r="F21" i="193"/>
  <c r="F19" i="193"/>
  <c r="F17" i="193"/>
  <c r="F15" i="193"/>
  <c r="F12" i="193"/>
  <c r="F13" i="193" s="1"/>
  <c r="F40" i="192"/>
  <c r="E40" i="192"/>
  <c r="D40" i="192"/>
  <c r="F38" i="192"/>
  <c r="E38" i="192"/>
  <c r="D38" i="192"/>
  <c r="F37" i="192"/>
  <c r="F35" i="192"/>
  <c r="F33" i="192"/>
  <c r="F31" i="192"/>
  <c r="F29" i="192"/>
  <c r="F27" i="192"/>
  <c r="F25" i="192"/>
  <c r="F23" i="192"/>
  <c r="F21" i="192"/>
  <c r="F19" i="192"/>
  <c r="F17" i="192"/>
  <c r="F15" i="192"/>
  <c r="F13" i="192"/>
  <c r="M38" i="194" l="1"/>
  <c r="L38" i="194"/>
  <c r="J38" i="194"/>
  <c r="G38" i="194"/>
  <c r="H38" i="194"/>
  <c r="I38" i="194"/>
  <c r="K38" i="194"/>
  <c r="K36" i="194"/>
  <c r="J36" i="194"/>
  <c r="L36" i="194"/>
  <c r="H36" i="194"/>
  <c r="M36" i="194"/>
  <c r="G36" i="194"/>
  <c r="I36" i="194"/>
  <c r="L10" i="194"/>
  <c r="H10" i="194"/>
  <c r="G10" i="194"/>
  <c r="J10" i="194"/>
  <c r="I10" i="194"/>
  <c r="M10" i="194"/>
  <c r="K10" i="194"/>
  <c r="F10" i="194"/>
  <c r="E36" i="194"/>
  <c r="E10" i="194"/>
  <c r="F36" i="194"/>
  <c r="E38" i="194"/>
  <c r="F38" i="194"/>
  <c r="F39" i="193"/>
  <c r="F41" i="193"/>
  <c r="F41" i="192"/>
  <c r="F39" i="192"/>
  <c r="H16" i="191" l="1"/>
  <c r="I42" i="191"/>
  <c r="G42" i="191"/>
  <c r="I40" i="191"/>
  <c r="G40" i="191"/>
  <c r="I39" i="191"/>
  <c r="G39" i="191"/>
  <c r="J38" i="191"/>
  <c r="J39" i="191" s="1"/>
  <c r="H38" i="191"/>
  <c r="I37" i="191"/>
  <c r="G37" i="191"/>
  <c r="J36" i="191"/>
  <c r="J37" i="191" s="1"/>
  <c r="H36" i="191"/>
  <c r="I35" i="191"/>
  <c r="G35" i="191"/>
  <c r="J34" i="191"/>
  <c r="J35" i="191" s="1"/>
  <c r="H34" i="191"/>
  <c r="I33" i="191"/>
  <c r="G33" i="191"/>
  <c r="J32" i="191"/>
  <c r="H32" i="191"/>
  <c r="I31" i="191"/>
  <c r="G31" i="191"/>
  <c r="J30" i="191"/>
  <c r="H30" i="191"/>
  <c r="I29" i="191"/>
  <c r="G29" i="191"/>
  <c r="J28" i="191"/>
  <c r="J29" i="191" s="1"/>
  <c r="H28" i="191"/>
  <c r="I27" i="191"/>
  <c r="G27" i="191"/>
  <c r="J26" i="191"/>
  <c r="J27" i="191" s="1"/>
  <c r="H26" i="191"/>
  <c r="I25" i="191"/>
  <c r="G25" i="191"/>
  <c r="J24" i="191"/>
  <c r="J25" i="191" s="1"/>
  <c r="H24" i="191"/>
  <c r="I23" i="191"/>
  <c r="G23" i="191"/>
  <c r="J22" i="191"/>
  <c r="J23" i="191" s="1"/>
  <c r="H22" i="191"/>
  <c r="I21" i="191"/>
  <c r="G21" i="191"/>
  <c r="J20" i="191"/>
  <c r="J21" i="191" s="1"/>
  <c r="H20" i="191"/>
  <c r="I19" i="191"/>
  <c r="G19" i="191"/>
  <c r="J18" i="191"/>
  <c r="J19" i="191" s="1"/>
  <c r="H18" i="191"/>
  <c r="I17" i="191"/>
  <c r="G17" i="191"/>
  <c r="J16" i="191"/>
  <c r="J17" i="191" s="1"/>
  <c r="I14" i="191"/>
  <c r="I15" i="191" s="1"/>
  <c r="G14" i="191"/>
  <c r="G15" i="191" s="1"/>
  <c r="H32" i="190"/>
  <c r="H30" i="190"/>
  <c r="H38" i="190"/>
  <c r="H36" i="190"/>
  <c r="H34" i="190"/>
  <c r="H28" i="190"/>
  <c r="H18" i="190"/>
  <c r="H20" i="190"/>
  <c r="H22" i="190"/>
  <c r="H24" i="190"/>
  <c r="H26" i="190"/>
  <c r="H16" i="190"/>
  <c r="I39" i="190"/>
  <c r="G39" i="190"/>
  <c r="J38" i="190"/>
  <c r="J39" i="190" s="1"/>
  <c r="I37" i="190"/>
  <c r="G37" i="190"/>
  <c r="J36" i="190"/>
  <c r="J37" i="190" s="1"/>
  <c r="I35" i="190"/>
  <c r="G35" i="190"/>
  <c r="J34" i="190"/>
  <c r="J35" i="190" s="1"/>
  <c r="I33" i="190"/>
  <c r="G33" i="190"/>
  <c r="J32" i="190"/>
  <c r="J33" i="190" s="1"/>
  <c r="I31" i="190"/>
  <c r="G31" i="190"/>
  <c r="J30" i="190"/>
  <c r="J31" i="190" s="1"/>
  <c r="I29" i="190"/>
  <c r="G29" i="190"/>
  <c r="J28" i="190"/>
  <c r="I27" i="190"/>
  <c r="G27" i="190"/>
  <c r="J26" i="190"/>
  <c r="J27" i="190" s="1"/>
  <c r="I25" i="190"/>
  <c r="G25" i="190"/>
  <c r="J24" i="190"/>
  <c r="J25" i="190" s="1"/>
  <c r="I23" i="190"/>
  <c r="G23" i="190"/>
  <c r="J22" i="190"/>
  <c r="J23" i="190" s="1"/>
  <c r="I21" i="190"/>
  <c r="G21" i="190"/>
  <c r="J20" i="190"/>
  <c r="J21" i="190" s="1"/>
  <c r="J18" i="190"/>
  <c r="J19" i="190" s="1"/>
  <c r="I19" i="190"/>
  <c r="G19" i="190"/>
  <c r="J16" i="190"/>
  <c r="J17" i="190" s="1"/>
  <c r="I17" i="190"/>
  <c r="G17" i="190"/>
  <c r="I42" i="190"/>
  <c r="G42" i="190"/>
  <c r="I40" i="190"/>
  <c r="G40" i="190"/>
  <c r="I14" i="190"/>
  <c r="I15" i="190" s="1"/>
  <c r="G14" i="190"/>
  <c r="G15" i="190" s="1"/>
  <c r="G30" i="188"/>
  <c r="G32" i="188"/>
  <c r="G34" i="188"/>
  <c r="G36" i="188"/>
  <c r="G38" i="188"/>
  <c r="G28" i="188"/>
  <c r="G18" i="188"/>
  <c r="G20" i="188"/>
  <c r="G22" i="188"/>
  <c r="G24" i="188"/>
  <c r="G26" i="188"/>
  <c r="I24" i="188"/>
  <c r="I25" i="188" s="1"/>
  <c r="H39" i="188"/>
  <c r="F39" i="188"/>
  <c r="I38" i="188"/>
  <c r="I39" i="188" s="1"/>
  <c r="H37" i="188"/>
  <c r="F37" i="188"/>
  <c r="I36" i="188"/>
  <c r="I37" i="188" s="1"/>
  <c r="H35" i="188"/>
  <c r="F35" i="188"/>
  <c r="I34" i="188"/>
  <c r="I35" i="188" s="1"/>
  <c r="H33" i="188"/>
  <c r="F33" i="188"/>
  <c r="I32" i="188"/>
  <c r="I33" i="188" s="1"/>
  <c r="H31" i="188"/>
  <c r="F31" i="188"/>
  <c r="I30" i="188"/>
  <c r="I31" i="188" s="1"/>
  <c r="I28" i="188"/>
  <c r="I29" i="188" s="1"/>
  <c r="H29" i="188"/>
  <c r="F29" i="188"/>
  <c r="H27" i="188"/>
  <c r="F27" i="188"/>
  <c r="I26" i="188"/>
  <c r="I27" i="188" s="1"/>
  <c r="H25" i="188"/>
  <c r="F25" i="188"/>
  <c r="H23" i="188"/>
  <c r="F23" i="188"/>
  <c r="I22" i="188"/>
  <c r="I23" i="188" s="1"/>
  <c r="H21" i="188"/>
  <c r="F21" i="188"/>
  <c r="I20" i="188"/>
  <c r="I21" i="188" s="1"/>
  <c r="F19" i="188"/>
  <c r="I18" i="188"/>
  <c r="I19" i="188" s="1"/>
  <c r="H17" i="188"/>
  <c r="F17" i="188"/>
  <c r="I16" i="188"/>
  <c r="I17" i="188" s="1"/>
  <c r="H42" i="188"/>
  <c r="F42" i="188"/>
  <c r="H40" i="188"/>
  <c r="F40" i="188"/>
  <c r="H14" i="188"/>
  <c r="H15" i="188" s="1"/>
  <c r="F14" i="188"/>
  <c r="B82" i="191"/>
  <c r="Q42" i="191"/>
  <c r="P42" i="191"/>
  <c r="O42" i="191"/>
  <c r="M42" i="191"/>
  <c r="L42" i="191"/>
  <c r="K42" i="191"/>
  <c r="E42" i="191"/>
  <c r="D42" i="191"/>
  <c r="Q40" i="191"/>
  <c r="P40" i="191"/>
  <c r="O40" i="191"/>
  <c r="M40" i="191"/>
  <c r="L40" i="191"/>
  <c r="K40" i="191"/>
  <c r="E40" i="191"/>
  <c r="D40" i="191"/>
  <c r="F39" i="191"/>
  <c r="F38" i="191"/>
  <c r="M39" i="191" s="1"/>
  <c r="F37" i="191"/>
  <c r="F36" i="191"/>
  <c r="M37" i="191" s="1"/>
  <c r="F35" i="191"/>
  <c r="F34" i="191"/>
  <c r="M35" i="191" s="1"/>
  <c r="F33" i="191"/>
  <c r="F32" i="191"/>
  <c r="F31" i="191"/>
  <c r="F30" i="191"/>
  <c r="M31" i="191" s="1"/>
  <c r="F29" i="191"/>
  <c r="F28" i="191"/>
  <c r="M29" i="191" s="1"/>
  <c r="F27" i="191"/>
  <c r="F26" i="191"/>
  <c r="M27" i="191" s="1"/>
  <c r="F25" i="191"/>
  <c r="F24" i="191"/>
  <c r="M25" i="191" s="1"/>
  <c r="F23" i="191"/>
  <c r="F22" i="191"/>
  <c r="M23" i="191" s="1"/>
  <c r="F21" i="191"/>
  <c r="F20" i="191"/>
  <c r="M21" i="191" s="1"/>
  <c r="F19" i="191"/>
  <c r="F18" i="191"/>
  <c r="M19" i="191" s="1"/>
  <c r="F17" i="191"/>
  <c r="F16" i="191"/>
  <c r="M17" i="191" s="1"/>
  <c r="Q14" i="191"/>
  <c r="P14" i="191"/>
  <c r="O14" i="191"/>
  <c r="M14" i="191"/>
  <c r="L14" i="191"/>
  <c r="K14" i="191"/>
  <c r="F14" i="191"/>
  <c r="E14" i="191"/>
  <c r="B82" i="190"/>
  <c r="Q42" i="190"/>
  <c r="P42" i="190"/>
  <c r="O42" i="190"/>
  <c r="M42" i="190"/>
  <c r="L42" i="190"/>
  <c r="K42" i="190"/>
  <c r="E42" i="190"/>
  <c r="D42" i="190"/>
  <c r="Q40" i="190"/>
  <c r="P40" i="190"/>
  <c r="O40" i="190"/>
  <c r="M40" i="190"/>
  <c r="L40" i="190"/>
  <c r="K40" i="190"/>
  <c r="E40" i="190"/>
  <c r="D40" i="190"/>
  <c r="S39" i="190"/>
  <c r="F39" i="190"/>
  <c r="S38" i="190"/>
  <c r="F38" i="190"/>
  <c r="K39" i="190" s="1"/>
  <c r="S37" i="190"/>
  <c r="F37" i="190"/>
  <c r="S36" i="190"/>
  <c r="F36" i="190"/>
  <c r="K37" i="190" s="1"/>
  <c r="S35" i="190"/>
  <c r="F35" i="190"/>
  <c r="S34" i="190"/>
  <c r="F34" i="190"/>
  <c r="K35" i="190" s="1"/>
  <c r="S33" i="190"/>
  <c r="F33" i="190"/>
  <c r="S32" i="190"/>
  <c r="F32" i="190"/>
  <c r="K33" i="190" s="1"/>
  <c r="S31" i="190"/>
  <c r="F31" i="190"/>
  <c r="S30" i="190"/>
  <c r="F30" i="190"/>
  <c r="K31" i="190" s="1"/>
  <c r="S29" i="190"/>
  <c r="F29" i="190"/>
  <c r="S28" i="190"/>
  <c r="F28" i="190"/>
  <c r="K29" i="190" s="1"/>
  <c r="S27" i="190"/>
  <c r="F27" i="190"/>
  <c r="S26" i="190"/>
  <c r="F26" i="190"/>
  <c r="K27" i="190" s="1"/>
  <c r="S25" i="190"/>
  <c r="F25" i="190"/>
  <c r="S24" i="190"/>
  <c r="F24" i="190"/>
  <c r="K25" i="190" s="1"/>
  <c r="S23" i="190"/>
  <c r="F23" i="190"/>
  <c r="S22" i="190"/>
  <c r="F22" i="190"/>
  <c r="K23" i="190" s="1"/>
  <c r="S21" i="190"/>
  <c r="F21" i="190"/>
  <c r="S20" i="190"/>
  <c r="F20" i="190"/>
  <c r="K21" i="190" s="1"/>
  <c r="S19" i="190"/>
  <c r="F19" i="190"/>
  <c r="S18" i="190"/>
  <c r="F18" i="190"/>
  <c r="S17" i="190"/>
  <c r="F17" i="190"/>
  <c r="S16" i="190"/>
  <c r="F16" i="190"/>
  <c r="K17" i="190" s="1"/>
  <c r="S14" i="190"/>
  <c r="Q14" i="190"/>
  <c r="P14" i="190"/>
  <c r="O14" i="190"/>
  <c r="M14" i="190"/>
  <c r="L14" i="190"/>
  <c r="K14" i="190"/>
  <c r="F14" i="190"/>
  <c r="E14" i="190"/>
  <c r="K19" i="190" l="1"/>
  <c r="M19" i="190"/>
  <c r="H42" i="190"/>
  <c r="H40" i="190"/>
  <c r="H14" i="190"/>
  <c r="R36" i="190"/>
  <c r="R37" i="190" s="1"/>
  <c r="G41" i="190"/>
  <c r="I41" i="190"/>
  <c r="G43" i="190"/>
  <c r="I43" i="190"/>
  <c r="G42" i="188"/>
  <c r="G40" i="188"/>
  <c r="I43" i="191"/>
  <c r="H42" i="191"/>
  <c r="G41" i="191"/>
  <c r="H14" i="191"/>
  <c r="H40" i="191"/>
  <c r="G43" i="191"/>
  <c r="I41" i="191"/>
  <c r="J42" i="191"/>
  <c r="J43" i="191" s="1"/>
  <c r="J40" i="191"/>
  <c r="J41" i="191" s="1"/>
  <c r="J14" i="191"/>
  <c r="J15" i="191" s="1"/>
  <c r="J33" i="191"/>
  <c r="J31" i="191"/>
  <c r="Q15" i="191"/>
  <c r="O29" i="191"/>
  <c r="N36" i="191"/>
  <c r="R36" i="191"/>
  <c r="R37" i="191" s="1"/>
  <c r="R16" i="191"/>
  <c r="R17" i="191" s="1"/>
  <c r="F42" i="191"/>
  <c r="O37" i="191"/>
  <c r="R18" i="191"/>
  <c r="R19" i="191" s="1"/>
  <c r="Q29" i="191"/>
  <c r="Q33" i="191"/>
  <c r="R30" i="191"/>
  <c r="N18" i="191"/>
  <c r="K19" i="191"/>
  <c r="N28" i="191"/>
  <c r="R38" i="191"/>
  <c r="R39" i="191" s="1"/>
  <c r="O17" i="191"/>
  <c r="R28" i="191"/>
  <c r="R29" i="191" s="1"/>
  <c r="O15" i="191"/>
  <c r="Q31" i="191"/>
  <c r="N16" i="191"/>
  <c r="Q19" i="191"/>
  <c r="K21" i="191"/>
  <c r="O31" i="191"/>
  <c r="O33" i="191"/>
  <c r="N38" i="191"/>
  <c r="O21" i="191"/>
  <c r="K23" i="191"/>
  <c r="K25" i="191"/>
  <c r="O27" i="191"/>
  <c r="N20" i="191"/>
  <c r="Q21" i="191"/>
  <c r="O23" i="191"/>
  <c r="O25" i="191"/>
  <c r="Q27" i="191"/>
  <c r="N32" i="191"/>
  <c r="N33" i="191" s="1"/>
  <c r="N34" i="191"/>
  <c r="K17" i="191"/>
  <c r="R20" i="191"/>
  <c r="R21" i="191" s="1"/>
  <c r="Q23" i="191"/>
  <c r="Q25" i="191"/>
  <c r="N30" i="191"/>
  <c r="N31" i="191" s="1"/>
  <c r="R32" i="191"/>
  <c r="R33" i="191" s="1"/>
  <c r="R34" i="191"/>
  <c r="R35" i="191" s="1"/>
  <c r="O39" i="191"/>
  <c r="Q17" i="191"/>
  <c r="N22" i="191"/>
  <c r="N24" i="191"/>
  <c r="N26" i="191"/>
  <c r="O35" i="191"/>
  <c r="Q43" i="191"/>
  <c r="O19" i="191"/>
  <c r="R22" i="191"/>
  <c r="R23" i="191" s="1"/>
  <c r="R24" i="191"/>
  <c r="R25" i="191" s="1"/>
  <c r="R26" i="191"/>
  <c r="R27" i="191" s="1"/>
  <c r="Q35" i="191"/>
  <c r="J40" i="190"/>
  <c r="J41" i="190" s="1"/>
  <c r="J14" i="190"/>
  <c r="J15" i="190" s="1"/>
  <c r="J29" i="190"/>
  <c r="J42" i="190"/>
  <c r="J43" i="190" s="1"/>
  <c r="R38" i="190"/>
  <c r="R39" i="190" s="1"/>
  <c r="N36" i="190"/>
  <c r="R30" i="190"/>
  <c r="R31" i="190" s="1"/>
  <c r="O19" i="190"/>
  <c r="R32" i="190"/>
  <c r="R33" i="190" s="1"/>
  <c r="Q19" i="190"/>
  <c r="S42" i="190"/>
  <c r="S49" i="190" s="1"/>
  <c r="M15" i="190"/>
  <c r="O31" i="190"/>
  <c r="Q33" i="190"/>
  <c r="O37" i="190"/>
  <c r="O25" i="190"/>
  <c r="Q31" i="190"/>
  <c r="Q25" i="190"/>
  <c r="Q21" i="190"/>
  <c r="O21" i="190"/>
  <c r="R28" i="190"/>
  <c r="R29" i="190" s="1"/>
  <c r="O15" i="190"/>
  <c r="M27" i="190"/>
  <c r="Q37" i="190"/>
  <c r="O17" i="190"/>
  <c r="O27" i="190"/>
  <c r="Q15" i="190"/>
  <c r="Q17" i="190"/>
  <c r="O23" i="190"/>
  <c r="Q27" i="190"/>
  <c r="M31" i="190"/>
  <c r="N34" i="190"/>
  <c r="O35" i="190"/>
  <c r="S45" i="190"/>
  <c r="S46" i="190" s="1"/>
  <c r="S52" i="190" s="1"/>
  <c r="Q23" i="190"/>
  <c r="N30" i="190"/>
  <c r="N32" i="190"/>
  <c r="O33" i="190"/>
  <c r="R34" i="190"/>
  <c r="R35" i="190" s="1"/>
  <c r="Q35" i="190"/>
  <c r="Q29" i="190"/>
  <c r="M29" i="190"/>
  <c r="O29" i="190"/>
  <c r="N38" i="190"/>
  <c r="G14" i="188"/>
  <c r="I40" i="188"/>
  <c r="F15" i="188"/>
  <c r="I14" i="188"/>
  <c r="I15" i="188" s="1"/>
  <c r="I42" i="188"/>
  <c r="K15" i="191"/>
  <c r="M15" i="191"/>
  <c r="K43" i="191"/>
  <c r="Q37" i="191"/>
  <c r="Q39" i="191"/>
  <c r="M43" i="191"/>
  <c r="F40" i="191"/>
  <c r="O43" i="191"/>
  <c r="K27" i="191"/>
  <c r="K29" i="191"/>
  <c r="K31" i="191"/>
  <c r="K33" i="191"/>
  <c r="K35" i="191"/>
  <c r="K37" i="191"/>
  <c r="K39" i="191"/>
  <c r="M33" i="191"/>
  <c r="K15" i="190"/>
  <c r="M17" i="190"/>
  <c r="M21" i="190"/>
  <c r="M23" i="190"/>
  <c r="M25" i="190"/>
  <c r="M33" i="190"/>
  <c r="M35" i="190"/>
  <c r="M37" i="190"/>
  <c r="M39" i="190"/>
  <c r="O39" i="190"/>
  <c r="Q39" i="190"/>
  <c r="F40" i="190"/>
  <c r="N16" i="190"/>
  <c r="N18" i="190"/>
  <c r="N20" i="190"/>
  <c r="N22" i="190"/>
  <c r="N24" i="190"/>
  <c r="N26" i="190"/>
  <c r="N28" i="190"/>
  <c r="S40" i="190"/>
  <c r="R16" i="190"/>
  <c r="R18" i="190"/>
  <c r="R19" i="190" s="1"/>
  <c r="R20" i="190"/>
  <c r="R21" i="190" s="1"/>
  <c r="R22" i="190"/>
  <c r="R23" i="190" s="1"/>
  <c r="R24" i="190"/>
  <c r="R25" i="190" s="1"/>
  <c r="R26" i="190"/>
  <c r="R27" i="190" s="1"/>
  <c r="F42" i="190"/>
  <c r="N37" i="190" l="1"/>
  <c r="N37" i="191"/>
  <c r="N35" i="191"/>
  <c r="R42" i="191"/>
  <c r="R43" i="191" s="1"/>
  <c r="N23" i="191"/>
  <c r="R40" i="191"/>
  <c r="R41" i="191" s="1"/>
  <c r="N27" i="191"/>
  <c r="N39" i="191"/>
  <c r="N42" i="191"/>
  <c r="R31" i="191"/>
  <c r="N25" i="191"/>
  <c r="N29" i="191"/>
  <c r="R14" i="191"/>
  <c r="R15" i="191" s="1"/>
  <c r="N14" i="191"/>
  <c r="N15" i="191" s="1"/>
  <c r="N17" i="191"/>
  <c r="N19" i="191"/>
  <c r="N21" i="191"/>
  <c r="N40" i="191"/>
  <c r="S51" i="190"/>
  <c r="S55" i="190"/>
  <c r="R42" i="190"/>
  <c r="R40" i="190"/>
  <c r="R43" i="190"/>
  <c r="N35" i="190"/>
  <c r="N42" i="190"/>
  <c r="N33" i="190"/>
  <c r="N40" i="190"/>
  <c r="N31" i="190"/>
  <c r="M41" i="190"/>
  <c r="K41" i="190"/>
  <c r="N39" i="190"/>
  <c r="O43" i="190"/>
  <c r="K41" i="191"/>
  <c r="M41" i="191"/>
  <c r="O41" i="191"/>
  <c r="Q41" i="191"/>
  <c r="N23" i="190"/>
  <c r="N21" i="190"/>
  <c r="N19" i="190"/>
  <c r="Q43" i="190"/>
  <c r="Q41" i="190"/>
  <c r="K43" i="190"/>
  <c r="N14" i="190"/>
  <c r="N17" i="190"/>
  <c r="M43" i="190"/>
  <c r="N29" i="190"/>
  <c r="R17" i="190"/>
  <c r="R14" i="190"/>
  <c r="R15" i="190" s="1"/>
  <c r="N27" i="190"/>
  <c r="O41" i="190"/>
  <c r="S48" i="190"/>
  <c r="S54" i="190" s="1"/>
  <c r="N25" i="190"/>
  <c r="N43" i="191" l="1"/>
  <c r="N41" i="191"/>
  <c r="R41" i="190"/>
  <c r="N43" i="190"/>
  <c r="N41" i="190"/>
  <c r="N15" i="190"/>
  <c r="B82" i="188" l="1"/>
  <c r="P42" i="188"/>
  <c r="O42" i="188"/>
  <c r="N42" i="188"/>
  <c r="L42" i="188"/>
  <c r="K42" i="188"/>
  <c r="J42" i="188"/>
  <c r="E42" i="188"/>
  <c r="D42" i="188"/>
  <c r="P40" i="188"/>
  <c r="O40" i="188"/>
  <c r="N40" i="188"/>
  <c r="L40" i="188"/>
  <c r="K40" i="188"/>
  <c r="J40" i="188"/>
  <c r="E40" i="188"/>
  <c r="D40" i="188"/>
  <c r="R39" i="188"/>
  <c r="P39" i="188"/>
  <c r="N39" i="188"/>
  <c r="L39" i="188"/>
  <c r="J39" i="188"/>
  <c r="R38" i="188"/>
  <c r="Q38" i="188"/>
  <c r="Q39" i="188" s="1"/>
  <c r="M38" i="188"/>
  <c r="M39" i="188" s="1"/>
  <c r="R37" i="188"/>
  <c r="P37" i="188"/>
  <c r="N37" i="188"/>
  <c r="L37" i="188"/>
  <c r="J37" i="188"/>
  <c r="R36" i="188"/>
  <c r="Q36" i="188"/>
  <c r="Q37" i="188" s="1"/>
  <c r="M36" i="188"/>
  <c r="M37" i="188" s="1"/>
  <c r="R35" i="188"/>
  <c r="P35" i="188"/>
  <c r="N35" i="188"/>
  <c r="L35" i="188"/>
  <c r="J35" i="188"/>
  <c r="R34" i="188"/>
  <c r="Q34" i="188"/>
  <c r="Q35" i="188" s="1"/>
  <c r="M34" i="188"/>
  <c r="M35" i="188" s="1"/>
  <c r="R33" i="188"/>
  <c r="P33" i="188"/>
  <c r="N33" i="188"/>
  <c r="L33" i="188"/>
  <c r="J33" i="188"/>
  <c r="R32" i="188"/>
  <c r="Q32" i="188"/>
  <c r="M32" i="188"/>
  <c r="M33" i="188" s="1"/>
  <c r="R31" i="188"/>
  <c r="P31" i="188"/>
  <c r="N31" i="188"/>
  <c r="L31" i="188"/>
  <c r="J31" i="188"/>
  <c r="R30" i="188"/>
  <c r="Q30" i="188"/>
  <c r="Q31" i="188" s="1"/>
  <c r="M30" i="188"/>
  <c r="R29" i="188"/>
  <c r="P29" i="188"/>
  <c r="N29" i="188"/>
  <c r="L29" i="188"/>
  <c r="J29" i="188"/>
  <c r="R28" i="188"/>
  <c r="Q28" i="188"/>
  <c r="M28" i="188"/>
  <c r="R27" i="188"/>
  <c r="P27" i="188"/>
  <c r="N27" i="188"/>
  <c r="L27" i="188"/>
  <c r="J27" i="188"/>
  <c r="R26" i="188"/>
  <c r="Q26" i="188"/>
  <c r="Q27" i="188" s="1"/>
  <c r="M26" i="188"/>
  <c r="M27" i="188" s="1"/>
  <c r="R25" i="188"/>
  <c r="P25" i="188"/>
  <c r="N25" i="188"/>
  <c r="L25" i="188"/>
  <c r="J25" i="188"/>
  <c r="R24" i="188"/>
  <c r="Q24" i="188"/>
  <c r="Q25" i="188" s="1"/>
  <c r="M24" i="188"/>
  <c r="M25" i="188" s="1"/>
  <c r="R23" i="188"/>
  <c r="P23" i="188"/>
  <c r="N23" i="188"/>
  <c r="L23" i="188"/>
  <c r="J23" i="188"/>
  <c r="R22" i="188"/>
  <c r="Q22" i="188"/>
  <c r="Q23" i="188" s="1"/>
  <c r="M22" i="188"/>
  <c r="M23" i="188" s="1"/>
  <c r="R21" i="188"/>
  <c r="P21" i="188"/>
  <c r="N21" i="188"/>
  <c r="L21" i="188"/>
  <c r="J21" i="188"/>
  <c r="R20" i="188"/>
  <c r="Q20" i="188"/>
  <c r="Q21" i="188" s="1"/>
  <c r="M20" i="188"/>
  <c r="M21" i="188" s="1"/>
  <c r="R19" i="188"/>
  <c r="P19" i="188"/>
  <c r="L19" i="188"/>
  <c r="J19" i="188"/>
  <c r="R18" i="188"/>
  <c r="Q18" i="188"/>
  <c r="Q19" i="188" s="1"/>
  <c r="M18" i="188"/>
  <c r="M19" i="188" s="1"/>
  <c r="R17" i="188"/>
  <c r="P17" i="188"/>
  <c r="N17" i="188"/>
  <c r="L17" i="188"/>
  <c r="J17" i="188"/>
  <c r="R16" i="188"/>
  <c r="Q16" i="188"/>
  <c r="Q17" i="188" s="1"/>
  <c r="M16" i="188"/>
  <c r="M17" i="188" s="1"/>
  <c r="R14" i="188"/>
  <c r="P14" i="188"/>
  <c r="P15" i="188" s="1"/>
  <c r="O14" i="188"/>
  <c r="N14" i="188"/>
  <c r="N15" i="188" s="1"/>
  <c r="L14" i="188"/>
  <c r="L15" i="188" s="1"/>
  <c r="K14" i="188"/>
  <c r="J14" i="188"/>
  <c r="E14" i="188"/>
  <c r="B97" i="186"/>
  <c r="A97" i="186"/>
  <c r="M55" i="186"/>
  <c r="L55" i="186"/>
  <c r="K55" i="186"/>
  <c r="J55" i="186"/>
  <c r="I55" i="186"/>
  <c r="H55" i="186"/>
  <c r="G55" i="186"/>
  <c r="F55" i="186"/>
  <c r="M52" i="186"/>
  <c r="L52" i="186"/>
  <c r="K52" i="186"/>
  <c r="J52" i="186"/>
  <c r="I52" i="186"/>
  <c r="H52" i="186"/>
  <c r="G52" i="186"/>
  <c r="F52" i="186"/>
  <c r="J51" i="186"/>
  <c r="I51" i="186"/>
  <c r="D49" i="186"/>
  <c r="I48" i="186"/>
  <c r="H48" i="186"/>
  <c r="D46" i="186"/>
  <c r="I45" i="186"/>
  <c r="H45" i="186"/>
  <c r="D43" i="186"/>
  <c r="I42" i="186"/>
  <c r="H42" i="186"/>
  <c r="D40" i="186"/>
  <c r="I39" i="186"/>
  <c r="H39" i="186"/>
  <c r="D37" i="186"/>
  <c r="I36" i="186"/>
  <c r="M35" i="186"/>
  <c r="H33" i="186"/>
  <c r="D31" i="186"/>
  <c r="G30" i="186"/>
  <c r="D28" i="186"/>
  <c r="G27" i="186"/>
  <c r="M27" i="186"/>
  <c r="D25" i="186"/>
  <c r="G24" i="186"/>
  <c r="M24" i="186"/>
  <c r="D22" i="186"/>
  <c r="G21" i="186"/>
  <c r="M21" i="186"/>
  <c r="D19" i="186"/>
  <c r="G18" i="186"/>
  <c r="M18" i="186"/>
  <c r="M13" i="186"/>
  <c r="L13" i="186"/>
  <c r="K13" i="186"/>
  <c r="J13" i="186"/>
  <c r="I13" i="186"/>
  <c r="H13" i="186"/>
  <c r="G13" i="186"/>
  <c r="F13" i="186"/>
  <c r="E13" i="186"/>
  <c r="I50" i="185"/>
  <c r="I35" i="185"/>
  <c r="I18" i="185"/>
  <c r="I55" i="185"/>
  <c r="I52" i="185"/>
  <c r="I13" i="185"/>
  <c r="E49" i="185"/>
  <c r="F51" i="185" s="1"/>
  <c r="E46" i="185"/>
  <c r="G48" i="185" s="1"/>
  <c r="E43" i="185"/>
  <c r="F45" i="185" s="1"/>
  <c r="E40" i="185"/>
  <c r="I42" i="185" s="1"/>
  <c r="E37" i="185"/>
  <c r="E34" i="185"/>
  <c r="E31" i="185"/>
  <c r="I33" i="185" s="1"/>
  <c r="E28" i="185"/>
  <c r="I30" i="185" s="1"/>
  <c r="E25" i="185"/>
  <c r="F27" i="185" s="1"/>
  <c r="E22" i="185"/>
  <c r="I24" i="185" s="1"/>
  <c r="E19" i="185"/>
  <c r="I21" i="185" s="1"/>
  <c r="E16" i="185"/>
  <c r="G18" i="185" s="1"/>
  <c r="B97" i="185"/>
  <c r="A97" i="185"/>
  <c r="H55" i="185"/>
  <c r="G55" i="185"/>
  <c r="F55" i="185"/>
  <c r="H52" i="185"/>
  <c r="G52" i="185"/>
  <c r="F52" i="185"/>
  <c r="D49" i="185"/>
  <c r="D46" i="185"/>
  <c r="I47" i="185" s="1"/>
  <c r="D43" i="185"/>
  <c r="I44" i="185" s="1"/>
  <c r="D40" i="185"/>
  <c r="D37" i="185"/>
  <c r="I38" i="185" s="1"/>
  <c r="D34" i="185"/>
  <c r="D31" i="185"/>
  <c r="I32" i="185" s="1"/>
  <c r="D28" i="185"/>
  <c r="I29" i="185" s="1"/>
  <c r="D25" i="185"/>
  <c r="I26" i="185" s="1"/>
  <c r="D22" i="185"/>
  <c r="I23" i="185" s="1"/>
  <c r="D19" i="185"/>
  <c r="I20" i="185" s="1"/>
  <c r="D16" i="185"/>
  <c r="I17" i="185" s="1"/>
  <c r="H13" i="185"/>
  <c r="G13" i="185"/>
  <c r="F13" i="185"/>
  <c r="G39" i="184"/>
  <c r="F39" i="184"/>
  <c r="E39" i="184"/>
  <c r="G37" i="184"/>
  <c r="F37" i="184"/>
  <c r="E37" i="184"/>
  <c r="D35" i="184"/>
  <c r="E36" i="184" s="1"/>
  <c r="D33" i="184"/>
  <c r="E34" i="184" s="1"/>
  <c r="D31" i="184"/>
  <c r="E32" i="184" s="1"/>
  <c r="D29" i="184"/>
  <c r="D27" i="184"/>
  <c r="E28" i="184" s="1"/>
  <c r="D25" i="184"/>
  <c r="E26" i="184" s="1"/>
  <c r="D23" i="184"/>
  <c r="E24" i="184" s="1"/>
  <c r="D21" i="184"/>
  <c r="E22" i="184" s="1"/>
  <c r="D19" i="184"/>
  <c r="E20" i="184" s="1"/>
  <c r="D17" i="184"/>
  <c r="E18" i="184" s="1"/>
  <c r="D15" i="184"/>
  <c r="E16" i="184" s="1"/>
  <c r="D13" i="184"/>
  <c r="E14" i="184" s="1"/>
  <c r="G11" i="184"/>
  <c r="F11" i="184"/>
  <c r="E11" i="184"/>
  <c r="Q17" i="172"/>
  <c r="Q15" i="172"/>
  <c r="Q19" i="172"/>
  <c r="Q21" i="172"/>
  <c r="Q23" i="172"/>
  <c r="Q25" i="172"/>
  <c r="Q27" i="172"/>
  <c r="Q29" i="172"/>
  <c r="Q31" i="172"/>
  <c r="Q33" i="172"/>
  <c r="Q35" i="172"/>
  <c r="Q13" i="172"/>
  <c r="I48" i="185" l="1"/>
  <c r="I51" i="185"/>
  <c r="G36" i="185"/>
  <c r="I36" i="185"/>
  <c r="I50" i="186"/>
  <c r="E50" i="186"/>
  <c r="I47" i="186"/>
  <c r="E47" i="186"/>
  <c r="I44" i="186"/>
  <c r="E44" i="186"/>
  <c r="I41" i="186"/>
  <c r="E41" i="186"/>
  <c r="I38" i="186"/>
  <c r="E38" i="186"/>
  <c r="I32" i="186"/>
  <c r="E32" i="186"/>
  <c r="I29" i="186"/>
  <c r="E29" i="186"/>
  <c r="I26" i="186"/>
  <c r="K26" i="186"/>
  <c r="E26" i="186"/>
  <c r="H23" i="186"/>
  <c r="E23" i="186"/>
  <c r="H20" i="186"/>
  <c r="E20" i="186"/>
  <c r="H17" i="186"/>
  <c r="E17" i="186"/>
  <c r="H17" i="185"/>
  <c r="F15" i="186"/>
  <c r="L15" i="186"/>
  <c r="I45" i="185"/>
  <c r="E41" i="185"/>
  <c r="I27" i="185"/>
  <c r="Q42" i="188"/>
  <c r="Q43" i="188" s="1"/>
  <c r="R42" i="188"/>
  <c r="M40" i="188"/>
  <c r="F43" i="188"/>
  <c r="H43" i="188"/>
  <c r="I43" i="188"/>
  <c r="J41" i="188"/>
  <c r="F41" i="188"/>
  <c r="H41" i="188"/>
  <c r="I41" i="188"/>
  <c r="D39" i="184"/>
  <c r="K50" i="186"/>
  <c r="J50" i="186"/>
  <c r="J47" i="186"/>
  <c r="K47" i="186"/>
  <c r="J44" i="186"/>
  <c r="K44" i="186"/>
  <c r="I41" i="185"/>
  <c r="J41" i="186"/>
  <c r="K41" i="186"/>
  <c r="J38" i="186"/>
  <c r="K38" i="186"/>
  <c r="E38" i="185"/>
  <c r="J35" i="186"/>
  <c r="K35" i="186"/>
  <c r="E32" i="185"/>
  <c r="J32" i="186"/>
  <c r="F32" i="186"/>
  <c r="E23" i="185"/>
  <c r="L41" i="188"/>
  <c r="M14" i="188"/>
  <c r="M15" i="188" s="1"/>
  <c r="N41" i="188"/>
  <c r="Q14" i="188"/>
  <c r="Q15" i="188" s="1"/>
  <c r="P41" i="188"/>
  <c r="P43" i="188"/>
  <c r="L43" i="188"/>
  <c r="J15" i="188"/>
  <c r="J43" i="188"/>
  <c r="M42" i="188"/>
  <c r="N43" i="188"/>
  <c r="M29" i="188"/>
  <c r="M31" i="188"/>
  <c r="Q40" i="188"/>
  <c r="R40" i="188"/>
  <c r="Q29" i="188"/>
  <c r="Q33" i="188"/>
  <c r="K32" i="186"/>
  <c r="M38" i="186"/>
  <c r="M41" i="186"/>
  <c r="M44" i="186"/>
  <c r="M47" i="186"/>
  <c r="M32" i="186"/>
  <c r="M15" i="186"/>
  <c r="F35" i="186"/>
  <c r="F38" i="186"/>
  <c r="F41" i="186"/>
  <c r="F44" i="186"/>
  <c r="F47" i="186"/>
  <c r="F50" i="186"/>
  <c r="J15" i="186"/>
  <c r="H30" i="186"/>
  <c r="I15" i="186"/>
  <c r="K17" i="186"/>
  <c r="I18" i="186"/>
  <c r="K20" i="186"/>
  <c r="I21" i="186"/>
  <c r="K23" i="186"/>
  <c r="I24" i="186"/>
  <c r="I27" i="186"/>
  <c r="K29" i="186"/>
  <c r="I30" i="186"/>
  <c r="L32" i="186"/>
  <c r="J33" i="186"/>
  <c r="L35" i="186"/>
  <c r="J36" i="186"/>
  <c r="L38" i="186"/>
  <c r="J39" i="186"/>
  <c r="L41" i="186"/>
  <c r="J42" i="186"/>
  <c r="L44" i="186"/>
  <c r="J45" i="186"/>
  <c r="L47" i="186"/>
  <c r="J48" i="186"/>
  <c r="L50" i="186"/>
  <c r="K51" i="186"/>
  <c r="H15" i="186"/>
  <c r="J26" i="186"/>
  <c r="L17" i="186"/>
  <c r="J18" i="186"/>
  <c r="L20" i="186"/>
  <c r="J21" i="186"/>
  <c r="L23" i="186"/>
  <c r="J24" i="186"/>
  <c r="L26" i="186"/>
  <c r="J27" i="186"/>
  <c r="L29" i="186"/>
  <c r="J30" i="186"/>
  <c r="K33" i="186"/>
  <c r="K36" i="186"/>
  <c r="K39" i="186"/>
  <c r="K42" i="186"/>
  <c r="K45" i="186"/>
  <c r="K48" i="186"/>
  <c r="L51" i="186"/>
  <c r="J17" i="186"/>
  <c r="H21" i="186"/>
  <c r="H27" i="186"/>
  <c r="K15" i="186"/>
  <c r="L33" i="186"/>
  <c r="L36" i="186"/>
  <c r="L39" i="186"/>
  <c r="L42" i="186"/>
  <c r="L45" i="186"/>
  <c r="L48" i="186"/>
  <c r="J23" i="186"/>
  <c r="K24" i="186"/>
  <c r="F17" i="186"/>
  <c r="M17" i="186"/>
  <c r="L18" i="186"/>
  <c r="F20" i="186"/>
  <c r="M20" i="186"/>
  <c r="L21" i="186"/>
  <c r="F23" i="186"/>
  <c r="M23" i="186"/>
  <c r="L24" i="186"/>
  <c r="F26" i="186"/>
  <c r="M26" i="186"/>
  <c r="L27" i="186"/>
  <c r="F29" i="186"/>
  <c r="M29" i="186"/>
  <c r="L30" i="186"/>
  <c r="G32" i="186"/>
  <c r="G35" i="186"/>
  <c r="G38" i="186"/>
  <c r="G41" i="186"/>
  <c r="G44" i="186"/>
  <c r="G47" i="186"/>
  <c r="G50" i="186"/>
  <c r="F51" i="186"/>
  <c r="D52" i="186"/>
  <c r="H53" i="186" s="1"/>
  <c r="G15" i="186"/>
  <c r="I20" i="186"/>
  <c r="J20" i="186"/>
  <c r="H24" i="186"/>
  <c r="J29" i="186"/>
  <c r="K18" i="186"/>
  <c r="K21" i="186"/>
  <c r="K27" i="186"/>
  <c r="G17" i="186"/>
  <c r="G20" i="186"/>
  <c r="G23" i="186"/>
  <c r="G26" i="186"/>
  <c r="G29" i="186"/>
  <c r="H32" i="186"/>
  <c r="F33" i="186"/>
  <c r="M33" i="186"/>
  <c r="H35" i="186"/>
  <c r="F36" i="186"/>
  <c r="M36" i="186"/>
  <c r="H38" i="186"/>
  <c r="F39" i="186"/>
  <c r="M39" i="186"/>
  <c r="H41" i="186"/>
  <c r="F42" i="186"/>
  <c r="M42" i="186"/>
  <c r="H44" i="186"/>
  <c r="F45" i="186"/>
  <c r="M45" i="186"/>
  <c r="H47" i="186"/>
  <c r="F48" i="186"/>
  <c r="M48" i="186"/>
  <c r="H50" i="186"/>
  <c r="G51" i="186"/>
  <c r="E52" i="186"/>
  <c r="L54" i="186" s="1"/>
  <c r="D55" i="186"/>
  <c r="I17" i="186"/>
  <c r="I23" i="186"/>
  <c r="H18" i="186"/>
  <c r="I33" i="186"/>
  <c r="K30" i="186"/>
  <c r="D13" i="186"/>
  <c r="M14" i="186" s="1"/>
  <c r="F18" i="186"/>
  <c r="F21" i="186"/>
  <c r="F24" i="186"/>
  <c r="H26" i="186"/>
  <c r="F27" i="186"/>
  <c r="H29" i="186"/>
  <c r="F30" i="186"/>
  <c r="G33" i="186"/>
  <c r="I35" i="186"/>
  <c r="G36" i="186"/>
  <c r="G39" i="186"/>
  <c r="G42" i="186"/>
  <c r="G45" i="186"/>
  <c r="G48" i="186"/>
  <c r="H51" i="186"/>
  <c r="E55" i="186"/>
  <c r="F57" i="186" s="1"/>
  <c r="H36" i="186"/>
  <c r="E29" i="185"/>
  <c r="I39" i="185"/>
  <c r="E47" i="185"/>
  <c r="F33" i="185"/>
  <c r="E26" i="185"/>
  <c r="G24" i="185"/>
  <c r="E13" i="185"/>
  <c r="I15" i="185" s="1"/>
  <c r="F24" i="185"/>
  <c r="E35" i="185"/>
  <c r="G42" i="185"/>
  <c r="F48" i="185"/>
  <c r="D52" i="185"/>
  <c r="E44" i="185"/>
  <c r="F39" i="185"/>
  <c r="E20" i="185"/>
  <c r="F21" i="185"/>
  <c r="E50" i="185"/>
  <c r="F30" i="185"/>
  <c r="G30" i="185"/>
  <c r="F42" i="185"/>
  <c r="F18" i="185"/>
  <c r="G21" i="185"/>
  <c r="G27" i="185"/>
  <c r="G33" i="185"/>
  <c r="G39" i="185"/>
  <c r="G45" i="185"/>
  <c r="G51" i="185"/>
  <c r="D13" i="185"/>
  <c r="E17" i="185"/>
  <c r="F17" i="185"/>
  <c r="H18" i="185"/>
  <c r="F20" i="185"/>
  <c r="H21" i="185"/>
  <c r="F23" i="185"/>
  <c r="H24" i="185"/>
  <c r="F26" i="185"/>
  <c r="H27" i="185"/>
  <c r="F29" i="185"/>
  <c r="H30" i="185"/>
  <c r="F32" i="185"/>
  <c r="H33" i="185"/>
  <c r="F35" i="185"/>
  <c r="H36" i="185"/>
  <c r="F38" i="185"/>
  <c r="H39" i="185"/>
  <c r="F41" i="185"/>
  <c r="H42" i="185"/>
  <c r="F44" i="185"/>
  <c r="H45" i="185"/>
  <c r="F47" i="185"/>
  <c r="H48" i="185"/>
  <c r="F50" i="185"/>
  <c r="H51" i="185"/>
  <c r="D55" i="185"/>
  <c r="G17" i="185"/>
  <c r="G20" i="185"/>
  <c r="G23" i="185"/>
  <c r="G26" i="185"/>
  <c r="G29" i="185"/>
  <c r="G32" i="185"/>
  <c r="G35" i="185"/>
  <c r="G38" i="185"/>
  <c r="G41" i="185"/>
  <c r="G44" i="185"/>
  <c r="G47" i="185"/>
  <c r="G50" i="185"/>
  <c r="E55" i="185"/>
  <c r="G57" i="185" s="1"/>
  <c r="H20" i="185"/>
  <c r="H23" i="185"/>
  <c r="H26" i="185"/>
  <c r="H29" i="185"/>
  <c r="H32" i="185"/>
  <c r="H35" i="185"/>
  <c r="H38" i="185"/>
  <c r="H41" i="185"/>
  <c r="H44" i="185"/>
  <c r="H47" i="185"/>
  <c r="H50" i="185"/>
  <c r="E52" i="185"/>
  <c r="G54" i="185" s="1"/>
  <c r="F36" i="185"/>
  <c r="G40" i="184"/>
  <c r="F14" i="184"/>
  <c r="F20" i="184"/>
  <c r="F24" i="184"/>
  <c r="F30" i="184"/>
  <c r="F36" i="184"/>
  <c r="D11" i="184"/>
  <c r="F12" i="184" s="1"/>
  <c r="G14" i="184"/>
  <c r="G16" i="184"/>
  <c r="G18" i="184"/>
  <c r="G20" i="184"/>
  <c r="G22" i="184"/>
  <c r="G24" i="184"/>
  <c r="G26" i="184"/>
  <c r="G28" i="184"/>
  <c r="G30" i="184"/>
  <c r="G32" i="184"/>
  <c r="G34" i="184"/>
  <c r="G36" i="184"/>
  <c r="F16" i="184"/>
  <c r="F22" i="184"/>
  <c r="F28" i="184"/>
  <c r="F34" i="184"/>
  <c r="F18" i="184"/>
  <c r="F26" i="184"/>
  <c r="F32" i="184"/>
  <c r="D37" i="184"/>
  <c r="E40" i="184"/>
  <c r="F40" i="184"/>
  <c r="E30" i="184"/>
  <c r="M41" i="188" l="1"/>
  <c r="I56" i="185"/>
  <c r="I53" i="185"/>
  <c r="E14" i="186"/>
  <c r="H14" i="186"/>
  <c r="F14" i="186"/>
  <c r="H14" i="185"/>
  <c r="I14" i="185"/>
  <c r="G14" i="186"/>
  <c r="M43" i="188"/>
  <c r="Q41" i="188"/>
  <c r="L14" i="186"/>
  <c r="K14" i="186"/>
  <c r="J57" i="186"/>
  <c r="K54" i="186"/>
  <c r="H54" i="186"/>
  <c r="G54" i="186"/>
  <c r="M56" i="186"/>
  <c r="L56" i="186"/>
  <c r="I54" i="186"/>
  <c r="M54" i="186"/>
  <c r="F54" i="186"/>
  <c r="J54" i="186"/>
  <c r="E53" i="186"/>
  <c r="I53" i="186"/>
  <c r="L53" i="186"/>
  <c r="F56" i="186"/>
  <c r="M53" i="186"/>
  <c r="I56" i="186"/>
  <c r="G56" i="186"/>
  <c r="G53" i="186"/>
  <c r="F53" i="186"/>
  <c r="J53" i="186"/>
  <c r="M57" i="186"/>
  <c r="I14" i="186"/>
  <c r="J14" i="186"/>
  <c r="G57" i="186"/>
  <c r="J56" i="186"/>
  <c r="K56" i="186"/>
  <c r="H56" i="186"/>
  <c r="H57" i="186"/>
  <c r="L57" i="186"/>
  <c r="E56" i="186"/>
  <c r="I57" i="186"/>
  <c r="K57" i="186"/>
  <c r="K53" i="186"/>
  <c r="F15" i="185"/>
  <c r="I57" i="185"/>
  <c r="I54" i="185"/>
  <c r="H15" i="185"/>
  <c r="G15" i="185"/>
  <c r="E14" i="185"/>
  <c r="F53" i="185"/>
  <c r="G53" i="185"/>
  <c r="G14" i="185"/>
  <c r="H53" i="185"/>
  <c r="F14" i="185"/>
  <c r="G56" i="185"/>
  <c r="F57" i="185"/>
  <c r="E53" i="185"/>
  <c r="F54" i="185"/>
  <c r="H57" i="185"/>
  <c r="E56" i="185"/>
  <c r="F56" i="185"/>
  <c r="H56" i="185"/>
  <c r="H54" i="185"/>
  <c r="E12" i="184"/>
  <c r="G38" i="184"/>
  <c r="F38" i="184"/>
  <c r="E38" i="184"/>
  <c r="G12" i="184"/>
  <c r="M16" i="172" l="1"/>
  <c r="K24" i="168"/>
  <c r="G24" i="168"/>
  <c r="H24" i="168"/>
  <c r="I24" i="168"/>
  <c r="J24" i="168"/>
  <c r="F24" i="168"/>
  <c r="P16" i="172" l="1"/>
  <c r="K16" i="172"/>
  <c r="E35" i="158"/>
  <c r="F35" i="158"/>
  <c r="G35" i="158"/>
  <c r="H35" i="158"/>
  <c r="I35" i="158"/>
  <c r="J35" i="158"/>
  <c r="Q27" i="181" l="1"/>
  <c r="Q39" i="183"/>
  <c r="Q37" i="183"/>
  <c r="H29" i="183"/>
  <c r="P13" i="181"/>
  <c r="AC39" i="183"/>
  <c r="AB39" i="183"/>
  <c r="AA39" i="183"/>
  <c r="Z39" i="183"/>
  <c r="Y39" i="183"/>
  <c r="X39" i="183"/>
  <c r="W39" i="183"/>
  <c r="U39" i="183"/>
  <c r="T39" i="183"/>
  <c r="S39" i="183"/>
  <c r="R39" i="183"/>
  <c r="O39" i="183"/>
  <c r="AC37" i="183"/>
  <c r="AB37" i="183"/>
  <c r="AA37" i="183"/>
  <c r="Z37" i="183"/>
  <c r="Y37" i="183"/>
  <c r="X37" i="183"/>
  <c r="W37" i="183"/>
  <c r="U37" i="183"/>
  <c r="T37" i="183"/>
  <c r="S37" i="183"/>
  <c r="R37" i="183"/>
  <c r="O37" i="183"/>
  <c r="V35" i="183"/>
  <c r="W36" i="183" s="1"/>
  <c r="N35" i="183"/>
  <c r="T36" i="183" s="1"/>
  <c r="M35" i="183"/>
  <c r="L35" i="183"/>
  <c r="K35" i="183"/>
  <c r="J35" i="183"/>
  <c r="I35" i="183"/>
  <c r="H35" i="183"/>
  <c r="G35" i="183"/>
  <c r="E35" i="183"/>
  <c r="D35" i="183"/>
  <c r="V33" i="183"/>
  <c r="N33" i="183"/>
  <c r="S34" i="183" s="1"/>
  <c r="M33" i="183"/>
  <c r="L33" i="183"/>
  <c r="K33" i="183"/>
  <c r="J33" i="183"/>
  <c r="I33" i="183"/>
  <c r="H33" i="183"/>
  <c r="G33" i="183"/>
  <c r="E33" i="183"/>
  <c r="D33" i="183"/>
  <c r="V31" i="183"/>
  <c r="N31" i="183"/>
  <c r="T32" i="183" s="1"/>
  <c r="M31" i="183"/>
  <c r="L31" i="183"/>
  <c r="K31" i="183"/>
  <c r="J31" i="183"/>
  <c r="I31" i="183"/>
  <c r="H31" i="183"/>
  <c r="G31" i="183"/>
  <c r="E31" i="183"/>
  <c r="D31" i="183"/>
  <c r="V29" i="183"/>
  <c r="AA30" i="183" s="1"/>
  <c r="N29" i="183"/>
  <c r="S30" i="183" s="1"/>
  <c r="M29" i="183"/>
  <c r="L29" i="183"/>
  <c r="K29" i="183"/>
  <c r="J29" i="183"/>
  <c r="G29" i="183"/>
  <c r="E29" i="183"/>
  <c r="D29" i="183"/>
  <c r="V27" i="183"/>
  <c r="AB28" i="183" s="1"/>
  <c r="N27" i="183"/>
  <c r="M27" i="183"/>
  <c r="L27" i="183"/>
  <c r="K27" i="183"/>
  <c r="J27" i="183"/>
  <c r="I27" i="183"/>
  <c r="H27" i="183"/>
  <c r="G27" i="183"/>
  <c r="E27" i="183"/>
  <c r="D27" i="183"/>
  <c r="V25" i="183"/>
  <c r="Z26" i="183" s="1"/>
  <c r="N25" i="183"/>
  <c r="R26" i="183" s="1"/>
  <c r="M25" i="183"/>
  <c r="L25" i="183"/>
  <c r="K25" i="183"/>
  <c r="J25" i="183"/>
  <c r="I25" i="183"/>
  <c r="H25" i="183"/>
  <c r="G25" i="183"/>
  <c r="E25" i="183"/>
  <c r="D25" i="183"/>
  <c r="V23" i="183"/>
  <c r="AB24" i="183" s="1"/>
  <c r="N23" i="183"/>
  <c r="R24" i="183" s="1"/>
  <c r="M23" i="183"/>
  <c r="L23" i="183"/>
  <c r="K23" i="183"/>
  <c r="J23" i="183"/>
  <c r="I23" i="183"/>
  <c r="H23" i="183"/>
  <c r="G23" i="183"/>
  <c r="E23" i="183"/>
  <c r="D23" i="183"/>
  <c r="V21" i="183"/>
  <c r="AC22" i="183" s="1"/>
  <c r="N21" i="183"/>
  <c r="M21" i="183"/>
  <c r="L21" i="183"/>
  <c r="K21" i="183"/>
  <c r="J21" i="183"/>
  <c r="I21" i="183"/>
  <c r="H21" i="183"/>
  <c r="G21" i="183"/>
  <c r="E21" i="183"/>
  <c r="D21" i="183"/>
  <c r="V19" i="183"/>
  <c r="X20" i="183" s="1"/>
  <c r="N19" i="183"/>
  <c r="M19" i="183"/>
  <c r="L19" i="183"/>
  <c r="K19" i="183"/>
  <c r="J19" i="183"/>
  <c r="I19" i="183"/>
  <c r="H19" i="183"/>
  <c r="G19" i="183"/>
  <c r="E19" i="183"/>
  <c r="D19" i="183"/>
  <c r="V17" i="183"/>
  <c r="N17" i="183"/>
  <c r="S18" i="183" s="1"/>
  <c r="M17" i="183"/>
  <c r="L17" i="183"/>
  <c r="K17" i="183"/>
  <c r="J17" i="183"/>
  <c r="I17" i="183"/>
  <c r="H17" i="183"/>
  <c r="G17" i="183"/>
  <c r="E17" i="183"/>
  <c r="D17" i="183"/>
  <c r="V15" i="183"/>
  <c r="N15" i="183"/>
  <c r="T16" i="183" s="1"/>
  <c r="M15" i="183"/>
  <c r="L15" i="183"/>
  <c r="K15" i="183"/>
  <c r="J15" i="183"/>
  <c r="I15" i="183"/>
  <c r="H15" i="183"/>
  <c r="G15" i="183"/>
  <c r="E15" i="183"/>
  <c r="D15" i="183"/>
  <c r="V13" i="183"/>
  <c r="N13" i="183"/>
  <c r="U14" i="183" s="1"/>
  <c r="M13" i="183"/>
  <c r="L13" i="183"/>
  <c r="K13" i="183"/>
  <c r="J13" i="183"/>
  <c r="I13" i="183"/>
  <c r="H13" i="183"/>
  <c r="G13" i="183"/>
  <c r="E13" i="183"/>
  <c r="D13" i="183"/>
  <c r="AC11" i="183"/>
  <c r="AB11" i="183"/>
  <c r="AA11" i="183"/>
  <c r="Z11" i="183"/>
  <c r="Y11" i="183"/>
  <c r="X11" i="183"/>
  <c r="W11" i="183"/>
  <c r="U11" i="183"/>
  <c r="T11" i="183"/>
  <c r="S11" i="183"/>
  <c r="R11" i="183"/>
  <c r="Q11" i="183"/>
  <c r="P11" i="183"/>
  <c r="O11" i="183"/>
  <c r="AC39" i="182"/>
  <c r="AB39" i="182"/>
  <c r="AA39" i="182"/>
  <c r="Z39" i="182"/>
  <c r="Y39" i="182"/>
  <c r="X39" i="182"/>
  <c r="W39" i="182"/>
  <c r="U39" i="182"/>
  <c r="T39" i="182"/>
  <c r="S39" i="182"/>
  <c r="R39" i="182"/>
  <c r="Q39" i="182"/>
  <c r="P39" i="182"/>
  <c r="O39" i="182"/>
  <c r="AC37" i="182"/>
  <c r="AB37" i="182"/>
  <c r="AA37" i="182"/>
  <c r="Z37" i="182"/>
  <c r="Y37" i="182"/>
  <c r="X37" i="182"/>
  <c r="W37" i="182"/>
  <c r="U37" i="182"/>
  <c r="T37" i="182"/>
  <c r="S37" i="182"/>
  <c r="R37" i="182"/>
  <c r="Q37" i="182"/>
  <c r="P37" i="182"/>
  <c r="O37" i="182"/>
  <c r="V35" i="182"/>
  <c r="X36" i="182" s="1"/>
  <c r="N35" i="182"/>
  <c r="M35" i="182"/>
  <c r="L35" i="182"/>
  <c r="K35" i="182"/>
  <c r="J35" i="182"/>
  <c r="I35" i="182"/>
  <c r="H35" i="182"/>
  <c r="G35" i="182"/>
  <c r="E35" i="182"/>
  <c r="D35" i="182"/>
  <c r="V33" i="182"/>
  <c r="N33" i="182"/>
  <c r="S34" i="182" s="1"/>
  <c r="M33" i="182"/>
  <c r="L33" i="182"/>
  <c r="K33" i="182"/>
  <c r="J33" i="182"/>
  <c r="I33" i="182"/>
  <c r="H33" i="182"/>
  <c r="G33" i="182"/>
  <c r="E33" i="182"/>
  <c r="D33" i="182"/>
  <c r="V31" i="182"/>
  <c r="N31" i="182"/>
  <c r="T32" i="182" s="1"/>
  <c r="M31" i="182"/>
  <c r="L31" i="182"/>
  <c r="K31" i="182"/>
  <c r="J31" i="182"/>
  <c r="I31" i="182"/>
  <c r="H31" i="182"/>
  <c r="G31" i="182"/>
  <c r="E31" i="182"/>
  <c r="D31" i="182"/>
  <c r="V29" i="182"/>
  <c r="AA30" i="182" s="1"/>
  <c r="N29" i="182"/>
  <c r="S30" i="182" s="1"/>
  <c r="M29" i="182"/>
  <c r="L29" i="182"/>
  <c r="K29" i="182"/>
  <c r="J29" i="182"/>
  <c r="I29" i="182"/>
  <c r="H29" i="182"/>
  <c r="G29" i="182"/>
  <c r="E29" i="182"/>
  <c r="D29" i="182"/>
  <c r="V27" i="182"/>
  <c r="N27" i="182"/>
  <c r="S28" i="182" s="1"/>
  <c r="M27" i="182"/>
  <c r="L27" i="182"/>
  <c r="K27" i="182"/>
  <c r="J27" i="182"/>
  <c r="I27" i="182"/>
  <c r="H27" i="182"/>
  <c r="G27" i="182"/>
  <c r="E27" i="182"/>
  <c r="D27" i="182"/>
  <c r="V25" i="182"/>
  <c r="N25" i="182"/>
  <c r="O26" i="182" s="1"/>
  <c r="F25" i="182"/>
  <c r="M26" i="182" s="1"/>
  <c r="E25" i="182"/>
  <c r="D25" i="182"/>
  <c r="V23" i="182"/>
  <c r="N23" i="182"/>
  <c r="M23" i="182"/>
  <c r="L23" i="182"/>
  <c r="K23" i="182"/>
  <c r="J23" i="182"/>
  <c r="I23" i="182"/>
  <c r="H23" i="182"/>
  <c r="E23" i="182"/>
  <c r="D23" i="182"/>
  <c r="V21" i="182"/>
  <c r="N21" i="182"/>
  <c r="M21" i="182"/>
  <c r="L21" i="182"/>
  <c r="K21" i="182"/>
  <c r="J21" i="182"/>
  <c r="I21" i="182"/>
  <c r="H21" i="182"/>
  <c r="G21" i="182"/>
  <c r="E21" i="182"/>
  <c r="D21" i="182"/>
  <c r="V19" i="182"/>
  <c r="Z20" i="182" s="1"/>
  <c r="N19" i="182"/>
  <c r="S20" i="182" s="1"/>
  <c r="M19" i="182"/>
  <c r="L19" i="182"/>
  <c r="K19" i="182"/>
  <c r="J19" i="182"/>
  <c r="I19" i="182"/>
  <c r="H19" i="182"/>
  <c r="G19" i="182"/>
  <c r="E19" i="182"/>
  <c r="D19" i="182"/>
  <c r="V17" i="182"/>
  <c r="N17" i="182"/>
  <c r="U18" i="182" s="1"/>
  <c r="M17" i="182"/>
  <c r="L17" i="182"/>
  <c r="K17" i="182"/>
  <c r="J17" i="182"/>
  <c r="I17" i="182"/>
  <c r="H17" i="182"/>
  <c r="G17" i="182"/>
  <c r="E17" i="182"/>
  <c r="D17" i="182"/>
  <c r="V15" i="182"/>
  <c r="N15" i="182"/>
  <c r="M15" i="182"/>
  <c r="L15" i="182"/>
  <c r="K15" i="182"/>
  <c r="J15" i="182"/>
  <c r="I15" i="182"/>
  <c r="H15" i="182"/>
  <c r="G15" i="182"/>
  <c r="E15" i="182"/>
  <c r="D15" i="182"/>
  <c r="V13" i="182"/>
  <c r="AA14" i="182" s="1"/>
  <c r="N13" i="182"/>
  <c r="U14" i="182" s="1"/>
  <c r="M13" i="182"/>
  <c r="L13" i="182"/>
  <c r="K13" i="182"/>
  <c r="J13" i="182"/>
  <c r="I13" i="182"/>
  <c r="H13" i="182"/>
  <c r="G13" i="182"/>
  <c r="E13" i="182"/>
  <c r="D13" i="182"/>
  <c r="AC11" i="182"/>
  <c r="AB11" i="182"/>
  <c r="AA11" i="182"/>
  <c r="Z11" i="182"/>
  <c r="Y11" i="182"/>
  <c r="X11" i="182"/>
  <c r="W11" i="182"/>
  <c r="U11" i="182"/>
  <c r="T11" i="182"/>
  <c r="S11" i="182"/>
  <c r="R11" i="182"/>
  <c r="Q11" i="182"/>
  <c r="P11" i="182"/>
  <c r="O11" i="182"/>
  <c r="AC35" i="181"/>
  <c r="AB35" i="181"/>
  <c r="AA35" i="181"/>
  <c r="Z35" i="181"/>
  <c r="Y35" i="181"/>
  <c r="X35" i="181"/>
  <c r="W35" i="181"/>
  <c r="U35" i="181"/>
  <c r="T35" i="181"/>
  <c r="S35" i="181"/>
  <c r="R35" i="181"/>
  <c r="Q35" i="181"/>
  <c r="P35" i="181"/>
  <c r="O35" i="181"/>
  <c r="E35" i="181"/>
  <c r="D35" i="181"/>
  <c r="AC33" i="181"/>
  <c r="AB33" i="181"/>
  <c r="AA33" i="181"/>
  <c r="Z33" i="181"/>
  <c r="Y33" i="181"/>
  <c r="X33" i="181"/>
  <c r="W33" i="181"/>
  <c r="U33" i="181"/>
  <c r="T33" i="181"/>
  <c r="S33" i="181"/>
  <c r="R33" i="181"/>
  <c r="Q33" i="181"/>
  <c r="P33" i="181"/>
  <c r="O33" i="181"/>
  <c r="E33" i="181"/>
  <c r="D33" i="181"/>
  <c r="AC31" i="181"/>
  <c r="AB31" i="181"/>
  <c r="AA31" i="181"/>
  <c r="Z31" i="181"/>
  <c r="Y31" i="181"/>
  <c r="X31" i="181"/>
  <c r="W31" i="181"/>
  <c r="U31" i="181"/>
  <c r="T31" i="181"/>
  <c r="S31" i="181"/>
  <c r="R31" i="181"/>
  <c r="Q31" i="181"/>
  <c r="P31" i="181"/>
  <c r="O31" i="181"/>
  <c r="E31" i="181"/>
  <c r="D31" i="181"/>
  <c r="AC29" i="181"/>
  <c r="AB29" i="181"/>
  <c r="AA29" i="181"/>
  <c r="Z29" i="181"/>
  <c r="Y29" i="181"/>
  <c r="X29" i="181"/>
  <c r="W29" i="181"/>
  <c r="U29" i="181"/>
  <c r="T29" i="181"/>
  <c r="S29" i="181"/>
  <c r="R29" i="181"/>
  <c r="O29" i="181"/>
  <c r="E29" i="181"/>
  <c r="D29" i="181"/>
  <c r="AC27" i="181"/>
  <c r="AB27" i="181"/>
  <c r="AA27" i="181"/>
  <c r="Z27" i="181"/>
  <c r="Y27" i="181"/>
  <c r="X27" i="181"/>
  <c r="W27" i="181"/>
  <c r="U27" i="181"/>
  <c r="T27" i="181"/>
  <c r="S27" i="181"/>
  <c r="R27" i="181"/>
  <c r="P27" i="181"/>
  <c r="O27" i="181"/>
  <c r="E27" i="181"/>
  <c r="D27" i="181"/>
  <c r="AC25" i="181"/>
  <c r="AB25" i="181"/>
  <c r="AA25" i="181"/>
  <c r="Z25" i="181"/>
  <c r="Y25" i="181"/>
  <c r="X25" i="181"/>
  <c r="W25" i="181"/>
  <c r="U25" i="181"/>
  <c r="T25" i="181"/>
  <c r="S25" i="181"/>
  <c r="R25" i="181"/>
  <c r="Q25" i="181"/>
  <c r="P25" i="181"/>
  <c r="O25" i="181"/>
  <c r="E25" i="181"/>
  <c r="D25" i="181"/>
  <c r="AC23" i="181"/>
  <c r="AB23" i="181"/>
  <c r="AA23" i="181"/>
  <c r="Z23" i="181"/>
  <c r="Y23" i="181"/>
  <c r="X23" i="181"/>
  <c r="W23" i="181"/>
  <c r="U23" i="181"/>
  <c r="T23" i="181"/>
  <c r="S23" i="181"/>
  <c r="R23" i="181"/>
  <c r="Q23" i="181"/>
  <c r="P23" i="181"/>
  <c r="O23" i="181"/>
  <c r="E23" i="181"/>
  <c r="D23" i="181"/>
  <c r="AC21" i="181"/>
  <c r="AB21" i="181"/>
  <c r="AA21" i="181"/>
  <c r="Z21" i="181"/>
  <c r="Y21" i="181"/>
  <c r="X21" i="181"/>
  <c r="W21" i="181"/>
  <c r="U21" i="181"/>
  <c r="T21" i="181"/>
  <c r="S21" i="181"/>
  <c r="R21" i="181"/>
  <c r="Q21" i="181"/>
  <c r="P21" i="181"/>
  <c r="O21" i="181"/>
  <c r="E21" i="181"/>
  <c r="D21" i="181"/>
  <c r="AC19" i="181"/>
  <c r="AB19" i="181"/>
  <c r="AA19" i="181"/>
  <c r="Z19" i="181"/>
  <c r="Y19" i="181"/>
  <c r="X19" i="181"/>
  <c r="W19" i="181"/>
  <c r="U19" i="181"/>
  <c r="T19" i="181"/>
  <c r="S19" i="181"/>
  <c r="R19" i="181"/>
  <c r="Q19" i="181"/>
  <c r="P19" i="181"/>
  <c r="O19" i="181"/>
  <c r="E19" i="181"/>
  <c r="D19" i="181"/>
  <c r="AC17" i="181"/>
  <c r="AB17" i="181"/>
  <c r="AA17" i="181"/>
  <c r="Z17" i="181"/>
  <c r="Y17" i="181"/>
  <c r="X17" i="181"/>
  <c r="W17" i="181"/>
  <c r="U17" i="181"/>
  <c r="T17" i="181"/>
  <c r="S17" i="181"/>
  <c r="R17" i="181"/>
  <c r="Q17" i="181"/>
  <c r="P17" i="181"/>
  <c r="O17" i="181"/>
  <c r="E17" i="181"/>
  <c r="D17" i="181"/>
  <c r="AC15" i="181"/>
  <c r="AB15" i="181"/>
  <c r="AA15" i="181"/>
  <c r="Z15" i="181"/>
  <c r="Y15" i="181"/>
  <c r="X15" i="181"/>
  <c r="W15" i="181"/>
  <c r="U15" i="181"/>
  <c r="T15" i="181"/>
  <c r="S15" i="181"/>
  <c r="R15" i="181"/>
  <c r="Q15" i="181"/>
  <c r="P15" i="181"/>
  <c r="O15" i="181"/>
  <c r="E15" i="181"/>
  <c r="D15" i="181"/>
  <c r="AC13" i="181"/>
  <c r="AB13" i="181"/>
  <c r="AA13" i="181"/>
  <c r="Z13" i="181"/>
  <c r="Y13" i="181"/>
  <c r="X13" i="181"/>
  <c r="W13" i="181"/>
  <c r="U13" i="181"/>
  <c r="T13" i="181"/>
  <c r="S13" i="181"/>
  <c r="R13" i="181"/>
  <c r="Q13" i="181"/>
  <c r="O13" i="181"/>
  <c r="E13" i="181"/>
  <c r="D13" i="181"/>
  <c r="L24" i="107"/>
  <c r="L15" i="107"/>
  <c r="K15" i="107"/>
  <c r="J26" i="182" l="1"/>
  <c r="P22" i="182"/>
  <c r="Q22" i="182"/>
  <c r="R22" i="182"/>
  <c r="S22" i="182"/>
  <c r="T22" i="182"/>
  <c r="O22" i="182"/>
  <c r="U22" i="182"/>
  <c r="X39" i="181"/>
  <c r="O30" i="183"/>
  <c r="N37" i="183"/>
  <c r="S38" i="183" s="1"/>
  <c r="Q30" i="183"/>
  <c r="R30" i="183"/>
  <c r="P30" i="183"/>
  <c r="O18" i="182"/>
  <c r="O20" i="182"/>
  <c r="O34" i="183"/>
  <c r="G37" i="183"/>
  <c r="J25" i="181"/>
  <c r="AA11" i="181"/>
  <c r="I37" i="183"/>
  <c r="P37" i="181"/>
  <c r="L39" i="183"/>
  <c r="G11" i="183"/>
  <c r="G37" i="182"/>
  <c r="J29" i="181"/>
  <c r="O37" i="181"/>
  <c r="M37" i="182"/>
  <c r="K11" i="182"/>
  <c r="M39" i="183"/>
  <c r="H11" i="183"/>
  <c r="L11" i="183"/>
  <c r="L31" i="181"/>
  <c r="Q24" i="183"/>
  <c r="Z36" i="183"/>
  <c r="Z16" i="183"/>
  <c r="E39" i="183"/>
  <c r="K33" i="181"/>
  <c r="F15" i="183"/>
  <c r="I16" i="183" s="1"/>
  <c r="D11" i="183"/>
  <c r="F33" i="183"/>
  <c r="K34" i="183" s="1"/>
  <c r="AA16" i="183"/>
  <c r="AA14" i="183"/>
  <c r="Y24" i="183"/>
  <c r="W34" i="183"/>
  <c r="Z24" i="183"/>
  <c r="AA24" i="183"/>
  <c r="H39" i="183"/>
  <c r="L37" i="183"/>
  <c r="U18" i="183"/>
  <c r="D37" i="183"/>
  <c r="U32" i="183"/>
  <c r="Z34" i="183"/>
  <c r="R16" i="183"/>
  <c r="AC16" i="183"/>
  <c r="U24" i="183"/>
  <c r="AC24" i="183"/>
  <c r="Z28" i="183"/>
  <c r="AA34" i="183"/>
  <c r="V39" i="183"/>
  <c r="W40" i="183" s="1"/>
  <c r="U16" i="183"/>
  <c r="O28" i="183"/>
  <c r="AA28" i="183"/>
  <c r="Y30" i="183"/>
  <c r="R36" i="183"/>
  <c r="N39" i="183"/>
  <c r="Q40" i="183" s="1"/>
  <c r="T18" i="183"/>
  <c r="U26" i="183"/>
  <c r="O14" i="183"/>
  <c r="W22" i="183"/>
  <c r="W26" i="183"/>
  <c r="Q28" i="183"/>
  <c r="AC28" i="183"/>
  <c r="Z30" i="183"/>
  <c r="X32" i="183"/>
  <c r="U36" i="183"/>
  <c r="I11" i="183"/>
  <c r="P18" i="183"/>
  <c r="T20" i="183"/>
  <c r="Z22" i="183"/>
  <c r="P26" i="183"/>
  <c r="R28" i="183"/>
  <c r="AB30" i="183"/>
  <c r="AA32" i="183"/>
  <c r="E11" i="183"/>
  <c r="W14" i="183"/>
  <c r="W16" i="183"/>
  <c r="Q18" i="183"/>
  <c r="Y18" i="183"/>
  <c r="AA22" i="183"/>
  <c r="W24" i="183"/>
  <c r="Q26" i="183"/>
  <c r="AC30" i="183"/>
  <c r="O32" i="183"/>
  <c r="M37" i="183"/>
  <c r="K39" i="183"/>
  <c r="Z14" i="183"/>
  <c r="Y16" i="183"/>
  <c r="R18" i="183"/>
  <c r="U30" i="183"/>
  <c r="P32" i="183"/>
  <c r="Y36" i="183"/>
  <c r="E37" i="182"/>
  <c r="D37" i="182"/>
  <c r="D39" i="182"/>
  <c r="F19" i="182"/>
  <c r="H20" i="182" s="1"/>
  <c r="I13" i="181"/>
  <c r="K17" i="181"/>
  <c r="K25" i="181"/>
  <c r="L15" i="181"/>
  <c r="L13" i="181"/>
  <c r="M19" i="181"/>
  <c r="M21" i="181"/>
  <c r="M23" i="181"/>
  <c r="H11" i="182"/>
  <c r="X24" i="182"/>
  <c r="P34" i="182"/>
  <c r="L37" i="182"/>
  <c r="K37" i="182"/>
  <c r="W32" i="182"/>
  <c r="P14" i="182"/>
  <c r="J11" i="182"/>
  <c r="P18" i="182"/>
  <c r="Q28" i="182"/>
  <c r="O30" i="182"/>
  <c r="N37" i="182"/>
  <c r="P38" i="182" s="1"/>
  <c r="AB16" i="182"/>
  <c r="AA18" i="182"/>
  <c r="L26" i="182"/>
  <c r="U28" i="182"/>
  <c r="AB14" i="182"/>
  <c r="AB18" i="182"/>
  <c r="Y20" i="182"/>
  <c r="AA28" i="182"/>
  <c r="AC18" i="182"/>
  <c r="L39" i="182"/>
  <c r="T20" i="182"/>
  <c r="AA16" i="182"/>
  <c r="R20" i="182"/>
  <c r="E11" i="182"/>
  <c r="Z26" i="182"/>
  <c r="P28" i="182"/>
  <c r="AC30" i="182"/>
  <c r="O34" i="182"/>
  <c r="U36" i="182"/>
  <c r="Q14" i="182"/>
  <c r="AC14" i="182"/>
  <c r="O16" i="182"/>
  <c r="AC16" i="182"/>
  <c r="U20" i="182"/>
  <c r="AA20" i="182"/>
  <c r="T24" i="182"/>
  <c r="P26" i="182"/>
  <c r="AB26" i="182"/>
  <c r="F27" i="182"/>
  <c r="K28" i="182" s="1"/>
  <c r="R28" i="182"/>
  <c r="Y28" i="182"/>
  <c r="Y32" i="182"/>
  <c r="Q34" i="182"/>
  <c r="J39" i="182"/>
  <c r="J19" i="181"/>
  <c r="J35" i="181"/>
  <c r="R14" i="182"/>
  <c r="P16" i="182"/>
  <c r="AC20" i="182"/>
  <c r="Y22" i="182"/>
  <c r="AC26" i="182"/>
  <c r="T28" i="182"/>
  <c r="Z28" i="182"/>
  <c r="Z32" i="182"/>
  <c r="R34" i="182"/>
  <c r="Y34" i="182"/>
  <c r="K39" i="182"/>
  <c r="AA26" i="182"/>
  <c r="F13" i="182"/>
  <c r="I14" i="182" s="1"/>
  <c r="T14" i="182"/>
  <c r="Q16" i="182"/>
  <c r="AA32" i="182"/>
  <c r="T34" i="182"/>
  <c r="AA34" i="182"/>
  <c r="Q11" i="181"/>
  <c r="M13" i="181"/>
  <c r="W18" i="182"/>
  <c r="D11" i="182"/>
  <c r="AC28" i="182"/>
  <c r="W30" i="182"/>
  <c r="AB32" i="182"/>
  <c r="U34" i="182"/>
  <c r="AC34" i="182"/>
  <c r="P36" i="182"/>
  <c r="V11" i="182"/>
  <c r="Y12" i="182" s="1"/>
  <c r="F15" i="182"/>
  <c r="J16" i="182" s="1"/>
  <c r="Y18" i="182"/>
  <c r="P20" i="182"/>
  <c r="W26" i="182"/>
  <c r="X30" i="182"/>
  <c r="Q36" i="182"/>
  <c r="M35" i="181"/>
  <c r="Z18" i="182"/>
  <c r="Q20" i="182"/>
  <c r="F23" i="182"/>
  <c r="M24" i="182" s="1"/>
  <c r="K26" i="182"/>
  <c r="Y26" i="182"/>
  <c r="O28" i="182"/>
  <c r="T36" i="182"/>
  <c r="H15" i="181"/>
  <c r="I15" i="181"/>
  <c r="G31" i="181"/>
  <c r="H31" i="181"/>
  <c r="H33" i="181"/>
  <c r="I29" i="181"/>
  <c r="G19" i="181"/>
  <c r="I21" i="181"/>
  <c r="L23" i="181"/>
  <c r="I27" i="181"/>
  <c r="J27" i="181"/>
  <c r="AB39" i="181"/>
  <c r="G33" i="181"/>
  <c r="AA37" i="181"/>
  <c r="D39" i="181"/>
  <c r="AB37" i="181"/>
  <c r="U11" i="181"/>
  <c r="E37" i="181"/>
  <c r="H29" i="181"/>
  <c r="Y11" i="181"/>
  <c r="L21" i="181"/>
  <c r="Z11" i="181"/>
  <c r="G17" i="181"/>
  <c r="I31" i="181"/>
  <c r="P11" i="181"/>
  <c r="AB11" i="181"/>
  <c r="E11" i="181"/>
  <c r="K23" i="181"/>
  <c r="L25" i="181"/>
  <c r="X11" i="181"/>
  <c r="Q39" i="181"/>
  <c r="V29" i="181"/>
  <c r="AC30" i="181" s="1"/>
  <c r="T11" i="181"/>
  <c r="R11" i="181"/>
  <c r="U39" i="181"/>
  <c r="Y37" i="181"/>
  <c r="N13" i="181"/>
  <c r="Q14" i="181" s="1"/>
  <c r="O39" i="181"/>
  <c r="Z39" i="181"/>
  <c r="V13" i="181"/>
  <c r="D37" i="181"/>
  <c r="H23" i="181"/>
  <c r="V23" i="181"/>
  <c r="AC24" i="181" s="1"/>
  <c r="G25" i="181"/>
  <c r="N17" i="181"/>
  <c r="Q18" i="181" s="1"/>
  <c r="AC11" i="181"/>
  <c r="Y39" i="181"/>
  <c r="D11" i="181"/>
  <c r="M29" i="181"/>
  <c r="Z37" i="181"/>
  <c r="J21" i="181"/>
  <c r="I33" i="181"/>
  <c r="M33" i="181"/>
  <c r="G13" i="181"/>
  <c r="N15" i="181"/>
  <c r="I19" i="181"/>
  <c r="H21" i="181"/>
  <c r="N23" i="181"/>
  <c r="S24" i="181" s="1"/>
  <c r="I23" i="181"/>
  <c r="J17" i="181"/>
  <c r="V17" i="181"/>
  <c r="X18" i="181" s="1"/>
  <c r="N19" i="181"/>
  <c r="T20" i="181" s="1"/>
  <c r="H19" i="181"/>
  <c r="L19" i="181"/>
  <c r="N21" i="181"/>
  <c r="R22" i="181" s="1"/>
  <c r="G21" i="181"/>
  <c r="K21" i="181"/>
  <c r="S11" i="181"/>
  <c r="W11" i="181"/>
  <c r="H13" i="181"/>
  <c r="G15" i="181"/>
  <c r="G23" i="181"/>
  <c r="J23" i="181"/>
  <c r="Q37" i="181"/>
  <c r="P39" i="181"/>
  <c r="K19" i="181"/>
  <c r="V25" i="181"/>
  <c r="Y26" i="181" s="1"/>
  <c r="H25" i="181"/>
  <c r="J31" i="181"/>
  <c r="M31" i="181"/>
  <c r="J15" i="181"/>
  <c r="M15" i="181"/>
  <c r="V19" i="181"/>
  <c r="W20" i="181" s="1"/>
  <c r="V21" i="181"/>
  <c r="Z22" i="181" s="1"/>
  <c r="M25" i="181"/>
  <c r="I25" i="181"/>
  <c r="W37" i="181"/>
  <c r="V27" i="181"/>
  <c r="AC28" i="181" s="1"/>
  <c r="G27" i="181"/>
  <c r="K31" i="181"/>
  <c r="V31" i="181"/>
  <c r="I35" i="181"/>
  <c r="N35" i="181"/>
  <c r="Q36" i="181" s="1"/>
  <c r="H35" i="181"/>
  <c r="L35" i="181"/>
  <c r="J13" i="181"/>
  <c r="O11" i="181"/>
  <c r="K13" i="181"/>
  <c r="K15" i="181"/>
  <c r="V15" i="181"/>
  <c r="Y16" i="181" s="1"/>
  <c r="L17" i="181"/>
  <c r="N25" i="181"/>
  <c r="P26" i="181" s="1"/>
  <c r="T37" i="181"/>
  <c r="L27" i="181"/>
  <c r="X37" i="181"/>
  <c r="H27" i="181"/>
  <c r="I17" i="181"/>
  <c r="M17" i="181"/>
  <c r="U37" i="181"/>
  <c r="M27" i="181"/>
  <c r="H17" i="181"/>
  <c r="K27" i="181"/>
  <c r="N27" i="181"/>
  <c r="O28" i="181" s="1"/>
  <c r="R39" i="181"/>
  <c r="AC39" i="181"/>
  <c r="S39" i="181"/>
  <c r="K29" i="181"/>
  <c r="N33" i="181"/>
  <c r="S34" i="181" s="1"/>
  <c r="T39" i="181"/>
  <c r="L29" i="181"/>
  <c r="G29" i="181"/>
  <c r="W39" i="181"/>
  <c r="L33" i="181"/>
  <c r="R37" i="181"/>
  <c r="AC37" i="181"/>
  <c r="J33" i="181"/>
  <c r="S37" i="181"/>
  <c r="E39" i="181"/>
  <c r="K35" i="181"/>
  <c r="V35" i="181"/>
  <c r="AA36" i="181" s="1"/>
  <c r="V33" i="181"/>
  <c r="G35" i="181"/>
  <c r="AA39" i="181"/>
  <c r="F17" i="182"/>
  <c r="I18" i="182" s="1"/>
  <c r="M11" i="182"/>
  <c r="F21" i="182"/>
  <c r="L22" i="182" s="1"/>
  <c r="N29" i="181"/>
  <c r="S30" i="181" s="1"/>
  <c r="N31" i="181"/>
  <c r="Q32" i="181" s="1"/>
  <c r="I11" i="182"/>
  <c r="L11" i="182"/>
  <c r="AC24" i="182"/>
  <c r="AB24" i="182"/>
  <c r="AA24" i="182"/>
  <c r="Z24" i="182"/>
  <c r="Y24" i="182"/>
  <c r="W24" i="182"/>
  <c r="X22" i="182"/>
  <c r="S24" i="182"/>
  <c r="Q22" i="183"/>
  <c r="P22" i="183"/>
  <c r="O22" i="183"/>
  <c r="U22" i="183"/>
  <c r="T22" i="183"/>
  <c r="R22" i="183"/>
  <c r="S22" i="183"/>
  <c r="N11" i="182"/>
  <c r="O12" i="182" s="1"/>
  <c r="Z22" i="182"/>
  <c r="U24" i="182"/>
  <c r="Q30" i="182"/>
  <c r="S14" i="182"/>
  <c r="W14" i="182"/>
  <c r="R16" i="182"/>
  <c r="Q18" i="182"/>
  <c r="AB20" i="182"/>
  <c r="AA22" i="182"/>
  <c r="Q26" i="182"/>
  <c r="AB28" i="182"/>
  <c r="X14" i="182"/>
  <c r="S16" i="182"/>
  <c r="W16" i="182"/>
  <c r="R18" i="182"/>
  <c r="AB22" i="182"/>
  <c r="O24" i="182"/>
  <c r="R26" i="182"/>
  <c r="U30" i="182"/>
  <c r="R30" i="182"/>
  <c r="P30" i="182"/>
  <c r="T30" i="182"/>
  <c r="F31" i="182"/>
  <c r="K32" i="182" s="1"/>
  <c r="V11" i="183"/>
  <c r="AC12" i="183" s="1"/>
  <c r="Y14" i="182"/>
  <c r="T16" i="182"/>
  <c r="X16" i="182"/>
  <c r="S18" i="182"/>
  <c r="AC22" i="182"/>
  <c r="P24" i="182"/>
  <c r="G26" i="182"/>
  <c r="S26" i="182"/>
  <c r="V39" i="182"/>
  <c r="AB40" i="182" s="1"/>
  <c r="Y30" i="182"/>
  <c r="AB30" i="182"/>
  <c r="Z30" i="182"/>
  <c r="M39" i="182"/>
  <c r="N11" i="183"/>
  <c r="S12" i="183" s="1"/>
  <c r="G11" i="182"/>
  <c r="Z14" i="182"/>
  <c r="U16" i="182"/>
  <c r="Y16" i="182"/>
  <c r="T18" i="182"/>
  <c r="X18" i="182"/>
  <c r="W20" i="182"/>
  <c r="Q24" i="182"/>
  <c r="H26" i="182"/>
  <c r="T26" i="182"/>
  <c r="X26" i="182"/>
  <c r="W28" i="182"/>
  <c r="E39" i="182"/>
  <c r="O14" i="182"/>
  <c r="Z16" i="182"/>
  <c r="X20" i="182"/>
  <c r="W22" i="182"/>
  <c r="R24" i="182"/>
  <c r="I26" i="182"/>
  <c r="U26" i="182"/>
  <c r="V37" i="182"/>
  <c r="Y38" i="182" s="1"/>
  <c r="X28" i="182"/>
  <c r="F29" i="182"/>
  <c r="F35" i="182"/>
  <c r="K36" i="182" s="1"/>
  <c r="AC36" i="182"/>
  <c r="AB36" i="182"/>
  <c r="AA36" i="182"/>
  <c r="Z36" i="182"/>
  <c r="Y36" i="182"/>
  <c r="W36" i="182"/>
  <c r="U32" i="182"/>
  <c r="X34" i="182"/>
  <c r="S36" i="182"/>
  <c r="J37" i="182"/>
  <c r="I39" i="182"/>
  <c r="O32" i="182"/>
  <c r="F33" i="182"/>
  <c r="M34" i="182" s="1"/>
  <c r="Z34" i="182"/>
  <c r="N39" i="182"/>
  <c r="Q40" i="182" s="1"/>
  <c r="K11" i="183"/>
  <c r="M11" i="183"/>
  <c r="AC20" i="183"/>
  <c r="AB20" i="183"/>
  <c r="AA20" i="183"/>
  <c r="Z20" i="183"/>
  <c r="Y20" i="183"/>
  <c r="W20" i="183"/>
  <c r="P32" i="182"/>
  <c r="F35" i="183"/>
  <c r="H36" i="183" s="1"/>
  <c r="Q32" i="182"/>
  <c r="AC32" i="182"/>
  <c r="AB34" i="182"/>
  <c r="O36" i="182"/>
  <c r="F23" i="183"/>
  <c r="J24" i="183" s="1"/>
  <c r="J11" i="183"/>
  <c r="R32" i="182"/>
  <c r="F17" i="183"/>
  <c r="J18" i="183" s="1"/>
  <c r="F19" i="183"/>
  <c r="G20" i="183" s="1"/>
  <c r="F21" i="183"/>
  <c r="I22" i="183" s="1"/>
  <c r="S32" i="182"/>
  <c r="H37" i="182"/>
  <c r="G39" i="182"/>
  <c r="F13" i="183"/>
  <c r="X32" i="182"/>
  <c r="W34" i="182"/>
  <c r="R36" i="182"/>
  <c r="I37" i="182"/>
  <c r="H39" i="182"/>
  <c r="X18" i="183"/>
  <c r="S20" i="183"/>
  <c r="F29" i="183"/>
  <c r="H30" i="183" s="1"/>
  <c r="E37" i="183"/>
  <c r="D39" i="183"/>
  <c r="P14" i="183"/>
  <c r="AB14" i="183"/>
  <c r="O16" i="183"/>
  <c r="Z18" i="183"/>
  <c r="U20" i="183"/>
  <c r="X22" i="183"/>
  <c r="S24" i="183"/>
  <c r="Y26" i="183"/>
  <c r="V37" i="183"/>
  <c r="AA38" i="183" s="1"/>
  <c r="Q14" i="183"/>
  <c r="AC14" i="183"/>
  <c r="P16" i="183"/>
  <c r="AB16" i="183"/>
  <c r="O18" i="183"/>
  <c r="AA18" i="183"/>
  <c r="Y22" i="183"/>
  <c r="T24" i="183"/>
  <c r="X24" i="183"/>
  <c r="T26" i="183"/>
  <c r="S26" i="183"/>
  <c r="Z32" i="183"/>
  <c r="Y32" i="183"/>
  <c r="W32" i="183"/>
  <c r="AC32" i="183"/>
  <c r="AB32" i="183"/>
  <c r="R14" i="183"/>
  <c r="Q16" i="183"/>
  <c r="AB18" i="183"/>
  <c r="O20" i="183"/>
  <c r="AC26" i="183"/>
  <c r="X26" i="183"/>
  <c r="AA26" i="183"/>
  <c r="S14" i="183"/>
  <c r="AC18" i="183"/>
  <c r="P20" i="183"/>
  <c r="AB26" i="183"/>
  <c r="J37" i="183"/>
  <c r="T14" i="183"/>
  <c r="X14" i="183"/>
  <c r="S16" i="183"/>
  <c r="Q20" i="183"/>
  <c r="AB22" i="183"/>
  <c r="O24" i="183"/>
  <c r="F25" i="183"/>
  <c r="G26" i="183" s="1"/>
  <c r="F31" i="183"/>
  <c r="I39" i="183"/>
  <c r="Y14" i="183"/>
  <c r="X16" i="183"/>
  <c r="W18" i="183"/>
  <c r="R20" i="183"/>
  <c r="P24" i="183"/>
  <c r="O26" i="183"/>
  <c r="F27" i="183"/>
  <c r="L28" i="183" s="1"/>
  <c r="U34" i="183"/>
  <c r="T34" i="183"/>
  <c r="R34" i="183"/>
  <c r="Q34" i="183"/>
  <c r="P34" i="183"/>
  <c r="H37" i="183"/>
  <c r="G39" i="183"/>
  <c r="S28" i="183"/>
  <c r="W28" i="183"/>
  <c r="Q32" i="183"/>
  <c r="AB34" i="183"/>
  <c r="O36" i="183"/>
  <c r="AA36" i="183"/>
  <c r="T28" i="183"/>
  <c r="X28" i="183"/>
  <c r="W30" i="183"/>
  <c r="R32" i="183"/>
  <c r="AC34" i="183"/>
  <c r="P36" i="183"/>
  <c r="AB36" i="183"/>
  <c r="U28" i="183"/>
  <c r="Y28" i="183"/>
  <c r="T30" i="183"/>
  <c r="X30" i="183"/>
  <c r="S32" i="183"/>
  <c r="Q36" i="183"/>
  <c r="AC36" i="183"/>
  <c r="X34" i="183"/>
  <c r="S36" i="183"/>
  <c r="P28" i="183"/>
  <c r="Y34" i="183"/>
  <c r="X36" i="183"/>
  <c r="K37" i="183"/>
  <c r="J39" i="183"/>
  <c r="AN11" i="115"/>
  <c r="AG11" i="115"/>
  <c r="AF15" i="115"/>
  <c r="K16" i="182" l="1"/>
  <c r="L16" i="183"/>
  <c r="K16" i="183"/>
  <c r="K20" i="182"/>
  <c r="L16" i="182"/>
  <c r="G37" i="181"/>
  <c r="H18" i="182"/>
  <c r="G18" i="182"/>
  <c r="H37" i="181"/>
  <c r="G34" i="183"/>
  <c r="H34" i="183"/>
  <c r="Z38" i="183"/>
  <c r="F37" i="183"/>
  <c r="H38" i="183" s="1"/>
  <c r="J32" i="183"/>
  <c r="G32" i="183"/>
  <c r="H32" i="183"/>
  <c r="G16" i="183"/>
  <c r="H16" i="183"/>
  <c r="M16" i="183"/>
  <c r="J16" i="183"/>
  <c r="AA40" i="183"/>
  <c r="AB40" i="183"/>
  <c r="Z40" i="183"/>
  <c r="X40" i="183"/>
  <c r="L36" i="183"/>
  <c r="M36" i="183"/>
  <c r="R12" i="183"/>
  <c r="AC12" i="182"/>
  <c r="L24" i="182"/>
  <c r="H24" i="182"/>
  <c r="I24" i="182"/>
  <c r="G22" i="182"/>
  <c r="L20" i="182"/>
  <c r="G20" i="182"/>
  <c r="J20" i="182"/>
  <c r="M20" i="182"/>
  <c r="I20" i="182"/>
  <c r="G14" i="182"/>
  <c r="M14" i="182"/>
  <c r="J14" i="182"/>
  <c r="H14" i="182"/>
  <c r="K14" i="182"/>
  <c r="L14" i="182"/>
  <c r="Z12" i="182"/>
  <c r="W12" i="182"/>
  <c r="X12" i="182"/>
  <c r="I28" i="182"/>
  <c r="L28" i="182"/>
  <c r="H28" i="182"/>
  <c r="M28" i="182"/>
  <c r="G28" i="182"/>
  <c r="X38" i="182"/>
  <c r="AC40" i="182"/>
  <c r="H32" i="182"/>
  <c r="R38" i="182"/>
  <c r="J28" i="182"/>
  <c r="O38" i="182"/>
  <c r="S38" i="182"/>
  <c r="Q38" i="182"/>
  <c r="T38" i="182"/>
  <c r="U38" i="182"/>
  <c r="K24" i="182"/>
  <c r="G24" i="182"/>
  <c r="Y40" i="183"/>
  <c r="M34" i="183"/>
  <c r="J34" i="183"/>
  <c r="W38" i="183"/>
  <c r="L34" i="183"/>
  <c r="I34" i="183"/>
  <c r="AC40" i="183"/>
  <c r="W12" i="183"/>
  <c r="K22" i="183"/>
  <c r="L24" i="183"/>
  <c r="I26" i="183"/>
  <c r="K24" i="183"/>
  <c r="M24" i="183"/>
  <c r="I24" i="183"/>
  <c r="W30" i="181"/>
  <c r="J20" i="183"/>
  <c r="G39" i="181"/>
  <c r="L26" i="183"/>
  <c r="F11" i="183"/>
  <c r="I12" i="183" s="1"/>
  <c r="M18" i="183"/>
  <c r="P38" i="183"/>
  <c r="H18" i="183"/>
  <c r="H28" i="183"/>
  <c r="K18" i="183"/>
  <c r="U40" i="183"/>
  <c r="P40" i="183"/>
  <c r="O38" i="183"/>
  <c r="Z30" i="181"/>
  <c r="S40" i="183"/>
  <c r="T38" i="183"/>
  <c r="O40" i="183"/>
  <c r="G30" i="183"/>
  <c r="G18" i="183"/>
  <c r="L18" i="183"/>
  <c r="Z12" i="183"/>
  <c r="AB30" i="181"/>
  <c r="G36" i="183"/>
  <c r="R40" i="183"/>
  <c r="W24" i="181"/>
  <c r="AA30" i="181"/>
  <c r="T40" i="183"/>
  <c r="X30" i="181"/>
  <c r="R36" i="181"/>
  <c r="AA40" i="182"/>
  <c r="I16" i="182"/>
  <c r="M16" i="182"/>
  <c r="K22" i="182"/>
  <c r="G16" i="182"/>
  <c r="J32" i="182"/>
  <c r="M22" i="182"/>
  <c r="Z40" i="182"/>
  <c r="X40" i="182"/>
  <c r="H16" i="182"/>
  <c r="W40" i="182"/>
  <c r="M36" i="182"/>
  <c r="R24" i="181"/>
  <c r="AB12" i="182"/>
  <c r="J24" i="182"/>
  <c r="L34" i="182"/>
  <c r="Q24" i="181"/>
  <c r="AA12" i="182"/>
  <c r="L36" i="182"/>
  <c r="I36" i="182"/>
  <c r="T12" i="182"/>
  <c r="J34" i="182"/>
  <c r="H34" i="182"/>
  <c r="Z26" i="181"/>
  <c r="S20" i="181"/>
  <c r="Z24" i="181"/>
  <c r="O20" i="181"/>
  <c r="U28" i="181"/>
  <c r="S14" i="181"/>
  <c r="O14" i="181"/>
  <c r="T14" i="181"/>
  <c r="P14" i="181"/>
  <c r="U14" i="181"/>
  <c r="M39" i="181"/>
  <c r="P20" i="181"/>
  <c r="Y30" i="181"/>
  <c r="R14" i="181"/>
  <c r="W16" i="181"/>
  <c r="R18" i="181"/>
  <c r="L11" i="181"/>
  <c r="U18" i="181"/>
  <c r="Z28" i="181"/>
  <c r="P18" i="181"/>
  <c r="Q20" i="181"/>
  <c r="T18" i="181"/>
  <c r="O18" i="181"/>
  <c r="I39" i="181"/>
  <c r="AA28" i="181"/>
  <c r="S18" i="181"/>
  <c r="X28" i="181"/>
  <c r="X26" i="181"/>
  <c r="Y14" i="181"/>
  <c r="AB14" i="181"/>
  <c r="AC18" i="181"/>
  <c r="Z14" i="181"/>
  <c r="X14" i="181"/>
  <c r="W14" i="181"/>
  <c r="AC14" i="181"/>
  <c r="T26" i="181"/>
  <c r="Q16" i="181"/>
  <c r="Y18" i="181"/>
  <c r="AA14" i="181"/>
  <c r="Y28" i="181"/>
  <c r="AB18" i="181"/>
  <c r="W34" i="181"/>
  <c r="R26" i="181"/>
  <c r="AB20" i="181"/>
  <c r="W32" i="181"/>
  <c r="AC16" i="181"/>
  <c r="AB22" i="181"/>
  <c r="T30" i="181"/>
  <c r="AB34" i="181"/>
  <c r="X24" i="181"/>
  <c r="W22" i="181"/>
  <c r="F31" i="181"/>
  <c r="I32" i="181" s="1"/>
  <c r="AA24" i="181"/>
  <c r="AC34" i="181"/>
  <c r="Z32" i="181"/>
  <c r="U30" i="181"/>
  <c r="X32" i="181"/>
  <c r="Y34" i="181"/>
  <c r="S22" i="181"/>
  <c r="AA22" i="181"/>
  <c r="Z16" i="181"/>
  <c r="R30" i="181"/>
  <c r="P36" i="181"/>
  <c r="O30" i="181"/>
  <c r="Y32" i="181"/>
  <c r="Y24" i="181"/>
  <c r="AB24" i="181"/>
  <c r="F17" i="181"/>
  <c r="I18" i="181" s="1"/>
  <c r="O40" i="182"/>
  <c r="L18" i="182"/>
  <c r="J18" i="182"/>
  <c r="K18" i="182"/>
  <c r="R32" i="181"/>
  <c r="H26" i="183"/>
  <c r="AC38" i="183"/>
  <c r="Y38" i="183"/>
  <c r="X38" i="183"/>
  <c r="M20" i="183"/>
  <c r="U12" i="183"/>
  <c r="P12" i="183"/>
  <c r="T12" i="183"/>
  <c r="I30" i="182"/>
  <c r="K30" i="182"/>
  <c r="J37" i="181"/>
  <c r="S36" i="181"/>
  <c r="P28" i="181"/>
  <c r="R28" i="181"/>
  <c r="Q28" i="181"/>
  <c r="L37" i="181"/>
  <c r="S28" i="181"/>
  <c r="H39" i="181"/>
  <c r="N39" i="181"/>
  <c r="Q22" i="181"/>
  <c r="T22" i="181"/>
  <c r="U22" i="181"/>
  <c r="T24" i="181"/>
  <c r="P24" i="181"/>
  <c r="J14" i="183"/>
  <c r="K14" i="183"/>
  <c r="U40" i="182"/>
  <c r="O34" i="181"/>
  <c r="U36" i="181"/>
  <c r="F39" i="183"/>
  <c r="J40" i="183" s="1"/>
  <c r="M28" i="183"/>
  <c r="K28" i="183"/>
  <c r="J28" i="183"/>
  <c r="M26" i="183"/>
  <c r="I28" i="183"/>
  <c r="M14" i="183"/>
  <c r="I36" i="183"/>
  <c r="J36" i="183"/>
  <c r="H24" i="183"/>
  <c r="AB38" i="182"/>
  <c r="W38" i="182"/>
  <c r="X12" i="183"/>
  <c r="AA12" i="183"/>
  <c r="AB12" i="183"/>
  <c r="G36" i="182"/>
  <c r="S12" i="182"/>
  <c r="Q12" i="182"/>
  <c r="R12" i="182"/>
  <c r="M18" i="182"/>
  <c r="AA16" i="181"/>
  <c r="X16" i="181"/>
  <c r="AB16" i="181"/>
  <c r="X34" i="181"/>
  <c r="U34" i="181"/>
  <c r="AB26" i="181"/>
  <c r="AA26" i="181"/>
  <c r="W26" i="181"/>
  <c r="F15" i="181"/>
  <c r="K16" i="181" s="1"/>
  <c r="F19" i="181"/>
  <c r="U24" i="181"/>
  <c r="F39" i="182"/>
  <c r="G40" i="182" s="1"/>
  <c r="J39" i="181"/>
  <c r="N11" i="181"/>
  <c r="H20" i="183"/>
  <c r="L14" i="183"/>
  <c r="L22" i="183"/>
  <c r="J26" i="183"/>
  <c r="F11" i="182"/>
  <c r="L12" i="182" s="1"/>
  <c r="G34" i="182"/>
  <c r="H30" i="182"/>
  <c r="Y36" i="181"/>
  <c r="Z36" i="181"/>
  <c r="R34" i="181"/>
  <c r="P34" i="181"/>
  <c r="K39" i="181"/>
  <c r="M37" i="181"/>
  <c r="J11" i="181"/>
  <c r="AC36" i="181"/>
  <c r="F27" i="181"/>
  <c r="I37" i="181"/>
  <c r="P32" i="181"/>
  <c r="O32" i="181"/>
  <c r="S32" i="181"/>
  <c r="G14" i="183"/>
  <c r="L39" i="181"/>
  <c r="T16" i="181"/>
  <c r="P16" i="181"/>
  <c r="O16" i="181"/>
  <c r="U38" i="183"/>
  <c r="Q38" i="183"/>
  <c r="M32" i="183"/>
  <c r="J30" i="183"/>
  <c r="M30" i="183"/>
  <c r="L30" i="183"/>
  <c r="H14" i="183"/>
  <c r="I14" i="183"/>
  <c r="M30" i="182"/>
  <c r="J30" i="182"/>
  <c r="G30" i="182"/>
  <c r="F35" i="181"/>
  <c r="L36" i="181" s="1"/>
  <c r="K37" i="181"/>
  <c r="X36" i="181"/>
  <c r="V39" i="181"/>
  <c r="AC40" i="181" s="1"/>
  <c r="U32" i="181"/>
  <c r="T32" i="181"/>
  <c r="S16" i="181"/>
  <c r="Z20" i="181"/>
  <c r="Y20" i="181"/>
  <c r="T34" i="181"/>
  <c r="F23" i="181"/>
  <c r="G24" i="181" s="1"/>
  <c r="R20" i="181"/>
  <c r="U20" i="181"/>
  <c r="P22" i="181"/>
  <c r="Q34" i="181"/>
  <c r="T40" i="182"/>
  <c r="S40" i="182"/>
  <c r="R40" i="182"/>
  <c r="G22" i="183"/>
  <c r="AB38" i="183"/>
  <c r="K36" i="183"/>
  <c r="H22" i="183"/>
  <c r="I18" i="183"/>
  <c r="F37" i="182"/>
  <c r="J38" i="182" s="1"/>
  <c r="Q12" i="183"/>
  <c r="K34" i="182"/>
  <c r="I34" i="182"/>
  <c r="G24" i="183"/>
  <c r="G32" i="182"/>
  <c r="L32" i="182"/>
  <c r="I32" i="182"/>
  <c r="Z38" i="182"/>
  <c r="M32" i="182"/>
  <c r="K26" i="183"/>
  <c r="P12" i="182"/>
  <c r="J22" i="182"/>
  <c r="H22" i="182"/>
  <c r="I22" i="182"/>
  <c r="AA34" i="181"/>
  <c r="Z34" i="181"/>
  <c r="T36" i="181"/>
  <c r="F29" i="181"/>
  <c r="K11" i="181"/>
  <c r="AB36" i="181"/>
  <c r="AB28" i="181"/>
  <c r="W28" i="181"/>
  <c r="X20" i="181"/>
  <c r="R16" i="181"/>
  <c r="AA20" i="181"/>
  <c r="O24" i="181"/>
  <c r="H11" i="181"/>
  <c r="F21" i="181"/>
  <c r="G22" i="181" s="1"/>
  <c r="Z18" i="181"/>
  <c r="W18" i="181"/>
  <c r="AA18" i="181"/>
  <c r="AC20" i="181"/>
  <c r="F33" i="181"/>
  <c r="N37" i="181"/>
  <c r="M11" i="181"/>
  <c r="I32" i="183"/>
  <c r="K32" i="183"/>
  <c r="L32" i="183"/>
  <c r="K30" i="183"/>
  <c r="G28" i="183"/>
  <c r="I20" i="183"/>
  <c r="R38" i="183"/>
  <c r="I30" i="183"/>
  <c r="M22" i="183"/>
  <c r="L20" i="183"/>
  <c r="J22" i="183"/>
  <c r="Y12" i="183"/>
  <c r="J36" i="182"/>
  <c r="H36" i="182"/>
  <c r="AC38" i="182"/>
  <c r="O12" i="183"/>
  <c r="Y40" i="182"/>
  <c r="L30" i="182"/>
  <c r="K20" i="183"/>
  <c r="AA38" i="182"/>
  <c r="P40" i="182"/>
  <c r="P30" i="181"/>
  <c r="Q30" i="181"/>
  <c r="O36" i="181"/>
  <c r="U12" i="182"/>
  <c r="W36" i="181"/>
  <c r="T28" i="181"/>
  <c r="Q26" i="181"/>
  <c r="S26" i="181"/>
  <c r="O26" i="181"/>
  <c r="U16" i="181"/>
  <c r="AB32" i="181"/>
  <c r="AA32" i="181"/>
  <c r="V37" i="181"/>
  <c r="AC38" i="181" s="1"/>
  <c r="U26" i="181"/>
  <c r="AC22" i="181"/>
  <c r="Y22" i="181"/>
  <c r="X22" i="181"/>
  <c r="AC32" i="181"/>
  <c r="V11" i="181"/>
  <c r="W12" i="181" s="1"/>
  <c r="O22" i="181"/>
  <c r="F25" i="181"/>
  <c r="F13" i="181"/>
  <c r="J14" i="181" s="1"/>
  <c r="G11" i="181"/>
  <c r="AC26" i="181"/>
  <c r="I11" i="181"/>
  <c r="J12" i="183" l="1"/>
  <c r="M12" i="183"/>
  <c r="H12" i="183"/>
  <c r="L12" i="183"/>
  <c r="G12" i="183"/>
  <c r="K12" i="183"/>
  <c r="M12" i="182"/>
  <c r="I12" i="182"/>
  <c r="G12" i="182"/>
  <c r="J32" i="181"/>
  <c r="G40" i="183"/>
  <c r="K38" i="183"/>
  <c r="G38" i="183"/>
  <c r="J38" i="183"/>
  <c r="M32" i="181"/>
  <c r="J16" i="181"/>
  <c r="M16" i="181"/>
  <c r="L32" i="181"/>
  <c r="G16" i="181"/>
  <c r="I36" i="181"/>
  <c r="I24" i="181"/>
  <c r="W38" i="181"/>
  <c r="K22" i="181"/>
  <c r="AA40" i="181"/>
  <c r="W40" i="181"/>
  <c r="K36" i="181"/>
  <c r="F37" i="181"/>
  <c r="H20" i="181"/>
  <c r="L30" i="181"/>
  <c r="K30" i="181"/>
  <c r="T38" i="181"/>
  <c r="H32" i="181"/>
  <c r="I20" i="181"/>
  <c r="U38" i="181"/>
  <c r="G32" i="181"/>
  <c r="S38" i="181"/>
  <c r="F39" i="181"/>
  <c r="I40" i="181" s="1"/>
  <c r="K20" i="181"/>
  <c r="G30" i="181"/>
  <c r="G36" i="181"/>
  <c r="K32" i="181"/>
  <c r="J28" i="181"/>
  <c r="I28" i="181"/>
  <c r="H28" i="181"/>
  <c r="J34" i="181"/>
  <c r="H38" i="182"/>
  <c r="U40" i="181"/>
  <c r="Q40" i="181"/>
  <c r="O40" i="181"/>
  <c r="H18" i="181"/>
  <c r="F11" i="181"/>
  <c r="M12" i="181" s="1"/>
  <c r="AB38" i="181"/>
  <c r="Y38" i="181"/>
  <c r="Z38" i="181"/>
  <c r="AA38" i="181"/>
  <c r="K14" i="181"/>
  <c r="J18" i="181"/>
  <c r="J20" i="181"/>
  <c r="M20" i="181"/>
  <c r="G20" i="181"/>
  <c r="M18" i="181"/>
  <c r="G38" i="182"/>
  <c r="K38" i="182"/>
  <c r="M38" i="182"/>
  <c r="L38" i="182"/>
  <c r="G26" i="181"/>
  <c r="K26" i="181"/>
  <c r="J26" i="181"/>
  <c r="L26" i="181"/>
  <c r="M28" i="181"/>
  <c r="H40" i="183"/>
  <c r="L40" i="183"/>
  <c r="K40" i="183"/>
  <c r="M40" i="183"/>
  <c r="M22" i="181"/>
  <c r="L22" i="181"/>
  <c r="I22" i="181"/>
  <c r="L18" i="181"/>
  <c r="M24" i="181"/>
  <c r="K24" i="181"/>
  <c r="L24" i="181"/>
  <c r="H24" i="181"/>
  <c r="Y40" i="181"/>
  <c r="Z40" i="181"/>
  <c r="AB40" i="181"/>
  <c r="X40" i="181"/>
  <c r="Q38" i="181"/>
  <c r="H12" i="182"/>
  <c r="J12" i="182"/>
  <c r="K12" i="182"/>
  <c r="J22" i="181"/>
  <c r="R40" i="181"/>
  <c r="H36" i="181"/>
  <c r="M34" i="181"/>
  <c r="K28" i="181"/>
  <c r="G14" i="181"/>
  <c r="I38" i="182"/>
  <c r="I34" i="181"/>
  <c r="J24" i="181"/>
  <c r="R38" i="181"/>
  <c r="Y12" i="181"/>
  <c r="AB12" i="181"/>
  <c r="AC12" i="181"/>
  <c r="AA12" i="181"/>
  <c r="Z12" i="181"/>
  <c r="X12" i="181"/>
  <c r="K34" i="181"/>
  <c r="G34" i="181"/>
  <c r="H34" i="181"/>
  <c r="U12" i="181"/>
  <c r="T12" i="181"/>
  <c r="Q12" i="181"/>
  <c r="R12" i="181"/>
  <c r="P12" i="181"/>
  <c r="S12" i="181"/>
  <c r="I14" i="181"/>
  <c r="M14" i="181"/>
  <c r="L14" i="181"/>
  <c r="P40" i="181"/>
  <c r="I40" i="182"/>
  <c r="M30" i="181"/>
  <c r="H30" i="181"/>
  <c r="I30" i="181"/>
  <c r="J30" i="181"/>
  <c r="I40" i="183"/>
  <c r="H26" i="181"/>
  <c r="X38" i="181"/>
  <c r="M38" i="183"/>
  <c r="L38" i="183"/>
  <c r="I38" i="183"/>
  <c r="L34" i="181"/>
  <c r="L40" i="182"/>
  <c r="J40" i="182"/>
  <c r="K40" i="182"/>
  <c r="K18" i="181"/>
  <c r="G18" i="181"/>
  <c r="G28" i="181"/>
  <c r="H40" i="182"/>
  <c r="O38" i="181"/>
  <c r="P38" i="181"/>
  <c r="H14" i="181"/>
  <c r="M26" i="181"/>
  <c r="L28" i="181"/>
  <c r="I26" i="181"/>
  <c r="J36" i="181"/>
  <c r="M36" i="181"/>
  <c r="T40" i="181"/>
  <c r="H22" i="181"/>
  <c r="S40" i="181"/>
  <c r="O12" i="181"/>
  <c r="L16" i="181"/>
  <c r="I16" i="181"/>
  <c r="H16" i="181"/>
  <c r="L20" i="181"/>
  <c r="M40" i="182"/>
  <c r="K12" i="181" l="1"/>
  <c r="I12" i="181"/>
  <c r="H12" i="181"/>
  <c r="M38" i="181"/>
  <c r="J12" i="181"/>
  <c r="L38" i="181"/>
  <c r="H38" i="181"/>
  <c r="I38" i="181"/>
  <c r="K38" i="181"/>
  <c r="J38" i="181"/>
  <c r="G38" i="181"/>
  <c r="L40" i="181"/>
  <c r="J40" i="181"/>
  <c r="H40" i="181"/>
  <c r="G40" i="181"/>
  <c r="M40" i="181"/>
  <c r="K40" i="181"/>
  <c r="L12" i="181"/>
  <c r="G12" i="181"/>
  <c r="Z35" i="17" l="1"/>
  <c r="Z33" i="17"/>
  <c r="AC19" i="17"/>
  <c r="Q13" i="17"/>
  <c r="P38" i="17"/>
  <c r="P36" i="17"/>
  <c r="P25" i="17"/>
  <c r="P21" i="17"/>
  <c r="P23" i="17"/>
  <c r="P19" i="17"/>
  <c r="P17" i="17"/>
  <c r="P15" i="17"/>
  <c r="P13" i="17"/>
  <c r="P35" i="17"/>
  <c r="P33" i="17"/>
  <c r="P31" i="17"/>
  <c r="P29" i="17"/>
  <c r="P27" i="17"/>
  <c r="N13" i="17"/>
  <c r="N15" i="17"/>
  <c r="E28" i="154" l="1"/>
  <c r="M51" i="118"/>
  <c r="F27" i="118"/>
  <c r="F15" i="118"/>
  <c r="F36" i="118"/>
  <c r="F39" i="118"/>
  <c r="F42" i="118"/>
  <c r="F45" i="118"/>
  <c r="F48" i="118"/>
  <c r="F33" i="118"/>
  <c r="F21" i="118"/>
  <c r="F24" i="118"/>
  <c r="F30" i="118"/>
  <c r="F18" i="118"/>
  <c r="W32" i="122" l="1"/>
  <c r="Q10" i="121"/>
  <c r="Q12" i="121"/>
  <c r="Q14" i="121"/>
  <c r="Q16" i="121"/>
  <c r="G35" i="23" l="1"/>
  <c r="E16" i="23"/>
  <c r="W11" i="129" l="1"/>
  <c r="X11" i="129"/>
  <c r="Y11" i="129"/>
  <c r="Z11" i="129"/>
  <c r="AA11" i="129"/>
  <c r="AB11" i="129"/>
  <c r="AC11" i="129"/>
  <c r="J13" i="17"/>
  <c r="H38" i="17"/>
  <c r="K13" i="17" l="1"/>
  <c r="Q10" i="17"/>
  <c r="AC35" i="17"/>
  <c r="AB35" i="17"/>
  <c r="AD34" i="17"/>
  <c r="AC33" i="17"/>
  <c r="AB33" i="17"/>
  <c r="AD32" i="17"/>
  <c r="AC31" i="17"/>
  <c r="AB31" i="17"/>
  <c r="AD30" i="17"/>
  <c r="AC29" i="17"/>
  <c r="AB29" i="17"/>
  <c r="AD28" i="17"/>
  <c r="AC27" i="17"/>
  <c r="AB27" i="17"/>
  <c r="AD26" i="17"/>
  <c r="AC25" i="17"/>
  <c r="AB25" i="17"/>
  <c r="AD24" i="17"/>
  <c r="AC23" i="17"/>
  <c r="AB23" i="17"/>
  <c r="AD22" i="17"/>
  <c r="AC21" i="17"/>
  <c r="AB21" i="17"/>
  <c r="AD20" i="17"/>
  <c r="AB19" i="17"/>
  <c r="AD18" i="17"/>
  <c r="AC17" i="17"/>
  <c r="AB17" i="17"/>
  <c r="AD16" i="17"/>
  <c r="AC15" i="17"/>
  <c r="AB15" i="17"/>
  <c r="AC13" i="17"/>
  <c r="AB13" i="17"/>
  <c r="AC38" i="17"/>
  <c r="AB38" i="17"/>
  <c r="AC36" i="17"/>
  <c r="AB36" i="17"/>
  <c r="AD14" i="17"/>
  <c r="AD12" i="17"/>
  <c r="AC10" i="17"/>
  <c r="R34" i="17"/>
  <c r="R32" i="17"/>
  <c r="R30" i="17"/>
  <c r="R28" i="17"/>
  <c r="R26" i="17"/>
  <c r="R24" i="17"/>
  <c r="R22" i="17"/>
  <c r="R20" i="17"/>
  <c r="R18" i="17"/>
  <c r="R16" i="17"/>
  <c r="Q35" i="17"/>
  <c r="Q33" i="17"/>
  <c r="Q31" i="17"/>
  <c r="Q29" i="17"/>
  <c r="Q27" i="17"/>
  <c r="Q25" i="17"/>
  <c r="Q23" i="17"/>
  <c r="Q21" i="17"/>
  <c r="Q19" i="17"/>
  <c r="Q17" i="17"/>
  <c r="Q15" i="17"/>
  <c r="Q38" i="17"/>
  <c r="Q36" i="17"/>
  <c r="R14" i="17"/>
  <c r="R12" i="17"/>
  <c r="P10" i="17"/>
  <c r="Y48" i="12"/>
  <c r="AD38" i="17" l="1"/>
  <c r="AD36" i="17"/>
  <c r="AD10" i="17"/>
  <c r="R10" i="17"/>
  <c r="R38" i="17"/>
  <c r="R36" i="17"/>
  <c r="S33" i="12"/>
  <c r="F48" i="12"/>
  <c r="F45" i="12"/>
  <c r="F42" i="12"/>
  <c r="F30" i="12"/>
  <c r="F27" i="12"/>
  <c r="F24" i="12"/>
  <c r="F21" i="12"/>
  <c r="F18" i="12"/>
  <c r="F15" i="12"/>
  <c r="O55" i="109" l="1"/>
  <c r="E49" i="109"/>
  <c r="E46" i="109"/>
  <c r="E43" i="109"/>
  <c r="E40" i="109"/>
  <c r="E37" i="109"/>
  <c r="E34" i="109"/>
  <c r="E31" i="109"/>
  <c r="E28" i="109"/>
  <c r="E25" i="109"/>
  <c r="E22" i="109"/>
  <c r="E19" i="109"/>
  <c r="E16" i="109"/>
  <c r="O52" i="109"/>
  <c r="K39" i="109"/>
  <c r="C6" i="44"/>
  <c r="R13" i="77"/>
  <c r="E15" i="77"/>
  <c r="G13" i="119" l="1"/>
  <c r="F29" i="132" l="1"/>
  <c r="F15" i="132"/>
  <c r="Z51" i="151"/>
  <c r="W51" i="151"/>
  <c r="Z48" i="151"/>
  <c r="W48" i="151"/>
  <c r="Z45" i="151"/>
  <c r="W45" i="151"/>
  <c r="Z42" i="151"/>
  <c r="W42" i="151"/>
  <c r="Z39" i="151"/>
  <c r="W39" i="151"/>
  <c r="Z36" i="151"/>
  <c r="W36" i="151"/>
  <c r="Z33" i="151"/>
  <c r="W33" i="151"/>
  <c r="Z30" i="151"/>
  <c r="W30" i="151"/>
  <c r="Z27" i="151"/>
  <c r="W27" i="151"/>
  <c r="Z24" i="151"/>
  <c r="W24" i="151"/>
  <c r="Z21" i="151"/>
  <c r="W21" i="151"/>
  <c r="Z18" i="151"/>
  <c r="W18" i="151"/>
  <c r="T51" i="151"/>
  <c r="Q51" i="151"/>
  <c r="T48" i="151"/>
  <c r="Q48" i="151"/>
  <c r="T45" i="151"/>
  <c r="Q45" i="151"/>
  <c r="T42" i="151"/>
  <c r="Q42" i="151"/>
  <c r="T39" i="151"/>
  <c r="Q39" i="151"/>
  <c r="T36" i="151"/>
  <c r="Q36" i="151"/>
  <c r="T33" i="151"/>
  <c r="Q33" i="151"/>
  <c r="T30" i="151"/>
  <c r="Q30" i="151"/>
  <c r="T27" i="151"/>
  <c r="Q27" i="151"/>
  <c r="T24" i="151"/>
  <c r="Q24" i="151"/>
  <c r="T21" i="151"/>
  <c r="Q21" i="151"/>
  <c r="T18" i="151"/>
  <c r="Q18" i="151"/>
  <c r="H51" i="151"/>
  <c r="H48" i="151"/>
  <c r="H45" i="151"/>
  <c r="H42" i="151"/>
  <c r="H39" i="151"/>
  <c r="H36" i="151"/>
  <c r="H33" i="151"/>
  <c r="H30" i="151"/>
  <c r="H27" i="151"/>
  <c r="H24" i="151"/>
  <c r="H21" i="151"/>
  <c r="H18" i="151"/>
  <c r="D54" i="151"/>
  <c r="Z27" i="149"/>
  <c r="Z51" i="149"/>
  <c r="Z48" i="149"/>
  <c r="Z45" i="149"/>
  <c r="Z42" i="149"/>
  <c r="Z39" i="149"/>
  <c r="Z36" i="149"/>
  <c r="W51" i="149"/>
  <c r="W48" i="149"/>
  <c r="W45" i="149"/>
  <c r="W42" i="149"/>
  <c r="W39" i="149"/>
  <c r="W36" i="149"/>
  <c r="Z33" i="149"/>
  <c r="Z30" i="149"/>
  <c r="Z24" i="149"/>
  <c r="Z21" i="149"/>
  <c r="Z18" i="149"/>
  <c r="W33" i="149"/>
  <c r="W30" i="149"/>
  <c r="W27" i="149"/>
  <c r="W24" i="149"/>
  <c r="W21" i="149"/>
  <c r="W18" i="149"/>
  <c r="T51" i="149"/>
  <c r="T48" i="149"/>
  <c r="T45" i="149"/>
  <c r="T42" i="149"/>
  <c r="T39" i="149"/>
  <c r="T36" i="149"/>
  <c r="Q51" i="149"/>
  <c r="Q48" i="149"/>
  <c r="Q45" i="149"/>
  <c r="Q42" i="149"/>
  <c r="Q39" i="149"/>
  <c r="Q36" i="149"/>
  <c r="T33" i="149"/>
  <c r="T30" i="149"/>
  <c r="T27" i="149"/>
  <c r="T24" i="149"/>
  <c r="T21" i="149"/>
  <c r="T18" i="149"/>
  <c r="Q33" i="149"/>
  <c r="Q30" i="149"/>
  <c r="Q27" i="149"/>
  <c r="Q24" i="149"/>
  <c r="Q21" i="149"/>
  <c r="Q18" i="149"/>
  <c r="H51" i="149"/>
  <c r="H48" i="149"/>
  <c r="H45" i="149"/>
  <c r="H42" i="149"/>
  <c r="H39" i="149"/>
  <c r="H36" i="149"/>
  <c r="H33" i="149"/>
  <c r="H30" i="149"/>
  <c r="H27" i="149"/>
  <c r="H24" i="149"/>
  <c r="H21" i="149"/>
  <c r="H18" i="149"/>
  <c r="D15" i="149"/>
  <c r="D15" i="141"/>
  <c r="T15" i="149" l="1"/>
  <c r="D11" i="42" l="1"/>
  <c r="Z46" i="42"/>
  <c r="U16" i="42"/>
  <c r="L11" i="42"/>
  <c r="M43" i="42"/>
  <c r="T15" i="114" l="1"/>
  <c r="U15" i="114"/>
  <c r="V15" i="114"/>
  <c r="W15" i="114"/>
  <c r="X15" i="114"/>
  <c r="Y15" i="114"/>
  <c r="Z15" i="114"/>
  <c r="AA15" i="114"/>
  <c r="AB15" i="114"/>
  <c r="AC15" i="114"/>
  <c r="AD15" i="114"/>
  <c r="AE15" i="114"/>
  <c r="T17" i="114"/>
  <c r="U17" i="114"/>
  <c r="V17" i="114"/>
  <c r="W17" i="114"/>
  <c r="X17" i="114"/>
  <c r="Y17" i="114"/>
  <c r="Z17" i="114"/>
  <c r="AA17" i="114"/>
  <c r="AB17" i="114"/>
  <c r="AC17" i="114"/>
  <c r="AD17" i="114"/>
  <c r="AE17" i="114"/>
  <c r="X14" i="17"/>
  <c r="V23" i="17"/>
  <c r="Z23" i="17"/>
  <c r="Y23" i="17"/>
  <c r="W23" i="17"/>
  <c r="Z21" i="17"/>
  <c r="Y21" i="17"/>
  <c r="W21" i="17"/>
  <c r="V21" i="17"/>
  <c r="Z19" i="17"/>
  <c r="Y19" i="17"/>
  <c r="W19" i="17"/>
  <c r="V19" i="17"/>
  <c r="Z17" i="17"/>
  <c r="Y17" i="17"/>
  <c r="W17" i="17"/>
  <c r="V17" i="17"/>
  <c r="Z15" i="17"/>
  <c r="Y15" i="17"/>
  <c r="W15" i="17"/>
  <c r="V15" i="17"/>
  <c r="Z13" i="17"/>
  <c r="Y13" i="17"/>
  <c r="W13" i="17"/>
  <c r="V13" i="17"/>
  <c r="V33" i="48"/>
  <c r="Z35" i="48" s="1"/>
  <c r="D35" i="174" l="1"/>
  <c r="D33" i="174"/>
  <c r="D31" i="174"/>
  <c r="D29" i="174"/>
  <c r="D27" i="174"/>
  <c r="D25" i="174"/>
  <c r="D23" i="174"/>
  <c r="D21" i="174"/>
  <c r="D19" i="174"/>
  <c r="D17" i="174"/>
  <c r="D15" i="174"/>
  <c r="D13" i="174"/>
  <c r="D35" i="173"/>
  <c r="D33" i="173"/>
  <c r="D31" i="173"/>
  <c r="D29" i="173"/>
  <c r="D27" i="173"/>
  <c r="D25" i="173"/>
  <c r="D23" i="173"/>
  <c r="D21" i="173"/>
  <c r="D19" i="173"/>
  <c r="D17" i="173"/>
  <c r="D15" i="173"/>
  <c r="D13" i="173"/>
  <c r="M14" i="172"/>
  <c r="P14" i="172" l="1"/>
  <c r="H14" i="172"/>
  <c r="G14" i="172"/>
  <c r="I14" i="172"/>
  <c r="O14" i="172"/>
  <c r="F14" i="172"/>
  <c r="N14" i="172"/>
  <c r="E14" i="172"/>
  <c r="L14" i="172"/>
  <c r="K14" i="172"/>
  <c r="J14" i="172"/>
  <c r="D35" i="169" l="1"/>
  <c r="D33" i="169"/>
  <c r="D31" i="169"/>
  <c r="D29" i="169"/>
  <c r="E30" i="169" s="1"/>
  <c r="D27" i="169"/>
  <c r="D25" i="169"/>
  <c r="D23" i="169"/>
  <c r="D21" i="169"/>
  <c r="D19" i="169"/>
  <c r="D17" i="169"/>
  <c r="D15" i="169"/>
  <c r="D13" i="169"/>
  <c r="D16" i="167"/>
  <c r="D38" i="167"/>
  <c r="D36" i="167"/>
  <c r="D34" i="167"/>
  <c r="D32" i="167"/>
  <c r="D30" i="167"/>
  <c r="D28" i="167"/>
  <c r="D26" i="167"/>
  <c r="D24" i="167"/>
  <c r="D22" i="167"/>
  <c r="D20" i="167"/>
  <c r="D18" i="167"/>
  <c r="K18" i="168"/>
  <c r="J18" i="168"/>
  <c r="I18" i="168"/>
  <c r="H18" i="168"/>
  <c r="G18" i="168"/>
  <c r="F18" i="168"/>
  <c r="K51" i="168"/>
  <c r="J51" i="168"/>
  <c r="I51" i="168"/>
  <c r="H51" i="168"/>
  <c r="G51" i="168"/>
  <c r="F51" i="168"/>
  <c r="K48" i="168"/>
  <c r="J48" i="168"/>
  <c r="I48" i="168"/>
  <c r="H48" i="168"/>
  <c r="G48" i="168"/>
  <c r="F48" i="168"/>
  <c r="K45" i="168"/>
  <c r="J45" i="168"/>
  <c r="I45" i="168"/>
  <c r="H45" i="168"/>
  <c r="G45" i="168"/>
  <c r="F45" i="168"/>
  <c r="K42" i="168"/>
  <c r="J42" i="168"/>
  <c r="I42" i="168"/>
  <c r="H42" i="168"/>
  <c r="G42" i="168"/>
  <c r="F42" i="168"/>
  <c r="K39" i="168"/>
  <c r="J39" i="168"/>
  <c r="I39" i="168"/>
  <c r="H39" i="168"/>
  <c r="G39" i="168"/>
  <c r="F39" i="168"/>
  <c r="K33" i="168"/>
  <c r="J33" i="168"/>
  <c r="I33" i="168"/>
  <c r="H33" i="168"/>
  <c r="G33" i="168"/>
  <c r="F33" i="168"/>
  <c r="K30" i="168"/>
  <c r="J30" i="168"/>
  <c r="I30" i="168"/>
  <c r="H30" i="168"/>
  <c r="G30" i="168"/>
  <c r="F30" i="168"/>
  <c r="K27" i="168"/>
  <c r="J27" i="168"/>
  <c r="I27" i="168"/>
  <c r="H27" i="168"/>
  <c r="G27" i="168"/>
  <c r="F27" i="168"/>
  <c r="K21" i="168"/>
  <c r="J21" i="168"/>
  <c r="I21" i="168"/>
  <c r="H21" i="168"/>
  <c r="G21" i="168"/>
  <c r="F21" i="168"/>
  <c r="D49" i="168"/>
  <c r="H50" i="168" s="1"/>
  <c r="D46" i="168"/>
  <c r="I47" i="168" s="1"/>
  <c r="D43" i="168"/>
  <c r="J44" i="168" s="1"/>
  <c r="D40" i="168"/>
  <c r="D37" i="168"/>
  <c r="F38" i="168" s="1"/>
  <c r="D34" i="168"/>
  <c r="G35" i="168" s="1"/>
  <c r="D31" i="168"/>
  <c r="H32" i="168" s="1"/>
  <c r="D28" i="168"/>
  <c r="I29" i="168" s="1"/>
  <c r="D25" i="168"/>
  <c r="J26" i="168" s="1"/>
  <c r="D22" i="168"/>
  <c r="K23" i="168" s="1"/>
  <c r="D19" i="168"/>
  <c r="L20" i="168" s="1"/>
  <c r="D16" i="168"/>
  <c r="L17" i="168" s="1"/>
  <c r="E49" i="164"/>
  <c r="L41" i="168" l="1"/>
  <c r="M41" i="168"/>
  <c r="E17" i="168"/>
  <c r="J32" i="168"/>
  <c r="M17" i="168"/>
  <c r="E23" i="168"/>
  <c r="K44" i="168"/>
  <c r="I50" i="168"/>
  <c r="J50" i="168"/>
  <c r="L44" i="168"/>
  <c r="M44" i="168"/>
  <c r="E44" i="168"/>
  <c r="E41" i="168"/>
  <c r="G38" i="168"/>
  <c r="J38" i="168"/>
  <c r="H38" i="168"/>
  <c r="I32" i="168"/>
  <c r="J29" i="168"/>
  <c r="K29" i="168"/>
  <c r="K26" i="168"/>
  <c r="L26" i="168"/>
  <c r="L23" i="168"/>
  <c r="M23" i="168"/>
  <c r="M20" i="168"/>
  <c r="E20" i="168"/>
  <c r="K50" i="168"/>
  <c r="L50" i="168"/>
  <c r="E50" i="168"/>
  <c r="M50" i="168"/>
  <c r="F50" i="168"/>
  <c r="G50" i="168"/>
  <c r="J47" i="168"/>
  <c r="K47" i="168"/>
  <c r="L47" i="168"/>
  <c r="E47" i="168"/>
  <c r="M47" i="168"/>
  <c r="F47" i="168"/>
  <c r="G47" i="168"/>
  <c r="H47" i="168"/>
  <c r="F44" i="168"/>
  <c r="G44" i="168"/>
  <c r="H44" i="168"/>
  <c r="I44" i="168"/>
  <c r="F41" i="168"/>
  <c r="G41" i="168"/>
  <c r="H41" i="168"/>
  <c r="I41" i="168"/>
  <c r="J41" i="168"/>
  <c r="K41" i="168"/>
  <c r="I38" i="168"/>
  <c r="K38" i="168"/>
  <c r="L38" i="168"/>
  <c r="E38" i="168"/>
  <c r="M38" i="168"/>
  <c r="I35" i="168"/>
  <c r="H35" i="168"/>
  <c r="J35" i="168"/>
  <c r="K35" i="168"/>
  <c r="L35" i="168"/>
  <c r="E35" i="168"/>
  <c r="M35" i="168"/>
  <c r="F35" i="168"/>
  <c r="G20" i="168"/>
  <c r="F23" i="168"/>
  <c r="E26" i="168"/>
  <c r="M26" i="168"/>
  <c r="L29" i="168"/>
  <c r="K32" i="168"/>
  <c r="H20" i="168"/>
  <c r="G23" i="168"/>
  <c r="F26" i="168"/>
  <c r="E29" i="168"/>
  <c r="M29" i="168"/>
  <c r="L32" i="168"/>
  <c r="F20" i="168"/>
  <c r="I20" i="168"/>
  <c r="H23" i="168"/>
  <c r="G26" i="168"/>
  <c r="F29" i="168"/>
  <c r="E32" i="168"/>
  <c r="M32" i="168"/>
  <c r="J20" i="168"/>
  <c r="I23" i="168"/>
  <c r="H26" i="168"/>
  <c r="G29" i="168"/>
  <c r="F32" i="168"/>
  <c r="K20" i="168"/>
  <c r="J23" i="168"/>
  <c r="I26" i="168"/>
  <c r="H29" i="168"/>
  <c r="G32" i="168"/>
  <c r="F17" i="168"/>
  <c r="G17" i="168"/>
  <c r="I17" i="168"/>
  <c r="J17" i="168"/>
  <c r="H17" i="168"/>
  <c r="K17" i="168"/>
  <c r="J51" i="164"/>
  <c r="I51" i="164"/>
  <c r="H51" i="164"/>
  <c r="G51" i="164"/>
  <c r="F51" i="164"/>
  <c r="D49" i="164"/>
  <c r="D46" i="164"/>
  <c r="D43" i="164"/>
  <c r="D40" i="164"/>
  <c r="D37" i="164"/>
  <c r="D34" i="164"/>
  <c r="D31" i="164"/>
  <c r="F32" i="164" s="1"/>
  <c r="D28" i="164"/>
  <c r="F29" i="164" s="1"/>
  <c r="D25" i="164"/>
  <c r="D22" i="164"/>
  <c r="D19" i="164"/>
  <c r="D16" i="164"/>
  <c r="D37" i="163"/>
  <c r="D35" i="163"/>
  <c r="D33" i="163"/>
  <c r="D31" i="163"/>
  <c r="D29" i="163"/>
  <c r="D27" i="163"/>
  <c r="D25" i="163"/>
  <c r="D23" i="163"/>
  <c r="D21" i="163"/>
  <c r="D19" i="163"/>
  <c r="D17" i="163"/>
  <c r="D15" i="163"/>
  <c r="D35" i="157"/>
  <c r="D33" i="157"/>
  <c r="D31" i="157"/>
  <c r="D29" i="157"/>
  <c r="F30" i="157" s="1"/>
  <c r="D27" i="157"/>
  <c r="D25" i="157"/>
  <c r="D23" i="157"/>
  <c r="D21" i="157"/>
  <c r="D19" i="157"/>
  <c r="D17" i="157"/>
  <c r="D15" i="157"/>
  <c r="D13" i="157"/>
  <c r="M35" i="162"/>
  <c r="D35" i="162" s="1"/>
  <c r="M33" i="162"/>
  <c r="D33" i="162" s="1"/>
  <c r="M31" i="162"/>
  <c r="D31" i="162" s="1"/>
  <c r="M29" i="162"/>
  <c r="D29" i="162" s="1"/>
  <c r="M27" i="162"/>
  <c r="D27" i="162" s="1"/>
  <c r="M25" i="162"/>
  <c r="D25" i="162" s="1"/>
  <c r="M23" i="162"/>
  <c r="D23" i="162" s="1"/>
  <c r="M21" i="162"/>
  <c r="D21" i="162" s="1"/>
  <c r="M19" i="162"/>
  <c r="D19" i="162" s="1"/>
  <c r="M17" i="162"/>
  <c r="D17" i="162" s="1"/>
  <c r="M15" i="162"/>
  <c r="D15" i="162" s="1"/>
  <c r="M13" i="162"/>
  <c r="D13" i="162" s="1"/>
  <c r="L14" i="162" l="1"/>
  <c r="H29" i="164"/>
  <c r="G29" i="164"/>
  <c r="I29" i="164"/>
  <c r="J29" i="164"/>
  <c r="D49" i="154"/>
  <c r="D46" i="154"/>
  <c r="D43" i="154"/>
  <c r="D40" i="154"/>
  <c r="O41" i="154" s="1"/>
  <c r="D37" i="154"/>
  <c r="D34" i="154"/>
  <c r="D31" i="154"/>
  <c r="D28" i="154"/>
  <c r="D25" i="154"/>
  <c r="D22" i="154"/>
  <c r="D19" i="154"/>
  <c r="D16" i="154"/>
  <c r="D35" i="153"/>
  <c r="D33" i="153"/>
  <c r="H34" i="153" s="1"/>
  <c r="D31" i="153"/>
  <c r="D29" i="153"/>
  <c r="D27" i="153"/>
  <c r="D25" i="153"/>
  <c r="D23" i="153"/>
  <c r="D21" i="153"/>
  <c r="D19" i="153"/>
  <c r="D17" i="153"/>
  <c r="D15" i="153"/>
  <c r="D13" i="153"/>
  <c r="D36" i="100"/>
  <c r="D34" i="100"/>
  <c r="D32" i="100"/>
  <c r="D30" i="100"/>
  <c r="D28" i="100"/>
  <c r="D26" i="100"/>
  <c r="D24" i="100"/>
  <c r="D22" i="100"/>
  <c r="Z23" i="100" s="1"/>
  <c r="D20" i="100"/>
  <c r="D18" i="100"/>
  <c r="D16" i="100"/>
  <c r="D14" i="100"/>
  <c r="D36" i="99"/>
  <c r="D34" i="99"/>
  <c r="D32" i="99"/>
  <c r="D30" i="99"/>
  <c r="D28" i="99"/>
  <c r="D26" i="99"/>
  <c r="D24" i="99"/>
  <c r="D22" i="99"/>
  <c r="D20" i="99"/>
  <c r="D18" i="99"/>
  <c r="D16" i="99"/>
  <c r="D14" i="99"/>
  <c r="Y12" i="118"/>
  <c r="N15" i="100" l="1"/>
  <c r="M15" i="100"/>
  <c r="O15" i="100"/>
  <c r="Z15" i="99"/>
  <c r="AA15" i="99"/>
  <c r="Y15" i="99"/>
  <c r="D48" i="118"/>
  <c r="F49" i="118" s="1"/>
  <c r="D45" i="118"/>
  <c r="D42" i="118"/>
  <c r="D39" i="118"/>
  <c r="F40" i="118" s="1"/>
  <c r="D36" i="118"/>
  <c r="F37" i="118" s="1"/>
  <c r="D33" i="118"/>
  <c r="D30" i="118"/>
  <c r="F31" i="118" s="1"/>
  <c r="D27" i="118"/>
  <c r="F28" i="118" s="1"/>
  <c r="D24" i="118"/>
  <c r="F25" i="118" s="1"/>
  <c r="D21" i="118"/>
  <c r="F22" i="118" s="1"/>
  <c r="D18" i="118"/>
  <c r="D15" i="118"/>
  <c r="D12" i="118" s="1"/>
  <c r="D49" i="120"/>
  <c r="D46" i="120"/>
  <c r="D43" i="120"/>
  <c r="D40" i="120"/>
  <c r="D37" i="120"/>
  <c r="D34" i="120"/>
  <c r="D31" i="120"/>
  <c r="D28" i="120"/>
  <c r="D25" i="120"/>
  <c r="D22" i="120"/>
  <c r="D19" i="120"/>
  <c r="D16" i="120"/>
  <c r="E16" i="120" s="1"/>
  <c r="D55" i="120" l="1"/>
  <c r="AA46" i="118"/>
  <c r="F46" i="118"/>
  <c r="V43" i="118"/>
  <c r="F43" i="118"/>
  <c r="D52" i="120"/>
  <c r="R32" i="140"/>
  <c r="R30" i="140"/>
  <c r="R28" i="140"/>
  <c r="R26" i="140"/>
  <c r="R24" i="140"/>
  <c r="R22" i="140"/>
  <c r="R20" i="140"/>
  <c r="R18" i="140"/>
  <c r="R16" i="140"/>
  <c r="R14" i="140"/>
  <c r="R12" i="140"/>
  <c r="R10" i="140"/>
  <c r="L32" i="140"/>
  <c r="L30" i="140"/>
  <c r="L28" i="140"/>
  <c r="L26" i="140"/>
  <c r="L24" i="140"/>
  <c r="L22" i="140"/>
  <c r="L20" i="140"/>
  <c r="L18" i="140"/>
  <c r="L16" i="140"/>
  <c r="L14" i="140"/>
  <c r="L12" i="140"/>
  <c r="L10" i="140"/>
  <c r="R32" i="125"/>
  <c r="R30" i="125"/>
  <c r="R28" i="125"/>
  <c r="U29" i="125" s="1"/>
  <c r="R26" i="125"/>
  <c r="R24" i="125"/>
  <c r="R22" i="125"/>
  <c r="R20" i="125"/>
  <c r="R18" i="125"/>
  <c r="R16" i="125"/>
  <c r="R14" i="125"/>
  <c r="R12" i="125"/>
  <c r="R10" i="125"/>
  <c r="L32" i="125"/>
  <c r="L30" i="125"/>
  <c r="L28" i="125"/>
  <c r="L26" i="125"/>
  <c r="L24" i="125"/>
  <c r="L22" i="125"/>
  <c r="L20" i="125"/>
  <c r="L18" i="125"/>
  <c r="L16" i="125"/>
  <c r="O17" i="125" s="1"/>
  <c r="L14" i="125"/>
  <c r="L12" i="125"/>
  <c r="L10" i="125"/>
  <c r="R32" i="139"/>
  <c r="R30" i="139"/>
  <c r="R28" i="139"/>
  <c r="R26" i="139"/>
  <c r="R24" i="139"/>
  <c r="U25" i="139" s="1"/>
  <c r="R22" i="139"/>
  <c r="R20" i="139"/>
  <c r="U21" i="139" s="1"/>
  <c r="R18" i="139"/>
  <c r="R16" i="139"/>
  <c r="R14" i="139"/>
  <c r="R12" i="139"/>
  <c r="R10" i="139"/>
  <c r="L32" i="139"/>
  <c r="L30" i="139"/>
  <c r="L28" i="139"/>
  <c r="L26" i="139"/>
  <c r="L24" i="139"/>
  <c r="L22" i="139"/>
  <c r="L20" i="139"/>
  <c r="L18" i="139"/>
  <c r="L16" i="139"/>
  <c r="L14" i="139"/>
  <c r="L12" i="139"/>
  <c r="L10" i="139"/>
  <c r="R32" i="124"/>
  <c r="R30" i="124"/>
  <c r="R28" i="124"/>
  <c r="R26" i="124"/>
  <c r="R24" i="124"/>
  <c r="R22" i="124"/>
  <c r="R20" i="124"/>
  <c r="R18" i="124"/>
  <c r="R16" i="124"/>
  <c r="R14" i="124"/>
  <c r="R12" i="124"/>
  <c r="R10" i="124"/>
  <c r="L32" i="124"/>
  <c r="L30" i="124"/>
  <c r="L28" i="124"/>
  <c r="L26" i="124"/>
  <c r="L24" i="124"/>
  <c r="L22" i="124"/>
  <c r="L20" i="124"/>
  <c r="L18" i="124"/>
  <c r="L16" i="124"/>
  <c r="L14" i="124"/>
  <c r="L12" i="124"/>
  <c r="L10" i="124"/>
  <c r="R32" i="123"/>
  <c r="R30" i="123"/>
  <c r="R28" i="123"/>
  <c r="R26" i="123"/>
  <c r="R24" i="123"/>
  <c r="R22" i="123"/>
  <c r="R20" i="123"/>
  <c r="R18" i="123"/>
  <c r="R16" i="123"/>
  <c r="R14" i="123"/>
  <c r="R12" i="123"/>
  <c r="R10" i="123"/>
  <c r="L32" i="123"/>
  <c r="L30" i="123"/>
  <c r="L28" i="123"/>
  <c r="L26" i="123"/>
  <c r="L24" i="123"/>
  <c r="L22" i="123"/>
  <c r="L20" i="123"/>
  <c r="L18" i="123"/>
  <c r="L16" i="123"/>
  <c r="L14" i="123"/>
  <c r="L12" i="123"/>
  <c r="L10" i="123"/>
  <c r="Q22" i="122"/>
  <c r="I22" i="122"/>
  <c r="I24" i="122"/>
  <c r="I26" i="122"/>
  <c r="I28" i="122"/>
  <c r="I30" i="122"/>
  <c r="I32" i="122"/>
  <c r="J22" i="122"/>
  <c r="J24" i="122"/>
  <c r="J26" i="122"/>
  <c r="R32" i="122"/>
  <c r="R30" i="122"/>
  <c r="R28" i="122"/>
  <c r="R26" i="122"/>
  <c r="R24" i="122"/>
  <c r="R22" i="122"/>
  <c r="R20" i="122"/>
  <c r="R18" i="122"/>
  <c r="R16" i="122"/>
  <c r="R14" i="122"/>
  <c r="R12" i="122"/>
  <c r="R10" i="122"/>
  <c r="L32" i="122"/>
  <c r="L30" i="122"/>
  <c r="L28" i="122"/>
  <c r="L26" i="122"/>
  <c r="L24" i="122"/>
  <c r="L22" i="122"/>
  <c r="L20" i="122"/>
  <c r="L18" i="122"/>
  <c r="L16" i="122"/>
  <c r="L14" i="122"/>
  <c r="L12" i="122"/>
  <c r="L10" i="122"/>
  <c r="R32" i="121"/>
  <c r="R30" i="121"/>
  <c r="R28" i="121"/>
  <c r="R26" i="121"/>
  <c r="R24" i="121"/>
  <c r="R22" i="121"/>
  <c r="L32" i="121"/>
  <c r="L30" i="121"/>
  <c r="L28" i="121"/>
  <c r="L26" i="121"/>
  <c r="L24" i="121"/>
  <c r="L22" i="121"/>
  <c r="R20" i="121"/>
  <c r="R18" i="121"/>
  <c r="R16" i="121"/>
  <c r="R14" i="121"/>
  <c r="R12" i="121"/>
  <c r="R10" i="121"/>
  <c r="L20" i="121"/>
  <c r="L18" i="121"/>
  <c r="L16" i="121"/>
  <c r="L14" i="121"/>
  <c r="L12" i="121"/>
  <c r="L10" i="121"/>
  <c r="O11" i="121" s="1"/>
  <c r="I22" i="121"/>
  <c r="F22" i="121" l="1"/>
  <c r="I23" i="121" s="1"/>
  <c r="V48" i="48" l="1"/>
  <c r="V45" i="48"/>
  <c r="V42" i="48"/>
  <c r="V39" i="48"/>
  <c r="V30" i="48"/>
  <c r="AD30" i="48"/>
  <c r="O15" i="48"/>
  <c r="G15" i="48"/>
  <c r="L14" i="107"/>
  <c r="L16" i="107"/>
  <c r="L12" i="107"/>
  <c r="D15" i="111" l="1"/>
  <c r="V25" i="17" l="1"/>
  <c r="K26" i="23" l="1"/>
  <c r="H23" i="115" l="1"/>
  <c r="N35" i="17"/>
  <c r="N33" i="17"/>
  <c r="N31" i="17"/>
  <c r="N29" i="17"/>
  <c r="N27" i="17"/>
  <c r="N25" i="17"/>
  <c r="M25" i="17"/>
  <c r="K35" i="17"/>
  <c r="K31" i="17"/>
  <c r="K29" i="17"/>
  <c r="K27" i="17"/>
  <c r="K25" i="17"/>
  <c r="N21" i="17"/>
  <c r="N23" i="17"/>
  <c r="N19" i="17"/>
  <c r="N17" i="17"/>
  <c r="M13" i="17"/>
  <c r="J15" i="17"/>
  <c r="K15" i="17"/>
  <c r="K23" i="17"/>
  <c r="K21" i="17"/>
  <c r="K19" i="17"/>
  <c r="K17" i="17"/>
  <c r="J21" i="17"/>
  <c r="E15" i="12" l="1"/>
  <c r="E27" i="12"/>
  <c r="N27" i="12" s="1"/>
  <c r="E24" i="12"/>
  <c r="N24" i="12" s="1"/>
  <c r="E21" i="12"/>
  <c r="N21" i="12" s="1"/>
  <c r="E18" i="12"/>
  <c r="N18" i="12" s="1"/>
  <c r="E30" i="77"/>
  <c r="E24" i="77"/>
  <c r="E27" i="77"/>
  <c r="E13" i="77"/>
  <c r="D18" i="121" l="1"/>
  <c r="D18" i="140"/>
  <c r="D18" i="125"/>
  <c r="D18" i="139"/>
  <c r="D18" i="124"/>
  <c r="D18" i="123"/>
  <c r="D18" i="122"/>
  <c r="H28" i="12"/>
  <c r="J28" i="12"/>
  <c r="G28" i="12"/>
  <c r="F28" i="12"/>
  <c r="I28" i="12"/>
  <c r="M28" i="12"/>
  <c r="K28" i="12"/>
  <c r="D16" i="121"/>
  <c r="D16" i="140"/>
  <c r="D16" i="123"/>
  <c r="D16" i="125"/>
  <c r="D16" i="122"/>
  <c r="D16" i="124"/>
  <c r="D16" i="139"/>
  <c r="G25" i="12"/>
  <c r="M25" i="12"/>
  <c r="I25" i="12"/>
  <c r="F25" i="12"/>
  <c r="J25" i="12"/>
  <c r="K25" i="12"/>
  <c r="H25" i="12"/>
  <c r="D14" i="139"/>
  <c r="D14" i="140"/>
  <c r="D14" i="121"/>
  <c r="D14" i="125"/>
  <c r="D14" i="124"/>
  <c r="D14" i="122"/>
  <c r="D14" i="123"/>
  <c r="J22" i="12"/>
  <c r="M22" i="12"/>
  <c r="I22" i="12"/>
  <c r="H22" i="12"/>
  <c r="G22" i="12"/>
  <c r="F22" i="12"/>
  <c r="K22" i="12"/>
  <c r="D12" i="139"/>
  <c r="D12" i="121"/>
  <c r="D12" i="125"/>
  <c r="D12" i="122"/>
  <c r="D12" i="140"/>
  <c r="D12" i="123"/>
  <c r="D12" i="124"/>
  <c r="K19" i="12"/>
  <c r="J19" i="12"/>
  <c r="I19" i="12"/>
  <c r="M19" i="12"/>
  <c r="H19" i="12"/>
  <c r="G19" i="12"/>
  <c r="F19" i="12"/>
  <c r="D10" i="140"/>
  <c r="D10" i="139"/>
  <c r="D10" i="123"/>
  <c r="D10" i="121"/>
  <c r="D10" i="125"/>
  <c r="D10" i="122"/>
  <c r="D10" i="124"/>
  <c r="K16" i="12"/>
  <c r="H16" i="12"/>
  <c r="J16" i="12"/>
  <c r="M16" i="12"/>
  <c r="I16" i="12"/>
  <c r="G16" i="12"/>
  <c r="G15" i="119"/>
  <c r="E16" i="74"/>
  <c r="F16" i="74"/>
  <c r="G16" i="74"/>
  <c r="D38" i="132" l="1"/>
  <c r="O37" i="203" s="1"/>
  <c r="D40" i="132"/>
  <c r="O39" i="203" s="1"/>
  <c r="Q39" i="172" l="1"/>
  <c r="Q37" i="172"/>
  <c r="P39" i="149"/>
  <c r="U18" i="42"/>
  <c r="D53" i="42"/>
  <c r="F53" i="131" l="1"/>
  <c r="F52" i="131"/>
  <c r="F50" i="131"/>
  <c r="F49" i="131"/>
  <c r="F47" i="131"/>
  <c r="F46" i="131"/>
  <c r="F44" i="131"/>
  <c r="F43" i="131"/>
  <c r="F41" i="131"/>
  <c r="F40" i="131"/>
  <c r="F38" i="131"/>
  <c r="F37" i="131"/>
  <c r="F35" i="131"/>
  <c r="F34" i="131"/>
  <c r="F32" i="131"/>
  <c r="F31" i="131"/>
  <c r="F29" i="131"/>
  <c r="F28" i="131"/>
  <c r="F26" i="131"/>
  <c r="F25" i="131"/>
  <c r="F23" i="131"/>
  <c r="F22" i="131"/>
  <c r="F20" i="131"/>
  <c r="F19" i="131"/>
  <c r="F57" i="131"/>
  <c r="F54" i="131"/>
  <c r="F15" i="131"/>
  <c r="F39" i="174"/>
  <c r="E39" i="174"/>
  <c r="D39" i="174"/>
  <c r="F37" i="174"/>
  <c r="E37" i="174"/>
  <c r="D37" i="174"/>
  <c r="F36" i="174"/>
  <c r="E36" i="174"/>
  <c r="G36" i="174"/>
  <c r="F34" i="174"/>
  <c r="E34" i="174"/>
  <c r="G34" i="174"/>
  <c r="F32" i="174"/>
  <c r="E32" i="174"/>
  <c r="G32" i="174"/>
  <c r="F30" i="174"/>
  <c r="E30" i="174"/>
  <c r="F28" i="174"/>
  <c r="E28" i="174"/>
  <c r="F26" i="174"/>
  <c r="E26" i="174"/>
  <c r="F24" i="174"/>
  <c r="E24" i="174"/>
  <c r="G22" i="174"/>
  <c r="F22" i="174"/>
  <c r="E22" i="174"/>
  <c r="F20" i="174"/>
  <c r="E20" i="174"/>
  <c r="G20" i="174"/>
  <c r="F18" i="174"/>
  <c r="E18" i="174"/>
  <c r="G18" i="174"/>
  <c r="F16" i="174"/>
  <c r="E16" i="174"/>
  <c r="G16" i="174"/>
  <c r="F14" i="174"/>
  <c r="E14" i="174"/>
  <c r="G14" i="174"/>
  <c r="F11" i="174"/>
  <c r="E11" i="174"/>
  <c r="D11" i="174"/>
  <c r="F39" i="173"/>
  <c r="E39" i="173"/>
  <c r="D39" i="173"/>
  <c r="F37" i="173"/>
  <c r="E37" i="173"/>
  <c r="D37" i="173"/>
  <c r="F36" i="173"/>
  <c r="E36" i="173"/>
  <c r="G36" i="173"/>
  <c r="F34" i="173"/>
  <c r="E34" i="173"/>
  <c r="G34" i="173"/>
  <c r="F32" i="173"/>
  <c r="E32" i="173"/>
  <c r="G32" i="173"/>
  <c r="F30" i="173"/>
  <c r="E30" i="173"/>
  <c r="G30" i="173"/>
  <c r="F28" i="173"/>
  <c r="E28" i="173"/>
  <c r="G28" i="173"/>
  <c r="F26" i="173"/>
  <c r="E26" i="173"/>
  <c r="F24" i="173"/>
  <c r="E24" i="173"/>
  <c r="F22" i="173"/>
  <c r="E22" i="173"/>
  <c r="F20" i="173"/>
  <c r="E20" i="173"/>
  <c r="F18" i="173"/>
  <c r="E18" i="173"/>
  <c r="F16" i="173"/>
  <c r="E16" i="173"/>
  <c r="G14" i="173"/>
  <c r="F14" i="173"/>
  <c r="E14" i="173"/>
  <c r="F11" i="173"/>
  <c r="E11" i="173"/>
  <c r="D11" i="173"/>
  <c r="P39" i="172"/>
  <c r="O39" i="172"/>
  <c r="N39" i="172"/>
  <c r="L39" i="172"/>
  <c r="K39" i="172"/>
  <c r="J39" i="172"/>
  <c r="I39" i="172"/>
  <c r="H39" i="172"/>
  <c r="G39" i="172"/>
  <c r="F39" i="172"/>
  <c r="E39" i="172"/>
  <c r="P37" i="172"/>
  <c r="O37" i="172"/>
  <c r="N37" i="172"/>
  <c r="L37" i="172"/>
  <c r="K37" i="172"/>
  <c r="J37" i="172"/>
  <c r="I37" i="172"/>
  <c r="H37" i="172"/>
  <c r="G37" i="172"/>
  <c r="F37" i="172"/>
  <c r="E37" i="172"/>
  <c r="M36" i="172"/>
  <c r="M34" i="172"/>
  <c r="M32" i="172"/>
  <c r="M28" i="172"/>
  <c r="M26" i="172"/>
  <c r="M24" i="172"/>
  <c r="M22" i="172"/>
  <c r="M20" i="172"/>
  <c r="M18" i="172"/>
  <c r="Q11" i="172"/>
  <c r="P11" i="172"/>
  <c r="O11" i="172"/>
  <c r="N11" i="172"/>
  <c r="L11" i="172"/>
  <c r="K11" i="172"/>
  <c r="J11" i="172"/>
  <c r="I11" i="172"/>
  <c r="H11" i="172"/>
  <c r="G11" i="172"/>
  <c r="F11" i="172"/>
  <c r="I39" i="169"/>
  <c r="H39" i="169"/>
  <c r="G39" i="169"/>
  <c r="F39" i="169"/>
  <c r="E39" i="169"/>
  <c r="D39" i="169"/>
  <c r="I37" i="169"/>
  <c r="H37" i="169"/>
  <c r="G37" i="169"/>
  <c r="F37" i="169"/>
  <c r="E37" i="169"/>
  <c r="D37" i="169"/>
  <c r="I36" i="169"/>
  <c r="H36" i="169"/>
  <c r="G36" i="169"/>
  <c r="F36" i="169"/>
  <c r="E36" i="169"/>
  <c r="I34" i="169"/>
  <c r="H34" i="169"/>
  <c r="G34" i="169"/>
  <c r="F34" i="169"/>
  <c r="E34" i="169"/>
  <c r="I32" i="169"/>
  <c r="H32" i="169"/>
  <c r="G32" i="169"/>
  <c r="F32" i="169"/>
  <c r="E32" i="169"/>
  <c r="I30" i="169"/>
  <c r="H30" i="169"/>
  <c r="G30" i="169"/>
  <c r="F30" i="169"/>
  <c r="I28" i="169"/>
  <c r="H28" i="169"/>
  <c r="G28" i="169"/>
  <c r="F28" i="169"/>
  <c r="E28" i="169"/>
  <c r="I26" i="169"/>
  <c r="H26" i="169"/>
  <c r="G26" i="169"/>
  <c r="F26" i="169"/>
  <c r="E26" i="169"/>
  <c r="I24" i="169"/>
  <c r="H24" i="169"/>
  <c r="G24" i="169"/>
  <c r="F24" i="169"/>
  <c r="E24" i="169"/>
  <c r="I22" i="169"/>
  <c r="H22" i="169"/>
  <c r="G22" i="169"/>
  <c r="F22" i="169"/>
  <c r="E22" i="169"/>
  <c r="I20" i="169"/>
  <c r="H20" i="169"/>
  <c r="G20" i="169"/>
  <c r="F20" i="169"/>
  <c r="E20" i="169"/>
  <c r="I18" i="169"/>
  <c r="H18" i="169"/>
  <c r="G18" i="169"/>
  <c r="F18" i="169"/>
  <c r="E18" i="169"/>
  <c r="I16" i="169"/>
  <c r="H16" i="169"/>
  <c r="G16" i="169"/>
  <c r="F16" i="169"/>
  <c r="E16" i="169"/>
  <c r="I14" i="169"/>
  <c r="H14" i="169"/>
  <c r="G14" i="169"/>
  <c r="F14" i="169"/>
  <c r="E14" i="169"/>
  <c r="I11" i="169"/>
  <c r="H11" i="169"/>
  <c r="G11" i="169"/>
  <c r="F11" i="169"/>
  <c r="E11" i="169"/>
  <c r="D11" i="169"/>
  <c r="B81" i="167"/>
  <c r="A81" i="167"/>
  <c r="I42" i="167"/>
  <c r="G42" i="167"/>
  <c r="E42" i="167"/>
  <c r="I40" i="167"/>
  <c r="G40" i="167"/>
  <c r="E40" i="167"/>
  <c r="I35" i="167"/>
  <c r="G29" i="167"/>
  <c r="G27" i="167"/>
  <c r="G25" i="167"/>
  <c r="E25" i="167"/>
  <c r="G21" i="167"/>
  <c r="G19" i="167"/>
  <c r="E19" i="167"/>
  <c r="I14" i="167"/>
  <c r="G14" i="167"/>
  <c r="E14" i="167"/>
  <c r="B97" i="168"/>
  <c r="A97" i="168"/>
  <c r="M55" i="168"/>
  <c r="L55" i="168"/>
  <c r="K55" i="168"/>
  <c r="J55" i="168"/>
  <c r="I55" i="168"/>
  <c r="H55" i="168"/>
  <c r="G55" i="168"/>
  <c r="F55" i="168"/>
  <c r="E55" i="168"/>
  <c r="D55" i="168"/>
  <c r="M52" i="168"/>
  <c r="L52" i="168"/>
  <c r="K52" i="168"/>
  <c r="J52" i="168"/>
  <c r="I52" i="168"/>
  <c r="H52" i="168"/>
  <c r="G52" i="168"/>
  <c r="F52" i="168"/>
  <c r="E52" i="168"/>
  <c r="D52" i="168"/>
  <c r="M13" i="168"/>
  <c r="L13" i="168"/>
  <c r="K13" i="168"/>
  <c r="J13" i="168"/>
  <c r="I13" i="168"/>
  <c r="H13" i="168"/>
  <c r="G13" i="168"/>
  <c r="F13" i="168"/>
  <c r="E13" i="168"/>
  <c r="D13" i="168"/>
  <c r="E15" i="167" l="1"/>
  <c r="M30" i="172"/>
  <c r="H30" i="172"/>
  <c r="K24" i="172"/>
  <c r="L24" i="172"/>
  <c r="J24" i="172"/>
  <c r="I24" i="172"/>
  <c r="P24" i="172"/>
  <c r="H24" i="172"/>
  <c r="G24" i="172"/>
  <c r="O24" i="172"/>
  <c r="F24" i="172"/>
  <c r="N24" i="172"/>
  <c r="E24" i="172"/>
  <c r="G22" i="172"/>
  <c r="O22" i="172"/>
  <c r="F22" i="172"/>
  <c r="E22" i="172"/>
  <c r="N22" i="172"/>
  <c r="L22" i="172"/>
  <c r="K22" i="172"/>
  <c r="J22" i="172"/>
  <c r="H22" i="172"/>
  <c r="I22" i="172"/>
  <c r="P22" i="172"/>
  <c r="K20" i="172"/>
  <c r="J20" i="172"/>
  <c r="P20" i="172"/>
  <c r="I20" i="172"/>
  <c r="H20" i="172"/>
  <c r="L20" i="172"/>
  <c r="G20" i="172"/>
  <c r="O20" i="172"/>
  <c r="F20" i="172"/>
  <c r="N20" i="172"/>
  <c r="E20" i="172"/>
  <c r="G18" i="172"/>
  <c r="O18" i="172"/>
  <c r="F18" i="172"/>
  <c r="N18" i="172"/>
  <c r="E18" i="172"/>
  <c r="J18" i="172"/>
  <c r="L18" i="172"/>
  <c r="K18" i="172"/>
  <c r="P18" i="172"/>
  <c r="H18" i="172"/>
  <c r="I18" i="172"/>
  <c r="F16" i="172"/>
  <c r="J16" i="172"/>
  <c r="O16" i="172"/>
  <c r="I16" i="172"/>
  <c r="H16" i="172"/>
  <c r="N16" i="172"/>
  <c r="G16" i="172"/>
  <c r="E16" i="172"/>
  <c r="L16" i="172"/>
  <c r="H56" i="168"/>
  <c r="G56" i="168"/>
  <c r="F56" i="168"/>
  <c r="M56" i="168"/>
  <c r="E56" i="168"/>
  <c r="L56" i="168"/>
  <c r="K56" i="168"/>
  <c r="J56" i="168"/>
  <c r="I56" i="168"/>
  <c r="I53" i="168"/>
  <c r="M53" i="168"/>
  <c r="H53" i="168"/>
  <c r="J53" i="168"/>
  <c r="G53" i="168"/>
  <c r="E53" i="168"/>
  <c r="F53" i="168"/>
  <c r="L53" i="168"/>
  <c r="K53" i="168"/>
  <c r="E14" i="168"/>
  <c r="F14" i="168"/>
  <c r="M14" i="168"/>
  <c r="L14" i="168"/>
  <c r="G14" i="168"/>
  <c r="K14" i="168"/>
  <c r="J14" i="168"/>
  <c r="I14" i="168"/>
  <c r="H14" i="168"/>
  <c r="F40" i="174"/>
  <c r="F12" i="174"/>
  <c r="G39" i="174"/>
  <c r="G40" i="174" s="1"/>
  <c r="G37" i="174"/>
  <c r="G30" i="174"/>
  <c r="E38" i="174"/>
  <c r="G28" i="174"/>
  <c r="G26" i="174"/>
  <c r="G24" i="174"/>
  <c r="E12" i="174"/>
  <c r="G11" i="174"/>
  <c r="G12" i="174" s="1"/>
  <c r="E12" i="173"/>
  <c r="G39" i="173"/>
  <c r="G40" i="173" s="1"/>
  <c r="G37" i="173"/>
  <c r="E38" i="173"/>
  <c r="F38" i="173"/>
  <c r="F12" i="173"/>
  <c r="P36" i="172"/>
  <c r="H36" i="172"/>
  <c r="G36" i="172"/>
  <c r="O36" i="172"/>
  <c r="F36" i="172"/>
  <c r="N36" i="172"/>
  <c r="E36" i="172"/>
  <c r="L36" i="172"/>
  <c r="K36" i="172"/>
  <c r="J36" i="172"/>
  <c r="I36" i="172"/>
  <c r="L34" i="172"/>
  <c r="K34" i="172"/>
  <c r="J34" i="172"/>
  <c r="I34" i="172"/>
  <c r="P34" i="172"/>
  <c r="H34" i="172"/>
  <c r="G34" i="172"/>
  <c r="O34" i="172"/>
  <c r="F34" i="172"/>
  <c r="N34" i="172"/>
  <c r="E34" i="172"/>
  <c r="P32" i="172"/>
  <c r="H32" i="172"/>
  <c r="G32" i="172"/>
  <c r="O32" i="172"/>
  <c r="F32" i="172"/>
  <c r="N32" i="172"/>
  <c r="E32" i="172"/>
  <c r="L32" i="172"/>
  <c r="K32" i="172"/>
  <c r="J32" i="172"/>
  <c r="I32" i="172"/>
  <c r="P30" i="172"/>
  <c r="I30" i="172"/>
  <c r="G30" i="172"/>
  <c r="O30" i="172"/>
  <c r="F30" i="172"/>
  <c r="N30" i="172"/>
  <c r="E30" i="172"/>
  <c r="L30" i="172"/>
  <c r="K30" i="172"/>
  <c r="J30" i="172"/>
  <c r="P28" i="172"/>
  <c r="H28" i="172"/>
  <c r="G28" i="172"/>
  <c r="O28" i="172"/>
  <c r="F28" i="172"/>
  <c r="N28" i="172"/>
  <c r="E28" i="172"/>
  <c r="L28" i="172"/>
  <c r="K28" i="172"/>
  <c r="J28" i="172"/>
  <c r="I28" i="172"/>
  <c r="L26" i="172"/>
  <c r="K26" i="172"/>
  <c r="J26" i="172"/>
  <c r="I26" i="172"/>
  <c r="P26" i="172"/>
  <c r="H26" i="172"/>
  <c r="E26" i="172"/>
  <c r="G26" i="172"/>
  <c r="O26" i="172"/>
  <c r="F26" i="172"/>
  <c r="N26" i="172"/>
  <c r="D37" i="172"/>
  <c r="D39" i="172"/>
  <c r="D11" i="172"/>
  <c r="M12" i="172" s="1"/>
  <c r="H12" i="169"/>
  <c r="I38" i="169"/>
  <c r="I40" i="169"/>
  <c r="F40" i="169"/>
  <c r="G38" i="169"/>
  <c r="H38" i="169"/>
  <c r="I12" i="169"/>
  <c r="F12" i="169"/>
  <c r="J57" i="168"/>
  <c r="H57" i="168"/>
  <c r="G57" i="168"/>
  <c r="F57" i="168"/>
  <c r="K57" i="168"/>
  <c r="I57" i="168"/>
  <c r="F54" i="168"/>
  <c r="K54" i="168"/>
  <c r="J54" i="168"/>
  <c r="I54" i="168"/>
  <c r="H54" i="168"/>
  <c r="G54" i="168"/>
  <c r="K15" i="168"/>
  <c r="F15" i="168"/>
  <c r="J15" i="168"/>
  <c r="H15" i="168"/>
  <c r="I15" i="168"/>
  <c r="G15" i="168"/>
  <c r="F16" i="131"/>
  <c r="I17" i="167"/>
  <c r="G35" i="167"/>
  <c r="E39" i="167"/>
  <c r="E17" i="167"/>
  <c r="I21" i="167"/>
  <c r="I25" i="167"/>
  <c r="G23" i="167"/>
  <c r="E23" i="167"/>
  <c r="I19" i="167"/>
  <c r="E35" i="167"/>
  <c r="G37" i="167"/>
  <c r="I37" i="167"/>
  <c r="I39" i="167"/>
  <c r="G17" i="167"/>
  <c r="E21" i="167"/>
  <c r="I23" i="167"/>
  <c r="E37" i="167"/>
  <c r="F38" i="174"/>
  <c r="E40" i="174"/>
  <c r="G16" i="173"/>
  <c r="G18" i="173"/>
  <c r="G20" i="173"/>
  <c r="G22" i="173"/>
  <c r="G24" i="173"/>
  <c r="G26" i="173"/>
  <c r="G11" i="173"/>
  <c r="G12" i="173" s="1"/>
  <c r="E40" i="173"/>
  <c r="F40" i="173"/>
  <c r="E12" i="169"/>
  <c r="G12" i="169"/>
  <c r="E40" i="169"/>
  <c r="E38" i="169"/>
  <c r="F38" i="169"/>
  <c r="G40" i="169"/>
  <c r="H40" i="169"/>
  <c r="I27" i="167"/>
  <c r="G33" i="167"/>
  <c r="D14" i="167"/>
  <c r="E27" i="167"/>
  <c r="E33" i="167"/>
  <c r="I33" i="167"/>
  <c r="G39" i="167"/>
  <c r="D42" i="167"/>
  <c r="E29" i="167"/>
  <c r="I29" i="167"/>
  <c r="D40" i="167"/>
  <c r="G31" i="167"/>
  <c r="E31" i="167"/>
  <c r="I31" i="167"/>
  <c r="N40" i="172" l="1"/>
  <c r="M40" i="172"/>
  <c r="I38" i="172"/>
  <c r="M38" i="172"/>
  <c r="L12" i="172"/>
  <c r="K12" i="172"/>
  <c r="J12" i="172"/>
  <c r="I12" i="172"/>
  <c r="P12" i="172"/>
  <c r="H12" i="172"/>
  <c r="G12" i="172"/>
  <c r="E12" i="172"/>
  <c r="O12" i="172"/>
  <c r="F12" i="172"/>
  <c r="N12" i="172"/>
  <c r="G38" i="174"/>
  <c r="G38" i="173"/>
  <c r="H38" i="172"/>
  <c r="L38" i="172"/>
  <c r="E40" i="172"/>
  <c r="O38" i="172"/>
  <c r="I40" i="172"/>
  <c r="G40" i="172"/>
  <c r="L40" i="172"/>
  <c r="K38" i="172"/>
  <c r="F38" i="172"/>
  <c r="P40" i="172"/>
  <c r="O40" i="172"/>
  <c r="J38" i="172"/>
  <c r="N38" i="172"/>
  <c r="H40" i="172"/>
  <c r="F40" i="172"/>
  <c r="K40" i="172"/>
  <c r="P38" i="172"/>
  <c r="J40" i="172"/>
  <c r="G38" i="172"/>
  <c r="E38" i="172"/>
  <c r="I41" i="167"/>
  <c r="G15" i="167"/>
  <c r="E41" i="167"/>
  <c r="E43" i="167"/>
  <c r="I43" i="167"/>
  <c r="G41" i="167"/>
  <c r="G43" i="167"/>
  <c r="I15" i="167"/>
  <c r="D54" i="118" l="1"/>
  <c r="P13" i="23"/>
  <c r="O44" i="23"/>
  <c r="O50" i="23"/>
  <c r="O41" i="23"/>
  <c r="O47" i="23"/>
  <c r="F50" i="23"/>
  <c r="N50" i="23"/>
  <c r="E49" i="23"/>
  <c r="E50" i="23" s="1"/>
  <c r="E46" i="23"/>
  <c r="F48" i="23" s="1"/>
  <c r="E43" i="23"/>
  <c r="E40" i="23"/>
  <c r="E37" i="23"/>
  <c r="E34" i="23"/>
  <c r="P32" i="23"/>
  <c r="E19" i="23"/>
  <c r="J17" i="23"/>
  <c r="D55" i="109" l="1"/>
  <c r="O56" i="109" s="1"/>
  <c r="K20" i="109"/>
  <c r="H16" i="99"/>
  <c r="C19" i="44"/>
  <c r="C20" i="44"/>
  <c r="E35" i="130"/>
  <c r="E33" i="130"/>
  <c r="E31" i="130"/>
  <c r="E29" i="130"/>
  <c r="E27" i="130"/>
  <c r="E25" i="130"/>
  <c r="E23" i="130"/>
  <c r="E21" i="130"/>
  <c r="E19" i="130"/>
  <c r="E17" i="130"/>
  <c r="E15" i="130"/>
  <c r="E13" i="130"/>
  <c r="D35" i="130"/>
  <c r="D33" i="130"/>
  <c r="D31" i="130"/>
  <c r="D29" i="130"/>
  <c r="D27" i="130"/>
  <c r="D25" i="130"/>
  <c r="D23" i="130"/>
  <c r="D21" i="130"/>
  <c r="D19" i="130"/>
  <c r="D17" i="130"/>
  <c r="D15" i="130"/>
  <c r="D13" i="130"/>
  <c r="U28" i="42"/>
  <c r="H17" i="129"/>
  <c r="I17" i="129"/>
  <c r="J17" i="129"/>
  <c r="K17" i="129"/>
  <c r="L17" i="129"/>
  <c r="M17" i="129"/>
  <c r="I10" i="122"/>
  <c r="J23" i="129"/>
  <c r="I15" i="129"/>
  <c r="D35" i="129"/>
  <c r="E35" i="129"/>
  <c r="D33" i="129"/>
  <c r="E33" i="129"/>
  <c r="D31" i="129"/>
  <c r="E31" i="129"/>
  <c r="D29" i="129"/>
  <c r="E29" i="129"/>
  <c r="D27" i="129"/>
  <c r="E27" i="129"/>
  <c r="D25" i="129"/>
  <c r="E25" i="129"/>
  <c r="D23" i="129"/>
  <c r="E23" i="129"/>
  <c r="D21" i="129"/>
  <c r="E21" i="129"/>
  <c r="D19" i="129"/>
  <c r="E19" i="129"/>
  <c r="D17" i="129"/>
  <c r="E17" i="129"/>
  <c r="D15" i="129"/>
  <c r="E15" i="129"/>
  <c r="D13" i="129"/>
  <c r="E13" i="129"/>
  <c r="D35" i="126"/>
  <c r="E35" i="126"/>
  <c r="D33" i="126"/>
  <c r="E33" i="126"/>
  <c r="D31" i="126"/>
  <c r="E31" i="126"/>
  <c r="D29" i="126"/>
  <c r="E29" i="126"/>
  <c r="D27" i="126"/>
  <c r="E27" i="126"/>
  <c r="D25" i="126"/>
  <c r="E25" i="126"/>
  <c r="D23" i="126"/>
  <c r="E23" i="126"/>
  <c r="D21" i="126"/>
  <c r="E21" i="126"/>
  <c r="D19" i="126"/>
  <c r="E19" i="126"/>
  <c r="D17" i="126"/>
  <c r="E17" i="126"/>
  <c r="D15" i="126"/>
  <c r="E15" i="126"/>
  <c r="D13" i="126"/>
  <c r="E13" i="126"/>
  <c r="E35" i="114"/>
  <c r="E33" i="114"/>
  <c r="E31" i="114"/>
  <c r="E29" i="114"/>
  <c r="E27" i="114"/>
  <c r="E25" i="114"/>
  <c r="E23" i="114"/>
  <c r="E21" i="114"/>
  <c r="E19" i="114"/>
  <c r="E17" i="114"/>
  <c r="E15" i="114"/>
  <c r="E13" i="114"/>
  <c r="D35" i="114"/>
  <c r="D33" i="114"/>
  <c r="D31" i="114"/>
  <c r="D29" i="114"/>
  <c r="D27" i="114"/>
  <c r="D25" i="114"/>
  <c r="D23" i="114"/>
  <c r="D21" i="114"/>
  <c r="D19" i="114"/>
  <c r="D17" i="114"/>
  <c r="D15" i="114"/>
  <c r="D13" i="114"/>
  <c r="D35" i="116"/>
  <c r="D33" i="116"/>
  <c r="D31" i="116"/>
  <c r="D29" i="116"/>
  <c r="D27" i="116"/>
  <c r="D25" i="116"/>
  <c r="E35" i="116"/>
  <c r="E33" i="116"/>
  <c r="E31" i="116"/>
  <c r="E29" i="116"/>
  <c r="E27" i="116"/>
  <c r="E25" i="116"/>
  <c r="E23" i="116"/>
  <c r="E21" i="116"/>
  <c r="E19" i="116"/>
  <c r="E17" i="116"/>
  <c r="E15" i="116"/>
  <c r="E13" i="116"/>
  <c r="D23" i="116"/>
  <c r="D21" i="116"/>
  <c r="D19" i="116"/>
  <c r="D17" i="116"/>
  <c r="D15" i="116"/>
  <c r="D13" i="116"/>
  <c r="E35" i="115"/>
  <c r="E33" i="115"/>
  <c r="E31" i="115"/>
  <c r="E29" i="115"/>
  <c r="E27" i="115"/>
  <c r="E25" i="115"/>
  <c r="D35" i="115"/>
  <c r="D33" i="115"/>
  <c r="D31" i="115"/>
  <c r="D29" i="115"/>
  <c r="D27" i="115"/>
  <c r="D25" i="115"/>
  <c r="E23" i="115"/>
  <c r="E21" i="115"/>
  <c r="E19" i="115"/>
  <c r="E17" i="115"/>
  <c r="E15" i="115"/>
  <c r="D23" i="115"/>
  <c r="D21" i="115"/>
  <c r="D19" i="115"/>
  <c r="D17" i="115"/>
  <c r="D15" i="115"/>
  <c r="E13" i="115"/>
  <c r="D13" i="115"/>
  <c r="P17" i="23"/>
  <c r="P20" i="23"/>
  <c r="P26" i="23"/>
  <c r="P23" i="23"/>
  <c r="M23" i="23"/>
  <c r="P52" i="23"/>
  <c r="R34" i="27"/>
  <c r="R32" i="27"/>
  <c r="R30" i="27"/>
  <c r="R28" i="27"/>
  <c r="R26" i="27"/>
  <c r="R24" i="27"/>
  <c r="R22" i="27"/>
  <c r="R20" i="27"/>
  <c r="R18" i="27"/>
  <c r="R16" i="27"/>
  <c r="R14" i="27"/>
  <c r="R12" i="27"/>
  <c r="S33" i="27"/>
  <c r="S31" i="27"/>
  <c r="R31" i="27"/>
  <c r="S27" i="27"/>
  <c r="S25" i="27"/>
  <c r="R25" i="27"/>
  <c r="S21" i="27"/>
  <c r="S19" i="27"/>
  <c r="R19" i="27"/>
  <c r="S15" i="27"/>
  <c r="M31" i="27"/>
  <c r="M25" i="27"/>
  <c r="L34" i="27"/>
  <c r="L32" i="27"/>
  <c r="L30" i="27"/>
  <c r="L28" i="27"/>
  <c r="L26" i="27"/>
  <c r="L24" i="27"/>
  <c r="L25" i="27"/>
  <c r="L31" i="27"/>
  <c r="M19" i="27"/>
  <c r="L22" i="27"/>
  <c r="L20" i="27"/>
  <c r="L18" i="27"/>
  <c r="L16" i="27"/>
  <c r="L19" i="27"/>
  <c r="L14" i="27"/>
  <c r="L12" i="27"/>
  <c r="O13" i="27" s="1"/>
  <c r="D20" i="27"/>
  <c r="E46" i="164"/>
  <c r="E43" i="164"/>
  <c r="E40" i="164"/>
  <c r="E37" i="164"/>
  <c r="E34" i="164"/>
  <c r="E31" i="164"/>
  <c r="F33" i="164" s="1"/>
  <c r="E28" i="164"/>
  <c r="E25" i="164"/>
  <c r="E22" i="164"/>
  <c r="E19" i="164"/>
  <c r="E16" i="164"/>
  <c r="U48" i="48"/>
  <c r="U45" i="48"/>
  <c r="U42" i="48"/>
  <c r="U39" i="48"/>
  <c r="U36" i="48"/>
  <c r="U33" i="48"/>
  <c r="U30" i="48"/>
  <c r="U27" i="48"/>
  <c r="U24" i="48"/>
  <c r="U21" i="48"/>
  <c r="U18" i="48"/>
  <c r="U15" i="48"/>
  <c r="D55" i="164"/>
  <c r="F48" i="48"/>
  <c r="F45" i="48"/>
  <c r="F42" i="48"/>
  <c r="F39" i="48"/>
  <c r="F36" i="48"/>
  <c r="F33" i="48"/>
  <c r="F30" i="48"/>
  <c r="F27" i="48"/>
  <c r="F24" i="48"/>
  <c r="F21" i="48"/>
  <c r="F18" i="48"/>
  <c r="F15" i="48"/>
  <c r="B97" i="164"/>
  <c r="A97" i="164"/>
  <c r="J55" i="164"/>
  <c r="I55" i="164"/>
  <c r="H55" i="164"/>
  <c r="G55" i="164"/>
  <c r="F55" i="164"/>
  <c r="J52" i="164"/>
  <c r="I52" i="164"/>
  <c r="H52" i="164"/>
  <c r="G52" i="164"/>
  <c r="F52" i="164"/>
  <c r="D52" i="164"/>
  <c r="J50" i="164"/>
  <c r="I50" i="164"/>
  <c r="H50" i="164"/>
  <c r="G50" i="164"/>
  <c r="F50" i="164"/>
  <c r="J47" i="164"/>
  <c r="I47" i="164"/>
  <c r="H47" i="164"/>
  <c r="G47" i="164"/>
  <c r="F47" i="164"/>
  <c r="J44" i="164"/>
  <c r="I44" i="164"/>
  <c r="H44" i="164"/>
  <c r="G44" i="164"/>
  <c r="F44" i="164"/>
  <c r="J41" i="164"/>
  <c r="I41" i="164"/>
  <c r="H41" i="164"/>
  <c r="G41" i="164"/>
  <c r="F41" i="164"/>
  <c r="J38" i="164"/>
  <c r="I38" i="164"/>
  <c r="H38" i="164"/>
  <c r="G38" i="164"/>
  <c r="F38" i="164"/>
  <c r="J35" i="164"/>
  <c r="I35" i="164"/>
  <c r="H35" i="164"/>
  <c r="G35" i="164"/>
  <c r="F35" i="164"/>
  <c r="J32" i="164"/>
  <c r="I32" i="164"/>
  <c r="H32" i="164"/>
  <c r="G32" i="164"/>
  <c r="J26" i="164"/>
  <c r="I26" i="164"/>
  <c r="H26" i="164"/>
  <c r="G26" i="164"/>
  <c r="F26" i="164"/>
  <c r="J23" i="164"/>
  <c r="I23" i="164"/>
  <c r="H23" i="164"/>
  <c r="G23" i="164"/>
  <c r="F23" i="164"/>
  <c r="J20" i="164"/>
  <c r="I20" i="164"/>
  <c r="H20" i="164"/>
  <c r="G20" i="164"/>
  <c r="F20" i="164"/>
  <c r="J17" i="164"/>
  <c r="I17" i="164"/>
  <c r="H17" i="164"/>
  <c r="G17" i="164"/>
  <c r="F17" i="164"/>
  <c r="J13" i="164"/>
  <c r="I13" i="164"/>
  <c r="H13" i="164"/>
  <c r="G13" i="164"/>
  <c r="F13" i="164"/>
  <c r="D13" i="164"/>
  <c r="M37" i="105"/>
  <c r="H12" i="107"/>
  <c r="F13" i="163"/>
  <c r="F16" i="163"/>
  <c r="F18" i="163"/>
  <c r="F20" i="163"/>
  <c r="F22" i="163"/>
  <c r="F24" i="163"/>
  <c r="F26" i="163"/>
  <c r="F28" i="163"/>
  <c r="F30" i="163"/>
  <c r="F32" i="163"/>
  <c r="F34" i="163"/>
  <c r="F36" i="163"/>
  <c r="F38" i="163"/>
  <c r="F39" i="163"/>
  <c r="F41" i="163"/>
  <c r="G38" i="163"/>
  <c r="G36" i="163"/>
  <c r="G34" i="163"/>
  <c r="G32" i="163"/>
  <c r="G30" i="163"/>
  <c r="G28" i="163"/>
  <c r="G26" i="163"/>
  <c r="G24" i="163"/>
  <c r="G22" i="163"/>
  <c r="G20" i="163"/>
  <c r="G18" i="163"/>
  <c r="G16" i="163"/>
  <c r="G30" i="164" l="1"/>
  <c r="H30" i="164"/>
  <c r="I30" i="164"/>
  <c r="J30" i="164"/>
  <c r="F30" i="164"/>
  <c r="E47" i="164"/>
  <c r="F48" i="164"/>
  <c r="G48" i="164"/>
  <c r="H48" i="164"/>
  <c r="J48" i="164"/>
  <c r="I48" i="164"/>
  <c r="F45" i="164"/>
  <c r="G45" i="164"/>
  <c r="J45" i="164"/>
  <c r="I45" i="164"/>
  <c r="H45" i="164"/>
  <c r="I42" i="164"/>
  <c r="H42" i="164"/>
  <c r="G42" i="164"/>
  <c r="F42" i="164"/>
  <c r="J42" i="164"/>
  <c r="F39" i="164"/>
  <c r="H39" i="164"/>
  <c r="J39" i="164"/>
  <c r="I39" i="164"/>
  <c r="G39" i="164"/>
  <c r="J36" i="164"/>
  <c r="I36" i="164"/>
  <c r="H36" i="164"/>
  <c r="G36" i="164"/>
  <c r="F36" i="164"/>
  <c r="G33" i="164"/>
  <c r="H33" i="164"/>
  <c r="I33" i="164"/>
  <c r="J33" i="164"/>
  <c r="G27" i="164"/>
  <c r="J27" i="164"/>
  <c r="I27" i="164"/>
  <c r="H27" i="164"/>
  <c r="F27" i="164"/>
  <c r="E23" i="164"/>
  <c r="J24" i="164"/>
  <c r="I24" i="164"/>
  <c r="H24" i="164"/>
  <c r="G24" i="164"/>
  <c r="F24" i="164"/>
  <c r="G21" i="164"/>
  <c r="F21" i="164"/>
  <c r="H21" i="164"/>
  <c r="I21" i="164"/>
  <c r="J21" i="164"/>
  <c r="J18" i="164"/>
  <c r="F18" i="164"/>
  <c r="H18" i="164"/>
  <c r="I18" i="164"/>
  <c r="E13" i="164"/>
  <c r="I15" i="164" s="1"/>
  <c r="G18" i="164"/>
  <c r="F14" i="164"/>
  <c r="E35" i="164"/>
  <c r="E17" i="164"/>
  <c r="E41" i="164"/>
  <c r="E32" i="164"/>
  <c r="E20" i="164"/>
  <c r="E37" i="126"/>
  <c r="E11" i="126"/>
  <c r="E39" i="126"/>
  <c r="E39" i="115"/>
  <c r="E11" i="114"/>
  <c r="U12" i="48"/>
  <c r="R10" i="27"/>
  <c r="L10" i="27"/>
  <c r="D37" i="116"/>
  <c r="D11" i="116"/>
  <c r="D11" i="115"/>
  <c r="D11" i="129"/>
  <c r="D39" i="126"/>
  <c r="D37" i="126"/>
  <c r="F12" i="48"/>
  <c r="D11" i="114"/>
  <c r="D11" i="126"/>
  <c r="D11" i="130"/>
  <c r="E50" i="164"/>
  <c r="E55" i="164"/>
  <c r="H57" i="164" s="1"/>
  <c r="E44" i="164"/>
  <c r="E38" i="164"/>
  <c r="E52" i="164"/>
  <c r="E29" i="164"/>
  <c r="E26" i="164"/>
  <c r="G14" i="164"/>
  <c r="I14" i="164"/>
  <c r="G53" i="164"/>
  <c r="I53" i="164"/>
  <c r="G56" i="164"/>
  <c r="I56" i="164"/>
  <c r="H14" i="164"/>
  <c r="J14" i="164"/>
  <c r="F53" i="164"/>
  <c r="H53" i="164"/>
  <c r="J53" i="164"/>
  <c r="F56" i="164"/>
  <c r="H56" i="164"/>
  <c r="J56" i="164"/>
  <c r="G41" i="163"/>
  <c r="E41" i="163"/>
  <c r="D41" i="163"/>
  <c r="G39" i="163"/>
  <c r="E39" i="163"/>
  <c r="D39" i="163"/>
  <c r="E38" i="163"/>
  <c r="H38" i="163"/>
  <c r="E36" i="163"/>
  <c r="H36" i="163"/>
  <c r="E34" i="163"/>
  <c r="H34" i="163"/>
  <c r="E32" i="163"/>
  <c r="H32" i="163"/>
  <c r="E30" i="163"/>
  <c r="H39" i="163"/>
  <c r="E28" i="163"/>
  <c r="E26" i="163"/>
  <c r="H26" i="163"/>
  <c r="E24" i="163"/>
  <c r="H24" i="163"/>
  <c r="E22" i="163"/>
  <c r="H22" i="163"/>
  <c r="E20" i="163"/>
  <c r="H20" i="163"/>
  <c r="E18" i="163"/>
  <c r="H18" i="163"/>
  <c r="E16" i="163"/>
  <c r="H16" i="163"/>
  <c r="G13" i="163"/>
  <c r="E13" i="163"/>
  <c r="D13" i="163"/>
  <c r="F14" i="163" s="1"/>
  <c r="F54" i="164" l="1"/>
  <c r="H54" i="164"/>
  <c r="J54" i="164"/>
  <c r="I54" i="164"/>
  <c r="G54" i="164"/>
  <c r="J15" i="164"/>
  <c r="F15" i="164"/>
  <c r="H15" i="164"/>
  <c r="G15" i="164"/>
  <c r="F57" i="164"/>
  <c r="J57" i="164"/>
  <c r="I57" i="164"/>
  <c r="G57" i="164"/>
  <c r="E56" i="164"/>
  <c r="E53" i="164"/>
  <c r="F40" i="163"/>
  <c r="F42" i="163"/>
  <c r="E14" i="163"/>
  <c r="G14" i="163"/>
  <c r="E14" i="164"/>
  <c r="G42" i="163"/>
  <c r="G40" i="163"/>
  <c r="H13" i="163"/>
  <c r="H14" i="163" s="1"/>
  <c r="E42" i="163"/>
  <c r="H40" i="163"/>
  <c r="E40" i="163"/>
  <c r="H41" i="163"/>
  <c r="H28" i="163"/>
  <c r="H30" i="163"/>
  <c r="H42" i="163" l="1"/>
  <c r="D19" i="107" l="1"/>
  <c r="D17" i="107"/>
  <c r="E49" i="138"/>
  <c r="E46" i="138"/>
  <c r="L48" i="138" s="1"/>
  <c r="E43" i="138"/>
  <c r="E40" i="138"/>
  <c r="E37" i="138"/>
  <c r="E31" i="138"/>
  <c r="E28" i="138"/>
  <c r="E25" i="138"/>
  <c r="E22" i="138"/>
  <c r="E19" i="138"/>
  <c r="E16" i="138"/>
  <c r="E16" i="137"/>
  <c r="F18" i="137" s="1"/>
  <c r="P13" i="137"/>
  <c r="R48" i="12"/>
  <c r="R45" i="12"/>
  <c r="R42" i="12"/>
  <c r="R39" i="12"/>
  <c r="R36" i="12"/>
  <c r="R33" i="12"/>
  <c r="R30" i="12"/>
  <c r="R27" i="12"/>
  <c r="R24" i="12"/>
  <c r="R21" i="12"/>
  <c r="R18" i="12"/>
  <c r="R15" i="12"/>
  <c r="E48" i="12"/>
  <c r="E45" i="12"/>
  <c r="N45" i="12" s="1"/>
  <c r="E42" i="12"/>
  <c r="N42" i="12" s="1"/>
  <c r="E39" i="12"/>
  <c r="N39" i="12" s="1"/>
  <c r="E36" i="12"/>
  <c r="N36" i="12" s="1"/>
  <c r="E33" i="12"/>
  <c r="N33" i="12" s="1"/>
  <c r="E30" i="12"/>
  <c r="N30" i="12" s="1"/>
  <c r="D18" i="27"/>
  <c r="D16" i="27"/>
  <c r="D14" i="27"/>
  <c r="D12" i="27"/>
  <c r="P35" i="138" l="1"/>
  <c r="E34" i="138"/>
  <c r="D34" i="27"/>
  <c r="D32" i="139"/>
  <c r="D32" i="124"/>
  <c r="D32" i="140"/>
  <c r="D32" i="123"/>
  <c r="D32" i="125"/>
  <c r="D32" i="122"/>
  <c r="D32" i="121"/>
  <c r="G49" i="12"/>
  <c r="F49" i="12"/>
  <c r="H49" i="12"/>
  <c r="K49" i="12"/>
  <c r="M49" i="12"/>
  <c r="J49" i="12"/>
  <c r="I49" i="12"/>
  <c r="E32" i="140"/>
  <c r="E32" i="123"/>
  <c r="E32" i="121"/>
  <c r="E32" i="125"/>
  <c r="E32" i="122"/>
  <c r="E32" i="139"/>
  <c r="E32" i="124"/>
  <c r="Z49" i="12"/>
  <c r="X49" i="12"/>
  <c r="W49" i="12"/>
  <c r="V49" i="12"/>
  <c r="U49" i="12"/>
  <c r="T49" i="12"/>
  <c r="E30" i="121"/>
  <c r="E30" i="140"/>
  <c r="E30" i="139"/>
  <c r="E30" i="123"/>
  <c r="E30" i="125"/>
  <c r="E30" i="124"/>
  <c r="E30" i="122"/>
  <c r="X46" i="12"/>
  <c r="Z46" i="12"/>
  <c r="W46" i="12"/>
  <c r="U46" i="12"/>
  <c r="V46" i="12"/>
  <c r="T46" i="12"/>
  <c r="D32" i="27"/>
  <c r="D30" i="140"/>
  <c r="D30" i="139"/>
  <c r="D30" i="123"/>
  <c r="D30" i="121"/>
  <c r="D30" i="125"/>
  <c r="D30" i="124"/>
  <c r="D30" i="122"/>
  <c r="H46" i="12"/>
  <c r="F46" i="12"/>
  <c r="K46" i="12"/>
  <c r="G46" i="12"/>
  <c r="I46" i="12"/>
  <c r="M46" i="12"/>
  <c r="J46" i="12"/>
  <c r="D30" i="27"/>
  <c r="D28" i="139"/>
  <c r="D28" i="121"/>
  <c r="D28" i="140"/>
  <c r="D28" i="125"/>
  <c r="D28" i="122"/>
  <c r="D28" i="123"/>
  <c r="D28" i="124"/>
  <c r="I43" i="12"/>
  <c r="H43" i="12"/>
  <c r="K43" i="12"/>
  <c r="G43" i="12"/>
  <c r="F43" i="12"/>
  <c r="M43" i="12"/>
  <c r="J43" i="12"/>
  <c r="E28" i="139"/>
  <c r="E28" i="125"/>
  <c r="E28" i="122"/>
  <c r="E28" i="140"/>
  <c r="E28" i="123"/>
  <c r="E28" i="121"/>
  <c r="E28" i="124"/>
  <c r="Z43" i="12"/>
  <c r="X43" i="12"/>
  <c r="W43" i="12"/>
  <c r="V43" i="12"/>
  <c r="U43" i="12"/>
  <c r="T43" i="12"/>
  <c r="D28" i="27"/>
  <c r="D26" i="121"/>
  <c r="D26" i="139"/>
  <c r="E54" i="12"/>
  <c r="D26" i="140"/>
  <c r="D26" i="124"/>
  <c r="D36" i="124" s="1"/>
  <c r="D26" i="125"/>
  <c r="D26" i="123"/>
  <c r="D26" i="122"/>
  <c r="K40" i="12"/>
  <c r="J40" i="12"/>
  <c r="H40" i="12"/>
  <c r="I40" i="12"/>
  <c r="G40" i="12"/>
  <c r="M40" i="12"/>
  <c r="F40" i="12"/>
  <c r="E26" i="121"/>
  <c r="E26" i="140"/>
  <c r="E26" i="125"/>
  <c r="E26" i="139"/>
  <c r="E26" i="124"/>
  <c r="E26" i="123"/>
  <c r="E26" i="122"/>
  <c r="Z40" i="12"/>
  <c r="X40" i="12"/>
  <c r="W40" i="12"/>
  <c r="V40" i="12"/>
  <c r="U40" i="12"/>
  <c r="T40" i="12"/>
  <c r="E24" i="140"/>
  <c r="E24" i="123"/>
  <c r="E24" i="124"/>
  <c r="E24" i="125"/>
  <c r="E24" i="122"/>
  <c r="E24" i="121"/>
  <c r="E24" i="139"/>
  <c r="Z37" i="12"/>
  <c r="V37" i="12"/>
  <c r="T37" i="12"/>
  <c r="X37" i="12"/>
  <c r="W37" i="12"/>
  <c r="U37" i="12"/>
  <c r="D26" i="27"/>
  <c r="E51" i="12"/>
  <c r="D24" i="124"/>
  <c r="D34" i="124" s="1"/>
  <c r="D24" i="140"/>
  <c r="D24" i="123"/>
  <c r="D24" i="125"/>
  <c r="D24" i="122"/>
  <c r="D24" i="139"/>
  <c r="D24" i="121"/>
  <c r="M37" i="12"/>
  <c r="F37" i="12"/>
  <c r="G37" i="12"/>
  <c r="K37" i="12"/>
  <c r="I37" i="12"/>
  <c r="J37" i="12"/>
  <c r="H37" i="12"/>
  <c r="E22" i="140"/>
  <c r="E22" i="139"/>
  <c r="E22" i="123"/>
  <c r="E22" i="121"/>
  <c r="E22" i="125"/>
  <c r="E22" i="124"/>
  <c r="E22" i="122"/>
  <c r="X34" i="12"/>
  <c r="T34" i="12"/>
  <c r="W34" i="12"/>
  <c r="U34" i="12"/>
  <c r="V34" i="12"/>
  <c r="Z34" i="12"/>
  <c r="D24" i="27"/>
  <c r="D22" i="125"/>
  <c r="D22" i="124"/>
  <c r="D22" i="140"/>
  <c r="D22" i="139"/>
  <c r="D22" i="123"/>
  <c r="D22" i="121"/>
  <c r="D22" i="122"/>
  <c r="F34" i="12"/>
  <c r="M34" i="12"/>
  <c r="K34" i="12"/>
  <c r="I34" i="12"/>
  <c r="G34" i="12"/>
  <c r="J34" i="12"/>
  <c r="H34" i="12"/>
  <c r="D22" i="27"/>
  <c r="D20" i="139"/>
  <c r="D8" i="139" s="1"/>
  <c r="D20" i="124"/>
  <c r="D8" i="124" s="1"/>
  <c r="D20" i="125"/>
  <c r="D8" i="125" s="1"/>
  <c r="D20" i="122"/>
  <c r="D8" i="122" s="1"/>
  <c r="D20" i="121"/>
  <c r="D8" i="121" s="1"/>
  <c r="D20" i="140"/>
  <c r="D8" i="140" s="1"/>
  <c r="D20" i="123"/>
  <c r="D8" i="123" s="1"/>
  <c r="G31" i="12"/>
  <c r="H31" i="12"/>
  <c r="F31" i="12"/>
  <c r="I31" i="12"/>
  <c r="M31" i="12"/>
  <c r="J31" i="12"/>
  <c r="K31" i="12"/>
  <c r="E20" i="139"/>
  <c r="E20" i="125"/>
  <c r="E20" i="122"/>
  <c r="E20" i="140"/>
  <c r="E20" i="123"/>
  <c r="E20" i="121"/>
  <c r="E20" i="124"/>
  <c r="W31" i="12"/>
  <c r="T31" i="12"/>
  <c r="V31" i="12"/>
  <c r="U31" i="12"/>
  <c r="Z31" i="12"/>
  <c r="X31" i="12"/>
  <c r="E18" i="121"/>
  <c r="E18" i="124"/>
  <c r="E18" i="139"/>
  <c r="E18" i="123"/>
  <c r="E18" i="125"/>
  <c r="E18" i="140"/>
  <c r="E18" i="122"/>
  <c r="V28" i="12"/>
  <c r="U28" i="12"/>
  <c r="W28" i="12"/>
  <c r="T28" i="12"/>
  <c r="Z28" i="12"/>
  <c r="X28" i="12"/>
  <c r="E16" i="140"/>
  <c r="E16" i="123"/>
  <c r="E16" i="124"/>
  <c r="E16" i="121"/>
  <c r="E16" i="125"/>
  <c r="E16" i="122"/>
  <c r="E16" i="139"/>
  <c r="Z25" i="12"/>
  <c r="U25" i="12"/>
  <c r="X25" i="12"/>
  <c r="T25" i="12"/>
  <c r="W25" i="12"/>
  <c r="V25" i="12"/>
  <c r="E14" i="121"/>
  <c r="E14" i="140"/>
  <c r="E14" i="139"/>
  <c r="E14" i="123"/>
  <c r="E14" i="124"/>
  <c r="E14" i="125"/>
  <c r="E14" i="122"/>
  <c r="T22" i="12"/>
  <c r="W22" i="12"/>
  <c r="V22" i="12"/>
  <c r="Z22" i="12"/>
  <c r="U22" i="12"/>
  <c r="X22" i="12"/>
  <c r="E12" i="125"/>
  <c r="E12" i="122"/>
  <c r="E12" i="140"/>
  <c r="E12" i="123"/>
  <c r="E12" i="124"/>
  <c r="E12" i="139"/>
  <c r="E12" i="121"/>
  <c r="U19" i="12"/>
  <c r="T19" i="12"/>
  <c r="Z19" i="12"/>
  <c r="X19" i="12"/>
  <c r="W19" i="12"/>
  <c r="V19" i="12"/>
  <c r="E10" i="121"/>
  <c r="E10" i="124"/>
  <c r="E10" i="123"/>
  <c r="E10" i="122"/>
  <c r="E10" i="125"/>
  <c r="E10" i="139"/>
  <c r="E10" i="140"/>
  <c r="Z16" i="12"/>
  <c r="W16" i="12"/>
  <c r="X16" i="12"/>
  <c r="V16" i="12"/>
  <c r="U16" i="12"/>
  <c r="T16" i="12"/>
  <c r="E33" i="107"/>
  <c r="E34" i="27"/>
  <c r="E32" i="27"/>
  <c r="E31" i="107"/>
  <c r="E30" i="27"/>
  <c r="E29" i="107"/>
  <c r="E27" i="107"/>
  <c r="E28" i="27"/>
  <c r="D55" i="137"/>
  <c r="E26" i="27"/>
  <c r="E25" i="107"/>
  <c r="E24" i="27"/>
  <c r="E23" i="107"/>
  <c r="D23" i="107"/>
  <c r="E22" i="27"/>
  <c r="E21" i="107"/>
  <c r="E19" i="107"/>
  <c r="E20" i="27"/>
  <c r="E17" i="107"/>
  <c r="E18" i="27"/>
  <c r="E15" i="107"/>
  <c r="E16" i="27"/>
  <c r="E13" i="107"/>
  <c r="E14" i="27"/>
  <c r="E12" i="27"/>
  <c r="E11" i="107"/>
  <c r="D33" i="107"/>
  <c r="D52" i="137"/>
  <c r="D31" i="107"/>
  <c r="D29" i="107"/>
  <c r="D27" i="107"/>
  <c r="D25" i="107"/>
  <c r="D21" i="107"/>
  <c r="D13" i="138"/>
  <c r="D15" i="107"/>
  <c r="D10" i="27"/>
  <c r="D13" i="107"/>
  <c r="D11" i="107"/>
  <c r="F37" i="158"/>
  <c r="G37" i="158"/>
  <c r="F9" i="158"/>
  <c r="G9" i="158"/>
  <c r="D33" i="158"/>
  <c r="H34" i="158" s="1"/>
  <c r="D31" i="158"/>
  <c r="F32" i="158" s="1"/>
  <c r="D29" i="158"/>
  <c r="F30" i="158" s="1"/>
  <c r="D27" i="158"/>
  <c r="H28" i="158" s="1"/>
  <c r="D25" i="158"/>
  <c r="F26" i="158" s="1"/>
  <c r="D23" i="158"/>
  <c r="F24" i="158" s="1"/>
  <c r="D21" i="158"/>
  <c r="G22" i="158" s="1"/>
  <c r="D19" i="158"/>
  <c r="F20" i="158" s="1"/>
  <c r="D17" i="158"/>
  <c r="F18" i="158" s="1"/>
  <c r="D15" i="158"/>
  <c r="F16" i="158" s="1"/>
  <c r="D13" i="158"/>
  <c r="F14" i="158" s="1"/>
  <c r="D11" i="158"/>
  <c r="H12" i="158" s="1"/>
  <c r="M39" i="162"/>
  <c r="L39" i="162"/>
  <c r="K39" i="162"/>
  <c r="J39" i="162"/>
  <c r="I39" i="162"/>
  <c r="H39" i="162"/>
  <c r="G39" i="162"/>
  <c r="F39" i="162"/>
  <c r="E39" i="162"/>
  <c r="M37" i="162"/>
  <c r="L37" i="162"/>
  <c r="K37" i="162"/>
  <c r="J37" i="162"/>
  <c r="I37" i="162"/>
  <c r="H37" i="162"/>
  <c r="G37" i="162"/>
  <c r="F37" i="162"/>
  <c r="E37" i="162"/>
  <c r="J14" i="162"/>
  <c r="G14" i="162"/>
  <c r="I14" i="162"/>
  <c r="M11" i="162"/>
  <c r="L11" i="162"/>
  <c r="K11" i="162"/>
  <c r="J11" i="162"/>
  <c r="I11" i="162"/>
  <c r="H11" i="162"/>
  <c r="G11" i="162"/>
  <c r="F11" i="162"/>
  <c r="E11" i="162"/>
  <c r="I16" i="48"/>
  <c r="S13" i="77"/>
  <c r="D13" i="111"/>
  <c r="D54" i="77"/>
  <c r="I27" i="105"/>
  <c r="D54" i="105"/>
  <c r="D51" i="105"/>
  <c r="E34" i="123" l="1"/>
  <c r="D36" i="140"/>
  <c r="D34" i="121"/>
  <c r="D38" i="27"/>
  <c r="H22" i="158"/>
  <c r="F36" i="162"/>
  <c r="L36" i="162"/>
  <c r="F34" i="162"/>
  <c r="L34" i="162"/>
  <c r="G32" i="162"/>
  <c r="L32" i="162"/>
  <c r="H30" i="162"/>
  <c r="L30" i="162"/>
  <c r="J28" i="162"/>
  <c r="L28" i="162"/>
  <c r="L26" i="162"/>
  <c r="K26" i="162"/>
  <c r="F24" i="162"/>
  <c r="L24" i="162"/>
  <c r="K22" i="162"/>
  <c r="L22" i="162"/>
  <c r="F20" i="162"/>
  <c r="L20" i="162"/>
  <c r="J18" i="162"/>
  <c r="L18" i="162"/>
  <c r="H16" i="162"/>
  <c r="L16" i="162"/>
  <c r="E34" i="140"/>
  <c r="E36" i="140"/>
  <c r="E36" i="122"/>
  <c r="E36" i="123"/>
  <c r="E36" i="125"/>
  <c r="E34" i="125"/>
  <c r="E34" i="139"/>
  <c r="E36" i="139"/>
  <c r="E34" i="121"/>
  <c r="E36" i="121"/>
  <c r="D36" i="121"/>
  <c r="D34" i="139"/>
  <c r="D36" i="139"/>
  <c r="D34" i="125"/>
  <c r="D36" i="125"/>
  <c r="D36" i="27"/>
  <c r="D34" i="122"/>
  <c r="D36" i="122"/>
  <c r="D34" i="123"/>
  <c r="D36" i="123"/>
  <c r="E36" i="124"/>
  <c r="D34" i="140"/>
  <c r="E38" i="17"/>
  <c r="E34" i="122"/>
  <c r="E34" i="124"/>
  <c r="E8" i="124"/>
  <c r="E8" i="125"/>
  <c r="E8" i="123"/>
  <c r="E8" i="140"/>
  <c r="E8" i="121"/>
  <c r="E8" i="139"/>
  <c r="E8" i="122"/>
  <c r="F34" i="158"/>
  <c r="F22" i="158"/>
  <c r="H18" i="158"/>
  <c r="G34" i="158"/>
  <c r="H32" i="158"/>
  <c r="G32" i="158"/>
  <c r="H30" i="158"/>
  <c r="G30" i="158"/>
  <c r="G28" i="158"/>
  <c r="F28" i="158"/>
  <c r="H26" i="158"/>
  <c r="G26" i="158"/>
  <c r="H24" i="158"/>
  <c r="G24" i="158"/>
  <c r="H20" i="158"/>
  <c r="G20" i="158"/>
  <c r="G18" i="158"/>
  <c r="H16" i="158"/>
  <c r="G16" i="158"/>
  <c r="H14" i="158"/>
  <c r="G14" i="158"/>
  <c r="F12" i="158"/>
  <c r="G12" i="158"/>
  <c r="E34" i="162"/>
  <c r="F32" i="162"/>
  <c r="I32" i="162"/>
  <c r="G30" i="162"/>
  <c r="K30" i="162"/>
  <c r="E24" i="162"/>
  <c r="J24" i="162"/>
  <c r="F16" i="162"/>
  <c r="I16" i="162"/>
  <c r="D35" i="107"/>
  <c r="E36" i="27"/>
  <c r="E38" i="27"/>
  <c r="E10" i="27"/>
  <c r="E9" i="107"/>
  <c r="E18" i="162"/>
  <c r="E22" i="162"/>
  <c r="I30" i="162"/>
  <c r="J32" i="162"/>
  <c r="F18" i="162"/>
  <c r="F22" i="162"/>
  <c r="I26" i="162"/>
  <c r="J30" i="162"/>
  <c r="G22" i="162"/>
  <c r="H18" i="162"/>
  <c r="H28" i="162"/>
  <c r="G34" i="162"/>
  <c r="I18" i="162"/>
  <c r="K28" i="162"/>
  <c r="E32" i="162"/>
  <c r="H34" i="162"/>
  <c r="G18" i="162"/>
  <c r="I34" i="162"/>
  <c r="F30" i="162"/>
  <c r="H32" i="162"/>
  <c r="K14" i="162"/>
  <c r="J16" i="162"/>
  <c r="H20" i="162"/>
  <c r="E26" i="162"/>
  <c r="H36" i="162"/>
  <c r="D11" i="162"/>
  <c r="L12" i="162" s="1"/>
  <c r="G36" i="162"/>
  <c r="K16" i="162"/>
  <c r="I20" i="162"/>
  <c r="H22" i="162"/>
  <c r="G24" i="162"/>
  <c r="F26" i="162"/>
  <c r="E28" i="162"/>
  <c r="K32" i="162"/>
  <c r="J34" i="162"/>
  <c r="I36" i="162"/>
  <c r="G20" i="162"/>
  <c r="D39" i="162"/>
  <c r="E14" i="162"/>
  <c r="K18" i="162"/>
  <c r="J20" i="162"/>
  <c r="I22" i="162"/>
  <c r="H24" i="162"/>
  <c r="G26" i="162"/>
  <c r="F28" i="162"/>
  <c r="E30" i="162"/>
  <c r="K34" i="162"/>
  <c r="J36" i="162"/>
  <c r="F14" i="162"/>
  <c r="E16" i="162"/>
  <c r="K20" i="162"/>
  <c r="J22" i="162"/>
  <c r="I24" i="162"/>
  <c r="H26" i="162"/>
  <c r="G28" i="162"/>
  <c r="K36" i="162"/>
  <c r="H14" i="162"/>
  <c r="G16" i="162"/>
  <c r="E20" i="162"/>
  <c r="K24" i="162"/>
  <c r="J26" i="162"/>
  <c r="I28" i="162"/>
  <c r="E36" i="162"/>
  <c r="D37" i="162"/>
  <c r="I40" i="162" l="1"/>
  <c r="L40" i="162"/>
  <c r="I38" i="162"/>
  <c r="L38" i="162"/>
  <c r="E40" i="162"/>
  <c r="G40" i="162"/>
  <c r="J40" i="162"/>
  <c r="F40" i="162"/>
  <c r="G38" i="162"/>
  <c r="F38" i="162"/>
  <c r="H38" i="162"/>
  <c r="H12" i="162"/>
  <c r="K12" i="162"/>
  <c r="G12" i="162"/>
  <c r="K38" i="162"/>
  <c r="F12" i="162"/>
  <c r="J12" i="162"/>
  <c r="J38" i="162"/>
  <c r="E38" i="162"/>
  <c r="H40" i="162"/>
  <c r="K40" i="162"/>
  <c r="E12" i="162"/>
  <c r="I12" i="162"/>
  <c r="H24" i="107" l="1"/>
  <c r="L9" i="107"/>
  <c r="K9" i="107"/>
  <c r="H9" i="107"/>
  <c r="G9" i="107"/>
  <c r="L22" i="107"/>
  <c r="L20" i="107" l="1"/>
  <c r="L18" i="107"/>
  <c r="J9" i="107"/>
  <c r="L10" i="107" s="1"/>
  <c r="F9" i="107"/>
  <c r="H10" i="107" s="1"/>
  <c r="D9" i="107"/>
  <c r="J37" i="107"/>
  <c r="J35" i="107"/>
  <c r="E49" i="154"/>
  <c r="E46" i="154"/>
  <c r="E43" i="154"/>
  <c r="E40" i="154"/>
  <c r="E37" i="154"/>
  <c r="E34" i="154"/>
  <c r="J36" i="154" s="1"/>
  <c r="E31" i="154"/>
  <c r="E25" i="154"/>
  <c r="K27" i="154" s="1"/>
  <c r="E22" i="154"/>
  <c r="E19" i="154"/>
  <c r="E16" i="154"/>
  <c r="E12" i="17"/>
  <c r="D55" i="138" l="1"/>
  <c r="Y25" i="17"/>
  <c r="V31" i="17"/>
  <c r="F34" i="17"/>
  <c r="F32" i="17"/>
  <c r="F30" i="17"/>
  <c r="F28" i="17"/>
  <c r="F26" i="17"/>
  <c r="F24" i="17"/>
  <c r="F22" i="17"/>
  <c r="F20" i="17"/>
  <c r="F18" i="17"/>
  <c r="F16" i="17"/>
  <c r="F14" i="17"/>
  <c r="F12" i="17"/>
  <c r="E34" i="17"/>
  <c r="E32" i="17"/>
  <c r="E30" i="17"/>
  <c r="E28" i="17"/>
  <c r="E26" i="17"/>
  <c r="E24" i="17"/>
  <c r="E22" i="17"/>
  <c r="E20" i="17"/>
  <c r="E18" i="17"/>
  <c r="E16" i="17"/>
  <c r="E14" i="17"/>
  <c r="F10" i="17" l="1"/>
  <c r="E10" i="17"/>
  <c r="E31" i="137" l="1"/>
  <c r="E22" i="137" l="1"/>
  <c r="E19" i="137"/>
  <c r="F17" i="137"/>
  <c r="W35" i="12" l="1"/>
  <c r="V35" i="12"/>
  <c r="U35" i="12"/>
  <c r="T35" i="12"/>
  <c r="S34" i="12"/>
  <c r="X35" i="12"/>
  <c r="D39" i="74"/>
  <c r="D6" i="143" l="1"/>
  <c r="AB51" i="141"/>
  <c r="AA51" i="141"/>
  <c r="Z51" i="141"/>
  <c r="Y51" i="141"/>
  <c r="X51" i="141"/>
  <c r="W51" i="141"/>
  <c r="V51" i="141"/>
  <c r="U51" i="141"/>
  <c r="T51" i="141"/>
  <c r="S51" i="141"/>
  <c r="R51" i="141"/>
  <c r="Q51" i="141"/>
  <c r="AB48" i="141"/>
  <c r="AA48" i="141"/>
  <c r="Z48" i="141"/>
  <c r="Y48" i="141"/>
  <c r="X48" i="141"/>
  <c r="W48" i="141"/>
  <c r="V48" i="141"/>
  <c r="U48" i="141"/>
  <c r="T48" i="141"/>
  <c r="S48" i="141"/>
  <c r="R48" i="141"/>
  <c r="Q48" i="141"/>
  <c r="AB45" i="141"/>
  <c r="AA45" i="141"/>
  <c r="Z45" i="141"/>
  <c r="Y45" i="141"/>
  <c r="X45" i="141"/>
  <c r="W45" i="141"/>
  <c r="V45" i="141"/>
  <c r="U45" i="141"/>
  <c r="T45" i="141"/>
  <c r="S45" i="141"/>
  <c r="R45" i="141"/>
  <c r="Q45" i="141"/>
  <c r="AB42" i="141"/>
  <c r="AA42" i="141"/>
  <c r="Z42" i="141"/>
  <c r="Y42" i="141"/>
  <c r="X42" i="141"/>
  <c r="W42" i="141"/>
  <c r="V42" i="141"/>
  <c r="U42" i="141"/>
  <c r="T42" i="141"/>
  <c r="S42" i="141"/>
  <c r="R42" i="141"/>
  <c r="Q42" i="141"/>
  <c r="AB39" i="141"/>
  <c r="AA39" i="141"/>
  <c r="Z39" i="141"/>
  <c r="Y39" i="141"/>
  <c r="X39" i="141"/>
  <c r="W39" i="141"/>
  <c r="V39" i="141"/>
  <c r="U39" i="141"/>
  <c r="T39" i="141"/>
  <c r="S39" i="141"/>
  <c r="R39" i="141"/>
  <c r="Q39" i="141"/>
  <c r="AB36" i="141"/>
  <c r="AA36" i="141"/>
  <c r="Z36" i="141"/>
  <c r="Y36" i="141"/>
  <c r="X36" i="141"/>
  <c r="W36" i="141"/>
  <c r="V36" i="141"/>
  <c r="U36" i="141"/>
  <c r="T36" i="141"/>
  <c r="S36" i="141"/>
  <c r="R36" i="141"/>
  <c r="Q36" i="141"/>
  <c r="AB33" i="141"/>
  <c r="AA33" i="141"/>
  <c r="Z33" i="141"/>
  <c r="Y33" i="141"/>
  <c r="X33" i="141"/>
  <c r="W33" i="141"/>
  <c r="V33" i="141"/>
  <c r="U33" i="141"/>
  <c r="T33" i="141"/>
  <c r="S33" i="141"/>
  <c r="R33" i="141"/>
  <c r="Q33" i="141"/>
  <c r="AB30" i="141"/>
  <c r="AA30" i="141"/>
  <c r="Z30" i="141"/>
  <c r="Y30" i="141"/>
  <c r="X30" i="141"/>
  <c r="W30" i="141"/>
  <c r="V30" i="141"/>
  <c r="U30" i="141"/>
  <c r="T30" i="141"/>
  <c r="S30" i="141"/>
  <c r="R30" i="141"/>
  <c r="Q30" i="141"/>
  <c r="AB27" i="141"/>
  <c r="AA27" i="141"/>
  <c r="Z27" i="141"/>
  <c r="Y27" i="141"/>
  <c r="X27" i="141"/>
  <c r="W27" i="141"/>
  <c r="V27" i="141"/>
  <c r="U27" i="141"/>
  <c r="T27" i="141"/>
  <c r="S27" i="141"/>
  <c r="R27" i="141"/>
  <c r="Q27" i="141"/>
  <c r="AB24" i="141"/>
  <c r="AA24" i="141"/>
  <c r="Z24" i="141"/>
  <c r="Y24" i="141"/>
  <c r="X24" i="141"/>
  <c r="W24" i="141"/>
  <c r="V24" i="141"/>
  <c r="U24" i="141"/>
  <c r="T24" i="141"/>
  <c r="S24" i="141"/>
  <c r="R24" i="141"/>
  <c r="Q24" i="141"/>
  <c r="AB21" i="141"/>
  <c r="AA21" i="141"/>
  <c r="Z21" i="141"/>
  <c r="Y21" i="141"/>
  <c r="X21" i="141"/>
  <c r="W21" i="141"/>
  <c r="V21" i="141"/>
  <c r="U21" i="141"/>
  <c r="T21" i="141"/>
  <c r="S21" i="141"/>
  <c r="R21" i="141"/>
  <c r="Q21" i="141"/>
  <c r="AB18" i="141"/>
  <c r="AA18" i="141"/>
  <c r="Z18" i="141"/>
  <c r="Y18" i="141"/>
  <c r="X18" i="141"/>
  <c r="W18" i="141"/>
  <c r="T18" i="141"/>
  <c r="U18" i="141"/>
  <c r="V18" i="141"/>
  <c r="R18" i="141"/>
  <c r="S18" i="141"/>
  <c r="Q18" i="141"/>
  <c r="J51" i="141"/>
  <c r="I51" i="141"/>
  <c r="H51" i="141"/>
  <c r="J48" i="141"/>
  <c r="I48" i="141"/>
  <c r="H48" i="141"/>
  <c r="J45" i="141"/>
  <c r="I45" i="141"/>
  <c r="H45" i="141"/>
  <c r="J42" i="141"/>
  <c r="I42" i="141"/>
  <c r="H42" i="141"/>
  <c r="J39" i="141"/>
  <c r="I39" i="141"/>
  <c r="H39" i="141"/>
  <c r="J36" i="141"/>
  <c r="I36" i="141"/>
  <c r="H36" i="141"/>
  <c r="J33" i="141"/>
  <c r="I33" i="141"/>
  <c r="H33" i="141"/>
  <c r="J30" i="141"/>
  <c r="I30" i="141"/>
  <c r="H30" i="141"/>
  <c r="J27" i="141"/>
  <c r="I27" i="141"/>
  <c r="H27" i="141"/>
  <c r="J24" i="141"/>
  <c r="I24" i="141"/>
  <c r="H24" i="141"/>
  <c r="J21" i="141"/>
  <c r="I21" i="141"/>
  <c r="H21" i="141"/>
  <c r="J18" i="141"/>
  <c r="I18" i="141"/>
  <c r="H18" i="141"/>
  <c r="S29" i="116"/>
  <c r="S31" i="116"/>
  <c r="S33" i="116"/>
  <c r="S35" i="116"/>
  <c r="H15" i="149"/>
  <c r="W51" i="118"/>
  <c r="AI39" i="115"/>
  <c r="T11" i="115"/>
  <c r="AA32" i="116" l="1"/>
  <c r="Z32" i="116"/>
  <c r="Y32" i="116"/>
  <c r="X32" i="116"/>
  <c r="AE32" i="116"/>
  <c r="W32" i="116"/>
  <c r="AD32" i="116"/>
  <c r="V32" i="116"/>
  <c r="AC32" i="116"/>
  <c r="U32" i="116"/>
  <c r="AB32" i="116"/>
  <c r="T32" i="116"/>
  <c r="AE30" i="116"/>
  <c r="W30" i="116"/>
  <c r="AD30" i="116"/>
  <c r="V30" i="116"/>
  <c r="AC30" i="116"/>
  <c r="U30" i="116"/>
  <c r="AB30" i="116"/>
  <c r="T30" i="116"/>
  <c r="AA30" i="116"/>
  <c r="Z30" i="116"/>
  <c r="Y30" i="116"/>
  <c r="X30" i="116"/>
  <c r="Y36" i="116"/>
  <c r="X36" i="116"/>
  <c r="AB36" i="116"/>
  <c r="AE36" i="116"/>
  <c r="W36" i="116"/>
  <c r="AD36" i="116"/>
  <c r="V36" i="116"/>
  <c r="T36" i="116"/>
  <c r="AC36" i="116"/>
  <c r="U36" i="116"/>
  <c r="AA36" i="116"/>
  <c r="Z36" i="116"/>
  <c r="Y34" i="116"/>
  <c r="X34" i="116"/>
  <c r="AE34" i="116"/>
  <c r="W34" i="116"/>
  <c r="AB34" i="116"/>
  <c r="AD34" i="116"/>
  <c r="V34" i="116"/>
  <c r="AC34" i="116"/>
  <c r="U34" i="116"/>
  <c r="T34" i="116"/>
  <c r="AA34" i="116"/>
  <c r="Z34" i="116"/>
  <c r="S19" i="115"/>
  <c r="AA20" i="115" l="1"/>
  <c r="Z20" i="115"/>
  <c r="Y20" i="115"/>
  <c r="X20" i="115"/>
  <c r="AE20" i="115"/>
  <c r="W20" i="115"/>
  <c r="AD20" i="115"/>
  <c r="V20" i="115"/>
  <c r="AC20" i="115"/>
  <c r="U20" i="115"/>
  <c r="AB20" i="115"/>
  <c r="T20" i="115"/>
  <c r="E11" i="115"/>
  <c r="K48" i="42"/>
  <c r="E31" i="120"/>
  <c r="E28" i="120"/>
  <c r="E25" i="120"/>
  <c r="E22" i="120"/>
  <c r="E19" i="120"/>
  <c r="E13" i="120" l="1"/>
  <c r="H21" i="154"/>
  <c r="AC35" i="126"/>
  <c r="AB35" i="126"/>
  <c r="AA35" i="126"/>
  <c r="Z35" i="126"/>
  <c r="Y35" i="126"/>
  <c r="X35" i="126"/>
  <c r="W35" i="126"/>
  <c r="AC33" i="126"/>
  <c r="AB33" i="126"/>
  <c r="AA33" i="126"/>
  <c r="Z33" i="126"/>
  <c r="Y33" i="126"/>
  <c r="X33" i="126"/>
  <c r="W33" i="126"/>
  <c r="AC31" i="126"/>
  <c r="AB31" i="126"/>
  <c r="AA31" i="126"/>
  <c r="Z31" i="126"/>
  <c r="Y31" i="126"/>
  <c r="X31" i="126"/>
  <c r="W31" i="126"/>
  <c r="AC29" i="126"/>
  <c r="AB29" i="126"/>
  <c r="AA29" i="126"/>
  <c r="Z29" i="126"/>
  <c r="Y29" i="126"/>
  <c r="X29" i="126"/>
  <c r="W29" i="126"/>
  <c r="AC27" i="126"/>
  <c r="AB27" i="126"/>
  <c r="AA27" i="126"/>
  <c r="Z27" i="126"/>
  <c r="Y27" i="126"/>
  <c r="X27" i="126"/>
  <c r="W27" i="126"/>
  <c r="AC25" i="126"/>
  <c r="AB25" i="126"/>
  <c r="AA25" i="126"/>
  <c r="Z25" i="126"/>
  <c r="Y25" i="126"/>
  <c r="X25" i="126"/>
  <c r="W25" i="126"/>
  <c r="AC23" i="126"/>
  <c r="AB23" i="126"/>
  <c r="AA23" i="126"/>
  <c r="Z23" i="126"/>
  <c r="Y23" i="126"/>
  <c r="X23" i="126"/>
  <c r="W23" i="126"/>
  <c r="AC21" i="126"/>
  <c r="AB21" i="126"/>
  <c r="AA21" i="126"/>
  <c r="Z21" i="126"/>
  <c r="Y21" i="126"/>
  <c r="X21" i="126"/>
  <c r="W21" i="126"/>
  <c r="AC19" i="126"/>
  <c r="AB19" i="126"/>
  <c r="AA19" i="126"/>
  <c r="Z19" i="126"/>
  <c r="Y19" i="126"/>
  <c r="X19" i="126"/>
  <c r="W19" i="126"/>
  <c r="AC17" i="126"/>
  <c r="AB17" i="126"/>
  <c r="AA17" i="126"/>
  <c r="Z17" i="126"/>
  <c r="Y17" i="126"/>
  <c r="X17" i="126"/>
  <c r="W17" i="126"/>
  <c r="AC15" i="126"/>
  <c r="AB15" i="126"/>
  <c r="AA15" i="126"/>
  <c r="Z15" i="126"/>
  <c r="Y15" i="126"/>
  <c r="X15" i="126"/>
  <c r="W15" i="126"/>
  <c r="AC13" i="126"/>
  <c r="AB13" i="126"/>
  <c r="AA13" i="126"/>
  <c r="Z13" i="126"/>
  <c r="Y13" i="126"/>
  <c r="X13" i="126"/>
  <c r="W13" i="126"/>
  <c r="U35" i="126"/>
  <c r="T35" i="126"/>
  <c r="S35" i="126"/>
  <c r="R35" i="126"/>
  <c r="Q35" i="126"/>
  <c r="P35" i="126"/>
  <c r="O35" i="126"/>
  <c r="U33" i="126"/>
  <c r="T33" i="126"/>
  <c r="S33" i="126"/>
  <c r="R33" i="126"/>
  <c r="Q33" i="126"/>
  <c r="P33" i="126"/>
  <c r="O33" i="126"/>
  <c r="U31" i="126"/>
  <c r="T31" i="126"/>
  <c r="S31" i="126"/>
  <c r="R31" i="126"/>
  <c r="Q31" i="126"/>
  <c r="P31" i="126"/>
  <c r="O31" i="126"/>
  <c r="U29" i="126"/>
  <c r="T29" i="126"/>
  <c r="S29" i="126"/>
  <c r="R29" i="126"/>
  <c r="Q29" i="126"/>
  <c r="P29" i="126"/>
  <c r="O29" i="126"/>
  <c r="U27" i="126"/>
  <c r="T27" i="126"/>
  <c r="S27" i="126"/>
  <c r="R27" i="126"/>
  <c r="Q27" i="126"/>
  <c r="P27" i="126"/>
  <c r="O27" i="126"/>
  <c r="U25" i="126"/>
  <c r="T25" i="126"/>
  <c r="S25" i="126"/>
  <c r="R25" i="126"/>
  <c r="Q25" i="126"/>
  <c r="P25" i="126"/>
  <c r="O25" i="126"/>
  <c r="U23" i="126"/>
  <c r="T23" i="126"/>
  <c r="S23" i="126"/>
  <c r="R23" i="126"/>
  <c r="Q23" i="126"/>
  <c r="P23" i="126"/>
  <c r="O23" i="126"/>
  <c r="U21" i="126"/>
  <c r="T21" i="126"/>
  <c r="S21" i="126"/>
  <c r="R21" i="126"/>
  <c r="Q21" i="126"/>
  <c r="P21" i="126"/>
  <c r="O21" i="126"/>
  <c r="U19" i="126"/>
  <c r="T19" i="126"/>
  <c r="S19" i="126"/>
  <c r="R19" i="126"/>
  <c r="Q19" i="126"/>
  <c r="P19" i="126"/>
  <c r="O19" i="126"/>
  <c r="U17" i="126"/>
  <c r="T17" i="126"/>
  <c r="S17" i="126"/>
  <c r="R17" i="126"/>
  <c r="Q17" i="126"/>
  <c r="P17" i="126"/>
  <c r="O17" i="126"/>
  <c r="U15" i="126"/>
  <c r="T15" i="126"/>
  <c r="S15" i="126"/>
  <c r="R15" i="126"/>
  <c r="Q15" i="126"/>
  <c r="P15" i="126"/>
  <c r="O15" i="126"/>
  <c r="U13" i="126"/>
  <c r="T13" i="126"/>
  <c r="S13" i="126"/>
  <c r="R13" i="126"/>
  <c r="Q13" i="126"/>
  <c r="P13" i="126"/>
  <c r="O13" i="126"/>
  <c r="U23" i="114"/>
  <c r="AA11" i="42"/>
  <c r="Z11" i="42"/>
  <c r="Y11" i="42"/>
  <c r="X11" i="42"/>
  <c r="W11" i="42"/>
  <c r="V11" i="42"/>
  <c r="U11" i="42"/>
  <c r="T11" i="42"/>
  <c r="S11" i="42"/>
  <c r="R13" i="27" s="1"/>
  <c r="R11" i="42"/>
  <c r="Q11" i="42"/>
  <c r="P11" i="42"/>
  <c r="O11" i="42"/>
  <c r="N11" i="42"/>
  <c r="M13" i="27" s="1"/>
  <c r="M11" i="42"/>
  <c r="L13" i="27" s="1"/>
  <c r="L12" i="42"/>
  <c r="G11" i="42"/>
  <c r="H11" i="42"/>
  <c r="I11" i="42"/>
  <c r="J11" i="42"/>
  <c r="K11" i="42"/>
  <c r="G29" i="126" l="1"/>
  <c r="S13" i="27"/>
  <c r="G13" i="126"/>
  <c r="AR15" i="114"/>
  <c r="J34" i="158" l="1"/>
  <c r="I34" i="158"/>
  <c r="E34" i="158"/>
  <c r="D9" i="158"/>
  <c r="J37" i="158"/>
  <c r="I37" i="158"/>
  <c r="H37" i="158"/>
  <c r="E37" i="158"/>
  <c r="D37" i="158"/>
  <c r="D35" i="158"/>
  <c r="J32" i="158"/>
  <c r="I32" i="158"/>
  <c r="E32" i="158"/>
  <c r="J30" i="158"/>
  <c r="I30" i="158"/>
  <c r="E30" i="158"/>
  <c r="J28" i="158"/>
  <c r="I28" i="158"/>
  <c r="E28" i="158"/>
  <c r="J26" i="158"/>
  <c r="I26" i="158"/>
  <c r="E26" i="158"/>
  <c r="J24" i="158"/>
  <c r="I24" i="158"/>
  <c r="E24" i="158"/>
  <c r="J22" i="158"/>
  <c r="I22" i="158"/>
  <c r="E22" i="158"/>
  <c r="J20" i="158"/>
  <c r="I20" i="158"/>
  <c r="E20" i="158"/>
  <c r="J18" i="158"/>
  <c r="I18" i="158"/>
  <c r="E18" i="158"/>
  <c r="J16" i="158"/>
  <c r="I16" i="158"/>
  <c r="E16" i="158"/>
  <c r="J14" i="158"/>
  <c r="I14" i="158"/>
  <c r="E14" i="158"/>
  <c r="J12" i="158"/>
  <c r="I12" i="158"/>
  <c r="E12" i="158"/>
  <c r="J9" i="158"/>
  <c r="I9" i="158"/>
  <c r="H9" i="158"/>
  <c r="E9" i="158"/>
  <c r="G13" i="157"/>
  <c r="G14" i="157" s="1"/>
  <c r="F39" i="157"/>
  <c r="E39" i="157"/>
  <c r="D39" i="157"/>
  <c r="F37" i="157"/>
  <c r="E37" i="157"/>
  <c r="D37" i="157"/>
  <c r="F36" i="157"/>
  <c r="E36" i="157"/>
  <c r="G35" i="157"/>
  <c r="G36" i="157" s="1"/>
  <c r="F34" i="157"/>
  <c r="E34" i="157"/>
  <c r="G33" i="157"/>
  <c r="G34" i="157" s="1"/>
  <c r="F32" i="157"/>
  <c r="E32" i="157"/>
  <c r="G31" i="157"/>
  <c r="G32" i="157" s="1"/>
  <c r="E30" i="157"/>
  <c r="G29" i="157"/>
  <c r="F28" i="157"/>
  <c r="E28" i="157"/>
  <c r="G27" i="157"/>
  <c r="F26" i="157"/>
  <c r="E26" i="157"/>
  <c r="G25" i="157"/>
  <c r="F24" i="157"/>
  <c r="E24" i="157"/>
  <c r="G23" i="157"/>
  <c r="G24" i="157" s="1"/>
  <c r="F22" i="157"/>
  <c r="E22" i="157"/>
  <c r="G21" i="157"/>
  <c r="G22" i="157" s="1"/>
  <c r="F20" i="157"/>
  <c r="E20" i="157"/>
  <c r="G19" i="157"/>
  <c r="G20" i="157" s="1"/>
  <c r="F18" i="157"/>
  <c r="E18" i="157"/>
  <c r="G17" i="157"/>
  <c r="G18" i="157" s="1"/>
  <c r="F16" i="157"/>
  <c r="E16" i="157"/>
  <c r="G15" i="157"/>
  <c r="G16" i="157" s="1"/>
  <c r="F14" i="157"/>
  <c r="E14" i="157"/>
  <c r="F11" i="157"/>
  <c r="E11" i="157"/>
  <c r="D11" i="157"/>
  <c r="E10" i="158" l="1"/>
  <c r="H10" i="158"/>
  <c r="F38" i="158"/>
  <c r="G38" i="158"/>
  <c r="G36" i="158"/>
  <c r="F36" i="158"/>
  <c r="F10" i="158"/>
  <c r="G10" i="158"/>
  <c r="H38" i="158"/>
  <c r="H36" i="158"/>
  <c r="E12" i="157"/>
  <c r="F12" i="157"/>
  <c r="I38" i="158"/>
  <c r="J38" i="158"/>
  <c r="I10" i="158"/>
  <c r="J10" i="158"/>
  <c r="J36" i="158"/>
  <c r="E38" i="158"/>
  <c r="I36" i="158"/>
  <c r="E36" i="158"/>
  <c r="G37" i="157"/>
  <c r="F38" i="157"/>
  <c r="F40" i="157"/>
  <c r="G39" i="157"/>
  <c r="G11" i="157"/>
  <c r="G12" i="157" s="1"/>
  <c r="G26" i="157"/>
  <c r="G28" i="157"/>
  <c r="G30" i="157"/>
  <c r="E40" i="157"/>
  <c r="E38" i="157"/>
  <c r="G38" i="157" l="1"/>
  <c r="G40" i="157"/>
  <c r="L51" i="154" l="1"/>
  <c r="L50" i="154"/>
  <c r="J50" i="154"/>
  <c r="J51" i="154"/>
  <c r="L45" i="154"/>
  <c r="L44" i="154"/>
  <c r="L42" i="154"/>
  <c r="L41" i="154"/>
  <c r="L39" i="154"/>
  <c r="L38" i="154"/>
  <c r="L33" i="154"/>
  <c r="L32" i="154"/>
  <c r="L27" i="154"/>
  <c r="L26" i="154"/>
  <c r="L24" i="154"/>
  <c r="L23" i="154"/>
  <c r="L21" i="154"/>
  <c r="L20" i="154"/>
  <c r="L18" i="154"/>
  <c r="L17" i="154"/>
  <c r="K42" i="154"/>
  <c r="L29" i="154"/>
  <c r="K51" i="154"/>
  <c r="K50" i="154"/>
  <c r="L48" i="154"/>
  <c r="K48" i="154"/>
  <c r="J48" i="154"/>
  <c r="L47" i="154"/>
  <c r="K47" i="154"/>
  <c r="J47" i="154"/>
  <c r="K45" i="154"/>
  <c r="J45" i="154"/>
  <c r="K44" i="154"/>
  <c r="J44" i="154"/>
  <c r="J42" i="154"/>
  <c r="J41" i="154"/>
  <c r="K39" i="154"/>
  <c r="J39" i="154"/>
  <c r="K38" i="154"/>
  <c r="J38" i="154"/>
  <c r="L36" i="154"/>
  <c r="K36" i="154"/>
  <c r="L35" i="154"/>
  <c r="K35" i="154"/>
  <c r="J35" i="154"/>
  <c r="K33" i="154"/>
  <c r="J33" i="154"/>
  <c r="K32" i="154"/>
  <c r="J32" i="154"/>
  <c r="K29" i="154"/>
  <c r="J29" i="154"/>
  <c r="J27" i="154"/>
  <c r="K26" i="154"/>
  <c r="J26" i="154"/>
  <c r="K24" i="154"/>
  <c r="J24" i="154"/>
  <c r="K23" i="154"/>
  <c r="J23" i="154"/>
  <c r="K21" i="154"/>
  <c r="J21" i="154"/>
  <c r="K20" i="154"/>
  <c r="J20" i="154"/>
  <c r="K18" i="154"/>
  <c r="K17" i="154"/>
  <c r="J18" i="154"/>
  <c r="J17" i="154"/>
  <c r="I27" i="154"/>
  <c r="F21" i="154"/>
  <c r="E13" i="154"/>
  <c r="M26" i="154"/>
  <c r="M27" i="154"/>
  <c r="L55" i="154"/>
  <c r="K55" i="154"/>
  <c r="J55" i="154"/>
  <c r="L52" i="154"/>
  <c r="K52" i="154"/>
  <c r="J52" i="154"/>
  <c r="L13" i="154"/>
  <c r="K13" i="154"/>
  <c r="J13" i="154"/>
  <c r="B94" i="154"/>
  <c r="Q55" i="154"/>
  <c r="P55" i="154"/>
  <c r="O55" i="154"/>
  <c r="N55" i="154"/>
  <c r="M55" i="154"/>
  <c r="I55" i="154"/>
  <c r="H55" i="154"/>
  <c r="G55" i="154"/>
  <c r="F55" i="154"/>
  <c r="Q52" i="154"/>
  <c r="P52" i="154"/>
  <c r="O52" i="154"/>
  <c r="N52" i="154"/>
  <c r="M52" i="154"/>
  <c r="I52" i="154"/>
  <c r="H52" i="154"/>
  <c r="G52" i="154"/>
  <c r="F52" i="154"/>
  <c r="D52" i="154"/>
  <c r="M51" i="154"/>
  <c r="Q50" i="154"/>
  <c r="P50" i="154"/>
  <c r="O50" i="154"/>
  <c r="N50" i="154"/>
  <c r="M50" i="154"/>
  <c r="I50" i="154"/>
  <c r="H50" i="154"/>
  <c r="G50" i="154"/>
  <c r="F50" i="154"/>
  <c r="N51" i="154"/>
  <c r="Q47" i="154"/>
  <c r="P47" i="154"/>
  <c r="O47" i="154"/>
  <c r="N47" i="154"/>
  <c r="M47" i="154"/>
  <c r="I47" i="154"/>
  <c r="H47" i="154"/>
  <c r="G47" i="154"/>
  <c r="F47" i="154"/>
  <c r="I48" i="154"/>
  <c r="M45" i="154"/>
  <c r="Q44" i="154"/>
  <c r="P44" i="154"/>
  <c r="O44" i="154"/>
  <c r="N44" i="154"/>
  <c r="M44" i="154"/>
  <c r="I44" i="154"/>
  <c r="H44" i="154"/>
  <c r="G44" i="154"/>
  <c r="F44" i="154"/>
  <c r="N45" i="154"/>
  <c r="Q41" i="154"/>
  <c r="P41" i="154"/>
  <c r="N41" i="154"/>
  <c r="M41" i="154"/>
  <c r="I41" i="154"/>
  <c r="H41" i="154"/>
  <c r="G41" i="154"/>
  <c r="F41" i="154"/>
  <c r="M39" i="154"/>
  <c r="Q38" i="154"/>
  <c r="P38" i="154"/>
  <c r="O38" i="154"/>
  <c r="N38" i="154"/>
  <c r="M38" i="154"/>
  <c r="I38" i="154"/>
  <c r="H38" i="154"/>
  <c r="G38" i="154"/>
  <c r="F38" i="154"/>
  <c r="N39" i="154"/>
  <c r="Q35" i="154"/>
  <c r="P35" i="154"/>
  <c r="O35" i="154"/>
  <c r="N35" i="154"/>
  <c r="M35" i="154"/>
  <c r="I35" i="154"/>
  <c r="H35" i="154"/>
  <c r="G35" i="154"/>
  <c r="F35" i="154"/>
  <c r="I36" i="154"/>
  <c r="M33" i="154"/>
  <c r="Q32" i="154"/>
  <c r="P32" i="154"/>
  <c r="O32" i="154"/>
  <c r="N32" i="154"/>
  <c r="M32" i="154"/>
  <c r="I32" i="154"/>
  <c r="H32" i="154"/>
  <c r="G32" i="154"/>
  <c r="F32" i="154"/>
  <c r="N33" i="154"/>
  <c r="Q29" i="154"/>
  <c r="P29" i="154"/>
  <c r="O29" i="154"/>
  <c r="N29" i="154"/>
  <c r="M29" i="154"/>
  <c r="I29" i="154"/>
  <c r="H29" i="154"/>
  <c r="G29" i="154"/>
  <c r="F29" i="154"/>
  <c r="Q26" i="154"/>
  <c r="P26" i="154"/>
  <c r="O26" i="154"/>
  <c r="N26" i="154"/>
  <c r="I26" i="154"/>
  <c r="H26" i="154"/>
  <c r="G26" i="154"/>
  <c r="F26" i="154"/>
  <c r="N27" i="154"/>
  <c r="Q23" i="154"/>
  <c r="P23" i="154"/>
  <c r="O23" i="154"/>
  <c r="N23" i="154"/>
  <c r="M23" i="154"/>
  <c r="I23" i="154"/>
  <c r="H23" i="154"/>
  <c r="G23" i="154"/>
  <c r="F23" i="154"/>
  <c r="M21" i="154"/>
  <c r="Q20" i="154"/>
  <c r="P20" i="154"/>
  <c r="O20" i="154"/>
  <c r="N20" i="154"/>
  <c r="M20" i="154"/>
  <c r="I20" i="154"/>
  <c r="H20" i="154"/>
  <c r="G20" i="154"/>
  <c r="F20" i="154"/>
  <c r="N21" i="154"/>
  <c r="Q17" i="154"/>
  <c r="P17" i="154"/>
  <c r="O17" i="154"/>
  <c r="N17" i="154"/>
  <c r="M17" i="154"/>
  <c r="I17" i="154"/>
  <c r="H17" i="154"/>
  <c r="G17" i="154"/>
  <c r="F17" i="154"/>
  <c r="O18" i="154"/>
  <c r="Q13" i="154"/>
  <c r="P13" i="154"/>
  <c r="O13" i="154"/>
  <c r="N13" i="154"/>
  <c r="M13" i="154"/>
  <c r="I13" i="154"/>
  <c r="H13" i="154"/>
  <c r="G13" i="154"/>
  <c r="F13" i="154"/>
  <c r="D13" i="154"/>
  <c r="G26" i="153"/>
  <c r="D39" i="153"/>
  <c r="D37" i="153"/>
  <c r="D11" i="153"/>
  <c r="H39" i="153"/>
  <c r="G39" i="153"/>
  <c r="F39" i="153"/>
  <c r="E39" i="153"/>
  <c r="H37" i="153"/>
  <c r="G37" i="153"/>
  <c r="F37" i="153"/>
  <c r="E37" i="153"/>
  <c r="H36" i="153"/>
  <c r="G36" i="153"/>
  <c r="E36" i="153"/>
  <c r="H32" i="153"/>
  <c r="G32" i="153"/>
  <c r="E32" i="153"/>
  <c r="G28" i="153"/>
  <c r="H26" i="153"/>
  <c r="G24" i="153"/>
  <c r="F22" i="153"/>
  <c r="H22" i="153"/>
  <c r="G20" i="153"/>
  <c r="H18" i="153"/>
  <c r="G16" i="153"/>
  <c r="H14" i="153"/>
  <c r="H11" i="153"/>
  <c r="G11" i="153"/>
  <c r="F11" i="153"/>
  <c r="E11" i="153"/>
  <c r="AA15" i="100"/>
  <c r="Q35" i="100"/>
  <c r="Q38" i="100"/>
  <c r="D40" i="100"/>
  <c r="D38" i="100"/>
  <c r="D12" i="100"/>
  <c r="O19" i="99"/>
  <c r="H36" i="99"/>
  <c r="H37" i="99" s="1"/>
  <c r="H34" i="99"/>
  <c r="H35" i="99" s="1"/>
  <c r="H32" i="99"/>
  <c r="H33" i="99" s="1"/>
  <c r="H30" i="99"/>
  <c r="H31" i="99" s="1"/>
  <c r="H28" i="99"/>
  <c r="H29" i="99" s="1"/>
  <c r="H26" i="99"/>
  <c r="H27" i="99" s="1"/>
  <c r="H24" i="99"/>
  <c r="H25" i="99" s="1"/>
  <c r="H22" i="99"/>
  <c r="H23" i="99" s="1"/>
  <c r="H20" i="99"/>
  <c r="H21" i="99" s="1"/>
  <c r="H18" i="99"/>
  <c r="H19" i="99" s="1"/>
  <c r="H17" i="99"/>
  <c r="H14" i="99"/>
  <c r="G33" i="99"/>
  <c r="D40" i="99"/>
  <c r="D12" i="99"/>
  <c r="D38" i="99"/>
  <c r="D55" i="154" l="1"/>
  <c r="D55" i="207"/>
  <c r="D55" i="208"/>
  <c r="P56" i="154"/>
  <c r="H56" i="154"/>
  <c r="H15" i="99"/>
  <c r="O14" i="154"/>
  <c r="J14" i="154"/>
  <c r="I14" i="154"/>
  <c r="K14" i="154"/>
  <c r="L14" i="154"/>
  <c r="L56" i="154"/>
  <c r="K53" i="154"/>
  <c r="J56" i="154"/>
  <c r="K15" i="154"/>
  <c r="L53" i="154"/>
  <c r="J53" i="154"/>
  <c r="K56" i="154"/>
  <c r="J15" i="154"/>
  <c r="L15" i="154"/>
  <c r="I56" i="154"/>
  <c r="O56" i="154"/>
  <c r="H14" i="154"/>
  <c r="P18" i="154"/>
  <c r="Q24" i="154"/>
  <c r="M24" i="154"/>
  <c r="F24" i="154"/>
  <c r="G36" i="154"/>
  <c r="E55" i="154"/>
  <c r="J57" i="154" s="1"/>
  <c r="Q42" i="154"/>
  <c r="M42" i="154"/>
  <c r="F42" i="154"/>
  <c r="O42" i="154"/>
  <c r="M56" i="154"/>
  <c r="P14" i="154"/>
  <c r="F18" i="154"/>
  <c r="M18" i="154"/>
  <c r="Q18" i="154"/>
  <c r="H24" i="154"/>
  <c r="P24" i="154"/>
  <c r="F27" i="154"/>
  <c r="F33" i="154"/>
  <c r="H36" i="154"/>
  <c r="P36" i="154"/>
  <c r="F39" i="154"/>
  <c r="H42" i="154"/>
  <c r="P42" i="154"/>
  <c r="F45" i="154"/>
  <c r="H48" i="154"/>
  <c r="P48" i="154"/>
  <c r="F51" i="154"/>
  <c r="F53" i="154"/>
  <c r="Q53" i="154"/>
  <c r="G56" i="154"/>
  <c r="N56" i="154"/>
  <c r="I18" i="154"/>
  <c r="G24" i="154"/>
  <c r="O36" i="154"/>
  <c r="G42" i="154"/>
  <c r="G48" i="154"/>
  <c r="O48" i="154"/>
  <c r="P53" i="154"/>
  <c r="Q56" i="154"/>
  <c r="F14" i="154"/>
  <c r="M14" i="154"/>
  <c r="Q14" i="154"/>
  <c r="G18" i="154"/>
  <c r="N18" i="154"/>
  <c r="O21" i="154"/>
  <c r="E20" i="154"/>
  <c r="G21" i="154"/>
  <c r="P21" i="154"/>
  <c r="E23" i="154"/>
  <c r="I24" i="154"/>
  <c r="O27" i="154"/>
  <c r="H27" i="154"/>
  <c r="E26" i="154"/>
  <c r="G27" i="154"/>
  <c r="P27" i="154"/>
  <c r="E29" i="154"/>
  <c r="O33" i="154"/>
  <c r="H33" i="154"/>
  <c r="E32" i="154"/>
  <c r="G33" i="154"/>
  <c r="P33" i="154"/>
  <c r="E35" i="154"/>
  <c r="E52" i="154"/>
  <c r="L54" i="154" s="1"/>
  <c r="O39" i="154"/>
  <c r="H39" i="154"/>
  <c r="E38" i="154"/>
  <c r="G39" i="154"/>
  <c r="P39" i="154"/>
  <c r="E41" i="154"/>
  <c r="I42" i="154"/>
  <c r="O45" i="154"/>
  <c r="H45" i="154"/>
  <c r="E44" i="154"/>
  <c r="G45" i="154"/>
  <c r="P45" i="154"/>
  <c r="E47" i="154"/>
  <c r="O51" i="154"/>
  <c r="H51" i="154"/>
  <c r="E50" i="154"/>
  <c r="G51" i="154"/>
  <c r="P51" i="154"/>
  <c r="G53" i="154"/>
  <c r="N53" i="154"/>
  <c r="I53" i="154"/>
  <c r="O24" i="154"/>
  <c r="Q36" i="154"/>
  <c r="M36" i="154"/>
  <c r="F36" i="154"/>
  <c r="Q48" i="154"/>
  <c r="M48" i="154"/>
  <c r="F48" i="154"/>
  <c r="F56" i="154"/>
  <c r="F15" i="154"/>
  <c r="G14" i="154"/>
  <c r="N14" i="154"/>
  <c r="E17" i="154"/>
  <c r="H18" i="154"/>
  <c r="I21" i="154"/>
  <c r="Q21" i="154"/>
  <c r="N24" i="154"/>
  <c r="Q27" i="154"/>
  <c r="I33" i="154"/>
  <c r="Q33" i="154"/>
  <c r="N36" i="154"/>
  <c r="I39" i="154"/>
  <c r="Q39" i="154"/>
  <c r="N42" i="154"/>
  <c r="I45" i="154"/>
  <c r="Q45" i="154"/>
  <c r="N48" i="154"/>
  <c r="I51" i="154"/>
  <c r="Q51" i="154"/>
  <c r="H53" i="154"/>
  <c r="O53" i="154"/>
  <c r="M53" i="154"/>
  <c r="F40" i="153"/>
  <c r="E40" i="153"/>
  <c r="H40" i="153"/>
  <c r="F12" i="153"/>
  <c r="F18" i="153"/>
  <c r="F34" i="153"/>
  <c r="G12" i="153"/>
  <c r="E12" i="153"/>
  <c r="E16" i="153"/>
  <c r="H16" i="153"/>
  <c r="E20" i="153"/>
  <c r="H20" i="153"/>
  <c r="E24" i="153"/>
  <c r="H24" i="153"/>
  <c r="E28" i="153"/>
  <c r="H28" i="153"/>
  <c r="F14" i="153"/>
  <c r="F26" i="153"/>
  <c r="F30" i="153"/>
  <c r="G14" i="153"/>
  <c r="F16" i="153"/>
  <c r="G18" i="153"/>
  <c r="F20" i="153"/>
  <c r="G22" i="153"/>
  <c r="F24" i="153"/>
  <c r="F28" i="153"/>
  <c r="G30" i="153"/>
  <c r="F32" i="153"/>
  <c r="G34" i="153"/>
  <c r="F36" i="153"/>
  <c r="G40" i="153"/>
  <c r="E14" i="153"/>
  <c r="E18" i="153"/>
  <c r="E22" i="153"/>
  <c r="E26" i="153"/>
  <c r="E30" i="153"/>
  <c r="H30" i="153"/>
  <c r="E34" i="153"/>
  <c r="M56" i="208" l="1"/>
  <c r="F56" i="208"/>
  <c r="N56" i="208"/>
  <c r="I56" i="208"/>
  <c r="L56" i="208"/>
  <c r="J56" i="208"/>
  <c r="G56" i="208"/>
  <c r="K56" i="208"/>
  <c r="H56" i="208"/>
  <c r="E56" i="208"/>
  <c r="F56" i="207"/>
  <c r="H56" i="207"/>
  <c r="J56" i="207"/>
  <c r="K56" i="207"/>
  <c r="G56" i="207"/>
  <c r="I56" i="207"/>
  <c r="M56" i="207"/>
  <c r="L56" i="207"/>
  <c r="N56" i="207"/>
  <c r="E56" i="207"/>
  <c r="N54" i="154"/>
  <c r="J54" i="154"/>
  <c r="M57" i="154"/>
  <c r="L57" i="154"/>
  <c r="O54" i="154"/>
  <c r="K54" i="154"/>
  <c r="K57" i="154"/>
  <c r="N57" i="154"/>
  <c r="F57" i="154"/>
  <c r="Q57" i="154"/>
  <c r="P57" i="154"/>
  <c r="G54" i="154"/>
  <c r="I57" i="154"/>
  <c r="Q15" i="154"/>
  <c r="M15" i="154"/>
  <c r="F54" i="154"/>
  <c r="G15" i="154"/>
  <c r="P15" i="154"/>
  <c r="I15" i="154"/>
  <c r="N15" i="154"/>
  <c r="E14" i="154"/>
  <c r="P54" i="154"/>
  <c r="E53" i="154"/>
  <c r="I54" i="154"/>
  <c r="H54" i="154"/>
  <c r="O15" i="154"/>
  <c r="Q54" i="154"/>
  <c r="H15" i="154"/>
  <c r="M54" i="154"/>
  <c r="G57" i="154"/>
  <c r="H57" i="154"/>
  <c r="O57" i="154"/>
  <c r="E56" i="154"/>
  <c r="E38" i="153"/>
  <c r="F38" i="153"/>
  <c r="H38" i="153"/>
  <c r="G38" i="153"/>
  <c r="H12" i="153"/>
  <c r="D51" i="118" l="1"/>
  <c r="D13" i="120"/>
  <c r="O34" i="139" l="1"/>
  <c r="U34" i="139"/>
  <c r="U34" i="124"/>
  <c r="O15" i="121"/>
  <c r="O17" i="121"/>
  <c r="O19" i="121"/>
  <c r="O21" i="121"/>
  <c r="O23" i="121"/>
  <c r="O25" i="121"/>
  <c r="O27" i="121"/>
  <c r="O29" i="121"/>
  <c r="O31" i="121"/>
  <c r="O33" i="121"/>
  <c r="O34" i="121"/>
  <c r="P34" i="121"/>
  <c r="O36" i="121"/>
  <c r="P36" i="121"/>
  <c r="R36" i="140"/>
  <c r="R34" i="140"/>
  <c r="R8" i="140"/>
  <c r="R36" i="125"/>
  <c r="R34" i="125"/>
  <c r="R8" i="125"/>
  <c r="R36" i="139"/>
  <c r="R34" i="139"/>
  <c r="R8" i="139"/>
  <c r="R36" i="124"/>
  <c r="R34" i="124"/>
  <c r="R8" i="124"/>
  <c r="R36" i="123"/>
  <c r="R34" i="123"/>
  <c r="R8" i="123"/>
  <c r="R36" i="122"/>
  <c r="R34" i="122"/>
  <c r="R8" i="122"/>
  <c r="L36" i="140"/>
  <c r="L34" i="140"/>
  <c r="L8" i="140"/>
  <c r="L36" i="125"/>
  <c r="L34" i="125"/>
  <c r="L8" i="125"/>
  <c r="L36" i="139"/>
  <c r="L34" i="139"/>
  <c r="L8" i="139"/>
  <c r="L36" i="124"/>
  <c r="L34" i="124"/>
  <c r="L8" i="124"/>
  <c r="L36" i="123"/>
  <c r="L34" i="123"/>
  <c r="L8" i="123"/>
  <c r="L36" i="122"/>
  <c r="L34" i="122"/>
  <c r="L8" i="122"/>
  <c r="F32" i="140"/>
  <c r="F30" i="140"/>
  <c r="F28" i="140"/>
  <c r="F26" i="140"/>
  <c r="F24" i="140"/>
  <c r="F22" i="140"/>
  <c r="F20" i="140"/>
  <c r="F18" i="140"/>
  <c r="F16" i="140"/>
  <c r="F14" i="140"/>
  <c r="F12" i="140"/>
  <c r="F10" i="140"/>
  <c r="F32" i="125"/>
  <c r="F30" i="125"/>
  <c r="F28" i="125"/>
  <c r="F26" i="125"/>
  <c r="F24" i="125"/>
  <c r="F22" i="125"/>
  <c r="F20" i="125"/>
  <c r="F18" i="125"/>
  <c r="F16" i="125"/>
  <c r="F14" i="125"/>
  <c r="F12" i="125"/>
  <c r="F10" i="125"/>
  <c r="F32" i="139"/>
  <c r="F30" i="139"/>
  <c r="F28" i="139"/>
  <c r="F26" i="139"/>
  <c r="F24" i="139"/>
  <c r="F22" i="139"/>
  <c r="F20" i="139"/>
  <c r="F18" i="139"/>
  <c r="F16" i="139"/>
  <c r="F14" i="139"/>
  <c r="F12" i="139"/>
  <c r="F10" i="139"/>
  <c r="F32" i="124"/>
  <c r="F30" i="124"/>
  <c r="F28" i="124"/>
  <c r="F26" i="124"/>
  <c r="F24" i="124"/>
  <c r="F22" i="124"/>
  <c r="F20" i="124"/>
  <c r="F18" i="124"/>
  <c r="F16" i="124"/>
  <c r="F14" i="124"/>
  <c r="F12" i="124"/>
  <c r="F10" i="124"/>
  <c r="F32" i="123"/>
  <c r="F30" i="123"/>
  <c r="F28" i="123"/>
  <c r="F26" i="123"/>
  <c r="F24" i="123"/>
  <c r="F22" i="123"/>
  <c r="F20" i="123"/>
  <c r="F18" i="123"/>
  <c r="F16" i="123"/>
  <c r="F14" i="123"/>
  <c r="F12" i="123"/>
  <c r="F10" i="123"/>
  <c r="F32" i="122"/>
  <c r="F30" i="122"/>
  <c r="F28" i="122"/>
  <c r="F26" i="122"/>
  <c r="F24" i="122"/>
  <c r="F22" i="122"/>
  <c r="F20" i="122"/>
  <c r="F18" i="122"/>
  <c r="F16" i="122"/>
  <c r="F14" i="122"/>
  <c r="F12" i="122"/>
  <c r="F10" i="122"/>
  <c r="R36" i="121"/>
  <c r="R34" i="121"/>
  <c r="L36" i="121"/>
  <c r="L34" i="121"/>
  <c r="F10" i="121"/>
  <c r="F12" i="121"/>
  <c r="F14" i="121"/>
  <c r="F16" i="121"/>
  <c r="F18" i="121"/>
  <c r="F20" i="121"/>
  <c r="F24" i="121"/>
  <c r="F26" i="121"/>
  <c r="F28" i="121"/>
  <c r="F30" i="121"/>
  <c r="F32" i="121"/>
  <c r="F36" i="125" l="1"/>
  <c r="F8" i="125"/>
  <c r="F8" i="139"/>
  <c r="F8" i="122"/>
  <c r="F34" i="139"/>
  <c r="F36" i="139"/>
  <c r="F8" i="124"/>
  <c r="O37" i="121"/>
  <c r="O35" i="121"/>
  <c r="F8" i="140"/>
  <c r="F36" i="140"/>
  <c r="F36" i="124"/>
  <c r="F8" i="123"/>
  <c r="F36" i="123"/>
  <c r="F36" i="122"/>
  <c r="F34" i="140"/>
  <c r="F34" i="125"/>
  <c r="F34" i="124"/>
  <c r="F34" i="123"/>
  <c r="F34" i="122"/>
  <c r="D13" i="23" l="1"/>
  <c r="P14" i="23" s="1"/>
  <c r="E39" i="130" l="1"/>
  <c r="D39" i="130"/>
  <c r="E37" i="130"/>
  <c r="D37" i="130"/>
  <c r="E11" i="130"/>
  <c r="E39" i="129"/>
  <c r="D39" i="129"/>
  <c r="E37" i="129"/>
  <c r="D37" i="129"/>
  <c r="E11" i="129"/>
  <c r="E11" i="116"/>
  <c r="L17" i="48" l="1"/>
  <c r="G18" i="48"/>
  <c r="N40" i="48"/>
  <c r="U54" i="48"/>
  <c r="U51" i="48"/>
  <c r="F54" i="48"/>
  <c r="F51" i="48"/>
  <c r="D52" i="138"/>
  <c r="AH35" i="114"/>
  <c r="AI35" i="114"/>
  <c r="AJ35" i="114"/>
  <c r="AK35" i="114"/>
  <c r="AL35" i="114"/>
  <c r="AM35" i="114"/>
  <c r="AN35" i="114"/>
  <c r="AO35" i="114"/>
  <c r="AP35" i="114"/>
  <c r="AQ35" i="114"/>
  <c r="AR35" i="114"/>
  <c r="AH33" i="114"/>
  <c r="AI33" i="114"/>
  <c r="AJ33" i="114"/>
  <c r="AK33" i="114"/>
  <c r="AL33" i="114"/>
  <c r="AM33" i="114"/>
  <c r="AN33" i="114"/>
  <c r="AO33" i="114"/>
  <c r="AP33" i="114"/>
  <c r="AQ33" i="114"/>
  <c r="AR33" i="114"/>
  <c r="AH31" i="114"/>
  <c r="AI31" i="114"/>
  <c r="AJ31" i="114"/>
  <c r="AK31" i="114"/>
  <c r="AL31" i="114"/>
  <c r="AM31" i="114"/>
  <c r="AN31" i="114"/>
  <c r="AO31" i="114"/>
  <c r="AP31" i="114"/>
  <c r="AQ31" i="114"/>
  <c r="AR31" i="114"/>
  <c r="AR29" i="114"/>
  <c r="AH29" i="114"/>
  <c r="AI29" i="114"/>
  <c r="AJ29" i="114"/>
  <c r="AK29" i="114"/>
  <c r="AL29" i="114"/>
  <c r="AM29" i="114"/>
  <c r="AN29" i="114"/>
  <c r="AO29" i="114"/>
  <c r="AP29" i="114"/>
  <c r="AQ29" i="114"/>
  <c r="AH27" i="114"/>
  <c r="AI27" i="114"/>
  <c r="AJ27" i="114"/>
  <c r="AK27" i="114"/>
  <c r="AL27" i="114"/>
  <c r="AM27" i="114"/>
  <c r="AN27" i="114"/>
  <c r="AO27" i="114"/>
  <c r="AP27" i="114"/>
  <c r="AQ27" i="114"/>
  <c r="AR27" i="114"/>
  <c r="AH25" i="114"/>
  <c r="AI25" i="114"/>
  <c r="AJ25" i="114"/>
  <c r="AK25" i="114"/>
  <c r="AL25" i="114"/>
  <c r="AM25" i="114"/>
  <c r="AN25" i="114"/>
  <c r="AO25" i="114"/>
  <c r="AP25" i="114"/>
  <c r="AQ25" i="114"/>
  <c r="AR25" i="114"/>
  <c r="AH23" i="114"/>
  <c r="AI23" i="114"/>
  <c r="AJ23" i="114"/>
  <c r="AK23" i="114"/>
  <c r="AL23" i="114"/>
  <c r="AM23" i="114"/>
  <c r="AN23" i="114"/>
  <c r="AO23" i="114"/>
  <c r="AP23" i="114"/>
  <c r="AQ23" i="114"/>
  <c r="AR23" i="114"/>
  <c r="AH21" i="114"/>
  <c r="AI21" i="114"/>
  <c r="AJ21" i="114"/>
  <c r="AK21" i="114"/>
  <c r="AL21" i="114"/>
  <c r="AM21" i="114"/>
  <c r="AN21" i="114"/>
  <c r="AO21" i="114"/>
  <c r="AP21" i="114"/>
  <c r="AQ21" i="114"/>
  <c r="AR21" i="114"/>
  <c r="AH19" i="114"/>
  <c r="AI19" i="114"/>
  <c r="AJ19" i="114"/>
  <c r="AK19" i="114"/>
  <c r="AL19" i="114"/>
  <c r="AM19" i="114"/>
  <c r="AN19" i="114"/>
  <c r="AO19" i="114"/>
  <c r="AP19" i="114"/>
  <c r="AQ19" i="114"/>
  <c r="AR19" i="114"/>
  <c r="AH17" i="114"/>
  <c r="AI17" i="114"/>
  <c r="AJ17" i="114"/>
  <c r="AK17" i="114"/>
  <c r="AL17" i="114"/>
  <c r="AM17" i="114"/>
  <c r="AN17" i="114"/>
  <c r="AO17" i="114"/>
  <c r="AP17" i="114"/>
  <c r="AQ17" i="114"/>
  <c r="AR17" i="114"/>
  <c r="AH15" i="114"/>
  <c r="H15" i="114" s="1"/>
  <c r="AI15" i="114"/>
  <c r="AJ15" i="114"/>
  <c r="AK15" i="114"/>
  <c r="AL15" i="114"/>
  <c r="AM15" i="114"/>
  <c r="AN15" i="114"/>
  <c r="AO15" i="114"/>
  <c r="AP15" i="114"/>
  <c r="AQ15" i="114"/>
  <c r="AH13" i="114"/>
  <c r="AI13" i="114"/>
  <c r="AJ13" i="114"/>
  <c r="AK13" i="114"/>
  <c r="AL13" i="114"/>
  <c r="AM13" i="114"/>
  <c r="AN13" i="114"/>
  <c r="AO13" i="114"/>
  <c r="AP13" i="114"/>
  <c r="AQ13" i="114"/>
  <c r="AR13" i="114"/>
  <c r="U13" i="114"/>
  <c r="V13" i="114"/>
  <c r="W13" i="114"/>
  <c r="X13" i="114"/>
  <c r="Y13" i="114"/>
  <c r="Z13" i="114"/>
  <c r="AA13" i="114"/>
  <c r="AB13" i="114"/>
  <c r="AC13" i="114"/>
  <c r="AD13" i="114"/>
  <c r="AE13" i="114"/>
  <c r="U19" i="114"/>
  <c r="V19" i="114"/>
  <c r="W19" i="114"/>
  <c r="X19" i="114"/>
  <c r="Y19" i="114"/>
  <c r="Z19" i="114"/>
  <c r="AA19" i="114"/>
  <c r="AB19" i="114"/>
  <c r="AC19" i="114"/>
  <c r="AD19" i="114"/>
  <c r="AE19" i="114"/>
  <c r="U21" i="114"/>
  <c r="V21" i="114"/>
  <c r="W21" i="114"/>
  <c r="X21" i="114"/>
  <c r="Y21" i="114"/>
  <c r="Z21" i="114"/>
  <c r="AA21" i="114"/>
  <c r="AB21" i="114"/>
  <c r="AC21" i="114"/>
  <c r="AD21" i="114"/>
  <c r="AE21" i="114"/>
  <c r="V23" i="114"/>
  <c r="W23" i="114"/>
  <c r="X23" i="114"/>
  <c r="Y23" i="114"/>
  <c r="Z23" i="114"/>
  <c r="AA23" i="114"/>
  <c r="AB23" i="114"/>
  <c r="AC23" i="114"/>
  <c r="AD23" i="114"/>
  <c r="AE23" i="114"/>
  <c r="U25" i="114"/>
  <c r="V25" i="114"/>
  <c r="W25" i="114"/>
  <c r="X25" i="114"/>
  <c r="Y25" i="114"/>
  <c r="Z25" i="114"/>
  <c r="AA25" i="114"/>
  <c r="AB25" i="114"/>
  <c r="AC25" i="114"/>
  <c r="AD25" i="114"/>
  <c r="AE25" i="114"/>
  <c r="U27" i="114"/>
  <c r="V27" i="114"/>
  <c r="W27" i="114"/>
  <c r="X27" i="114"/>
  <c r="Y27" i="114"/>
  <c r="Z27" i="114"/>
  <c r="AA27" i="114"/>
  <c r="AB27" i="114"/>
  <c r="AC27" i="114"/>
  <c r="AD27" i="114"/>
  <c r="AE27" i="114"/>
  <c r="U29" i="114"/>
  <c r="V29" i="114"/>
  <c r="W29" i="114"/>
  <c r="X29" i="114"/>
  <c r="Y29" i="114"/>
  <c r="Z29" i="114"/>
  <c r="AA29" i="114"/>
  <c r="AB29" i="114"/>
  <c r="AC29" i="114"/>
  <c r="AD29" i="114"/>
  <c r="AE29" i="114"/>
  <c r="U33" i="114"/>
  <c r="V33" i="114"/>
  <c r="W33" i="114"/>
  <c r="X33" i="114"/>
  <c r="Y33" i="114"/>
  <c r="Z33" i="114"/>
  <c r="AA33" i="114"/>
  <c r="AB33" i="114"/>
  <c r="AC33" i="114"/>
  <c r="AD33" i="114"/>
  <c r="AE33" i="114"/>
  <c r="U35" i="114"/>
  <c r="V35" i="114"/>
  <c r="W35" i="114"/>
  <c r="X35" i="114"/>
  <c r="Y35" i="114"/>
  <c r="Z35" i="114"/>
  <c r="AA35" i="114"/>
  <c r="AB35" i="114"/>
  <c r="AC35" i="114"/>
  <c r="AD35" i="114"/>
  <c r="AE35" i="114"/>
  <c r="T35" i="114"/>
  <c r="T33" i="114"/>
  <c r="U31" i="114"/>
  <c r="V31" i="114"/>
  <c r="W31" i="114"/>
  <c r="X31" i="114"/>
  <c r="Y31" i="114"/>
  <c r="Z31" i="114"/>
  <c r="AA31" i="114"/>
  <c r="AB31" i="114"/>
  <c r="AC31" i="114"/>
  <c r="AD31" i="114"/>
  <c r="AE31" i="114"/>
  <c r="T31" i="114"/>
  <c r="T21" i="114"/>
  <c r="T19" i="114"/>
  <c r="T13" i="114"/>
  <c r="T29" i="114"/>
  <c r="T27" i="114"/>
  <c r="T25" i="114"/>
  <c r="H15" i="116"/>
  <c r="D37" i="114"/>
  <c r="D39" i="114"/>
  <c r="E39" i="116"/>
  <c r="D39" i="116"/>
  <c r="E37" i="116"/>
  <c r="E37" i="115"/>
  <c r="D39" i="115"/>
  <c r="D37" i="115"/>
  <c r="V29" i="17"/>
  <c r="K38" i="17"/>
  <c r="K36" i="17"/>
  <c r="N20" i="48" l="1"/>
  <c r="K20" i="48"/>
  <c r="L20" i="48"/>
  <c r="M20" i="48"/>
  <c r="K17" i="48"/>
  <c r="G16" i="48"/>
  <c r="J17" i="48"/>
  <c r="I17" i="48"/>
  <c r="H17" i="48"/>
  <c r="M17" i="48"/>
  <c r="N17" i="48"/>
  <c r="S15" i="12"/>
  <c r="S16" i="12" s="1"/>
  <c r="R54" i="12" l="1"/>
  <c r="R51" i="12"/>
  <c r="E36" i="17" l="1"/>
  <c r="P55" i="109"/>
  <c r="D52" i="109"/>
  <c r="M46" i="77"/>
  <c r="R28" i="77"/>
  <c r="G17" i="77" l="1"/>
  <c r="D7" i="133" l="1"/>
  <c r="I34" i="119"/>
  <c r="D37" i="119"/>
  <c r="D35" i="119"/>
  <c r="D37" i="74"/>
  <c r="D40" i="142"/>
  <c r="D38" i="142"/>
  <c r="E12" i="132"/>
  <c r="D57" i="131"/>
  <c r="F58" i="131" s="1"/>
  <c r="D54" i="131"/>
  <c r="F55" i="131" s="1"/>
  <c r="AB57" i="151" l="1"/>
  <c r="AA57" i="151"/>
  <c r="Z57" i="151"/>
  <c r="Y57" i="151"/>
  <c r="X57" i="151"/>
  <c r="W57" i="151"/>
  <c r="V57" i="151"/>
  <c r="U57" i="151"/>
  <c r="T57" i="151"/>
  <c r="S57" i="151"/>
  <c r="R57" i="151"/>
  <c r="Q57" i="151"/>
  <c r="J57" i="151"/>
  <c r="I57" i="151"/>
  <c r="H57" i="151"/>
  <c r="D57" i="151"/>
  <c r="AB54" i="151"/>
  <c r="AA54" i="151"/>
  <c r="Z54" i="151"/>
  <c r="Y54" i="151"/>
  <c r="X54" i="151"/>
  <c r="W54" i="151"/>
  <c r="V54" i="151"/>
  <c r="U54" i="151"/>
  <c r="T54" i="151"/>
  <c r="S54" i="151"/>
  <c r="R54" i="151"/>
  <c r="Q54" i="151"/>
  <c r="J54" i="151"/>
  <c r="I54" i="151"/>
  <c r="H54" i="151"/>
  <c r="P51" i="151"/>
  <c r="O51" i="151"/>
  <c r="P48" i="151"/>
  <c r="M48" i="151" s="1"/>
  <c r="O48" i="151"/>
  <c r="P45" i="151"/>
  <c r="M45" i="151" s="1"/>
  <c r="G45" i="151" s="1"/>
  <c r="O45" i="151"/>
  <c r="P42" i="151"/>
  <c r="M42" i="151" s="1"/>
  <c r="O42" i="151"/>
  <c r="P39" i="151"/>
  <c r="O39" i="151"/>
  <c r="P36" i="151"/>
  <c r="O36" i="151"/>
  <c r="P33" i="151"/>
  <c r="M33" i="151" s="1"/>
  <c r="G33" i="151" s="1"/>
  <c r="O33" i="151"/>
  <c r="P30" i="151"/>
  <c r="M30" i="151" s="1"/>
  <c r="G30" i="151" s="1"/>
  <c r="O30" i="151"/>
  <c r="P27" i="151"/>
  <c r="M27" i="151" s="1"/>
  <c r="G27" i="151" s="1"/>
  <c r="O27" i="151"/>
  <c r="P24" i="151"/>
  <c r="M24" i="151" s="1"/>
  <c r="G24" i="151" s="1"/>
  <c r="O24" i="151"/>
  <c r="P21" i="151"/>
  <c r="M21" i="151" s="1"/>
  <c r="G21" i="151" s="1"/>
  <c r="O21" i="151"/>
  <c r="P18" i="151"/>
  <c r="M18" i="151" s="1"/>
  <c r="O18" i="151"/>
  <c r="AB15" i="151"/>
  <c r="AA15" i="151"/>
  <c r="Z15" i="151"/>
  <c r="Y15" i="151"/>
  <c r="X15" i="151"/>
  <c r="W15" i="151"/>
  <c r="V15" i="151"/>
  <c r="U15" i="151"/>
  <c r="T15" i="151"/>
  <c r="S15" i="151"/>
  <c r="R15" i="151"/>
  <c r="Q15" i="151"/>
  <c r="J15" i="151"/>
  <c r="I15" i="151"/>
  <c r="H15" i="151"/>
  <c r="V68" i="150"/>
  <c r="AA66" i="150"/>
  <c r="AA73" i="150" s="1"/>
  <c r="W66" i="150"/>
  <c r="W73" i="150" s="1"/>
  <c r="S66" i="150"/>
  <c r="S73" i="150" s="1"/>
  <c r="X65" i="150"/>
  <c r="X72" i="150" s="1"/>
  <c r="H65" i="150"/>
  <c r="H72" i="150" s="1"/>
  <c r="AB61" i="150"/>
  <c r="AA61" i="150"/>
  <c r="Z61" i="150"/>
  <c r="Y61" i="150"/>
  <c r="X61" i="150"/>
  <c r="W61" i="150"/>
  <c r="V61" i="150"/>
  <c r="U61" i="150"/>
  <c r="T61" i="150"/>
  <c r="S61" i="150"/>
  <c r="R61" i="150"/>
  <c r="Q61" i="150"/>
  <c r="J61" i="150"/>
  <c r="I61" i="150"/>
  <c r="H61" i="150"/>
  <c r="D61" i="150"/>
  <c r="D68" i="150" s="1"/>
  <c r="AB57" i="150"/>
  <c r="AA57" i="150"/>
  <c r="Z57" i="150"/>
  <c r="Y57" i="150"/>
  <c r="Y66" i="150" s="1"/>
  <c r="Y73" i="150" s="1"/>
  <c r="X57" i="150"/>
  <c r="W57" i="150"/>
  <c r="V57" i="150"/>
  <c r="U57" i="150"/>
  <c r="U66" i="150" s="1"/>
  <c r="U73" i="150" s="1"/>
  <c r="T57" i="150"/>
  <c r="S57" i="150"/>
  <c r="R57" i="150"/>
  <c r="Q57" i="150"/>
  <c r="Q66" i="150" s="1"/>
  <c r="Q73" i="150" s="1"/>
  <c r="J57" i="150"/>
  <c r="I57" i="150"/>
  <c r="I66" i="150" s="1"/>
  <c r="I73" i="150" s="1"/>
  <c r="H57" i="150"/>
  <c r="D57" i="150"/>
  <c r="D66" i="150" s="1"/>
  <c r="AB54" i="150"/>
  <c r="AB65" i="150" s="1"/>
  <c r="AB72" i="150" s="1"/>
  <c r="AA54" i="150"/>
  <c r="AA65" i="150" s="1"/>
  <c r="AA72" i="150" s="1"/>
  <c r="Z54" i="150"/>
  <c r="Y54" i="150"/>
  <c r="Y65" i="150" s="1"/>
  <c r="Y72" i="150" s="1"/>
  <c r="X54" i="150"/>
  <c r="W54" i="150"/>
  <c r="W65" i="150" s="1"/>
  <c r="W72" i="150" s="1"/>
  <c r="V54" i="150"/>
  <c r="U54" i="150"/>
  <c r="U65" i="150" s="1"/>
  <c r="U72" i="150" s="1"/>
  <c r="T54" i="150"/>
  <c r="S54" i="150"/>
  <c r="S65" i="150" s="1"/>
  <c r="S72" i="150" s="1"/>
  <c r="R54" i="150"/>
  <c r="Q54" i="150"/>
  <c r="Q65" i="150" s="1"/>
  <c r="Q72" i="150" s="1"/>
  <c r="J54" i="150"/>
  <c r="I54" i="150"/>
  <c r="I65" i="150" s="1"/>
  <c r="I72" i="150" s="1"/>
  <c r="H54" i="150"/>
  <c r="D54" i="150"/>
  <c r="D65" i="150" s="1"/>
  <c r="D72" i="150" s="1"/>
  <c r="I53" i="150"/>
  <c r="P51" i="150"/>
  <c r="O51" i="150"/>
  <c r="N51" i="150"/>
  <c r="L51" i="150"/>
  <c r="F51" i="150" s="1"/>
  <c r="U53" i="150" s="1"/>
  <c r="P48" i="150"/>
  <c r="O48" i="150"/>
  <c r="N48" i="150"/>
  <c r="L48" i="150"/>
  <c r="P45" i="150"/>
  <c r="O45" i="150"/>
  <c r="N45" i="150"/>
  <c r="L45" i="150"/>
  <c r="P42" i="150"/>
  <c r="N42" i="150" s="1"/>
  <c r="O42" i="150"/>
  <c r="O57" i="150" s="1"/>
  <c r="L42" i="150"/>
  <c r="P39" i="150"/>
  <c r="N39" i="150" s="1"/>
  <c r="O39" i="150"/>
  <c r="O54" i="150" s="1"/>
  <c r="L39" i="150"/>
  <c r="P36" i="150"/>
  <c r="O36" i="150"/>
  <c r="O61" i="150" s="1"/>
  <c r="N36" i="150"/>
  <c r="P33" i="150"/>
  <c r="M33" i="150" s="1"/>
  <c r="O33" i="150"/>
  <c r="N33" i="150"/>
  <c r="P30" i="150"/>
  <c r="M30" i="150" s="1"/>
  <c r="O30" i="150"/>
  <c r="N30" i="150"/>
  <c r="P27" i="150"/>
  <c r="M27" i="150" s="1"/>
  <c r="O27" i="150"/>
  <c r="N27" i="150"/>
  <c r="P24" i="150"/>
  <c r="O24" i="150"/>
  <c r="P21" i="150"/>
  <c r="O21" i="150"/>
  <c r="M21" i="150"/>
  <c r="P18" i="150"/>
  <c r="O18" i="150"/>
  <c r="M18" i="150"/>
  <c r="AB15" i="150"/>
  <c r="AB68" i="150" s="1"/>
  <c r="AA15" i="150"/>
  <c r="Z15" i="150"/>
  <c r="Z68" i="150" s="1"/>
  <c r="Y15" i="150"/>
  <c r="X15" i="150"/>
  <c r="X68" i="150" s="1"/>
  <c r="W15" i="150"/>
  <c r="V15" i="150"/>
  <c r="U15" i="150"/>
  <c r="T15" i="150"/>
  <c r="T68" i="150" s="1"/>
  <c r="S15" i="150"/>
  <c r="R15" i="150"/>
  <c r="R68" i="150" s="1"/>
  <c r="Q15" i="150"/>
  <c r="O15" i="150"/>
  <c r="J15" i="150"/>
  <c r="J68" i="150" s="1"/>
  <c r="I15" i="150"/>
  <c r="H15" i="150"/>
  <c r="H68" i="150" s="1"/>
  <c r="AB57" i="149"/>
  <c r="AA57" i="149"/>
  <c r="Z57" i="149"/>
  <c r="Y57" i="149"/>
  <c r="X57" i="149"/>
  <c r="W57" i="149"/>
  <c r="V57" i="149"/>
  <c r="U57" i="149"/>
  <c r="T57" i="149"/>
  <c r="S57" i="149"/>
  <c r="R57" i="149"/>
  <c r="Q57" i="149"/>
  <c r="J57" i="149"/>
  <c r="I57" i="149"/>
  <c r="H57" i="149"/>
  <c r="D57" i="149"/>
  <c r="AB54" i="149"/>
  <c r="AA54" i="149"/>
  <c r="Z54" i="149"/>
  <c r="Y54" i="149"/>
  <c r="X54" i="149"/>
  <c r="W54" i="149"/>
  <c r="V54" i="149"/>
  <c r="U54" i="149"/>
  <c r="T54" i="149"/>
  <c r="S54" i="149"/>
  <c r="R54" i="149"/>
  <c r="Q54" i="149"/>
  <c r="J54" i="149"/>
  <c r="I54" i="149"/>
  <c r="H54" i="149"/>
  <c r="D54" i="149"/>
  <c r="P51" i="149"/>
  <c r="O51" i="149"/>
  <c r="L51" i="149" s="1"/>
  <c r="P48" i="149"/>
  <c r="O48" i="149"/>
  <c r="L48" i="149" s="1"/>
  <c r="P45" i="149"/>
  <c r="O45" i="149"/>
  <c r="L45" i="149" s="1"/>
  <c r="P42" i="149"/>
  <c r="O42" i="149"/>
  <c r="L42" i="149" s="1"/>
  <c r="M39" i="149"/>
  <c r="G39" i="149" s="1"/>
  <c r="V41" i="149" s="1"/>
  <c r="O39" i="149"/>
  <c r="L39" i="149" s="1"/>
  <c r="P36" i="149"/>
  <c r="M36" i="149" s="1"/>
  <c r="G36" i="149" s="1"/>
  <c r="O36" i="149"/>
  <c r="L36" i="149" s="1"/>
  <c r="P33" i="149"/>
  <c r="O33" i="149"/>
  <c r="L33" i="149" s="1"/>
  <c r="P30" i="149"/>
  <c r="O30" i="149"/>
  <c r="L30" i="149" s="1"/>
  <c r="P27" i="149"/>
  <c r="O27" i="149"/>
  <c r="L27" i="149" s="1"/>
  <c r="P24" i="149"/>
  <c r="M24" i="149" s="1"/>
  <c r="G24" i="149" s="1"/>
  <c r="O24" i="149"/>
  <c r="L24" i="149" s="1"/>
  <c r="P21" i="149"/>
  <c r="M21" i="149" s="1"/>
  <c r="G21" i="149" s="1"/>
  <c r="M23" i="149" s="1"/>
  <c r="O21" i="149"/>
  <c r="L21" i="149" s="1"/>
  <c r="F21" i="149" s="1"/>
  <c r="P18" i="149"/>
  <c r="O18" i="149"/>
  <c r="L18" i="149" s="1"/>
  <c r="AB15" i="149"/>
  <c r="AA15" i="149"/>
  <c r="Z15" i="149"/>
  <c r="Y15" i="149"/>
  <c r="X15" i="149"/>
  <c r="W15" i="149"/>
  <c r="V15" i="149"/>
  <c r="U15" i="149"/>
  <c r="S15" i="149"/>
  <c r="R15" i="149"/>
  <c r="Q15" i="149"/>
  <c r="J15" i="149"/>
  <c r="I15" i="149"/>
  <c r="AB23" i="151" l="1"/>
  <c r="Y23" i="151"/>
  <c r="AB35" i="151"/>
  <c r="Y35" i="151"/>
  <c r="AB47" i="151"/>
  <c r="Y47" i="151"/>
  <c r="Y26" i="151"/>
  <c r="AB26" i="151"/>
  <c r="AB29" i="151"/>
  <c r="Y29" i="151"/>
  <c r="J23" i="151"/>
  <c r="V23" i="151"/>
  <c r="S23" i="151"/>
  <c r="P35" i="151"/>
  <c r="V35" i="151"/>
  <c r="S35" i="151"/>
  <c r="V47" i="151"/>
  <c r="S47" i="151"/>
  <c r="V26" i="151"/>
  <c r="S26" i="151"/>
  <c r="P29" i="151"/>
  <c r="V29" i="151"/>
  <c r="S29" i="151"/>
  <c r="L54" i="149"/>
  <c r="N51" i="149"/>
  <c r="P54" i="151"/>
  <c r="M39" i="151"/>
  <c r="G39" i="151" s="1"/>
  <c r="N42" i="149"/>
  <c r="N45" i="149"/>
  <c r="N39" i="149"/>
  <c r="O15" i="149"/>
  <c r="P57" i="151"/>
  <c r="M36" i="151"/>
  <c r="G36" i="151" s="1"/>
  <c r="P47" i="151"/>
  <c r="O15" i="151"/>
  <c r="J26" i="151"/>
  <c r="P26" i="151"/>
  <c r="P15" i="151"/>
  <c r="J41" i="149"/>
  <c r="P15" i="149"/>
  <c r="L15" i="149"/>
  <c r="F18" i="149"/>
  <c r="AA20" i="149" s="1"/>
  <c r="Y23" i="149"/>
  <c r="G18" i="151"/>
  <c r="N18" i="151"/>
  <c r="L18" i="151"/>
  <c r="N21" i="151"/>
  <c r="L21" i="151"/>
  <c r="N27" i="151"/>
  <c r="L27" i="151"/>
  <c r="J29" i="151"/>
  <c r="N33" i="151"/>
  <c r="L33" i="151"/>
  <c r="J35" i="151"/>
  <c r="G23" i="151"/>
  <c r="M15" i="151"/>
  <c r="P23" i="151"/>
  <c r="G26" i="151"/>
  <c r="G29" i="151"/>
  <c r="G35" i="151"/>
  <c r="N24" i="151"/>
  <c r="L24" i="151"/>
  <c r="N30" i="151"/>
  <c r="L30" i="151"/>
  <c r="N36" i="151"/>
  <c r="L36" i="151"/>
  <c r="N48" i="151"/>
  <c r="L48" i="151"/>
  <c r="O57" i="151"/>
  <c r="N42" i="151"/>
  <c r="L42" i="151"/>
  <c r="G48" i="151"/>
  <c r="N51" i="151"/>
  <c r="L51" i="151"/>
  <c r="M23" i="151"/>
  <c r="M26" i="151"/>
  <c r="M29" i="151"/>
  <c r="M35" i="151"/>
  <c r="G47" i="151"/>
  <c r="O54" i="151"/>
  <c r="N39" i="151"/>
  <c r="L39" i="151"/>
  <c r="N45" i="151"/>
  <c r="L45" i="151"/>
  <c r="J47" i="151"/>
  <c r="M47" i="151"/>
  <c r="M51" i="151"/>
  <c r="G42" i="151"/>
  <c r="M24" i="150"/>
  <c r="P15" i="150"/>
  <c r="N57" i="150"/>
  <c r="S68" i="150"/>
  <c r="W68" i="150"/>
  <c r="AA68" i="150"/>
  <c r="G18" i="150"/>
  <c r="N54" i="150"/>
  <c r="I68" i="150"/>
  <c r="O68" i="150"/>
  <c r="L18" i="150"/>
  <c r="N18" i="150"/>
  <c r="G21" i="150"/>
  <c r="N24" i="150"/>
  <c r="Q68" i="150"/>
  <c r="U68" i="150"/>
  <c r="Y68" i="150"/>
  <c r="L21" i="150"/>
  <c r="N21" i="150"/>
  <c r="M23" i="150"/>
  <c r="M32" i="150"/>
  <c r="M36" i="150"/>
  <c r="P61" i="150"/>
  <c r="L57" i="150"/>
  <c r="F42" i="150"/>
  <c r="M45" i="150"/>
  <c r="L24" i="150"/>
  <c r="L27" i="150"/>
  <c r="L30" i="150"/>
  <c r="L33" i="150"/>
  <c r="L36" i="150"/>
  <c r="L44" i="150"/>
  <c r="F45" i="150"/>
  <c r="M48" i="150"/>
  <c r="R65" i="150"/>
  <c r="R72" i="150" s="1"/>
  <c r="V65" i="150"/>
  <c r="V72" i="150" s="1"/>
  <c r="Z65" i="150"/>
  <c r="Z72" i="150" s="1"/>
  <c r="O66" i="150"/>
  <c r="O73" i="150" s="1"/>
  <c r="N61" i="150"/>
  <c r="M39" i="150"/>
  <c r="P54" i="150"/>
  <c r="F48" i="150"/>
  <c r="L50" i="150"/>
  <c r="K48" i="150"/>
  <c r="H66" i="150"/>
  <c r="H73" i="150" s="1"/>
  <c r="G27" i="150"/>
  <c r="P29" i="150"/>
  <c r="G30" i="150"/>
  <c r="P32" i="150" s="1"/>
  <c r="G33" i="150"/>
  <c r="P35" i="150"/>
  <c r="F39" i="150"/>
  <c r="M42" i="150"/>
  <c r="P57" i="150"/>
  <c r="R53" i="150"/>
  <c r="F53" i="150"/>
  <c r="AA53" i="150"/>
  <c r="O53" i="150"/>
  <c r="X53" i="150"/>
  <c r="L54" i="150"/>
  <c r="O65" i="150"/>
  <c r="O72" i="150" s="1"/>
  <c r="K51" i="150"/>
  <c r="L53" i="150"/>
  <c r="T66" i="150"/>
  <c r="T73" i="150" s="1"/>
  <c r="X66" i="150"/>
  <c r="X73" i="150" s="1"/>
  <c r="AB66" i="150"/>
  <c r="AB73" i="150" s="1"/>
  <c r="D73" i="150"/>
  <c r="J66" i="150"/>
  <c r="J73" i="150" s="1"/>
  <c r="M51" i="150"/>
  <c r="J65" i="150"/>
  <c r="J72" i="150" s="1"/>
  <c r="R66" i="150"/>
  <c r="R73" i="150" s="1"/>
  <c r="V66" i="150"/>
  <c r="V73" i="150" s="1"/>
  <c r="Z66" i="150"/>
  <c r="Z73" i="150" s="1"/>
  <c r="T65" i="150"/>
  <c r="T72" i="150" s="1"/>
  <c r="U23" i="149"/>
  <c r="I23" i="149"/>
  <c r="AA23" i="149"/>
  <c r="O23" i="149"/>
  <c r="R23" i="149"/>
  <c r="F23" i="149"/>
  <c r="X23" i="149"/>
  <c r="L23" i="149"/>
  <c r="E21" i="149"/>
  <c r="AB26" i="149"/>
  <c r="V26" i="149"/>
  <c r="J26" i="149"/>
  <c r="AB23" i="149"/>
  <c r="V23" i="149"/>
  <c r="J23" i="149"/>
  <c r="K24" i="149"/>
  <c r="G26" i="149"/>
  <c r="S26" i="149"/>
  <c r="F27" i="149"/>
  <c r="N27" i="149"/>
  <c r="F30" i="149"/>
  <c r="F33" i="149"/>
  <c r="N36" i="149"/>
  <c r="P23" i="149"/>
  <c r="N21" i="149"/>
  <c r="M26" i="149"/>
  <c r="Y26" i="149"/>
  <c r="M27" i="149"/>
  <c r="M30" i="149"/>
  <c r="N30" i="149"/>
  <c r="Y38" i="149"/>
  <c r="S38" i="149"/>
  <c r="G38" i="149"/>
  <c r="V38" i="149"/>
  <c r="J38" i="149"/>
  <c r="P38" i="149"/>
  <c r="AB38" i="149"/>
  <c r="N18" i="149"/>
  <c r="M18" i="149"/>
  <c r="K18" i="149" s="1"/>
  <c r="K21" i="149"/>
  <c r="G23" i="149"/>
  <c r="S23" i="149"/>
  <c r="F24" i="149"/>
  <c r="P26" i="149"/>
  <c r="N24" i="149"/>
  <c r="M33" i="149"/>
  <c r="K33" i="149" s="1"/>
  <c r="N33" i="149"/>
  <c r="M38" i="149"/>
  <c r="Y41" i="149"/>
  <c r="S41" i="149"/>
  <c r="G41" i="149"/>
  <c r="M41" i="149"/>
  <c r="P41" i="149"/>
  <c r="AB41" i="149"/>
  <c r="O57" i="149"/>
  <c r="O54" i="149"/>
  <c r="M48" i="149"/>
  <c r="K48" i="149" s="1"/>
  <c r="N48" i="149"/>
  <c r="F48" i="149"/>
  <c r="L50" i="149" s="1"/>
  <c r="M51" i="149"/>
  <c r="P54" i="149"/>
  <c r="P57" i="149"/>
  <c r="F51" i="149"/>
  <c r="L53" i="149" s="1"/>
  <c r="M42" i="149"/>
  <c r="M45" i="149"/>
  <c r="Y20" i="151" l="1"/>
  <c r="AB20" i="151"/>
  <c r="AB50" i="151"/>
  <c r="Y50" i="151"/>
  <c r="AB38" i="151"/>
  <c r="Y38" i="151"/>
  <c r="Y44" i="151"/>
  <c r="AB44" i="151"/>
  <c r="AB41" i="151"/>
  <c r="Y41" i="151"/>
  <c r="V44" i="151"/>
  <c r="S44" i="151"/>
  <c r="M41" i="151"/>
  <c r="V41" i="151"/>
  <c r="S41" i="151"/>
  <c r="M50" i="151"/>
  <c r="V50" i="151"/>
  <c r="S50" i="151"/>
  <c r="M20" i="151"/>
  <c r="V20" i="151"/>
  <c r="S20" i="151"/>
  <c r="M38" i="151"/>
  <c r="V38" i="151"/>
  <c r="S38" i="151"/>
  <c r="F22" i="149"/>
  <c r="Q22" i="149"/>
  <c r="M54" i="151"/>
  <c r="X20" i="149"/>
  <c r="R20" i="149"/>
  <c r="L20" i="149"/>
  <c r="F20" i="149"/>
  <c r="U20" i="149"/>
  <c r="I20" i="149"/>
  <c r="O20" i="149"/>
  <c r="M57" i="151"/>
  <c r="L35" i="149"/>
  <c r="X35" i="149"/>
  <c r="F15" i="149"/>
  <c r="R17" i="149" s="1"/>
  <c r="P22" i="149"/>
  <c r="K22" i="149"/>
  <c r="L22" i="149"/>
  <c r="M22" i="149"/>
  <c r="N22" i="149"/>
  <c r="G22" i="149"/>
  <c r="F48" i="151"/>
  <c r="K48" i="151"/>
  <c r="F36" i="151"/>
  <c r="K36" i="151"/>
  <c r="F33" i="151"/>
  <c r="K33" i="151"/>
  <c r="G51" i="151"/>
  <c r="N57" i="151"/>
  <c r="F24" i="151"/>
  <c r="K24" i="151"/>
  <c r="F27" i="151"/>
  <c r="K27" i="151"/>
  <c r="F21" i="151"/>
  <c r="K21" i="151"/>
  <c r="K18" i="151"/>
  <c r="F18" i="151"/>
  <c r="L15" i="151"/>
  <c r="G44" i="151"/>
  <c r="P44" i="151"/>
  <c r="J44" i="151"/>
  <c r="F45" i="151"/>
  <c r="K45" i="151"/>
  <c r="L54" i="151"/>
  <c r="F39" i="151"/>
  <c r="K39" i="151"/>
  <c r="F51" i="151"/>
  <c r="K51" i="151"/>
  <c r="N15" i="151"/>
  <c r="F42" i="151"/>
  <c r="L57" i="151"/>
  <c r="K42" i="151"/>
  <c r="G54" i="151"/>
  <c r="G41" i="151"/>
  <c r="J41" i="151"/>
  <c r="P41" i="151"/>
  <c r="M44" i="151"/>
  <c r="N54" i="151"/>
  <c r="G38" i="151"/>
  <c r="P38" i="151"/>
  <c r="J38" i="151"/>
  <c r="G50" i="151"/>
  <c r="P50" i="151"/>
  <c r="J50" i="151"/>
  <c r="F30" i="151"/>
  <c r="K30" i="151"/>
  <c r="G20" i="151"/>
  <c r="J20" i="151"/>
  <c r="G15" i="151"/>
  <c r="M17" i="151" s="1"/>
  <c r="P20" i="151"/>
  <c r="G51" i="150"/>
  <c r="L65" i="150"/>
  <c r="M57" i="150"/>
  <c r="G42" i="150"/>
  <c r="M44" i="150" s="1"/>
  <c r="Y35" i="150"/>
  <c r="S35" i="150"/>
  <c r="G35" i="150"/>
  <c r="V35" i="150"/>
  <c r="AB35" i="150"/>
  <c r="J35" i="150"/>
  <c r="Y29" i="150"/>
  <c r="S29" i="150"/>
  <c r="G29" i="150"/>
  <c r="V29" i="150"/>
  <c r="AB29" i="150"/>
  <c r="J29" i="150"/>
  <c r="X50" i="150"/>
  <c r="R50" i="150"/>
  <c r="F50" i="150"/>
  <c r="O50" i="150"/>
  <c r="I50" i="150"/>
  <c r="AA50" i="150"/>
  <c r="U50" i="150"/>
  <c r="M54" i="150"/>
  <c r="M41" i="150"/>
  <c r="G39" i="150"/>
  <c r="AA47" i="150"/>
  <c r="O47" i="150"/>
  <c r="X47" i="150"/>
  <c r="L47" i="150"/>
  <c r="U47" i="150"/>
  <c r="I47" i="150"/>
  <c r="R47" i="150"/>
  <c r="F47" i="150"/>
  <c r="F30" i="150"/>
  <c r="K30" i="150"/>
  <c r="K42" i="150"/>
  <c r="K21" i="150"/>
  <c r="F21" i="150"/>
  <c r="Y23" i="150"/>
  <c r="AB23" i="150"/>
  <c r="V23" i="150"/>
  <c r="J23" i="150"/>
  <c r="S23" i="150"/>
  <c r="G23" i="150"/>
  <c r="P23" i="150"/>
  <c r="N65" i="150"/>
  <c r="N72" i="150" s="1"/>
  <c r="N66" i="150"/>
  <c r="N73" i="150" s="1"/>
  <c r="F54" i="150"/>
  <c r="U41" i="150"/>
  <c r="I41" i="150"/>
  <c r="R41" i="150"/>
  <c r="F41" i="150"/>
  <c r="AA41" i="150"/>
  <c r="O41" i="150"/>
  <c r="E39" i="150"/>
  <c r="M40" i="150" s="1"/>
  <c r="X41" i="150"/>
  <c r="L41" i="150"/>
  <c r="M47" i="150"/>
  <c r="G45" i="150"/>
  <c r="AB20" i="150"/>
  <c r="P20" i="150"/>
  <c r="Y20" i="150"/>
  <c r="M20" i="150"/>
  <c r="V20" i="150"/>
  <c r="J20" i="150"/>
  <c r="S20" i="150"/>
  <c r="G20" i="150"/>
  <c r="K39" i="150"/>
  <c r="M50" i="150"/>
  <c r="G48" i="150"/>
  <c r="F27" i="150"/>
  <c r="L29" i="150"/>
  <c r="K27" i="150"/>
  <c r="M35" i="150"/>
  <c r="M29" i="150"/>
  <c r="L15" i="150"/>
  <c r="F18" i="150"/>
  <c r="L20" i="150" s="1"/>
  <c r="K18" i="150"/>
  <c r="G24" i="150"/>
  <c r="G15" i="150" s="1"/>
  <c r="P66" i="150"/>
  <c r="P73" i="150" s="1"/>
  <c r="P65" i="150"/>
  <c r="P72" i="150" s="1"/>
  <c r="F33" i="150"/>
  <c r="L35" i="150" s="1"/>
  <c r="K33" i="150"/>
  <c r="L66" i="150"/>
  <c r="M61" i="150"/>
  <c r="M38" i="150"/>
  <c r="G36" i="150"/>
  <c r="P68" i="150"/>
  <c r="Y32" i="150"/>
  <c r="S32" i="150"/>
  <c r="G32" i="150"/>
  <c r="V32" i="150"/>
  <c r="AB32" i="150"/>
  <c r="J32" i="150"/>
  <c r="K45" i="150"/>
  <c r="F36" i="150"/>
  <c r="L38" i="150"/>
  <c r="L61" i="150"/>
  <c r="K36" i="150"/>
  <c r="F24" i="150"/>
  <c r="L26" i="150"/>
  <c r="K24" i="150"/>
  <c r="F57" i="150"/>
  <c r="L59" i="150" s="1"/>
  <c r="R44" i="150"/>
  <c r="F44" i="150"/>
  <c r="AA44" i="150"/>
  <c r="O44" i="150"/>
  <c r="E42" i="150"/>
  <c r="X44" i="150"/>
  <c r="U44" i="150"/>
  <c r="I44" i="150"/>
  <c r="N15" i="150"/>
  <c r="M15" i="150"/>
  <c r="G51" i="149"/>
  <c r="M53" i="149" s="1"/>
  <c r="AA50" i="149"/>
  <c r="O50" i="149"/>
  <c r="X50" i="149"/>
  <c r="U50" i="149"/>
  <c r="I50" i="149"/>
  <c r="R50" i="149"/>
  <c r="F50" i="149"/>
  <c r="N57" i="149"/>
  <c r="G27" i="149"/>
  <c r="U29" i="149"/>
  <c r="I29" i="149"/>
  <c r="AA29" i="149"/>
  <c r="O29" i="149"/>
  <c r="F29" i="149"/>
  <c r="X29" i="149"/>
  <c r="R29" i="149"/>
  <c r="G45" i="149"/>
  <c r="M47" i="149" s="1"/>
  <c r="K51" i="149"/>
  <c r="F45" i="149"/>
  <c r="K45" i="149"/>
  <c r="F39" i="149"/>
  <c r="L41" i="149" s="1"/>
  <c r="K39" i="149"/>
  <c r="G18" i="149"/>
  <c r="M15" i="149"/>
  <c r="N15" i="149"/>
  <c r="G30" i="149"/>
  <c r="M32" i="149" s="1"/>
  <c r="F36" i="149"/>
  <c r="L38" i="149" s="1"/>
  <c r="K36" i="149"/>
  <c r="AB22" i="149"/>
  <c r="X22" i="149"/>
  <c r="T22" i="149"/>
  <c r="H22" i="149"/>
  <c r="W22" i="149"/>
  <c r="O22" i="149"/>
  <c r="AA22" i="149"/>
  <c r="S22" i="149"/>
  <c r="V22" i="149"/>
  <c r="J22" i="149"/>
  <c r="U22" i="149"/>
  <c r="Y22" i="149"/>
  <c r="I22" i="149"/>
  <c r="Z22" i="149"/>
  <c r="R22" i="149"/>
  <c r="M57" i="149"/>
  <c r="G42" i="149"/>
  <c r="M44" i="149" s="1"/>
  <c r="M54" i="149"/>
  <c r="F42" i="149"/>
  <c r="L44" i="149" s="1"/>
  <c r="L57" i="149"/>
  <c r="K42" i="149"/>
  <c r="U26" i="149"/>
  <c r="I26" i="149"/>
  <c r="AA26" i="149"/>
  <c r="O26" i="149"/>
  <c r="R26" i="149"/>
  <c r="F26" i="149"/>
  <c r="E24" i="149"/>
  <c r="L26" i="149"/>
  <c r="X26" i="149"/>
  <c r="N54" i="149"/>
  <c r="U32" i="149"/>
  <c r="O32" i="149"/>
  <c r="AA32" i="149"/>
  <c r="I32" i="149"/>
  <c r="X32" i="149"/>
  <c r="R32" i="149"/>
  <c r="L32" i="149"/>
  <c r="F32" i="149"/>
  <c r="R53" i="149"/>
  <c r="I53" i="149"/>
  <c r="U53" i="149"/>
  <c r="F53" i="149"/>
  <c r="O53" i="149"/>
  <c r="AA53" i="149"/>
  <c r="X53" i="149"/>
  <c r="G48" i="149"/>
  <c r="E48" i="149" s="1"/>
  <c r="G33" i="149"/>
  <c r="E33" i="149" s="1"/>
  <c r="K27" i="149"/>
  <c r="AA35" i="149"/>
  <c r="U35" i="149"/>
  <c r="O35" i="149"/>
  <c r="I35" i="149"/>
  <c r="R35" i="149"/>
  <c r="F35" i="149"/>
  <c r="K30" i="149"/>
  <c r="L29" i="149"/>
  <c r="AA53" i="151" l="1"/>
  <c r="X53" i="151"/>
  <c r="AA29" i="151"/>
  <c r="X29" i="151"/>
  <c r="X26" i="151"/>
  <c r="AA26" i="151"/>
  <c r="X38" i="151"/>
  <c r="AA38" i="151"/>
  <c r="AA41" i="151"/>
  <c r="X41" i="151"/>
  <c r="U20" i="151"/>
  <c r="AA20" i="151"/>
  <c r="X20" i="151"/>
  <c r="X50" i="151"/>
  <c r="AA50" i="151"/>
  <c r="AA44" i="151"/>
  <c r="X44" i="151"/>
  <c r="AB53" i="151"/>
  <c r="Y53" i="151"/>
  <c r="X32" i="151"/>
  <c r="AA32" i="151"/>
  <c r="AA47" i="151"/>
  <c r="X47" i="151"/>
  <c r="AA23" i="151"/>
  <c r="X23" i="151"/>
  <c r="AA35" i="151"/>
  <c r="X35" i="151"/>
  <c r="L23" i="151"/>
  <c r="U23" i="151"/>
  <c r="R23" i="151"/>
  <c r="L41" i="151"/>
  <c r="U41" i="151"/>
  <c r="R41" i="151"/>
  <c r="L29" i="151"/>
  <c r="U29" i="151"/>
  <c r="R29" i="151"/>
  <c r="L44" i="151"/>
  <c r="U44" i="151"/>
  <c r="R44" i="151"/>
  <c r="L26" i="151"/>
  <c r="U26" i="151"/>
  <c r="R26" i="151"/>
  <c r="L38" i="151"/>
  <c r="U38" i="151"/>
  <c r="R38" i="151"/>
  <c r="L47" i="151"/>
  <c r="U47" i="151"/>
  <c r="R47" i="151"/>
  <c r="L20" i="151"/>
  <c r="R20" i="151"/>
  <c r="U35" i="151"/>
  <c r="R35" i="151"/>
  <c r="L50" i="151"/>
  <c r="U50" i="151"/>
  <c r="R50" i="151"/>
  <c r="L32" i="151"/>
  <c r="U32" i="151"/>
  <c r="R32" i="151"/>
  <c r="L53" i="151"/>
  <c r="U53" i="151"/>
  <c r="R53" i="151"/>
  <c r="G57" i="151"/>
  <c r="V59" i="151" s="1"/>
  <c r="V53" i="151"/>
  <c r="S53" i="151"/>
  <c r="W49" i="149"/>
  <c r="Z49" i="149"/>
  <c r="W34" i="149"/>
  <c r="Z34" i="149"/>
  <c r="W25" i="149"/>
  <c r="Z25" i="149"/>
  <c r="H49" i="149"/>
  <c r="T49" i="149"/>
  <c r="Q49" i="149"/>
  <c r="Q34" i="149"/>
  <c r="T34" i="149"/>
  <c r="H25" i="149"/>
  <c r="Q25" i="149"/>
  <c r="K15" i="149"/>
  <c r="M34" i="149"/>
  <c r="H34" i="149"/>
  <c r="F25" i="149"/>
  <c r="E51" i="149"/>
  <c r="E30" i="149"/>
  <c r="Z31" i="149" s="1"/>
  <c r="L35" i="151"/>
  <c r="M35" i="149"/>
  <c r="F17" i="149"/>
  <c r="U17" i="149"/>
  <c r="O17" i="149"/>
  <c r="L17" i="149"/>
  <c r="I17" i="149"/>
  <c r="AA17" i="149"/>
  <c r="X17" i="149"/>
  <c r="K25" i="149"/>
  <c r="N25" i="149"/>
  <c r="N34" i="149"/>
  <c r="F34" i="149"/>
  <c r="G56" i="151"/>
  <c r="V56" i="151"/>
  <c r="P56" i="151"/>
  <c r="AB56" i="151"/>
  <c r="S56" i="151"/>
  <c r="J56" i="151"/>
  <c r="Y56" i="151"/>
  <c r="F57" i="151"/>
  <c r="L59" i="151" s="1"/>
  <c r="I44" i="151"/>
  <c r="F44" i="151"/>
  <c r="E42" i="151"/>
  <c r="O44" i="151"/>
  <c r="M56" i="151"/>
  <c r="I20" i="151"/>
  <c r="F20" i="151"/>
  <c r="E18" i="151"/>
  <c r="I19" i="151" s="1"/>
  <c r="F15" i="151"/>
  <c r="L17" i="151" s="1"/>
  <c r="O20" i="151"/>
  <c r="I26" i="151"/>
  <c r="F26" i="151"/>
  <c r="E24" i="151"/>
  <c r="O26" i="151"/>
  <c r="M53" i="151"/>
  <c r="I35" i="151"/>
  <c r="F35" i="151"/>
  <c r="E33" i="151"/>
  <c r="O35" i="151"/>
  <c r="I38" i="151"/>
  <c r="F38" i="151"/>
  <c r="E36" i="151"/>
  <c r="O38" i="151"/>
  <c r="I32" i="151"/>
  <c r="F32" i="151"/>
  <c r="E30" i="151"/>
  <c r="O32" i="151"/>
  <c r="K57" i="151"/>
  <c r="I41" i="151"/>
  <c r="F54" i="151"/>
  <c r="L56" i="151" s="1"/>
  <c r="F41" i="151"/>
  <c r="E39" i="151"/>
  <c r="O41" i="151"/>
  <c r="I50" i="151"/>
  <c r="F50" i="151"/>
  <c r="E48" i="151"/>
  <c r="O50" i="151"/>
  <c r="K54" i="151"/>
  <c r="I47" i="151"/>
  <c r="F47" i="151"/>
  <c r="E45" i="151"/>
  <c r="O47" i="151"/>
  <c r="K15" i="151"/>
  <c r="G17" i="151"/>
  <c r="Y17" i="151"/>
  <c r="S17" i="151"/>
  <c r="J17" i="151"/>
  <c r="P17" i="151"/>
  <c r="V17" i="151"/>
  <c r="AB17" i="151"/>
  <c r="I53" i="151"/>
  <c r="E51" i="151"/>
  <c r="AB52" i="151" s="1"/>
  <c r="F53" i="151"/>
  <c r="O53" i="151"/>
  <c r="I23" i="151"/>
  <c r="F23" i="151"/>
  <c r="E21" i="151"/>
  <c r="O23" i="151"/>
  <c r="I29" i="151"/>
  <c r="F29" i="151"/>
  <c r="E27" i="151"/>
  <c r="O29" i="151"/>
  <c r="J53" i="151"/>
  <c r="G53" i="151"/>
  <c r="P53" i="151"/>
  <c r="G17" i="150"/>
  <c r="AB17" i="150"/>
  <c r="Y17" i="150"/>
  <c r="V17" i="150"/>
  <c r="J17" i="150"/>
  <c r="S17" i="150"/>
  <c r="P17" i="150"/>
  <c r="K61" i="150"/>
  <c r="K37" i="150"/>
  <c r="F61" i="150"/>
  <c r="F37" i="150"/>
  <c r="X38" i="150"/>
  <c r="I38" i="150"/>
  <c r="E36" i="150"/>
  <c r="U38" i="150"/>
  <c r="R38" i="150"/>
  <c r="F38" i="150"/>
  <c r="AA38" i="150"/>
  <c r="O38" i="150"/>
  <c r="K15" i="150"/>
  <c r="Y50" i="150"/>
  <c r="S50" i="150"/>
  <c r="G50" i="150"/>
  <c r="AB50" i="150"/>
  <c r="V50" i="150"/>
  <c r="J50" i="150"/>
  <c r="P50" i="150"/>
  <c r="K54" i="150"/>
  <c r="K40" i="150"/>
  <c r="Y47" i="150"/>
  <c r="S47" i="150"/>
  <c r="G47" i="150"/>
  <c r="AB47" i="150"/>
  <c r="V47" i="150"/>
  <c r="J47" i="150"/>
  <c r="P47" i="150"/>
  <c r="X23" i="150"/>
  <c r="R23" i="150"/>
  <c r="F23" i="150"/>
  <c r="E21" i="150"/>
  <c r="U23" i="150"/>
  <c r="I23" i="150"/>
  <c r="AA23" i="150"/>
  <c r="F22" i="150"/>
  <c r="O23" i="150"/>
  <c r="K57" i="150"/>
  <c r="K43" i="150"/>
  <c r="X32" i="150"/>
  <c r="I32" i="150"/>
  <c r="F32" i="150"/>
  <c r="E30" i="150"/>
  <c r="O32" i="150"/>
  <c r="U32" i="150"/>
  <c r="AA32" i="150"/>
  <c r="R32" i="150"/>
  <c r="M68" i="150"/>
  <c r="M17" i="150"/>
  <c r="Z43" i="150"/>
  <c r="V43" i="150"/>
  <c r="R43" i="150"/>
  <c r="J43" i="150"/>
  <c r="AB43" i="150"/>
  <c r="X43" i="150"/>
  <c r="T43" i="150"/>
  <c r="H43" i="150"/>
  <c r="U43" i="150"/>
  <c r="AA43" i="150"/>
  <c r="S43" i="150"/>
  <c r="Y43" i="150"/>
  <c r="Q43" i="150"/>
  <c r="I43" i="150"/>
  <c r="W43" i="150"/>
  <c r="O43" i="150"/>
  <c r="N43" i="150"/>
  <c r="L43" i="150"/>
  <c r="P43" i="150"/>
  <c r="L63" i="150"/>
  <c r="G61" i="150"/>
  <c r="Y38" i="150"/>
  <c r="S38" i="150"/>
  <c r="G38" i="150"/>
  <c r="AB38" i="150"/>
  <c r="V38" i="150"/>
  <c r="J38" i="150"/>
  <c r="G37" i="150"/>
  <c r="P38" i="150"/>
  <c r="L73" i="150"/>
  <c r="X20" i="150"/>
  <c r="R20" i="150"/>
  <c r="F20" i="150"/>
  <c r="E18" i="150"/>
  <c r="AA20" i="150"/>
  <c r="U20" i="150"/>
  <c r="I20" i="150"/>
  <c r="F15" i="150"/>
  <c r="O20" i="150"/>
  <c r="F65" i="150"/>
  <c r="F72" i="150" s="1"/>
  <c r="U56" i="150"/>
  <c r="I56" i="150"/>
  <c r="F56" i="150"/>
  <c r="AA56" i="150"/>
  <c r="X56" i="150"/>
  <c r="O56" i="150"/>
  <c r="R56" i="150"/>
  <c r="K31" i="150"/>
  <c r="M66" i="150"/>
  <c r="M73" i="150" s="1"/>
  <c r="AB53" i="150"/>
  <c r="V53" i="150"/>
  <c r="J53" i="150"/>
  <c r="Y53" i="150"/>
  <c r="S53" i="150"/>
  <c r="G53" i="150"/>
  <c r="E51" i="150"/>
  <c r="P53" i="150"/>
  <c r="F43" i="150"/>
  <c r="X35" i="150"/>
  <c r="I35" i="150"/>
  <c r="F35" i="150"/>
  <c r="E33" i="150"/>
  <c r="O35" i="150"/>
  <c r="U35" i="150"/>
  <c r="AA35" i="150"/>
  <c r="R35" i="150"/>
  <c r="Y26" i="150"/>
  <c r="S26" i="150"/>
  <c r="G26" i="150"/>
  <c r="AB26" i="150"/>
  <c r="J26" i="150"/>
  <c r="V26" i="150"/>
  <c r="P26" i="150"/>
  <c r="Z40" i="150"/>
  <c r="V40" i="150"/>
  <c r="R40" i="150"/>
  <c r="J40" i="150"/>
  <c r="AB40" i="150"/>
  <c r="X40" i="150"/>
  <c r="T40" i="150"/>
  <c r="H40" i="150"/>
  <c r="W40" i="150"/>
  <c r="O40" i="150"/>
  <c r="U40" i="150"/>
  <c r="AA40" i="150"/>
  <c r="S40" i="150"/>
  <c r="Y40" i="150"/>
  <c r="Q40" i="150"/>
  <c r="I40" i="150"/>
  <c r="L40" i="150"/>
  <c r="N40" i="150"/>
  <c r="P40" i="150"/>
  <c r="F40" i="150"/>
  <c r="K22" i="150"/>
  <c r="M65" i="150"/>
  <c r="M72" i="150" s="1"/>
  <c r="G57" i="150"/>
  <c r="Y44" i="150"/>
  <c r="S44" i="150"/>
  <c r="G44" i="150"/>
  <c r="AB44" i="150"/>
  <c r="V44" i="150"/>
  <c r="J44" i="150"/>
  <c r="G43" i="150"/>
  <c r="P44" i="150"/>
  <c r="L56" i="150"/>
  <c r="N68" i="150"/>
  <c r="F66" i="150"/>
  <c r="F73" i="150" s="1"/>
  <c r="AA59" i="150"/>
  <c r="U59" i="150"/>
  <c r="I59" i="150"/>
  <c r="R59" i="150"/>
  <c r="F59" i="150"/>
  <c r="O59" i="150"/>
  <c r="X59" i="150"/>
  <c r="X26" i="150"/>
  <c r="I26" i="150"/>
  <c r="U26" i="150"/>
  <c r="O26" i="150"/>
  <c r="AA26" i="150"/>
  <c r="F26" i="150"/>
  <c r="R26" i="150"/>
  <c r="E24" i="150"/>
  <c r="M63" i="150"/>
  <c r="K34" i="150"/>
  <c r="M26" i="150"/>
  <c r="L68" i="150"/>
  <c r="X29" i="150"/>
  <c r="I29" i="150"/>
  <c r="F29" i="150"/>
  <c r="O29" i="150"/>
  <c r="U29" i="150"/>
  <c r="AA29" i="150"/>
  <c r="R29" i="150"/>
  <c r="E27" i="150"/>
  <c r="L23" i="150"/>
  <c r="L32" i="150"/>
  <c r="E45" i="150"/>
  <c r="G54" i="150"/>
  <c r="Y41" i="150"/>
  <c r="S41" i="150"/>
  <c r="G41" i="150"/>
  <c r="AB41" i="150"/>
  <c r="V41" i="150"/>
  <c r="J41" i="150"/>
  <c r="G40" i="150"/>
  <c r="P41" i="150"/>
  <c r="E48" i="150"/>
  <c r="G49" i="150" s="1"/>
  <c r="M43" i="150"/>
  <c r="L72" i="150"/>
  <c r="M53" i="150"/>
  <c r="V49" i="149"/>
  <c r="R49" i="149"/>
  <c r="J49" i="149"/>
  <c r="AB49" i="149"/>
  <c r="X49" i="149"/>
  <c r="AA49" i="149"/>
  <c r="S49" i="149"/>
  <c r="Y49" i="149"/>
  <c r="I49" i="149"/>
  <c r="O49" i="149"/>
  <c r="U49" i="149"/>
  <c r="L49" i="149"/>
  <c r="P49" i="149"/>
  <c r="F49" i="149"/>
  <c r="N49" i="149"/>
  <c r="K49" i="149"/>
  <c r="M49" i="149"/>
  <c r="AB20" i="149"/>
  <c r="V20" i="149"/>
  <c r="J20" i="149"/>
  <c r="G15" i="149"/>
  <c r="M17" i="149" s="1"/>
  <c r="S20" i="149"/>
  <c r="G20" i="149"/>
  <c r="Y20" i="149"/>
  <c r="P20" i="149"/>
  <c r="E18" i="149"/>
  <c r="W19" i="149" s="1"/>
  <c r="AB34" i="149"/>
  <c r="X34" i="149"/>
  <c r="V34" i="149"/>
  <c r="J34" i="149"/>
  <c r="AA34" i="149"/>
  <c r="S34" i="149"/>
  <c r="O34" i="149"/>
  <c r="R34" i="149"/>
  <c r="U34" i="149"/>
  <c r="Y34" i="149"/>
  <c r="I34" i="149"/>
  <c r="L34" i="149"/>
  <c r="P34" i="149"/>
  <c r="M50" i="149"/>
  <c r="G57" i="149"/>
  <c r="M59" i="149" s="1"/>
  <c r="Y44" i="149"/>
  <c r="S44" i="149"/>
  <c r="G44" i="149"/>
  <c r="AB44" i="149"/>
  <c r="P44" i="149"/>
  <c r="J44" i="149"/>
  <c r="V44" i="149"/>
  <c r="G54" i="149"/>
  <c r="M56" i="149" s="1"/>
  <c r="X38" i="149"/>
  <c r="R38" i="149"/>
  <c r="F38" i="149"/>
  <c r="E36" i="149"/>
  <c r="U38" i="149"/>
  <c r="I38" i="149"/>
  <c r="AA38" i="149"/>
  <c r="O38" i="149"/>
  <c r="K54" i="149"/>
  <c r="AB29" i="149"/>
  <c r="V29" i="149"/>
  <c r="J29" i="149"/>
  <c r="S29" i="149"/>
  <c r="Y29" i="149"/>
  <c r="G29" i="149"/>
  <c r="P29" i="149"/>
  <c r="Y35" i="149"/>
  <c r="S35" i="149"/>
  <c r="J35" i="149"/>
  <c r="G34" i="149"/>
  <c r="G35" i="149"/>
  <c r="V35" i="149"/>
  <c r="AB35" i="149"/>
  <c r="P35" i="149"/>
  <c r="Y47" i="149"/>
  <c r="S47" i="149"/>
  <c r="G47" i="149"/>
  <c r="AB47" i="149"/>
  <c r="V47" i="149"/>
  <c r="J47" i="149"/>
  <c r="P47" i="149"/>
  <c r="K34" i="149"/>
  <c r="AB53" i="149"/>
  <c r="V53" i="149"/>
  <c r="J53" i="149"/>
  <c r="Y53" i="149"/>
  <c r="G53" i="149"/>
  <c r="S53" i="149"/>
  <c r="P53" i="149"/>
  <c r="AB25" i="149"/>
  <c r="X25" i="149"/>
  <c r="T25" i="149"/>
  <c r="O25" i="149"/>
  <c r="AA25" i="149"/>
  <c r="S25" i="149"/>
  <c r="U25" i="149"/>
  <c r="R25" i="149"/>
  <c r="J25" i="149"/>
  <c r="Y25" i="149"/>
  <c r="I25" i="149"/>
  <c r="V25" i="149"/>
  <c r="G25" i="149"/>
  <c r="M25" i="149"/>
  <c r="L25" i="149"/>
  <c r="P25" i="149"/>
  <c r="K57" i="149"/>
  <c r="X44" i="149"/>
  <c r="R44" i="149"/>
  <c r="F44" i="149"/>
  <c r="E42" i="149"/>
  <c r="F57" i="149"/>
  <c r="AA44" i="149"/>
  <c r="U44" i="149"/>
  <c r="I44" i="149"/>
  <c r="O44" i="149"/>
  <c r="R47" i="149"/>
  <c r="F47" i="149"/>
  <c r="AA47" i="149"/>
  <c r="E45" i="149"/>
  <c r="X47" i="149"/>
  <c r="I47" i="149"/>
  <c r="U47" i="149"/>
  <c r="O47" i="149"/>
  <c r="E27" i="149"/>
  <c r="M29" i="149"/>
  <c r="Y50" i="149"/>
  <c r="S50" i="149"/>
  <c r="G50" i="149"/>
  <c r="AB50" i="149"/>
  <c r="V50" i="149"/>
  <c r="J50" i="149"/>
  <c r="G49" i="149"/>
  <c r="P50" i="149"/>
  <c r="F54" i="149"/>
  <c r="L56" i="149" s="1"/>
  <c r="X41" i="149"/>
  <c r="R41" i="149"/>
  <c r="F41" i="149"/>
  <c r="E39" i="149"/>
  <c r="U41" i="149"/>
  <c r="I41" i="149"/>
  <c r="AA41" i="149"/>
  <c r="O41" i="149"/>
  <c r="AB32" i="149"/>
  <c r="V32" i="149"/>
  <c r="J32" i="149"/>
  <c r="S32" i="149"/>
  <c r="G32" i="149"/>
  <c r="Y32" i="149"/>
  <c r="P32" i="149"/>
  <c r="M20" i="149"/>
  <c r="L47" i="149"/>
  <c r="X52" i="151" l="1"/>
  <c r="Y52" i="151"/>
  <c r="M59" i="151"/>
  <c r="AB59" i="151"/>
  <c r="AB19" i="151"/>
  <c r="U19" i="151"/>
  <c r="AA19" i="151"/>
  <c r="Y19" i="151"/>
  <c r="X19" i="151"/>
  <c r="W19" i="151"/>
  <c r="Z19" i="151"/>
  <c r="X46" i="151"/>
  <c r="Y46" i="151"/>
  <c r="Z46" i="151"/>
  <c r="AB46" i="151"/>
  <c r="AA46" i="151"/>
  <c r="W46" i="151"/>
  <c r="AB37" i="151"/>
  <c r="AA37" i="151"/>
  <c r="Y37" i="151"/>
  <c r="X37" i="151"/>
  <c r="W37" i="151"/>
  <c r="Z37" i="151"/>
  <c r="X28" i="151"/>
  <c r="AB28" i="151"/>
  <c r="Z28" i="151"/>
  <c r="AA28" i="151"/>
  <c r="Y28" i="151"/>
  <c r="W28" i="151"/>
  <c r="AB25" i="151"/>
  <c r="AA25" i="151"/>
  <c r="Y25" i="151"/>
  <c r="X25" i="151"/>
  <c r="W25" i="151"/>
  <c r="Z25" i="151"/>
  <c r="J59" i="151"/>
  <c r="AA52" i="151"/>
  <c r="Z52" i="151"/>
  <c r="W52" i="151"/>
  <c r="X40" i="151"/>
  <c r="Z40" i="151"/>
  <c r="Y40" i="151"/>
  <c r="AB40" i="151"/>
  <c r="AA40" i="151"/>
  <c r="W40" i="151"/>
  <c r="AB31" i="151"/>
  <c r="AA31" i="151"/>
  <c r="Y31" i="151"/>
  <c r="X31" i="151"/>
  <c r="Z31" i="151"/>
  <c r="W31" i="151"/>
  <c r="AB43" i="151"/>
  <c r="AA43" i="151"/>
  <c r="Y43" i="151"/>
  <c r="X43" i="151"/>
  <c r="W43" i="151"/>
  <c r="Z43" i="151"/>
  <c r="X34" i="151"/>
  <c r="Z34" i="151"/>
  <c r="Y34" i="151"/>
  <c r="AB34" i="151"/>
  <c r="AA34" i="151"/>
  <c r="W34" i="151"/>
  <c r="X22" i="151"/>
  <c r="Z22" i="151"/>
  <c r="Y22" i="151"/>
  <c r="AB22" i="151"/>
  <c r="AA22" i="151"/>
  <c r="W22" i="151"/>
  <c r="AB49" i="151"/>
  <c r="AA49" i="151"/>
  <c r="Y49" i="151"/>
  <c r="X49" i="151"/>
  <c r="Z49" i="151"/>
  <c r="W49" i="151"/>
  <c r="Y59" i="151"/>
  <c r="P59" i="151"/>
  <c r="G59" i="151"/>
  <c r="S59" i="151"/>
  <c r="V25" i="151"/>
  <c r="T25" i="151"/>
  <c r="U25" i="151"/>
  <c r="S25" i="151"/>
  <c r="R25" i="151"/>
  <c r="Q25" i="151"/>
  <c r="R34" i="151"/>
  <c r="V34" i="151"/>
  <c r="U34" i="151"/>
  <c r="S34" i="151"/>
  <c r="Q34" i="151"/>
  <c r="T34" i="151"/>
  <c r="R46" i="151"/>
  <c r="V46" i="151"/>
  <c r="S46" i="151"/>
  <c r="U46" i="151"/>
  <c r="Q46" i="151"/>
  <c r="T46" i="151"/>
  <c r="V49" i="151"/>
  <c r="U49" i="151"/>
  <c r="T49" i="151"/>
  <c r="S49" i="151"/>
  <c r="R49" i="151"/>
  <c r="Q49" i="151"/>
  <c r="R40" i="151"/>
  <c r="V40" i="151"/>
  <c r="U40" i="151"/>
  <c r="S40" i="151"/>
  <c r="Q40" i="151"/>
  <c r="T40" i="151"/>
  <c r="V37" i="151"/>
  <c r="U37" i="151"/>
  <c r="S37" i="151"/>
  <c r="R37" i="151"/>
  <c r="T37" i="151"/>
  <c r="Q37" i="151"/>
  <c r="R22" i="151"/>
  <c r="Q22" i="151"/>
  <c r="V22" i="151"/>
  <c r="U22" i="151"/>
  <c r="S22" i="151"/>
  <c r="T22" i="151"/>
  <c r="V31" i="151"/>
  <c r="U31" i="151"/>
  <c r="T31" i="151"/>
  <c r="S31" i="151"/>
  <c r="R31" i="151"/>
  <c r="Q31" i="151"/>
  <c r="R52" i="151"/>
  <c r="V52" i="151"/>
  <c r="U52" i="151"/>
  <c r="S52" i="151"/>
  <c r="T52" i="151"/>
  <c r="Q52" i="151"/>
  <c r="V19" i="151"/>
  <c r="S19" i="151"/>
  <c r="R19" i="151"/>
  <c r="T19" i="151"/>
  <c r="Q19" i="151"/>
  <c r="R28" i="151"/>
  <c r="V28" i="151"/>
  <c r="U28" i="151"/>
  <c r="S28" i="151"/>
  <c r="T28" i="151"/>
  <c r="Q28" i="151"/>
  <c r="V43" i="151"/>
  <c r="U43" i="151"/>
  <c r="T43" i="151"/>
  <c r="S43" i="151"/>
  <c r="R43" i="151"/>
  <c r="Q43" i="151"/>
  <c r="K52" i="151"/>
  <c r="H52" i="151"/>
  <c r="H49" i="151"/>
  <c r="K46" i="151"/>
  <c r="H46" i="151"/>
  <c r="K43" i="151"/>
  <c r="H43" i="151"/>
  <c r="K40" i="151"/>
  <c r="H40" i="151"/>
  <c r="K37" i="151"/>
  <c r="H37" i="151"/>
  <c r="K34" i="151"/>
  <c r="H34" i="151"/>
  <c r="K31" i="151"/>
  <c r="H31" i="151"/>
  <c r="K28" i="151"/>
  <c r="H28" i="151"/>
  <c r="K25" i="151"/>
  <c r="H25" i="151"/>
  <c r="K22" i="151"/>
  <c r="H22" i="151"/>
  <c r="F19" i="151"/>
  <c r="H19" i="151"/>
  <c r="W52" i="149"/>
  <c r="Z52" i="149"/>
  <c r="W46" i="149"/>
  <c r="Z46" i="149"/>
  <c r="W43" i="149"/>
  <c r="Z43" i="149"/>
  <c r="W28" i="149"/>
  <c r="Z28" i="149"/>
  <c r="Q31" i="149"/>
  <c r="W31" i="149"/>
  <c r="R52" i="149"/>
  <c r="Q52" i="149"/>
  <c r="T52" i="149"/>
  <c r="H46" i="149"/>
  <c r="Q46" i="149"/>
  <c r="T46" i="149"/>
  <c r="Q43" i="149"/>
  <c r="T43" i="149"/>
  <c r="H40" i="149"/>
  <c r="T40" i="149"/>
  <c r="Q40" i="149"/>
  <c r="T37" i="149"/>
  <c r="Q37" i="149"/>
  <c r="Q19" i="149"/>
  <c r="T19" i="149"/>
  <c r="N19" i="149"/>
  <c r="K19" i="149"/>
  <c r="H28" i="149"/>
  <c r="Q28" i="149"/>
  <c r="J31" i="149"/>
  <c r="V31" i="149"/>
  <c r="O31" i="149"/>
  <c r="T31" i="149"/>
  <c r="M31" i="149"/>
  <c r="U31" i="149"/>
  <c r="J52" i="149"/>
  <c r="H52" i="149"/>
  <c r="X43" i="149"/>
  <c r="H43" i="149"/>
  <c r="K37" i="149"/>
  <c r="H37" i="149"/>
  <c r="AB31" i="149"/>
  <c r="H31" i="149"/>
  <c r="E15" i="149"/>
  <c r="Q16" i="149" s="1"/>
  <c r="I31" i="149"/>
  <c r="S31" i="149"/>
  <c r="G31" i="149"/>
  <c r="K31" i="149"/>
  <c r="Y31" i="149"/>
  <c r="AA31" i="149"/>
  <c r="L31" i="149"/>
  <c r="R31" i="149"/>
  <c r="X31" i="149"/>
  <c r="N31" i="149"/>
  <c r="F31" i="149"/>
  <c r="P31" i="149"/>
  <c r="I52" i="149"/>
  <c r="L52" i="149"/>
  <c r="N52" i="149"/>
  <c r="V52" i="149"/>
  <c r="K52" i="149"/>
  <c r="G52" i="149"/>
  <c r="P52" i="149"/>
  <c r="Y52" i="149"/>
  <c r="AB52" i="149"/>
  <c r="S52" i="149"/>
  <c r="F52" i="149"/>
  <c r="M52" i="149"/>
  <c r="AA52" i="149"/>
  <c r="U52" i="149"/>
  <c r="X52" i="149"/>
  <c r="O52" i="149"/>
  <c r="F37" i="151"/>
  <c r="K49" i="151"/>
  <c r="K19" i="151"/>
  <c r="K46" i="149"/>
  <c r="F46" i="149"/>
  <c r="G46" i="149"/>
  <c r="G28" i="149"/>
  <c r="K28" i="149"/>
  <c r="R56" i="151"/>
  <c r="F56" i="151"/>
  <c r="X56" i="151"/>
  <c r="U56" i="151"/>
  <c r="AA56" i="151"/>
  <c r="I56" i="151"/>
  <c r="O56" i="151"/>
  <c r="J37" i="151"/>
  <c r="I37" i="151"/>
  <c r="P37" i="151"/>
  <c r="M37" i="151"/>
  <c r="O37" i="151"/>
  <c r="L37" i="151"/>
  <c r="G37" i="151"/>
  <c r="N37" i="151"/>
  <c r="J25" i="151"/>
  <c r="I25" i="151"/>
  <c r="P25" i="151"/>
  <c r="O25" i="151"/>
  <c r="M25" i="151"/>
  <c r="G25" i="151"/>
  <c r="L25" i="151"/>
  <c r="N25" i="151"/>
  <c r="F25" i="151"/>
  <c r="E57" i="151"/>
  <c r="K58" i="151" s="1"/>
  <c r="J43" i="151"/>
  <c r="I43" i="151"/>
  <c r="P43" i="151"/>
  <c r="M43" i="151"/>
  <c r="O43" i="151"/>
  <c r="G43" i="151"/>
  <c r="N43" i="151"/>
  <c r="L43" i="151"/>
  <c r="F43" i="151"/>
  <c r="R59" i="151"/>
  <c r="F59" i="151"/>
  <c r="U59" i="151"/>
  <c r="X59" i="151"/>
  <c r="I59" i="151"/>
  <c r="AA59" i="151"/>
  <c r="O59" i="151"/>
  <c r="J28" i="151"/>
  <c r="I28" i="151"/>
  <c r="P28" i="151"/>
  <c r="O28" i="151"/>
  <c r="G28" i="151"/>
  <c r="M28" i="151"/>
  <c r="L28" i="151"/>
  <c r="N28" i="151"/>
  <c r="F28" i="151"/>
  <c r="J52" i="151"/>
  <c r="I52" i="151"/>
  <c r="P52" i="151"/>
  <c r="O52" i="151"/>
  <c r="M52" i="151"/>
  <c r="N52" i="151"/>
  <c r="L52" i="151"/>
  <c r="F17" i="151"/>
  <c r="AA17" i="151"/>
  <c r="I17" i="151"/>
  <c r="O17" i="151"/>
  <c r="U17" i="151"/>
  <c r="R17" i="151"/>
  <c r="X17" i="151"/>
  <c r="G52" i="151"/>
  <c r="J22" i="151"/>
  <c r="I22" i="151"/>
  <c r="P22" i="151"/>
  <c r="O22" i="151"/>
  <c r="M22" i="151"/>
  <c r="G22" i="151"/>
  <c r="N22" i="151"/>
  <c r="L22" i="151"/>
  <c r="F22" i="151"/>
  <c r="J34" i="151"/>
  <c r="I34" i="151"/>
  <c r="P34" i="151"/>
  <c r="G34" i="151"/>
  <c r="M34" i="151"/>
  <c r="O34" i="151"/>
  <c r="L34" i="151"/>
  <c r="N34" i="151"/>
  <c r="F34" i="151"/>
  <c r="F52" i="151"/>
  <c r="J46" i="151"/>
  <c r="I46" i="151"/>
  <c r="P46" i="151"/>
  <c r="M46" i="151"/>
  <c r="O46" i="151"/>
  <c r="G46" i="151"/>
  <c r="N46" i="151"/>
  <c r="L46" i="151"/>
  <c r="F46" i="151"/>
  <c r="J49" i="151"/>
  <c r="I49" i="151"/>
  <c r="P49" i="151"/>
  <c r="O49" i="151"/>
  <c r="M49" i="151"/>
  <c r="L49" i="151"/>
  <c r="N49" i="151"/>
  <c r="G49" i="151"/>
  <c r="F49" i="151"/>
  <c r="E54" i="151"/>
  <c r="K55" i="151" s="1"/>
  <c r="J40" i="151"/>
  <c r="I40" i="151"/>
  <c r="P40" i="151"/>
  <c r="O40" i="151"/>
  <c r="M40" i="151"/>
  <c r="L40" i="151"/>
  <c r="G40" i="151"/>
  <c r="N40" i="151"/>
  <c r="F40" i="151"/>
  <c r="J31" i="151"/>
  <c r="I31" i="151"/>
  <c r="P31" i="151"/>
  <c r="M31" i="151"/>
  <c r="O31" i="151"/>
  <c r="G31" i="151"/>
  <c r="L31" i="151"/>
  <c r="N31" i="151"/>
  <c r="F31" i="151"/>
  <c r="P19" i="151"/>
  <c r="E15" i="151"/>
  <c r="F16" i="151" s="1"/>
  <c r="J19" i="151"/>
  <c r="O19" i="151"/>
  <c r="M19" i="151"/>
  <c r="N19" i="151"/>
  <c r="L19" i="151"/>
  <c r="G19" i="151"/>
  <c r="Z46" i="150"/>
  <c r="V46" i="150"/>
  <c r="R46" i="150"/>
  <c r="J46" i="150"/>
  <c r="AB46" i="150"/>
  <c r="X46" i="150"/>
  <c r="T46" i="150"/>
  <c r="H46" i="150"/>
  <c r="AA46" i="150"/>
  <c r="S46" i="150"/>
  <c r="Y46" i="150"/>
  <c r="I46" i="150"/>
  <c r="Q46" i="150"/>
  <c r="W46" i="150"/>
  <c r="O46" i="150"/>
  <c r="U46" i="150"/>
  <c r="P46" i="150"/>
  <c r="N46" i="150"/>
  <c r="L46" i="150"/>
  <c r="F46" i="150"/>
  <c r="M46" i="150"/>
  <c r="Y19" i="150"/>
  <c r="U19" i="150"/>
  <c r="Q19" i="150"/>
  <c r="I19" i="150"/>
  <c r="AA19" i="150"/>
  <c r="W19" i="150"/>
  <c r="S19" i="150"/>
  <c r="AB19" i="150"/>
  <c r="T19" i="150"/>
  <c r="E15" i="150"/>
  <c r="F16" i="150" s="1"/>
  <c r="F69" i="150" s="1"/>
  <c r="Z19" i="150"/>
  <c r="R19" i="150"/>
  <c r="J19" i="150"/>
  <c r="X19" i="150"/>
  <c r="P19" i="150"/>
  <c r="H19" i="150"/>
  <c r="V19" i="150"/>
  <c r="O19" i="150"/>
  <c r="M19" i="150"/>
  <c r="G19" i="150"/>
  <c r="L19" i="150"/>
  <c r="N19" i="150"/>
  <c r="G65" i="150"/>
  <c r="G72" i="150" s="1"/>
  <c r="G56" i="150"/>
  <c r="S56" i="150"/>
  <c r="AB56" i="150"/>
  <c r="Y56" i="150"/>
  <c r="V56" i="150"/>
  <c r="J56" i="150"/>
  <c r="P56" i="150"/>
  <c r="Z28" i="150"/>
  <c r="V28" i="150"/>
  <c r="R28" i="150"/>
  <c r="J28" i="150"/>
  <c r="Y28" i="150"/>
  <c r="T28" i="150"/>
  <c r="I28" i="150"/>
  <c r="S28" i="150"/>
  <c r="X28" i="150"/>
  <c r="AB28" i="150"/>
  <c r="W28" i="150"/>
  <c r="Q28" i="150"/>
  <c r="AA28" i="150"/>
  <c r="U28" i="150"/>
  <c r="M28" i="150"/>
  <c r="H28" i="150"/>
  <c r="N28" i="150"/>
  <c r="O28" i="150"/>
  <c r="P28" i="150"/>
  <c r="G28" i="150"/>
  <c r="L28" i="150"/>
  <c r="F28" i="150"/>
  <c r="Z25" i="150"/>
  <c r="V25" i="150"/>
  <c r="R25" i="150"/>
  <c r="J25" i="150"/>
  <c r="Y25" i="150"/>
  <c r="T25" i="150"/>
  <c r="I25" i="150"/>
  <c r="AB25" i="150"/>
  <c r="W25" i="150"/>
  <c r="Q25" i="150"/>
  <c r="X25" i="150"/>
  <c r="U25" i="150"/>
  <c r="S25" i="150"/>
  <c r="H25" i="150"/>
  <c r="AA25" i="150"/>
  <c r="P25" i="150"/>
  <c r="O25" i="150"/>
  <c r="N25" i="150"/>
  <c r="M25" i="150"/>
  <c r="L25" i="150"/>
  <c r="F25" i="150"/>
  <c r="F19" i="150"/>
  <c r="K68" i="150"/>
  <c r="S70" i="150"/>
  <c r="R17" i="150"/>
  <c r="F17" i="150"/>
  <c r="F68" i="150"/>
  <c r="AA17" i="150"/>
  <c r="I17" i="150"/>
  <c r="X17" i="150"/>
  <c r="O17" i="150"/>
  <c r="U17" i="150"/>
  <c r="E57" i="150"/>
  <c r="Z31" i="150"/>
  <c r="V31" i="150"/>
  <c r="R31" i="150"/>
  <c r="J31" i="150"/>
  <c r="Y31" i="150"/>
  <c r="T31" i="150"/>
  <c r="I31" i="150"/>
  <c r="S31" i="150"/>
  <c r="H31" i="150"/>
  <c r="X31" i="150"/>
  <c r="M31" i="150"/>
  <c r="AB31" i="150"/>
  <c r="W31" i="150"/>
  <c r="Q31" i="150"/>
  <c r="AA31" i="150"/>
  <c r="U31" i="150"/>
  <c r="O31" i="150"/>
  <c r="P31" i="150"/>
  <c r="N31" i="150"/>
  <c r="G31" i="150"/>
  <c r="L31" i="150"/>
  <c r="F31" i="150"/>
  <c r="Y22" i="150"/>
  <c r="U22" i="150"/>
  <c r="Q22" i="150"/>
  <c r="I22" i="150"/>
  <c r="AA22" i="150"/>
  <c r="W22" i="150"/>
  <c r="S22" i="150"/>
  <c r="Z22" i="150"/>
  <c r="R22" i="150"/>
  <c r="J22" i="150"/>
  <c r="X22" i="150"/>
  <c r="P22" i="150"/>
  <c r="H22" i="150"/>
  <c r="V22" i="150"/>
  <c r="AB22" i="150"/>
  <c r="T22" i="150"/>
  <c r="O22" i="150"/>
  <c r="M22" i="150"/>
  <c r="L22" i="150"/>
  <c r="G22" i="150"/>
  <c r="N22" i="150"/>
  <c r="K19" i="150"/>
  <c r="K62" i="150"/>
  <c r="L17" i="150"/>
  <c r="L70" i="150" s="1"/>
  <c r="E54" i="150"/>
  <c r="G55" i="150" s="1"/>
  <c r="G25" i="150"/>
  <c r="AB52" i="150"/>
  <c r="Z52" i="150"/>
  <c r="V52" i="150"/>
  <c r="W52" i="150"/>
  <c r="R52" i="150"/>
  <c r="J52" i="150"/>
  <c r="AA52" i="150"/>
  <c r="U52" i="150"/>
  <c r="Q52" i="150"/>
  <c r="I52" i="150"/>
  <c r="Y52" i="150"/>
  <c r="T52" i="150"/>
  <c r="H52" i="150"/>
  <c r="X52" i="150"/>
  <c r="S52" i="150"/>
  <c r="O52" i="150"/>
  <c r="L52" i="150"/>
  <c r="F52" i="150"/>
  <c r="N52" i="150"/>
  <c r="P52" i="150"/>
  <c r="K52" i="150"/>
  <c r="M52" i="150"/>
  <c r="G62" i="150"/>
  <c r="G63" i="150"/>
  <c r="G70" i="150" s="1"/>
  <c r="Y63" i="150"/>
  <c r="V63" i="150"/>
  <c r="V70" i="150" s="1"/>
  <c r="J63" i="150"/>
  <c r="J70" i="150" s="1"/>
  <c r="AB63" i="150"/>
  <c r="AB70" i="150" s="1"/>
  <c r="S63" i="150"/>
  <c r="P63" i="150"/>
  <c r="M70" i="150"/>
  <c r="G46" i="150"/>
  <c r="K65" i="150"/>
  <c r="K72" i="150" s="1"/>
  <c r="K25" i="150"/>
  <c r="G59" i="150"/>
  <c r="G66" i="150"/>
  <c r="G73" i="150" s="1"/>
  <c r="G58" i="150"/>
  <c r="AB59" i="150"/>
  <c r="S59" i="150"/>
  <c r="J59" i="150"/>
  <c r="V59" i="150"/>
  <c r="Y59" i="150"/>
  <c r="P59" i="150"/>
  <c r="Z49" i="150"/>
  <c r="V49" i="150"/>
  <c r="R49" i="150"/>
  <c r="J49" i="150"/>
  <c r="Y49" i="150"/>
  <c r="U49" i="150"/>
  <c r="Q49" i="150"/>
  <c r="AB49" i="150"/>
  <c r="X49" i="150"/>
  <c r="T49" i="150"/>
  <c r="H49" i="150"/>
  <c r="S49" i="150"/>
  <c r="I49" i="150"/>
  <c r="O49" i="150"/>
  <c r="AA49" i="150"/>
  <c r="W49" i="150"/>
  <c r="L49" i="150"/>
  <c r="P49" i="150"/>
  <c r="N49" i="150"/>
  <c r="F49" i="150"/>
  <c r="K49" i="150"/>
  <c r="M49" i="150"/>
  <c r="M56" i="150"/>
  <c r="Z34" i="150"/>
  <c r="V34" i="150"/>
  <c r="R34" i="150"/>
  <c r="J34" i="150"/>
  <c r="Y34" i="150"/>
  <c r="T34" i="150"/>
  <c r="I34" i="150"/>
  <c r="S34" i="150"/>
  <c r="H34" i="150"/>
  <c r="X34" i="150"/>
  <c r="M34" i="150"/>
  <c r="AB34" i="150"/>
  <c r="W34" i="150"/>
  <c r="Q34" i="150"/>
  <c r="AA34" i="150"/>
  <c r="U34" i="150"/>
  <c r="O34" i="150"/>
  <c r="P34" i="150"/>
  <c r="N34" i="150"/>
  <c r="G34" i="150"/>
  <c r="L34" i="150"/>
  <c r="F34" i="150"/>
  <c r="G52" i="150"/>
  <c r="M59" i="150"/>
  <c r="K46" i="150"/>
  <c r="K58" i="150"/>
  <c r="K66" i="150"/>
  <c r="K73" i="150" s="1"/>
  <c r="K28" i="150"/>
  <c r="E61" i="150"/>
  <c r="Z37" i="150"/>
  <c r="V37" i="150"/>
  <c r="R37" i="150"/>
  <c r="J37" i="150"/>
  <c r="AB37" i="150"/>
  <c r="Y37" i="150"/>
  <c r="T37" i="150"/>
  <c r="I37" i="150"/>
  <c r="S37" i="150"/>
  <c r="H37" i="150"/>
  <c r="X37" i="150"/>
  <c r="W37" i="150"/>
  <c r="Q37" i="150"/>
  <c r="AA37" i="150"/>
  <c r="U37" i="150"/>
  <c r="N37" i="150"/>
  <c r="P37" i="150"/>
  <c r="O37" i="150"/>
  <c r="L37" i="150"/>
  <c r="M37" i="150"/>
  <c r="AA63" i="150"/>
  <c r="U63" i="150"/>
  <c r="I63" i="150"/>
  <c r="F62" i="150"/>
  <c r="F63" i="150"/>
  <c r="X63" i="150"/>
  <c r="R63" i="150"/>
  <c r="O63" i="150"/>
  <c r="P70" i="150"/>
  <c r="Y70" i="150"/>
  <c r="G68" i="150"/>
  <c r="Z40" i="149"/>
  <c r="V40" i="149"/>
  <c r="R40" i="149"/>
  <c r="J40" i="149"/>
  <c r="Y40" i="149"/>
  <c r="U40" i="149"/>
  <c r="I40" i="149"/>
  <c r="W40" i="149"/>
  <c r="AA40" i="149"/>
  <c r="AB40" i="149"/>
  <c r="S40" i="149"/>
  <c r="E54" i="149"/>
  <c r="F55" i="149" s="1"/>
  <c r="X40" i="149"/>
  <c r="P40" i="149"/>
  <c r="O40" i="149"/>
  <c r="M40" i="149"/>
  <c r="N40" i="149"/>
  <c r="G40" i="149"/>
  <c r="L40" i="149"/>
  <c r="F40" i="149"/>
  <c r="F59" i="149"/>
  <c r="AA59" i="149"/>
  <c r="X59" i="149"/>
  <c r="R59" i="149"/>
  <c r="I59" i="149"/>
  <c r="U59" i="149"/>
  <c r="O59" i="149"/>
  <c r="L59" i="149"/>
  <c r="K40" i="149"/>
  <c r="AA56" i="149"/>
  <c r="I56" i="149"/>
  <c r="U56" i="149"/>
  <c r="F56" i="149"/>
  <c r="X56" i="149"/>
  <c r="R56" i="149"/>
  <c r="O56" i="149"/>
  <c r="AB28" i="149"/>
  <c r="X28" i="149"/>
  <c r="T28" i="149"/>
  <c r="AA28" i="149"/>
  <c r="S28" i="149"/>
  <c r="O28" i="149"/>
  <c r="V28" i="149"/>
  <c r="R28" i="149"/>
  <c r="J28" i="149"/>
  <c r="Y28" i="149"/>
  <c r="I28" i="149"/>
  <c r="U28" i="149"/>
  <c r="P28" i="149"/>
  <c r="L28" i="149"/>
  <c r="F28" i="149"/>
  <c r="N28" i="149"/>
  <c r="M28" i="149"/>
  <c r="E57" i="149"/>
  <c r="K58" i="149" s="1"/>
  <c r="V43" i="149"/>
  <c r="R43" i="149"/>
  <c r="J43" i="149"/>
  <c r="Y43" i="149"/>
  <c r="U43" i="149"/>
  <c r="I43" i="149"/>
  <c r="AB43" i="149"/>
  <c r="AA43" i="149"/>
  <c r="S43" i="149"/>
  <c r="P43" i="149"/>
  <c r="O43" i="149"/>
  <c r="N43" i="149"/>
  <c r="M43" i="149"/>
  <c r="L43" i="149"/>
  <c r="F43" i="149"/>
  <c r="S56" i="149"/>
  <c r="G56" i="149"/>
  <c r="Y56" i="149"/>
  <c r="AB56" i="149"/>
  <c r="J56" i="149"/>
  <c r="V56" i="149"/>
  <c r="P56" i="149"/>
  <c r="AB19" i="149"/>
  <c r="X19" i="149"/>
  <c r="H19" i="149"/>
  <c r="S19" i="149"/>
  <c r="AA19" i="149"/>
  <c r="O19" i="149"/>
  <c r="Y19" i="149"/>
  <c r="I19" i="149"/>
  <c r="U19" i="149"/>
  <c r="V19" i="149"/>
  <c r="Z19" i="149"/>
  <c r="R19" i="149"/>
  <c r="J19" i="149"/>
  <c r="F19" i="149"/>
  <c r="P19" i="149"/>
  <c r="L19" i="149"/>
  <c r="M19" i="149"/>
  <c r="G17" i="149"/>
  <c r="S17" i="149"/>
  <c r="Y17" i="149"/>
  <c r="J17" i="149"/>
  <c r="V17" i="149"/>
  <c r="P17" i="149"/>
  <c r="AB17" i="149"/>
  <c r="V46" i="149"/>
  <c r="AB46" i="149"/>
  <c r="R46" i="149"/>
  <c r="J46" i="149"/>
  <c r="AA46" i="149"/>
  <c r="U46" i="149"/>
  <c r="I46" i="149"/>
  <c r="S46" i="149"/>
  <c r="Y46" i="149"/>
  <c r="P46" i="149"/>
  <c r="X46" i="149"/>
  <c r="O46" i="149"/>
  <c r="N46" i="149"/>
  <c r="L46" i="149"/>
  <c r="M46" i="149"/>
  <c r="K43" i="149"/>
  <c r="Z37" i="149"/>
  <c r="V37" i="149"/>
  <c r="R37" i="149"/>
  <c r="J37" i="149"/>
  <c r="Y37" i="149"/>
  <c r="U37" i="149"/>
  <c r="I37" i="149"/>
  <c r="X37" i="149"/>
  <c r="P37" i="149"/>
  <c r="AB37" i="149"/>
  <c r="W37" i="149"/>
  <c r="AA37" i="149"/>
  <c r="S37" i="149"/>
  <c r="O37" i="149"/>
  <c r="M37" i="149"/>
  <c r="G37" i="149"/>
  <c r="N37" i="149"/>
  <c r="L37" i="149"/>
  <c r="F37" i="149"/>
  <c r="G43" i="149"/>
  <c r="S59" i="149"/>
  <c r="G59" i="149"/>
  <c r="AB59" i="149"/>
  <c r="V59" i="149"/>
  <c r="Y59" i="149"/>
  <c r="J59" i="149"/>
  <c r="P59" i="149"/>
  <c r="G19" i="149"/>
  <c r="K16" i="149" l="1"/>
  <c r="I16" i="149"/>
  <c r="F58" i="151"/>
  <c r="K55" i="149"/>
  <c r="G55" i="149"/>
  <c r="G58" i="149"/>
  <c r="K16" i="151"/>
  <c r="Y58" i="151"/>
  <c r="I58" i="151"/>
  <c r="U58" i="151"/>
  <c r="Q58" i="151"/>
  <c r="R58" i="151"/>
  <c r="H58" i="151"/>
  <c r="X58" i="151"/>
  <c r="J58" i="151"/>
  <c r="P58" i="151"/>
  <c r="S58" i="151"/>
  <c r="T58" i="151"/>
  <c r="V58" i="151"/>
  <c r="W58" i="151"/>
  <c r="AB58" i="151"/>
  <c r="Z58" i="151"/>
  <c r="AA58" i="151"/>
  <c r="O58" i="151"/>
  <c r="M58" i="151"/>
  <c r="G58" i="151"/>
  <c r="N58" i="151"/>
  <c r="L58" i="151"/>
  <c r="F55" i="151"/>
  <c r="Z16" i="151"/>
  <c r="H16" i="151"/>
  <c r="V16" i="151"/>
  <c r="J16" i="151"/>
  <c r="R16" i="151"/>
  <c r="AB16" i="151"/>
  <c r="Y16" i="151"/>
  <c r="Q16" i="151"/>
  <c r="I16" i="151"/>
  <c r="AA16" i="151"/>
  <c r="T16" i="151"/>
  <c r="O16" i="151"/>
  <c r="U16" i="151"/>
  <c r="S16" i="151"/>
  <c r="P16" i="151"/>
  <c r="W16" i="151"/>
  <c r="X16" i="151"/>
  <c r="M16" i="151"/>
  <c r="L16" i="151"/>
  <c r="G16" i="151"/>
  <c r="N16" i="151"/>
  <c r="U55" i="151"/>
  <c r="Q55" i="151"/>
  <c r="I55" i="151"/>
  <c r="Y55" i="151"/>
  <c r="X55" i="151"/>
  <c r="Z55" i="151"/>
  <c r="AA55" i="151"/>
  <c r="T55" i="151"/>
  <c r="J55" i="151"/>
  <c r="P55" i="151"/>
  <c r="H55" i="151"/>
  <c r="AB55" i="151"/>
  <c r="R55" i="151"/>
  <c r="S55" i="151"/>
  <c r="V55" i="151"/>
  <c r="W55" i="151"/>
  <c r="M55" i="151"/>
  <c r="O55" i="151"/>
  <c r="L55" i="151"/>
  <c r="G55" i="151"/>
  <c r="N55" i="151"/>
  <c r="O70" i="150"/>
  <c r="X70" i="150"/>
  <c r="E68" i="150"/>
  <c r="V16" i="150"/>
  <c r="AB16" i="150"/>
  <c r="T16" i="150"/>
  <c r="X16" i="150"/>
  <c r="X69" i="150" s="1"/>
  <c r="Z16" i="150"/>
  <c r="R16" i="150"/>
  <c r="J16" i="150"/>
  <c r="H16" i="150"/>
  <c r="S16" i="150"/>
  <c r="I16" i="150"/>
  <c r="O16" i="150"/>
  <c r="Y16" i="150"/>
  <c r="Y69" i="150" s="1"/>
  <c r="Q16" i="150"/>
  <c r="AA16" i="150"/>
  <c r="U16" i="150"/>
  <c r="W16" i="150"/>
  <c r="W69" i="150" s="1"/>
  <c r="P16" i="150"/>
  <c r="M16" i="150"/>
  <c r="G16" i="150"/>
  <c r="G69" i="150" s="1"/>
  <c r="N16" i="150"/>
  <c r="N69" i="150" s="1"/>
  <c r="L16" i="150"/>
  <c r="K55" i="150"/>
  <c r="E66" i="150"/>
  <c r="E73" i="150" s="1"/>
  <c r="AA58" i="150"/>
  <c r="W58" i="150"/>
  <c r="S58" i="150"/>
  <c r="Y58" i="150"/>
  <c r="I58" i="150"/>
  <c r="U58" i="150"/>
  <c r="Q58" i="150"/>
  <c r="T58" i="150"/>
  <c r="J58" i="150"/>
  <c r="R58" i="150"/>
  <c r="AB58" i="150"/>
  <c r="Z58" i="150"/>
  <c r="H58" i="150"/>
  <c r="O58" i="150"/>
  <c r="X58" i="150"/>
  <c r="V58" i="150"/>
  <c r="P58" i="150"/>
  <c r="L58" i="150"/>
  <c r="N58" i="150"/>
  <c r="M58" i="150"/>
  <c r="F58" i="150"/>
  <c r="I70" i="150"/>
  <c r="F70" i="150"/>
  <c r="K16" i="150"/>
  <c r="K69" i="150" s="1"/>
  <c r="E65" i="150"/>
  <c r="E72" i="150" s="1"/>
  <c r="W55" i="150"/>
  <c r="U55" i="150"/>
  <c r="AA55" i="150"/>
  <c r="S55" i="150"/>
  <c r="Y55" i="150"/>
  <c r="Q55" i="150"/>
  <c r="I55" i="150"/>
  <c r="AB55" i="150"/>
  <c r="Z55" i="150"/>
  <c r="R55" i="150"/>
  <c r="V55" i="150"/>
  <c r="T55" i="150"/>
  <c r="J55" i="150"/>
  <c r="H55" i="150"/>
  <c r="X55" i="150"/>
  <c r="O55" i="150"/>
  <c r="N55" i="150"/>
  <c r="L55" i="150"/>
  <c r="P55" i="150"/>
  <c r="M55" i="150"/>
  <c r="F55" i="150"/>
  <c r="AA62" i="150"/>
  <c r="W62" i="150"/>
  <c r="S62" i="150"/>
  <c r="Y62" i="150"/>
  <c r="I62" i="150"/>
  <c r="U62" i="150"/>
  <c r="Q62" i="150"/>
  <c r="T62" i="150"/>
  <c r="R62" i="150"/>
  <c r="V62" i="150"/>
  <c r="H62" i="150"/>
  <c r="O62" i="150"/>
  <c r="X62" i="150"/>
  <c r="J62" i="150"/>
  <c r="Z62" i="150"/>
  <c r="AB62" i="150"/>
  <c r="N62" i="150"/>
  <c r="P62" i="150"/>
  <c r="M62" i="150"/>
  <c r="L62" i="150"/>
  <c r="U70" i="150"/>
  <c r="AA70" i="150"/>
  <c r="R70" i="150"/>
  <c r="W58" i="149"/>
  <c r="AA58" i="149"/>
  <c r="Y58" i="149"/>
  <c r="V58" i="149"/>
  <c r="S58" i="149"/>
  <c r="I58" i="149"/>
  <c r="U58" i="149"/>
  <c r="X58" i="149"/>
  <c r="Z58" i="149"/>
  <c r="AB58" i="149"/>
  <c r="Q58" i="149"/>
  <c r="T58" i="149"/>
  <c r="J58" i="149"/>
  <c r="H58" i="149"/>
  <c r="R58" i="149"/>
  <c r="P58" i="149"/>
  <c r="O58" i="149"/>
  <c r="L58" i="149"/>
  <c r="M58" i="149"/>
  <c r="N58" i="149"/>
  <c r="G16" i="149"/>
  <c r="F58" i="149"/>
  <c r="AA55" i="149"/>
  <c r="S55" i="149"/>
  <c r="U55" i="149"/>
  <c r="W55" i="149"/>
  <c r="T55" i="149"/>
  <c r="I55" i="149"/>
  <c r="J55" i="149"/>
  <c r="H55" i="149"/>
  <c r="X55" i="149"/>
  <c r="AB55" i="149"/>
  <c r="Q55" i="149"/>
  <c r="Z55" i="149"/>
  <c r="Y55" i="149"/>
  <c r="R55" i="149"/>
  <c r="V55" i="149"/>
  <c r="P55" i="149"/>
  <c r="O55" i="149"/>
  <c r="N55" i="149"/>
  <c r="M55" i="149"/>
  <c r="L55" i="149"/>
  <c r="AA16" i="149"/>
  <c r="W16" i="149"/>
  <c r="O16" i="149"/>
  <c r="S16" i="149"/>
  <c r="Z16" i="149"/>
  <c r="R16" i="149"/>
  <c r="J16" i="149"/>
  <c r="V16" i="149"/>
  <c r="P16" i="149"/>
  <c r="L16" i="149"/>
  <c r="AB16" i="149"/>
  <c r="X16" i="149"/>
  <c r="U16" i="149"/>
  <c r="H16" i="149"/>
  <c r="T16" i="149"/>
  <c r="Y16" i="149"/>
  <c r="F16" i="149"/>
  <c r="M16" i="149"/>
  <c r="N16" i="149"/>
  <c r="L69" i="150" l="1"/>
  <c r="P69" i="150"/>
  <c r="Q69" i="150"/>
  <c r="S69" i="150"/>
  <c r="Z69" i="150"/>
  <c r="V69" i="150"/>
  <c r="H69" i="150"/>
  <c r="U69" i="150"/>
  <c r="O69" i="150"/>
  <c r="J69" i="150"/>
  <c r="T69" i="150"/>
  <c r="M69" i="150"/>
  <c r="AA69" i="150"/>
  <c r="I69" i="150"/>
  <c r="R69" i="150"/>
  <c r="AB69" i="150"/>
  <c r="D57" i="141" l="1"/>
  <c r="D54" i="141"/>
  <c r="M24" i="27" l="1"/>
  <c r="N24" i="27" s="1"/>
  <c r="M22" i="125"/>
  <c r="M22" i="123"/>
  <c r="M22" i="122"/>
  <c r="M22" i="121"/>
  <c r="P23" i="121" s="1"/>
  <c r="M22" i="140"/>
  <c r="M22" i="139"/>
  <c r="M22" i="124"/>
  <c r="N22" i="139" l="1"/>
  <c r="N22" i="122"/>
  <c r="N22" i="140"/>
  <c r="N22" i="123"/>
  <c r="N22" i="125"/>
  <c r="N22" i="124"/>
  <c r="M40" i="42"/>
  <c r="M31" i="42"/>
  <c r="L33" i="27" s="1"/>
  <c r="M30" i="42"/>
  <c r="J39" i="42"/>
  <c r="F45" i="42"/>
  <c r="D50" i="42"/>
  <c r="F21" i="42"/>
  <c r="F12" i="42"/>
  <c r="V24" i="48" l="1"/>
  <c r="W26" i="48" s="1"/>
  <c r="V21" i="48"/>
  <c r="V15" i="48"/>
  <c r="V18" i="48"/>
  <c r="AE12" i="48"/>
  <c r="AC12" i="48"/>
  <c r="AB12" i="48"/>
  <c r="AA12" i="48"/>
  <c r="Z12" i="48"/>
  <c r="Z25" i="48"/>
  <c r="E37" i="107"/>
  <c r="E35" i="107"/>
  <c r="D37" i="107"/>
  <c r="L23" i="114"/>
  <c r="L15" i="114"/>
  <c r="O13" i="114"/>
  <c r="V16" i="48" l="1"/>
  <c r="AA17" i="48"/>
  <c r="AB23" i="48"/>
  <c r="Z23" i="48"/>
  <c r="Z26" i="48"/>
  <c r="AE22" i="48" l="1"/>
  <c r="AF12" i="48"/>
  <c r="W12" i="48"/>
  <c r="V27" i="48"/>
  <c r="V36" i="48"/>
  <c r="H12" i="48"/>
  <c r="Q31" i="48"/>
  <c r="P31" i="48"/>
  <c r="D35" i="111"/>
  <c r="D33" i="111"/>
  <c r="D31" i="111"/>
  <c r="D29" i="111"/>
  <c r="D27" i="111"/>
  <c r="D25" i="111"/>
  <c r="D23" i="111"/>
  <c r="D21" i="111"/>
  <c r="D19" i="111"/>
  <c r="D17" i="111"/>
  <c r="I18" i="111" s="1"/>
  <c r="H13" i="48" l="1"/>
  <c r="N15" i="126"/>
  <c r="V12" i="48"/>
  <c r="D11" i="111"/>
  <c r="R16" i="126" l="1"/>
  <c r="T16" i="126"/>
  <c r="O16" i="126"/>
  <c r="S16" i="126"/>
  <c r="Q16" i="126"/>
  <c r="U16" i="126"/>
  <c r="P16" i="126"/>
  <c r="E15" i="105"/>
  <c r="Z12" i="12"/>
  <c r="N15" i="12"/>
  <c r="N16" i="12" l="1"/>
  <c r="F16" i="12"/>
  <c r="F19" i="132" l="1"/>
  <c r="W15" i="141"/>
  <c r="T14" i="100" l="1"/>
  <c r="T15" i="100" s="1"/>
  <c r="X14" i="100"/>
  <c r="X15" i="100" s="1"/>
  <c r="Q15" i="100"/>
  <c r="R15" i="100"/>
  <c r="S15" i="100"/>
  <c r="U15" i="100"/>
  <c r="V15" i="100"/>
  <c r="W15" i="100"/>
  <c r="T16" i="100"/>
  <c r="T17" i="100" s="1"/>
  <c r="X16" i="100"/>
  <c r="X17" i="100" s="1"/>
  <c r="Q17" i="100"/>
  <c r="R17" i="100"/>
  <c r="S17" i="100"/>
  <c r="U17" i="100"/>
  <c r="V17" i="100"/>
  <c r="W17" i="100"/>
  <c r="T18" i="100"/>
  <c r="T19" i="100" s="1"/>
  <c r="X18" i="100"/>
  <c r="X19" i="100" s="1"/>
  <c r="Q19" i="100"/>
  <c r="R19" i="100"/>
  <c r="S19" i="100"/>
  <c r="U19" i="100"/>
  <c r="V19" i="100"/>
  <c r="W19" i="100"/>
  <c r="T20" i="100"/>
  <c r="T21" i="100" s="1"/>
  <c r="X20" i="100"/>
  <c r="X21" i="100" s="1"/>
  <c r="Q21" i="100"/>
  <c r="R21" i="100"/>
  <c r="S21" i="100"/>
  <c r="U21" i="100"/>
  <c r="V21" i="100"/>
  <c r="W21" i="100"/>
  <c r="T22" i="100"/>
  <c r="T23" i="100" s="1"/>
  <c r="X22" i="100"/>
  <c r="X23" i="100" s="1"/>
  <c r="Q23" i="100"/>
  <c r="R23" i="100"/>
  <c r="S23" i="100"/>
  <c r="U23" i="100"/>
  <c r="V23" i="100"/>
  <c r="W23" i="100"/>
  <c r="T24" i="100"/>
  <c r="T25" i="100" s="1"/>
  <c r="X24" i="100"/>
  <c r="X25" i="100" s="1"/>
  <c r="Q25" i="100"/>
  <c r="R25" i="100"/>
  <c r="S25" i="100"/>
  <c r="U25" i="100"/>
  <c r="V25" i="100"/>
  <c r="W25" i="100"/>
  <c r="T26" i="100"/>
  <c r="T27" i="100" s="1"/>
  <c r="X26" i="100"/>
  <c r="X27" i="100" s="1"/>
  <c r="Q27" i="100"/>
  <c r="R27" i="100"/>
  <c r="S27" i="100"/>
  <c r="U27" i="100"/>
  <c r="V27" i="100"/>
  <c r="W27" i="100"/>
  <c r="T28" i="100"/>
  <c r="T29" i="100" s="1"/>
  <c r="X28" i="100"/>
  <c r="X29" i="100" s="1"/>
  <c r="Q29" i="100"/>
  <c r="R29" i="100"/>
  <c r="S29" i="100"/>
  <c r="U29" i="100"/>
  <c r="V29" i="100"/>
  <c r="W29" i="100"/>
  <c r="T30" i="100"/>
  <c r="T31" i="100" s="1"/>
  <c r="X30" i="100"/>
  <c r="X31" i="100" s="1"/>
  <c r="Q31" i="100"/>
  <c r="R31" i="100"/>
  <c r="S31" i="100"/>
  <c r="U31" i="100"/>
  <c r="V31" i="100"/>
  <c r="W31" i="100"/>
  <c r="T32" i="100"/>
  <c r="T33" i="100" s="1"/>
  <c r="X32" i="100"/>
  <c r="X33" i="100" s="1"/>
  <c r="Q33" i="100"/>
  <c r="R33" i="100"/>
  <c r="S33" i="100"/>
  <c r="U33" i="100"/>
  <c r="V33" i="100"/>
  <c r="W33" i="100"/>
  <c r="T34" i="100"/>
  <c r="T35" i="100" s="1"/>
  <c r="X34" i="100"/>
  <c r="X35" i="100" s="1"/>
  <c r="R35" i="100"/>
  <c r="S35" i="100"/>
  <c r="U35" i="100"/>
  <c r="V35" i="100"/>
  <c r="W35" i="100"/>
  <c r="T36" i="100"/>
  <c r="T37" i="100" s="1"/>
  <c r="X36" i="100"/>
  <c r="X37" i="100" s="1"/>
  <c r="Q37" i="100"/>
  <c r="R37" i="100"/>
  <c r="S37" i="100"/>
  <c r="U37" i="100"/>
  <c r="V37" i="100"/>
  <c r="W37" i="100"/>
  <c r="R38" i="100"/>
  <c r="R39" i="100" s="1"/>
  <c r="S38" i="100"/>
  <c r="S39" i="100" s="1"/>
  <c r="U38" i="100"/>
  <c r="U39" i="100" s="1"/>
  <c r="V38" i="100"/>
  <c r="V39" i="100" s="1"/>
  <c r="W38" i="100"/>
  <c r="W39" i="100" s="1"/>
  <c r="Q39" i="100"/>
  <c r="Q40" i="100"/>
  <c r="Q41" i="100" s="1"/>
  <c r="R40" i="100"/>
  <c r="R41" i="100" s="1"/>
  <c r="S40" i="100"/>
  <c r="S41" i="100" s="1"/>
  <c r="U40" i="100"/>
  <c r="U41" i="100" s="1"/>
  <c r="V40" i="100"/>
  <c r="V41" i="100" s="1"/>
  <c r="W40" i="100"/>
  <c r="W41" i="100" s="1"/>
  <c r="K12" i="100"/>
  <c r="I12" i="100"/>
  <c r="U27" i="99"/>
  <c r="L14" i="99"/>
  <c r="G12" i="99"/>
  <c r="E12" i="99"/>
  <c r="E38" i="99"/>
  <c r="E39" i="99" s="1"/>
  <c r="X37" i="118"/>
  <c r="T38" i="100" l="1"/>
  <c r="T39" i="100" s="1"/>
  <c r="X40" i="100"/>
  <c r="X41" i="100" s="1"/>
  <c r="X38" i="100"/>
  <c r="X39" i="100" s="1"/>
  <c r="T40" i="100"/>
  <c r="T41" i="100" s="1"/>
  <c r="E15" i="118"/>
  <c r="G52" i="120"/>
  <c r="O15" i="139"/>
  <c r="O13" i="139"/>
  <c r="I12" i="124"/>
  <c r="I13" i="124" s="1"/>
  <c r="I16" i="124"/>
  <c r="I17" i="124" s="1"/>
  <c r="I20" i="124"/>
  <c r="I21" i="124" s="1"/>
  <c r="I24" i="124"/>
  <c r="I26" i="124"/>
  <c r="Q12" i="123"/>
  <c r="W12" i="123"/>
  <c r="O13" i="123"/>
  <c r="U13" i="123"/>
  <c r="Q14" i="123"/>
  <c r="W14" i="123"/>
  <c r="O15" i="123"/>
  <c r="U15" i="123"/>
  <c r="Q16" i="123"/>
  <c r="W16" i="123"/>
  <c r="O17" i="123"/>
  <c r="U17" i="123"/>
  <c r="Q18" i="123"/>
  <c r="W18" i="123"/>
  <c r="O19" i="123"/>
  <c r="U19" i="123"/>
  <c r="Q20" i="123"/>
  <c r="W20" i="123"/>
  <c r="O21" i="123"/>
  <c r="U21" i="123"/>
  <c r="Q22" i="123"/>
  <c r="W22" i="123"/>
  <c r="O23" i="123"/>
  <c r="P23" i="123"/>
  <c r="U23" i="123"/>
  <c r="Q24" i="123"/>
  <c r="W24" i="123"/>
  <c r="O25" i="123"/>
  <c r="U25" i="123"/>
  <c r="Q26" i="123"/>
  <c r="W26" i="123"/>
  <c r="O27" i="123"/>
  <c r="U27" i="123"/>
  <c r="Q28" i="123"/>
  <c r="W28" i="123"/>
  <c r="O29" i="123"/>
  <c r="U29" i="123"/>
  <c r="Q30" i="123"/>
  <c r="W30" i="123"/>
  <c r="O31" i="123"/>
  <c r="U31" i="123"/>
  <c r="Q32" i="123"/>
  <c r="W32" i="123"/>
  <c r="O33" i="123"/>
  <c r="U33" i="123"/>
  <c r="O34" i="123"/>
  <c r="O35" i="123" s="1"/>
  <c r="P34" i="123"/>
  <c r="U34" i="123"/>
  <c r="V34" i="123"/>
  <c r="O36" i="123"/>
  <c r="O37" i="123" s="1"/>
  <c r="P36" i="123"/>
  <c r="U36" i="123"/>
  <c r="U37" i="123" s="1"/>
  <c r="V36" i="123"/>
  <c r="V36" i="140"/>
  <c r="U36" i="140"/>
  <c r="U37" i="140" s="1"/>
  <c r="P36" i="140"/>
  <c r="O36" i="140"/>
  <c r="O37" i="140" s="1"/>
  <c r="V34" i="140"/>
  <c r="U34" i="140"/>
  <c r="U35" i="140" s="1"/>
  <c r="P34" i="140"/>
  <c r="O34" i="140"/>
  <c r="O35" i="140" s="1"/>
  <c r="U33" i="140"/>
  <c r="O33" i="140"/>
  <c r="W32" i="140"/>
  <c r="Q32" i="140"/>
  <c r="J32" i="140"/>
  <c r="I32" i="140"/>
  <c r="I33" i="140" s="1"/>
  <c r="U31" i="140"/>
  <c r="O31" i="140"/>
  <c r="W30" i="140"/>
  <c r="Q30" i="140"/>
  <c r="J30" i="140"/>
  <c r="I30" i="140"/>
  <c r="I31" i="140" s="1"/>
  <c r="U29" i="140"/>
  <c r="O29" i="140"/>
  <c r="W28" i="140"/>
  <c r="Q28" i="140"/>
  <c r="J28" i="140"/>
  <c r="I28" i="140"/>
  <c r="U27" i="140"/>
  <c r="O27" i="140"/>
  <c r="W26" i="140"/>
  <c r="Q26" i="140"/>
  <c r="J26" i="140"/>
  <c r="I26" i="140"/>
  <c r="I27" i="140" s="1"/>
  <c r="U25" i="140"/>
  <c r="O25" i="140"/>
  <c r="W24" i="140"/>
  <c r="Q24" i="140"/>
  <c r="J24" i="140"/>
  <c r="I24" i="140"/>
  <c r="U23" i="140"/>
  <c r="P23" i="140"/>
  <c r="O23" i="140"/>
  <c r="W22" i="140"/>
  <c r="Q22" i="140"/>
  <c r="J22" i="140"/>
  <c r="I22" i="140"/>
  <c r="U21" i="140"/>
  <c r="O21" i="140"/>
  <c r="W20" i="140"/>
  <c r="Q20" i="140"/>
  <c r="J20" i="140"/>
  <c r="I20" i="140"/>
  <c r="U19" i="140"/>
  <c r="O19" i="140"/>
  <c r="W18" i="140"/>
  <c r="Q18" i="140"/>
  <c r="J18" i="140"/>
  <c r="I18" i="140"/>
  <c r="U17" i="140"/>
  <c r="O17" i="140"/>
  <c r="W16" i="140"/>
  <c r="Q16" i="140"/>
  <c r="J16" i="140"/>
  <c r="I16" i="140"/>
  <c r="I17" i="140" s="1"/>
  <c r="U15" i="140"/>
  <c r="O15" i="140"/>
  <c r="W14" i="140"/>
  <c r="Q14" i="140"/>
  <c r="J14" i="140"/>
  <c r="I14" i="140"/>
  <c r="U13" i="140"/>
  <c r="O13" i="140"/>
  <c r="W12" i="140"/>
  <c r="Q12" i="140"/>
  <c r="J12" i="140"/>
  <c r="I12" i="140"/>
  <c r="I13" i="140" s="1"/>
  <c r="U11" i="140"/>
  <c r="O11" i="140"/>
  <c r="W10" i="140"/>
  <c r="Q10" i="140"/>
  <c r="J10" i="140"/>
  <c r="I10" i="140"/>
  <c r="I11" i="140" s="1"/>
  <c r="V8" i="140"/>
  <c r="U8" i="140"/>
  <c r="P8" i="140"/>
  <c r="O8" i="140"/>
  <c r="V36" i="125"/>
  <c r="U36" i="125"/>
  <c r="U37" i="125" s="1"/>
  <c r="P36" i="125"/>
  <c r="O36" i="125"/>
  <c r="O37" i="125" s="1"/>
  <c r="V34" i="125"/>
  <c r="U34" i="125"/>
  <c r="U35" i="125" s="1"/>
  <c r="P34" i="125"/>
  <c r="O34" i="125"/>
  <c r="O35" i="125" s="1"/>
  <c r="U33" i="125"/>
  <c r="O33" i="125"/>
  <c r="W32" i="125"/>
  <c r="Q32" i="125"/>
  <c r="J32" i="125"/>
  <c r="I32" i="125"/>
  <c r="I33" i="125" s="1"/>
  <c r="U31" i="125"/>
  <c r="O31" i="125"/>
  <c r="W30" i="125"/>
  <c r="Q30" i="125"/>
  <c r="J30" i="125"/>
  <c r="I30" i="125"/>
  <c r="O29" i="125"/>
  <c r="W28" i="125"/>
  <c r="Q28" i="125"/>
  <c r="J28" i="125"/>
  <c r="I28" i="125"/>
  <c r="U27" i="125"/>
  <c r="O27" i="125"/>
  <c r="W26" i="125"/>
  <c r="Q26" i="125"/>
  <c r="J26" i="125"/>
  <c r="I26" i="125"/>
  <c r="I27" i="125" s="1"/>
  <c r="U25" i="125"/>
  <c r="O25" i="125"/>
  <c r="W24" i="125"/>
  <c r="Q24" i="125"/>
  <c r="J24" i="125"/>
  <c r="I24" i="125"/>
  <c r="U23" i="125"/>
  <c r="P23" i="125"/>
  <c r="O23" i="125"/>
  <c r="W22" i="125"/>
  <c r="Q22" i="125"/>
  <c r="J22" i="125"/>
  <c r="I22" i="125"/>
  <c r="U21" i="125"/>
  <c r="O21" i="125"/>
  <c r="W20" i="125"/>
  <c r="Q20" i="125"/>
  <c r="J20" i="125"/>
  <c r="I20" i="125"/>
  <c r="U19" i="125"/>
  <c r="O19" i="125"/>
  <c r="W18" i="125"/>
  <c r="Q18" i="125"/>
  <c r="J18" i="125"/>
  <c r="I18" i="125"/>
  <c r="I19" i="125" s="1"/>
  <c r="U17" i="125"/>
  <c r="W16" i="125"/>
  <c r="Q16" i="125"/>
  <c r="J16" i="125"/>
  <c r="I16" i="125"/>
  <c r="I17" i="125" s="1"/>
  <c r="U15" i="125"/>
  <c r="O15" i="125"/>
  <c r="W14" i="125"/>
  <c r="Q14" i="125"/>
  <c r="J14" i="125"/>
  <c r="I14" i="125"/>
  <c r="I15" i="125" s="1"/>
  <c r="U13" i="125"/>
  <c r="O13" i="125"/>
  <c r="W12" i="125"/>
  <c r="Q12" i="125"/>
  <c r="J12" i="125"/>
  <c r="I12" i="125"/>
  <c r="I13" i="125" s="1"/>
  <c r="U11" i="125"/>
  <c r="O11" i="125"/>
  <c r="W10" i="125"/>
  <c r="Q10" i="125"/>
  <c r="J10" i="125"/>
  <c r="I10" i="125"/>
  <c r="I11" i="125" s="1"/>
  <c r="V8" i="125"/>
  <c r="U8" i="125"/>
  <c r="U9" i="125" s="1"/>
  <c r="P8" i="125"/>
  <c r="O8" i="125"/>
  <c r="O9" i="125" s="1"/>
  <c r="V36" i="139"/>
  <c r="U36" i="139"/>
  <c r="U37" i="139" s="1"/>
  <c r="P36" i="139"/>
  <c r="O36" i="139"/>
  <c r="O37" i="139" s="1"/>
  <c r="V34" i="139"/>
  <c r="U35" i="139"/>
  <c r="P34" i="139"/>
  <c r="O35" i="139"/>
  <c r="U33" i="139"/>
  <c r="O33" i="139"/>
  <c r="W32" i="139"/>
  <c r="Q32" i="139"/>
  <c r="J32" i="139"/>
  <c r="I32" i="139"/>
  <c r="U31" i="139"/>
  <c r="O31" i="139"/>
  <c r="W30" i="139"/>
  <c r="Q30" i="139"/>
  <c r="J30" i="139"/>
  <c r="I30" i="139"/>
  <c r="I31" i="139" s="1"/>
  <c r="U29" i="139"/>
  <c r="O29" i="139"/>
  <c r="W28" i="139"/>
  <c r="Q28" i="139"/>
  <c r="J28" i="139"/>
  <c r="I28" i="139"/>
  <c r="I29" i="139" s="1"/>
  <c r="U27" i="139"/>
  <c r="O27" i="139"/>
  <c r="W26" i="139"/>
  <c r="Q26" i="139"/>
  <c r="J26" i="139"/>
  <c r="I26" i="139"/>
  <c r="I27" i="139" s="1"/>
  <c r="O25" i="139"/>
  <c r="W24" i="139"/>
  <c r="Q24" i="139"/>
  <c r="J24" i="139"/>
  <c r="I24" i="139"/>
  <c r="U23" i="139"/>
  <c r="P23" i="139"/>
  <c r="O23" i="139"/>
  <c r="W22" i="139"/>
  <c r="Q22" i="139"/>
  <c r="J22" i="139"/>
  <c r="I22" i="139"/>
  <c r="I23" i="139" s="1"/>
  <c r="O21" i="139"/>
  <c r="W20" i="139"/>
  <c r="Q20" i="139"/>
  <c r="J20" i="139"/>
  <c r="I20" i="139"/>
  <c r="I21" i="139" s="1"/>
  <c r="U19" i="139"/>
  <c r="O19" i="139"/>
  <c r="W18" i="139"/>
  <c r="Q18" i="139"/>
  <c r="J18" i="139"/>
  <c r="I18" i="139"/>
  <c r="I19" i="139" s="1"/>
  <c r="U17" i="139"/>
  <c r="O17" i="139"/>
  <c r="W16" i="139"/>
  <c r="Q16" i="139"/>
  <c r="J16" i="139"/>
  <c r="I16" i="139"/>
  <c r="I17" i="139" s="1"/>
  <c r="U15" i="139"/>
  <c r="W14" i="139"/>
  <c r="Q14" i="139"/>
  <c r="J14" i="139"/>
  <c r="I14" i="139"/>
  <c r="I15" i="139" s="1"/>
  <c r="U13" i="139"/>
  <c r="W12" i="139"/>
  <c r="Q12" i="139"/>
  <c r="J12" i="139"/>
  <c r="I12" i="139"/>
  <c r="I13" i="139" s="1"/>
  <c r="U11" i="139"/>
  <c r="O11" i="139"/>
  <c r="W10" i="139"/>
  <c r="Q10" i="139"/>
  <c r="J10" i="139"/>
  <c r="I10" i="139"/>
  <c r="I11" i="139" s="1"/>
  <c r="V8" i="139"/>
  <c r="U8" i="139"/>
  <c r="U9" i="139" s="1"/>
  <c r="P8" i="139"/>
  <c r="O8" i="139"/>
  <c r="O9" i="139" s="1"/>
  <c r="V36" i="124"/>
  <c r="U36" i="124"/>
  <c r="U37" i="124" s="1"/>
  <c r="P36" i="124"/>
  <c r="O36" i="124"/>
  <c r="O37" i="124" s="1"/>
  <c r="V34" i="124"/>
  <c r="U35" i="124"/>
  <c r="P34" i="124"/>
  <c r="O34" i="124"/>
  <c r="O35" i="124" s="1"/>
  <c r="U33" i="124"/>
  <c r="O33" i="124"/>
  <c r="W32" i="124"/>
  <c r="Q32" i="124"/>
  <c r="J32" i="124"/>
  <c r="I32" i="124"/>
  <c r="U31" i="124"/>
  <c r="O31" i="124"/>
  <c r="W30" i="124"/>
  <c r="Q30" i="124"/>
  <c r="J30" i="124"/>
  <c r="I30" i="124"/>
  <c r="U29" i="124"/>
  <c r="O29" i="124"/>
  <c r="W28" i="124"/>
  <c r="Q28" i="124"/>
  <c r="J28" i="124"/>
  <c r="I28" i="124"/>
  <c r="U27" i="124"/>
  <c r="O27" i="124"/>
  <c r="W26" i="124"/>
  <c r="Q26" i="124"/>
  <c r="J26" i="124"/>
  <c r="U25" i="124"/>
  <c r="O25" i="124"/>
  <c r="W24" i="124"/>
  <c r="Q24" i="124"/>
  <c r="J24" i="124"/>
  <c r="U23" i="124"/>
  <c r="P23" i="124"/>
  <c r="O23" i="124"/>
  <c r="W22" i="124"/>
  <c r="Q22" i="124"/>
  <c r="J22" i="124"/>
  <c r="I22" i="124"/>
  <c r="U21" i="124"/>
  <c r="O21" i="124"/>
  <c r="W20" i="124"/>
  <c r="Q20" i="124"/>
  <c r="J20" i="124"/>
  <c r="U19" i="124"/>
  <c r="O19" i="124"/>
  <c r="W18" i="124"/>
  <c r="Q18" i="124"/>
  <c r="J18" i="124"/>
  <c r="I18" i="124"/>
  <c r="U17" i="124"/>
  <c r="O17" i="124"/>
  <c r="W16" i="124"/>
  <c r="Q16" i="124"/>
  <c r="J16" i="124"/>
  <c r="U15" i="124"/>
  <c r="O15" i="124"/>
  <c r="W14" i="124"/>
  <c r="Q14" i="124"/>
  <c r="J14" i="124"/>
  <c r="I14" i="124"/>
  <c r="U13" i="124"/>
  <c r="O13" i="124"/>
  <c r="W12" i="124"/>
  <c r="Q12" i="124"/>
  <c r="J12" i="124"/>
  <c r="U11" i="124"/>
  <c r="O11" i="124"/>
  <c r="W10" i="124"/>
  <c r="Q10" i="124"/>
  <c r="J10" i="124"/>
  <c r="I10" i="124"/>
  <c r="I11" i="124" s="1"/>
  <c r="V8" i="124"/>
  <c r="U8" i="124"/>
  <c r="P8" i="124"/>
  <c r="O8" i="124"/>
  <c r="J32" i="123"/>
  <c r="I32" i="123"/>
  <c r="J30" i="123"/>
  <c r="I30" i="123"/>
  <c r="I31" i="123" s="1"/>
  <c r="J28" i="123"/>
  <c r="I28" i="123"/>
  <c r="J26" i="123"/>
  <c r="I26" i="123"/>
  <c r="I27" i="123" s="1"/>
  <c r="J24" i="123"/>
  <c r="I24" i="123"/>
  <c r="J22" i="123"/>
  <c r="I22" i="123"/>
  <c r="J20" i="123"/>
  <c r="I20" i="123"/>
  <c r="I21" i="123" s="1"/>
  <c r="J18" i="123"/>
  <c r="I18" i="123"/>
  <c r="J16" i="123"/>
  <c r="I16" i="123"/>
  <c r="J14" i="123"/>
  <c r="I14" i="123"/>
  <c r="J12" i="123"/>
  <c r="I12" i="123"/>
  <c r="U11" i="123"/>
  <c r="O11" i="123"/>
  <c r="W10" i="123"/>
  <c r="Q10" i="123"/>
  <c r="J10" i="123"/>
  <c r="I10" i="123"/>
  <c r="I11" i="123" s="1"/>
  <c r="V8" i="123"/>
  <c r="U8" i="123"/>
  <c r="P8" i="123"/>
  <c r="O8" i="123"/>
  <c r="O9" i="123" s="1"/>
  <c r="Q10" i="122"/>
  <c r="O11" i="122"/>
  <c r="Q12" i="122"/>
  <c r="O13" i="122"/>
  <c r="Q14" i="122"/>
  <c r="O15" i="122"/>
  <c r="Q16" i="122"/>
  <c r="O17" i="122"/>
  <c r="Q18" i="122"/>
  <c r="O19" i="122"/>
  <c r="Q20" i="122"/>
  <c r="O21" i="122"/>
  <c r="O23" i="122"/>
  <c r="P23" i="122"/>
  <c r="Q24" i="122"/>
  <c r="O25" i="122"/>
  <c r="Q26" i="122"/>
  <c r="O27" i="122"/>
  <c r="Q28" i="122"/>
  <c r="O29" i="122"/>
  <c r="Q30" i="122"/>
  <c r="O31" i="122"/>
  <c r="Q32" i="122"/>
  <c r="O33" i="122"/>
  <c r="O34" i="122"/>
  <c r="O35" i="122" s="1"/>
  <c r="P34" i="122"/>
  <c r="O36" i="122"/>
  <c r="O37" i="122" s="1"/>
  <c r="P36" i="122"/>
  <c r="R8" i="121"/>
  <c r="N22" i="121"/>
  <c r="L8" i="121"/>
  <c r="K22" i="140" l="1"/>
  <c r="K14" i="140"/>
  <c r="K10" i="140"/>
  <c r="Q34" i="140"/>
  <c r="K22" i="125"/>
  <c r="K30" i="125"/>
  <c r="Q34" i="125"/>
  <c r="K16" i="125"/>
  <c r="K30" i="124"/>
  <c r="Q34" i="124"/>
  <c r="K26" i="124"/>
  <c r="K18" i="124"/>
  <c r="K16" i="124"/>
  <c r="K16" i="123"/>
  <c r="K28" i="123"/>
  <c r="K18" i="123"/>
  <c r="J34" i="140"/>
  <c r="K18" i="139"/>
  <c r="K28" i="125"/>
  <c r="I34" i="124"/>
  <c r="Q34" i="123"/>
  <c r="Q23" i="122"/>
  <c r="I34" i="140"/>
  <c r="I35" i="140" s="1"/>
  <c r="W34" i="140"/>
  <c r="J36" i="125"/>
  <c r="J34" i="125"/>
  <c r="I34" i="125"/>
  <c r="I35" i="125" s="1"/>
  <c r="W8" i="125"/>
  <c r="K26" i="139"/>
  <c r="Q34" i="139"/>
  <c r="K16" i="139"/>
  <c r="K14" i="139"/>
  <c r="K10" i="139"/>
  <c r="K20" i="123"/>
  <c r="Q36" i="122"/>
  <c r="Q34" i="122"/>
  <c r="I13" i="123"/>
  <c r="W8" i="124"/>
  <c r="I19" i="123"/>
  <c r="I23" i="123"/>
  <c r="K10" i="124"/>
  <c r="I19" i="124"/>
  <c r="I23" i="124"/>
  <c r="J8" i="139"/>
  <c r="J36" i="139"/>
  <c r="K10" i="123"/>
  <c r="I29" i="123"/>
  <c r="I33" i="123"/>
  <c r="O9" i="124"/>
  <c r="U9" i="124"/>
  <c r="Q23" i="139"/>
  <c r="K22" i="139"/>
  <c r="Q23" i="124"/>
  <c r="I27" i="124"/>
  <c r="I29" i="124"/>
  <c r="I31" i="124"/>
  <c r="I25" i="139"/>
  <c r="K30" i="139"/>
  <c r="I33" i="139"/>
  <c r="I21" i="125"/>
  <c r="I23" i="125"/>
  <c r="Q23" i="125"/>
  <c r="I21" i="140"/>
  <c r="I23" i="140"/>
  <c r="Q23" i="140"/>
  <c r="K30" i="140"/>
  <c r="Q23" i="123"/>
  <c r="Q36" i="124"/>
  <c r="J34" i="139"/>
  <c r="W34" i="139"/>
  <c r="W36" i="139"/>
  <c r="K10" i="125"/>
  <c r="K14" i="125"/>
  <c r="K18" i="125"/>
  <c r="K26" i="125"/>
  <c r="I29" i="125"/>
  <c r="K26" i="140"/>
  <c r="I29" i="140"/>
  <c r="I35" i="124"/>
  <c r="I33" i="124"/>
  <c r="I19" i="140"/>
  <c r="O9" i="140"/>
  <c r="U9" i="140"/>
  <c r="I15" i="140"/>
  <c r="K16" i="140"/>
  <c r="K30" i="123"/>
  <c r="J36" i="140"/>
  <c r="J8" i="140"/>
  <c r="W36" i="140"/>
  <c r="K20" i="140"/>
  <c r="K18" i="140"/>
  <c r="I8" i="140"/>
  <c r="I9" i="140" s="1"/>
  <c r="W8" i="140"/>
  <c r="K12" i="140"/>
  <c r="K32" i="140"/>
  <c r="I25" i="140"/>
  <c r="W34" i="125"/>
  <c r="W36" i="125"/>
  <c r="I31" i="125"/>
  <c r="K20" i="125"/>
  <c r="K32" i="125"/>
  <c r="I25" i="125"/>
  <c r="W8" i="139"/>
  <c r="K20" i="139"/>
  <c r="K12" i="139"/>
  <c r="K32" i="139"/>
  <c r="K24" i="139"/>
  <c r="I34" i="139"/>
  <c r="I35" i="139" s="1"/>
  <c r="I8" i="139"/>
  <c r="I9" i="139" s="1"/>
  <c r="J36" i="124"/>
  <c r="J34" i="124"/>
  <c r="W34" i="124"/>
  <c r="W36" i="124"/>
  <c r="K28" i="124"/>
  <c r="K20" i="124"/>
  <c r="K32" i="124"/>
  <c r="K24" i="124"/>
  <c r="K14" i="124"/>
  <c r="I34" i="123"/>
  <c r="I35" i="123" s="1"/>
  <c r="W34" i="123"/>
  <c r="U35" i="123"/>
  <c r="J34" i="123"/>
  <c r="K26" i="123"/>
  <c r="K14" i="123"/>
  <c r="Q36" i="123"/>
  <c r="K22" i="123"/>
  <c r="J36" i="123"/>
  <c r="K32" i="123"/>
  <c r="W8" i="123"/>
  <c r="W36" i="123"/>
  <c r="U9" i="123"/>
  <c r="I15" i="123"/>
  <c r="I17" i="123"/>
  <c r="Q8" i="140"/>
  <c r="K28" i="140"/>
  <c r="Q36" i="140"/>
  <c r="K24" i="140"/>
  <c r="I36" i="140"/>
  <c r="I37" i="140" s="1"/>
  <c r="K24" i="125"/>
  <c r="I8" i="125"/>
  <c r="I9" i="125" s="1"/>
  <c r="Q8" i="125"/>
  <c r="K12" i="125"/>
  <c r="Q36" i="125"/>
  <c r="I36" i="125"/>
  <c r="I37" i="125" s="1"/>
  <c r="J8" i="125"/>
  <c r="I36" i="139"/>
  <c r="I37" i="139" s="1"/>
  <c r="Q8" i="139"/>
  <c r="K28" i="139"/>
  <c r="Q36" i="139"/>
  <c r="I36" i="124"/>
  <c r="I37" i="124" s="1"/>
  <c r="K22" i="124"/>
  <c r="I25" i="124"/>
  <c r="I8" i="124"/>
  <c r="I9" i="124" s="1"/>
  <c r="Q8" i="124"/>
  <c r="K12" i="124"/>
  <c r="I15" i="124"/>
  <c r="J8" i="124"/>
  <c r="I36" i="123"/>
  <c r="I37" i="123" s="1"/>
  <c r="I25" i="123"/>
  <c r="I8" i="123"/>
  <c r="I9" i="123" s="1"/>
  <c r="Q8" i="123"/>
  <c r="K12" i="123"/>
  <c r="K24" i="123"/>
  <c r="J8" i="123"/>
  <c r="G13" i="23"/>
  <c r="K8" i="140" l="1"/>
  <c r="K36" i="124"/>
  <c r="K36" i="123"/>
  <c r="K36" i="125"/>
  <c r="K8" i="139"/>
  <c r="K34" i="124"/>
  <c r="K36" i="140"/>
  <c r="K34" i="140"/>
  <c r="K8" i="125"/>
  <c r="K34" i="125"/>
  <c r="K36" i="139"/>
  <c r="K34" i="139"/>
  <c r="K8" i="124"/>
  <c r="K34" i="123"/>
  <c r="K8" i="123"/>
  <c r="AC39" i="126" l="1"/>
  <c r="AB39" i="126"/>
  <c r="AA39" i="126"/>
  <c r="Z39" i="126"/>
  <c r="Y39" i="126"/>
  <c r="X39" i="126"/>
  <c r="W39" i="126"/>
  <c r="AC37" i="126"/>
  <c r="AB37" i="126"/>
  <c r="AA37" i="126"/>
  <c r="Z37" i="126"/>
  <c r="Y37" i="126"/>
  <c r="X37" i="126"/>
  <c r="W37" i="126"/>
  <c r="AC11" i="126"/>
  <c r="AB11" i="126"/>
  <c r="AA11" i="126"/>
  <c r="Z11" i="126"/>
  <c r="Y11" i="126"/>
  <c r="X11" i="126"/>
  <c r="W11" i="126"/>
  <c r="U39" i="126"/>
  <c r="T39" i="126"/>
  <c r="S39" i="126"/>
  <c r="R39" i="126"/>
  <c r="Q39" i="126"/>
  <c r="P39" i="126"/>
  <c r="O39" i="126"/>
  <c r="U37" i="126"/>
  <c r="T37" i="126"/>
  <c r="S37" i="126"/>
  <c r="R37" i="126"/>
  <c r="Q37" i="126"/>
  <c r="P37" i="126"/>
  <c r="O37" i="126"/>
  <c r="U11" i="126"/>
  <c r="T11" i="126"/>
  <c r="S11" i="126"/>
  <c r="R11" i="126"/>
  <c r="Q11" i="126"/>
  <c r="P11" i="126"/>
  <c r="O11" i="126"/>
  <c r="H15" i="126"/>
  <c r="H27" i="126"/>
  <c r="I15" i="126"/>
  <c r="I23" i="126"/>
  <c r="I33" i="126"/>
  <c r="J31" i="126"/>
  <c r="I35" i="126"/>
  <c r="L19" i="126"/>
  <c r="L27" i="126"/>
  <c r="F12" i="27"/>
  <c r="U36" i="27"/>
  <c r="U38" i="27"/>
  <c r="U21" i="27"/>
  <c r="O10" i="27"/>
  <c r="I12" i="27"/>
  <c r="Q12" i="48"/>
  <c r="Q13" i="48" s="1"/>
  <c r="P12" i="48"/>
  <c r="J49" i="48"/>
  <c r="D37" i="111"/>
  <c r="P13" i="48" l="1"/>
  <c r="V11" i="126"/>
  <c r="AB12" i="126" s="1"/>
  <c r="D39" i="111"/>
  <c r="F12" i="105"/>
  <c r="F37" i="107"/>
  <c r="F35" i="107"/>
  <c r="H37" i="107"/>
  <c r="H35" i="107"/>
  <c r="H16" i="107"/>
  <c r="Y12" i="126" l="1"/>
  <c r="X12" i="126"/>
  <c r="AA12" i="126"/>
  <c r="W12" i="126"/>
  <c r="AC12" i="126"/>
  <c r="Z12" i="126"/>
  <c r="E25" i="137"/>
  <c r="O13" i="137"/>
  <c r="U11" i="116"/>
  <c r="W25" i="42" l="1"/>
  <c r="AF17" i="115"/>
  <c r="S15" i="115"/>
  <c r="G13" i="115"/>
  <c r="G15" i="115"/>
  <c r="G17" i="115"/>
  <c r="G19" i="115"/>
  <c r="G21" i="115"/>
  <c r="G27" i="115"/>
  <c r="G29" i="115"/>
  <c r="G35" i="115"/>
  <c r="AG15" i="114"/>
  <c r="G15" i="114" s="1"/>
  <c r="AN11" i="114"/>
  <c r="M10" i="17"/>
  <c r="W12" i="12"/>
  <c r="M12" i="12"/>
  <c r="L15" i="12"/>
  <c r="L16" i="12" s="1"/>
  <c r="K12" i="12"/>
  <c r="I12" i="12"/>
  <c r="G18" i="42"/>
  <c r="AM18" i="115" l="1"/>
  <c r="AL18" i="115"/>
  <c r="AK18" i="115"/>
  <c r="AR18" i="115"/>
  <c r="AJ18" i="115"/>
  <c r="AQ18" i="115"/>
  <c r="AI18" i="115"/>
  <c r="AP18" i="115"/>
  <c r="AH18" i="115"/>
  <c r="AN18" i="115"/>
  <c r="AO18" i="115"/>
  <c r="AG18" i="115"/>
  <c r="AQ16" i="115"/>
  <c r="AI16" i="115"/>
  <c r="AP16" i="115"/>
  <c r="AH16" i="115"/>
  <c r="AO16" i="115"/>
  <c r="AG16" i="115"/>
  <c r="AN16" i="115"/>
  <c r="AM16" i="115"/>
  <c r="AL16" i="115"/>
  <c r="AK16" i="115"/>
  <c r="AR16" i="115"/>
  <c r="AJ16" i="115"/>
  <c r="AA16" i="115"/>
  <c r="Z16" i="115"/>
  <c r="Y16" i="115"/>
  <c r="X16" i="115"/>
  <c r="AE16" i="115"/>
  <c r="W16" i="115"/>
  <c r="AD16" i="115"/>
  <c r="V16" i="115"/>
  <c r="AC16" i="115"/>
  <c r="U16" i="115"/>
  <c r="AB16" i="115"/>
  <c r="T16" i="115"/>
  <c r="G11" i="115"/>
  <c r="G24" i="42" l="1"/>
  <c r="O13" i="109"/>
  <c r="F13" i="109"/>
  <c r="F26" i="109"/>
  <c r="F52" i="109" l="1"/>
  <c r="E19" i="44"/>
  <c r="F7" i="44"/>
  <c r="J12" i="77"/>
  <c r="D21" i="133"/>
  <c r="D20" i="133"/>
  <c r="E20" i="119"/>
  <c r="E39" i="74"/>
  <c r="E37" i="74"/>
  <c r="F40" i="142"/>
  <c r="F12" i="142"/>
  <c r="Q15" i="141"/>
  <c r="X15" i="141"/>
  <c r="S54" i="141"/>
  <c r="I57" i="141"/>
  <c r="I54" i="141"/>
  <c r="I38" i="131"/>
  <c r="G54" i="131"/>
  <c r="G15" i="131"/>
  <c r="E50" i="42"/>
  <c r="R15" i="141"/>
  <c r="AA46" i="42"/>
  <c r="W16" i="42"/>
  <c r="P39" i="42"/>
  <c r="O27" i="42"/>
  <c r="M12" i="27" l="1"/>
  <c r="P13" i="27" s="1"/>
  <c r="M10" i="125"/>
  <c r="M10" i="139"/>
  <c r="M10" i="122"/>
  <c r="M10" i="124"/>
  <c r="M10" i="140"/>
  <c r="M10" i="123"/>
  <c r="M10" i="121"/>
  <c r="N10" i="124" l="1"/>
  <c r="P11" i="124"/>
  <c r="N10" i="122"/>
  <c r="P11" i="122"/>
  <c r="N10" i="140"/>
  <c r="P11" i="140"/>
  <c r="N10" i="139"/>
  <c r="P11" i="139"/>
  <c r="N10" i="121"/>
  <c r="N10" i="123"/>
  <c r="P11" i="123"/>
  <c r="N10" i="125"/>
  <c r="P11" i="125"/>
  <c r="E18" i="77"/>
  <c r="R51" i="77"/>
  <c r="D51" i="77"/>
  <c r="Q11" i="125" l="1"/>
  <c r="Q11" i="139"/>
  <c r="Q11" i="122"/>
  <c r="Q11" i="123"/>
  <c r="Q11" i="140"/>
  <c r="Q11" i="124"/>
  <c r="G12" i="77"/>
  <c r="G13" i="77" s="1"/>
  <c r="H12" i="77"/>
  <c r="I12" i="77"/>
  <c r="K12" i="77"/>
  <c r="L12" i="77"/>
  <c r="M12" i="77"/>
  <c r="N12" i="77"/>
  <c r="O12" i="77"/>
  <c r="P12" i="77"/>
  <c r="Q12" i="77"/>
  <c r="F12" i="77"/>
  <c r="F14" i="77" s="1"/>
  <c r="G17" i="129" l="1"/>
  <c r="I14" i="27" l="1"/>
  <c r="I16" i="27"/>
  <c r="I22" i="27"/>
  <c r="L16" i="17" l="1"/>
  <c r="E20" i="44" l="1"/>
  <c r="D20" i="44"/>
  <c r="D19" i="44"/>
  <c r="L26" i="99" l="1"/>
  <c r="F24" i="27" l="1"/>
  <c r="P55" i="23" l="1"/>
  <c r="P56" i="23" s="1"/>
  <c r="O55" i="23"/>
  <c r="O56" i="23" s="1"/>
  <c r="N55" i="23"/>
  <c r="N56" i="23" s="1"/>
  <c r="M55" i="23"/>
  <c r="L55" i="23"/>
  <c r="L56" i="23" s="1"/>
  <c r="K55" i="23"/>
  <c r="K56" i="23" s="1"/>
  <c r="J55" i="23"/>
  <c r="J56" i="23" s="1"/>
  <c r="I55" i="23"/>
  <c r="I56" i="23" s="1"/>
  <c r="H55" i="23"/>
  <c r="H56" i="23" s="1"/>
  <c r="G55" i="23"/>
  <c r="G56" i="23" s="1"/>
  <c r="F55" i="23"/>
  <c r="F56" i="23" s="1"/>
  <c r="P53" i="23"/>
  <c r="O52" i="23"/>
  <c r="O53" i="23" s="1"/>
  <c r="N52" i="23"/>
  <c r="N53" i="23" s="1"/>
  <c r="M52" i="23"/>
  <c r="M53" i="23" s="1"/>
  <c r="L52" i="23"/>
  <c r="L53" i="23" s="1"/>
  <c r="K52" i="23"/>
  <c r="K53" i="23" s="1"/>
  <c r="J52" i="23"/>
  <c r="I52" i="23"/>
  <c r="I53" i="23" s="1"/>
  <c r="H52" i="23"/>
  <c r="H53" i="23" s="1"/>
  <c r="G52" i="23"/>
  <c r="G53" i="23" s="1"/>
  <c r="F52" i="23"/>
  <c r="F53" i="23" s="1"/>
  <c r="P50" i="23"/>
  <c r="M50" i="23"/>
  <c r="L50" i="23"/>
  <c r="K50" i="23"/>
  <c r="J50" i="23"/>
  <c r="I50" i="23"/>
  <c r="H50" i="23"/>
  <c r="G50" i="23"/>
  <c r="M51" i="23"/>
  <c r="P47" i="23"/>
  <c r="N47" i="23"/>
  <c r="M47" i="23"/>
  <c r="L47" i="23"/>
  <c r="K47" i="23"/>
  <c r="J47" i="23"/>
  <c r="I47" i="23"/>
  <c r="H47" i="23"/>
  <c r="G47" i="23"/>
  <c r="F47" i="23"/>
  <c r="M48" i="23"/>
  <c r="P44" i="23"/>
  <c r="N44" i="23"/>
  <c r="M44" i="23"/>
  <c r="L44" i="23"/>
  <c r="K44" i="23"/>
  <c r="J44" i="23"/>
  <c r="I44" i="23"/>
  <c r="H44" i="23"/>
  <c r="G44" i="23"/>
  <c r="F44" i="23"/>
  <c r="M45" i="23"/>
  <c r="P41" i="23"/>
  <c r="N41" i="23"/>
  <c r="M41" i="23"/>
  <c r="L41" i="23"/>
  <c r="K41" i="23"/>
  <c r="J41" i="23"/>
  <c r="I41" i="23"/>
  <c r="H41" i="23"/>
  <c r="G41" i="23"/>
  <c r="F41" i="23"/>
  <c r="M42" i="23"/>
  <c r="P38" i="23"/>
  <c r="O38" i="23"/>
  <c r="N38" i="23"/>
  <c r="M38" i="23"/>
  <c r="L38" i="23"/>
  <c r="K38" i="23"/>
  <c r="J38" i="23"/>
  <c r="I38" i="23"/>
  <c r="H38" i="23"/>
  <c r="G38" i="23"/>
  <c r="F38" i="23"/>
  <c r="P35" i="23"/>
  <c r="O35" i="23"/>
  <c r="N35" i="23"/>
  <c r="M35" i="23"/>
  <c r="L35" i="23"/>
  <c r="K35" i="23"/>
  <c r="J35" i="23"/>
  <c r="I35" i="23"/>
  <c r="H35" i="23"/>
  <c r="F35" i="23"/>
  <c r="I36" i="23"/>
  <c r="O32" i="23"/>
  <c r="N32" i="23"/>
  <c r="M32" i="23"/>
  <c r="L32" i="23"/>
  <c r="K32" i="23"/>
  <c r="I32" i="23"/>
  <c r="H32" i="23"/>
  <c r="G32" i="23"/>
  <c r="F32" i="23"/>
  <c r="E31" i="23"/>
  <c r="L33" i="23" s="1"/>
  <c r="P29" i="23"/>
  <c r="O29" i="23"/>
  <c r="N29" i="23"/>
  <c r="M29" i="23"/>
  <c r="L29" i="23"/>
  <c r="K29" i="23"/>
  <c r="J29" i="23"/>
  <c r="I29" i="23"/>
  <c r="H29" i="23"/>
  <c r="G29" i="23"/>
  <c r="F29" i="23"/>
  <c r="E28" i="23"/>
  <c r="L30" i="23" s="1"/>
  <c r="O26" i="23"/>
  <c r="N26" i="23"/>
  <c r="M26" i="23"/>
  <c r="L26" i="23"/>
  <c r="J26" i="23"/>
  <c r="I26" i="23"/>
  <c r="H26" i="23"/>
  <c r="G26" i="23"/>
  <c r="F26" i="23"/>
  <c r="E25" i="23"/>
  <c r="O23" i="23"/>
  <c r="L23" i="23"/>
  <c r="K23" i="23"/>
  <c r="J23" i="23"/>
  <c r="I23" i="23"/>
  <c r="H23" i="23"/>
  <c r="G23" i="23"/>
  <c r="F23" i="23"/>
  <c r="E22" i="23"/>
  <c r="O20" i="23"/>
  <c r="N20" i="23"/>
  <c r="L20" i="23"/>
  <c r="K20" i="23"/>
  <c r="J20" i="23"/>
  <c r="I20" i="23"/>
  <c r="H20" i="23"/>
  <c r="G20" i="23"/>
  <c r="F20" i="23"/>
  <c r="M20" i="23"/>
  <c r="O17" i="23"/>
  <c r="N17" i="23"/>
  <c r="M17" i="23"/>
  <c r="L17" i="23"/>
  <c r="K17" i="23"/>
  <c r="I17" i="23"/>
  <c r="H17" i="23"/>
  <c r="F17" i="23"/>
  <c r="M18" i="23"/>
  <c r="O13" i="23"/>
  <c r="N13" i="23"/>
  <c r="M13" i="23"/>
  <c r="L13" i="23"/>
  <c r="K13" i="23"/>
  <c r="I13" i="23"/>
  <c r="H13" i="23"/>
  <c r="F13" i="23"/>
  <c r="N27" i="23" l="1"/>
  <c r="J27" i="23"/>
  <c r="F14" i="23"/>
  <c r="N24" i="23"/>
  <c r="N23" i="23"/>
  <c r="M39" i="23"/>
  <c r="E52" i="23"/>
  <c r="G54" i="23" s="1"/>
  <c r="M33" i="23"/>
  <c r="E32" i="23"/>
  <c r="L21" i="23"/>
  <c r="E13" i="23"/>
  <c r="F15" i="23" s="1"/>
  <c r="G33" i="23"/>
  <c r="J24" i="23"/>
  <c r="N33" i="23"/>
  <c r="F33" i="23"/>
  <c r="E23" i="23"/>
  <c r="F24" i="23"/>
  <c r="E35" i="23"/>
  <c r="F36" i="23"/>
  <c r="G36" i="23"/>
  <c r="N36" i="23"/>
  <c r="I33" i="23"/>
  <c r="K33" i="23"/>
  <c r="I24" i="23"/>
  <c r="H18" i="23"/>
  <c r="N18" i="23"/>
  <c r="J48" i="23"/>
  <c r="E47" i="23"/>
  <c r="K48" i="23"/>
  <c r="G48" i="23"/>
  <c r="L48" i="23"/>
  <c r="H48" i="23"/>
  <c r="N48" i="23"/>
  <c r="J36" i="23"/>
  <c r="M36" i="23"/>
  <c r="K36" i="23"/>
  <c r="J33" i="23"/>
  <c r="H30" i="23"/>
  <c r="G27" i="23"/>
  <c r="H27" i="23"/>
  <c r="K27" i="23"/>
  <c r="L27" i="23"/>
  <c r="H21" i="23"/>
  <c r="K21" i="23"/>
  <c r="J18" i="23"/>
  <c r="E17" i="23"/>
  <c r="F18" i="23"/>
  <c r="K18" i="23"/>
  <c r="G18" i="23"/>
  <c r="L18" i="23"/>
  <c r="J42" i="23"/>
  <c r="E41" i="23"/>
  <c r="F42" i="23"/>
  <c r="K42" i="23"/>
  <c r="G42" i="23"/>
  <c r="L42" i="23"/>
  <c r="H42" i="23"/>
  <c r="N42" i="23"/>
  <c r="K30" i="23"/>
  <c r="G30" i="23"/>
  <c r="N30" i="23"/>
  <c r="J30" i="23"/>
  <c r="F30" i="23"/>
  <c r="E29" i="23"/>
  <c r="M30" i="23"/>
  <c r="K39" i="23"/>
  <c r="G39" i="23"/>
  <c r="N39" i="23"/>
  <c r="J39" i="23"/>
  <c r="F39" i="23"/>
  <c r="E38" i="23"/>
  <c r="H39" i="23"/>
  <c r="K45" i="23"/>
  <c r="G45" i="23"/>
  <c r="N45" i="23"/>
  <c r="J45" i="23"/>
  <c r="F45" i="23"/>
  <c r="E44" i="23"/>
  <c r="H45" i="23"/>
  <c r="K51" i="23"/>
  <c r="G51" i="23"/>
  <c r="N51" i="23"/>
  <c r="J51" i="23"/>
  <c r="F51" i="23"/>
  <c r="H51" i="23"/>
  <c r="I39" i="23"/>
  <c r="I45" i="23"/>
  <c r="I51" i="23"/>
  <c r="J53" i="23"/>
  <c r="E55" i="23"/>
  <c r="I57" i="23" s="1"/>
  <c r="M56" i="23"/>
  <c r="N21" i="23"/>
  <c r="J21" i="23"/>
  <c r="F21" i="23"/>
  <c r="E20" i="23"/>
  <c r="I21" i="23"/>
  <c r="G21" i="23"/>
  <c r="L24" i="23"/>
  <c r="H24" i="23"/>
  <c r="K24" i="23"/>
  <c r="G24" i="23"/>
  <c r="M24" i="23"/>
  <c r="I30" i="23"/>
  <c r="J13" i="23"/>
  <c r="J32" i="23"/>
  <c r="L39" i="23"/>
  <c r="L45" i="23"/>
  <c r="L51" i="23"/>
  <c r="M21" i="23"/>
  <c r="I27" i="23"/>
  <c r="M27" i="23"/>
  <c r="H36" i="23"/>
  <c r="L36" i="23"/>
  <c r="I18" i="23"/>
  <c r="E26" i="23"/>
  <c r="F27" i="23"/>
  <c r="H33" i="23"/>
  <c r="I42" i="23"/>
  <c r="I48" i="23"/>
  <c r="G15" i="23" l="1"/>
  <c r="H15" i="23"/>
  <c r="N54" i="23"/>
  <c r="J54" i="23"/>
  <c r="F54" i="23"/>
  <c r="N15" i="23"/>
  <c r="I15" i="23"/>
  <c r="L57" i="23"/>
  <c r="H57" i="23"/>
  <c r="K57" i="23"/>
  <c r="J57" i="23"/>
  <c r="E56" i="23"/>
  <c r="G57" i="23"/>
  <c r="N57" i="23"/>
  <c r="F57" i="23"/>
  <c r="K15" i="23"/>
  <c r="J15" i="23"/>
  <c r="M57" i="23"/>
  <c r="E53" i="23"/>
  <c r="M54" i="23"/>
  <c r="I54" i="23"/>
  <c r="H54" i="23"/>
  <c r="L54" i="23"/>
  <c r="K54" i="23"/>
  <c r="L15" i="23"/>
  <c r="M15" i="23"/>
  <c r="AB36" i="100" l="1"/>
  <c r="AB37" i="100" s="1"/>
  <c r="AB34" i="100"/>
  <c r="AB35" i="100" s="1"/>
  <c r="AB32" i="100"/>
  <c r="AB33" i="100" s="1"/>
  <c r="AB30" i="100"/>
  <c r="AB28" i="100"/>
  <c r="AB29" i="100" s="1"/>
  <c r="AB26" i="100"/>
  <c r="AB27" i="100" s="1"/>
  <c r="AB24" i="100"/>
  <c r="AB25" i="100" s="1"/>
  <c r="AB22" i="100"/>
  <c r="AB23" i="100" s="1"/>
  <c r="AB20" i="100"/>
  <c r="AB21" i="100" s="1"/>
  <c r="AB18" i="100"/>
  <c r="AB19" i="100" s="1"/>
  <c r="AB16" i="100"/>
  <c r="AB17" i="100" s="1"/>
  <c r="AB14" i="100"/>
  <c r="AB15" i="100" s="1"/>
  <c r="P36" i="100"/>
  <c r="P37" i="100" s="1"/>
  <c r="P34" i="100"/>
  <c r="P35" i="100" s="1"/>
  <c r="P32" i="100"/>
  <c r="P33" i="100" s="1"/>
  <c r="P30" i="100"/>
  <c r="P28" i="100"/>
  <c r="P29" i="100" s="1"/>
  <c r="P26" i="100"/>
  <c r="P27" i="100" s="1"/>
  <c r="P24" i="100"/>
  <c r="P25" i="100" s="1"/>
  <c r="P22" i="100"/>
  <c r="P23" i="100" s="1"/>
  <c r="P20" i="100"/>
  <c r="P21" i="100" s="1"/>
  <c r="P18" i="100"/>
  <c r="P19" i="100" s="1"/>
  <c r="P16" i="100"/>
  <c r="P17" i="100" s="1"/>
  <c r="P14" i="100"/>
  <c r="L36" i="100"/>
  <c r="L37" i="100" s="1"/>
  <c r="L34" i="100"/>
  <c r="L35" i="100" s="1"/>
  <c r="L32" i="100"/>
  <c r="L33" i="100" s="1"/>
  <c r="L30" i="100"/>
  <c r="L28" i="100"/>
  <c r="L29" i="100" s="1"/>
  <c r="L26" i="100"/>
  <c r="L27" i="100" s="1"/>
  <c r="L24" i="100"/>
  <c r="L25" i="100" s="1"/>
  <c r="L22" i="100"/>
  <c r="L23" i="100" s="1"/>
  <c r="L20" i="100"/>
  <c r="L21" i="100" s="1"/>
  <c r="L18" i="100"/>
  <c r="L19" i="100" s="1"/>
  <c r="L16" i="100"/>
  <c r="L17" i="100" s="1"/>
  <c r="L14" i="100"/>
  <c r="L15" i="100" s="1"/>
  <c r="H36" i="100"/>
  <c r="H37" i="100" s="1"/>
  <c r="H34" i="100"/>
  <c r="H35" i="100" s="1"/>
  <c r="H32" i="100"/>
  <c r="H33" i="100" s="1"/>
  <c r="H30" i="100"/>
  <c r="H31" i="100" s="1"/>
  <c r="H28" i="100"/>
  <c r="H29" i="100" s="1"/>
  <c r="H26" i="100"/>
  <c r="H27" i="100" s="1"/>
  <c r="H24" i="100"/>
  <c r="H25" i="100" s="1"/>
  <c r="H22" i="100"/>
  <c r="H23" i="100" s="1"/>
  <c r="H20" i="100"/>
  <c r="H21" i="100" s="1"/>
  <c r="H18" i="100"/>
  <c r="H19" i="100" s="1"/>
  <c r="H16" i="100"/>
  <c r="H17" i="100" s="1"/>
  <c r="H14" i="100"/>
  <c r="H15" i="100" s="1"/>
  <c r="AB36" i="99"/>
  <c r="AB37" i="99" s="1"/>
  <c r="AB34" i="99"/>
  <c r="AB35" i="99" s="1"/>
  <c r="AB32" i="99"/>
  <c r="AB33" i="99" s="1"/>
  <c r="AB30" i="99"/>
  <c r="AB28" i="99"/>
  <c r="AB29" i="99" s="1"/>
  <c r="AB26" i="99"/>
  <c r="AB27" i="99" s="1"/>
  <c r="AB24" i="99"/>
  <c r="AB25" i="99" s="1"/>
  <c r="AB22" i="99"/>
  <c r="AB23" i="99" s="1"/>
  <c r="AB20" i="99"/>
  <c r="AB21" i="99" s="1"/>
  <c r="AB18" i="99"/>
  <c r="AB19" i="99" s="1"/>
  <c r="AB16" i="99"/>
  <c r="AB17" i="99" s="1"/>
  <c r="AB14" i="99"/>
  <c r="AB15" i="99" s="1"/>
  <c r="X36" i="99"/>
  <c r="X37" i="99" s="1"/>
  <c r="X34" i="99"/>
  <c r="X35" i="99" s="1"/>
  <c r="X32" i="99"/>
  <c r="X33" i="99" s="1"/>
  <c r="X30" i="99"/>
  <c r="X28" i="99"/>
  <c r="X29" i="99" s="1"/>
  <c r="X26" i="99"/>
  <c r="X27" i="99" s="1"/>
  <c r="X24" i="99"/>
  <c r="X25" i="99" s="1"/>
  <c r="X22" i="99"/>
  <c r="X23" i="99" s="1"/>
  <c r="X20" i="99"/>
  <c r="X21" i="99" s="1"/>
  <c r="X18" i="99"/>
  <c r="X19" i="99" s="1"/>
  <c r="X16" i="99"/>
  <c r="X17" i="99" s="1"/>
  <c r="X14" i="99"/>
  <c r="X15" i="99" s="1"/>
  <c r="T36" i="99"/>
  <c r="T37" i="99" s="1"/>
  <c r="T34" i="99"/>
  <c r="T35" i="99" s="1"/>
  <c r="T32" i="99"/>
  <c r="T33" i="99" s="1"/>
  <c r="T30" i="99"/>
  <c r="T31" i="99" s="1"/>
  <c r="T28" i="99"/>
  <c r="T26" i="99"/>
  <c r="T27" i="99" s="1"/>
  <c r="T24" i="99"/>
  <c r="T25" i="99" s="1"/>
  <c r="T22" i="99"/>
  <c r="T23" i="99" s="1"/>
  <c r="T20" i="99"/>
  <c r="T21" i="99" s="1"/>
  <c r="T18" i="99"/>
  <c r="T19" i="99" s="1"/>
  <c r="T16" i="99"/>
  <c r="T17" i="99" s="1"/>
  <c r="T14" i="99"/>
  <c r="T15" i="99" s="1"/>
  <c r="P36" i="99"/>
  <c r="P37" i="99" s="1"/>
  <c r="P34" i="99"/>
  <c r="P35" i="99" s="1"/>
  <c r="P32" i="99"/>
  <c r="P33" i="99" s="1"/>
  <c r="P30" i="99"/>
  <c r="P31" i="99" s="1"/>
  <c r="P28" i="99"/>
  <c r="P29" i="99" s="1"/>
  <c r="P26" i="99"/>
  <c r="P27" i="99" s="1"/>
  <c r="P24" i="99"/>
  <c r="P25" i="99" s="1"/>
  <c r="P22" i="99"/>
  <c r="P23" i="99" s="1"/>
  <c r="P20" i="99"/>
  <c r="P21" i="99" s="1"/>
  <c r="P18" i="99"/>
  <c r="P19" i="99" s="1"/>
  <c r="P16" i="99"/>
  <c r="P17" i="99" s="1"/>
  <c r="P14" i="99"/>
  <c r="P15" i="99" s="1"/>
  <c r="L36" i="99"/>
  <c r="L37" i="99" s="1"/>
  <c r="L34" i="99"/>
  <c r="L35" i="99" s="1"/>
  <c r="L32" i="99"/>
  <c r="L33" i="99" s="1"/>
  <c r="L30" i="99"/>
  <c r="L31" i="99" s="1"/>
  <c r="L28" i="99"/>
  <c r="L29" i="99" s="1"/>
  <c r="L27" i="99"/>
  <c r="L24" i="99"/>
  <c r="L25" i="99" s="1"/>
  <c r="L22" i="99"/>
  <c r="L23" i="99" s="1"/>
  <c r="L20" i="99"/>
  <c r="L21" i="99" s="1"/>
  <c r="L18" i="99"/>
  <c r="L19" i="99" s="1"/>
  <c r="L16" i="99"/>
  <c r="L17" i="99" s="1"/>
  <c r="L15" i="99"/>
  <c r="J54" i="118"/>
  <c r="J51" i="118"/>
  <c r="J52" i="118" s="1"/>
  <c r="J49" i="118"/>
  <c r="J46" i="118"/>
  <c r="J43" i="118"/>
  <c r="J40" i="118"/>
  <c r="J37" i="118"/>
  <c r="J34" i="118"/>
  <c r="J31" i="118"/>
  <c r="J28" i="118"/>
  <c r="J25" i="118"/>
  <c r="J22" i="118"/>
  <c r="J19" i="118"/>
  <c r="J16" i="118"/>
  <c r="J12" i="118"/>
  <c r="O54" i="118"/>
  <c r="O51" i="118"/>
  <c r="O49" i="118"/>
  <c r="O46" i="118"/>
  <c r="O43" i="118"/>
  <c r="O40" i="118"/>
  <c r="O37" i="118"/>
  <c r="O34" i="118"/>
  <c r="O31" i="118"/>
  <c r="O28" i="118"/>
  <c r="O25" i="118"/>
  <c r="O22" i="118"/>
  <c r="O19" i="118"/>
  <c r="O16" i="118"/>
  <c r="O12" i="118"/>
  <c r="T49" i="118"/>
  <c r="T46" i="118"/>
  <c r="T43" i="118"/>
  <c r="T40" i="118"/>
  <c r="T37" i="118"/>
  <c r="T34" i="118"/>
  <c r="T31" i="118"/>
  <c r="T28" i="118"/>
  <c r="T25" i="118"/>
  <c r="T22" i="118"/>
  <c r="T19" i="118"/>
  <c r="T16" i="118"/>
  <c r="O55" i="118" l="1"/>
  <c r="P15" i="100"/>
  <c r="P12" i="100"/>
  <c r="AB40" i="99"/>
  <c r="AB41" i="99" s="1"/>
  <c r="X40" i="99"/>
  <c r="X41" i="99" s="1"/>
  <c r="H38" i="99"/>
  <c r="H12" i="99"/>
  <c r="J55" i="118"/>
  <c r="T38" i="99"/>
  <c r="T39" i="99" s="1"/>
  <c r="AB40" i="100"/>
  <c r="AB41" i="100" s="1"/>
  <c r="P40" i="100"/>
  <c r="P41" i="100" s="1"/>
  <c r="L40" i="100"/>
  <c r="L41" i="100" s="1"/>
  <c r="AB38" i="100"/>
  <c r="AB39" i="100" s="1"/>
  <c r="AB31" i="100"/>
  <c r="P38" i="100"/>
  <c r="P39" i="100" s="1"/>
  <c r="P31" i="100"/>
  <c r="L38" i="100"/>
  <c r="L39" i="100" s="1"/>
  <c r="L31" i="100"/>
  <c r="H38" i="100"/>
  <c r="H39" i="100" s="1"/>
  <c r="H40" i="100"/>
  <c r="H41" i="100" s="1"/>
  <c r="AB38" i="99"/>
  <c r="AB39" i="99" s="1"/>
  <c r="AB31" i="99"/>
  <c r="X38" i="99"/>
  <c r="X39" i="99" s="1"/>
  <c r="X31" i="99"/>
  <c r="T40" i="99"/>
  <c r="T41" i="99" s="1"/>
  <c r="T29" i="99"/>
  <c r="P38" i="99"/>
  <c r="P39" i="99" s="1"/>
  <c r="P40" i="99"/>
  <c r="P41" i="99" s="1"/>
  <c r="L38" i="99"/>
  <c r="L39" i="99" s="1"/>
  <c r="L40" i="99"/>
  <c r="L41" i="99" s="1"/>
  <c r="J13" i="118"/>
  <c r="O13" i="118"/>
  <c r="O52" i="118"/>
  <c r="J17" i="118" l="1"/>
  <c r="O17" i="118"/>
  <c r="T17" i="118"/>
  <c r="O37" i="129" l="1"/>
  <c r="P37" i="129"/>
  <c r="Q37" i="129"/>
  <c r="R37" i="129"/>
  <c r="S37" i="129"/>
  <c r="T37" i="129"/>
  <c r="U37" i="129"/>
  <c r="AD15" i="48" l="1"/>
  <c r="M28" i="105" l="1"/>
  <c r="E33" i="105"/>
  <c r="AG39" i="115"/>
  <c r="AH39" i="115"/>
  <c r="AJ39" i="115"/>
  <c r="AK39" i="115"/>
  <c r="AL39" i="115"/>
  <c r="AM39" i="115"/>
  <c r="AN39" i="115"/>
  <c r="AO39" i="115"/>
  <c r="AP39" i="115"/>
  <c r="AQ39" i="115"/>
  <c r="AR39" i="115"/>
  <c r="AG37" i="115"/>
  <c r="AH37" i="115"/>
  <c r="AI37" i="115"/>
  <c r="AJ37" i="115"/>
  <c r="AK37" i="115"/>
  <c r="AL37" i="115"/>
  <c r="AM37" i="115"/>
  <c r="AN37" i="115"/>
  <c r="AO37" i="115"/>
  <c r="AP37" i="115"/>
  <c r="AQ37" i="115"/>
  <c r="AR37" i="115"/>
  <c r="AE37" i="115"/>
  <c r="AF33" i="115"/>
  <c r="AM34" i="115" l="1"/>
  <c r="AL34" i="115"/>
  <c r="AP34" i="115"/>
  <c r="AK34" i="115"/>
  <c r="AR34" i="115"/>
  <c r="AJ34" i="115"/>
  <c r="AH34" i="115"/>
  <c r="AQ34" i="115"/>
  <c r="AI34" i="115"/>
  <c r="AO34" i="115"/>
  <c r="AG34" i="115"/>
  <c r="AN34" i="115"/>
  <c r="M15" i="17"/>
  <c r="N10" i="17" l="1"/>
  <c r="J22" i="77" l="1"/>
  <c r="G11" i="74" l="1"/>
  <c r="D20" i="143" l="1"/>
  <c r="D19" i="143"/>
  <c r="E40" i="142" l="1"/>
  <c r="F38" i="142"/>
  <c r="E38" i="142"/>
  <c r="F37" i="142"/>
  <c r="F35" i="142"/>
  <c r="F33" i="142"/>
  <c r="F31" i="142"/>
  <c r="F29" i="142"/>
  <c r="F27" i="142"/>
  <c r="F25" i="142"/>
  <c r="F23" i="142"/>
  <c r="F21" i="142"/>
  <c r="F19" i="142"/>
  <c r="F17" i="142"/>
  <c r="F15" i="142"/>
  <c r="E12" i="142"/>
  <c r="K40" i="100"/>
  <c r="J40" i="100"/>
  <c r="I40" i="100"/>
  <c r="K38" i="100"/>
  <c r="J38" i="100"/>
  <c r="I38" i="100"/>
  <c r="K37" i="100"/>
  <c r="J37" i="100"/>
  <c r="I37" i="100"/>
  <c r="K35" i="100"/>
  <c r="J35" i="100"/>
  <c r="I35" i="100"/>
  <c r="K33" i="100"/>
  <c r="J33" i="100"/>
  <c r="I33" i="100"/>
  <c r="K31" i="100"/>
  <c r="J31" i="100"/>
  <c r="I31" i="100"/>
  <c r="K29" i="100"/>
  <c r="J29" i="100"/>
  <c r="I29" i="100"/>
  <c r="K27" i="100"/>
  <c r="J27" i="100"/>
  <c r="I27" i="100"/>
  <c r="K25" i="100"/>
  <c r="J25" i="100"/>
  <c r="I25" i="100"/>
  <c r="K23" i="100"/>
  <c r="J23" i="100"/>
  <c r="I23" i="100"/>
  <c r="K21" i="100"/>
  <c r="J21" i="100"/>
  <c r="I21" i="100"/>
  <c r="K19" i="100"/>
  <c r="J19" i="100"/>
  <c r="I19" i="100"/>
  <c r="K17" i="100"/>
  <c r="J17" i="100"/>
  <c r="I17" i="100"/>
  <c r="K15" i="100"/>
  <c r="J15" i="100"/>
  <c r="I15" i="100"/>
  <c r="L12" i="100"/>
  <c r="J12" i="100"/>
  <c r="F39" i="142" l="1"/>
  <c r="F41" i="142"/>
  <c r="F13" i="142"/>
  <c r="O8" i="121"/>
  <c r="P8" i="121"/>
  <c r="G19" i="129" l="1"/>
  <c r="H19" i="129"/>
  <c r="I19" i="129"/>
  <c r="J19" i="129"/>
  <c r="K19" i="129"/>
  <c r="L19" i="129"/>
  <c r="M19" i="129"/>
  <c r="G21" i="129"/>
  <c r="H21" i="129"/>
  <c r="I21" i="129"/>
  <c r="J21" i="129"/>
  <c r="K21" i="129"/>
  <c r="L21" i="129"/>
  <c r="M21" i="129"/>
  <c r="G23" i="129"/>
  <c r="H23" i="129"/>
  <c r="I23" i="129"/>
  <c r="K23" i="129"/>
  <c r="L23" i="129"/>
  <c r="M23" i="129"/>
  <c r="J16" i="27"/>
  <c r="I18" i="27"/>
  <c r="I20" i="27"/>
  <c r="J22" i="27"/>
  <c r="I26" i="27"/>
  <c r="I28" i="27"/>
  <c r="I30" i="27"/>
  <c r="J30" i="27"/>
  <c r="I32" i="27"/>
  <c r="I34" i="27"/>
  <c r="J34" i="27"/>
  <c r="AF51" i="48"/>
  <c r="AE51" i="48"/>
  <c r="M16" i="48" l="1"/>
  <c r="L16" i="48"/>
  <c r="I18" i="105" l="1"/>
  <c r="H34" i="107"/>
  <c r="H14" i="107"/>
  <c r="P52" i="138"/>
  <c r="P55" i="138"/>
  <c r="P17" i="137"/>
  <c r="H17" i="115"/>
  <c r="AA12" i="17"/>
  <c r="E21" i="77"/>
  <c r="E30" i="119" l="1"/>
  <c r="E32" i="119"/>
  <c r="F15" i="42" l="1"/>
  <c r="AA34" i="42"/>
  <c r="AA36" i="42"/>
  <c r="S46" i="42"/>
  <c r="Q40" i="42"/>
  <c r="I42" i="42"/>
  <c r="S25" i="42"/>
  <c r="R27" i="27" s="1"/>
  <c r="H16" i="118"/>
  <c r="AE49" i="118"/>
  <c r="AD49" i="118"/>
  <c r="AC49" i="118"/>
  <c r="AB49" i="118"/>
  <c r="AA49" i="118"/>
  <c r="Z49" i="118"/>
  <c r="Y49" i="118"/>
  <c r="X49" i="118"/>
  <c r="W49" i="118"/>
  <c r="V49" i="118"/>
  <c r="U49" i="118"/>
  <c r="S49" i="118"/>
  <c r="R49" i="118"/>
  <c r="Q49" i="118"/>
  <c r="P49" i="118"/>
  <c r="N49" i="118"/>
  <c r="M49" i="118"/>
  <c r="L49" i="118"/>
  <c r="K49" i="118"/>
  <c r="I49" i="118"/>
  <c r="H49" i="118"/>
  <c r="G49" i="118"/>
  <c r="AE46" i="118"/>
  <c r="AD46" i="118"/>
  <c r="AC46" i="118"/>
  <c r="AB46" i="118"/>
  <c r="Z46" i="118"/>
  <c r="Y46" i="118"/>
  <c r="X46" i="118"/>
  <c r="W46" i="118"/>
  <c r="V46" i="118"/>
  <c r="U46" i="118"/>
  <c r="S46" i="118"/>
  <c r="R46" i="118"/>
  <c r="Q46" i="118"/>
  <c r="P46" i="118"/>
  <c r="N46" i="118"/>
  <c r="M46" i="118"/>
  <c r="L46" i="118"/>
  <c r="K46" i="118"/>
  <c r="I46" i="118"/>
  <c r="H46" i="118"/>
  <c r="G46" i="118"/>
  <c r="AE43" i="118"/>
  <c r="AD43" i="118"/>
  <c r="AC43" i="118"/>
  <c r="AB43" i="118"/>
  <c r="AA43" i="118"/>
  <c r="Z43" i="118"/>
  <c r="Y43" i="118"/>
  <c r="X43" i="118"/>
  <c r="W43" i="118"/>
  <c r="U43" i="118"/>
  <c r="S43" i="118"/>
  <c r="R43" i="118"/>
  <c r="Q43" i="118"/>
  <c r="P43" i="118"/>
  <c r="N43" i="118"/>
  <c r="M43" i="118"/>
  <c r="L43" i="118"/>
  <c r="K43" i="118"/>
  <c r="I43" i="118"/>
  <c r="H43" i="118"/>
  <c r="G43" i="118"/>
  <c r="AE40" i="118"/>
  <c r="AD40" i="118"/>
  <c r="AC40" i="118"/>
  <c r="AB40" i="118"/>
  <c r="AA40" i="118"/>
  <c r="Z40" i="118"/>
  <c r="Y40" i="118"/>
  <c r="X40" i="118"/>
  <c r="W40" i="118"/>
  <c r="V40" i="118"/>
  <c r="U40" i="118"/>
  <c r="S40" i="118"/>
  <c r="R40" i="118"/>
  <c r="Q40" i="118"/>
  <c r="P40" i="118"/>
  <c r="N40" i="118"/>
  <c r="M40" i="118"/>
  <c r="L40" i="118"/>
  <c r="K40" i="118"/>
  <c r="I40" i="118"/>
  <c r="H40" i="118"/>
  <c r="G40" i="118"/>
  <c r="AE37" i="118"/>
  <c r="AD37" i="118"/>
  <c r="AC37" i="118"/>
  <c r="AB37" i="118"/>
  <c r="AA37" i="118"/>
  <c r="Z37" i="118"/>
  <c r="Y37" i="118"/>
  <c r="W37" i="118"/>
  <c r="V37" i="118"/>
  <c r="U37" i="118"/>
  <c r="S37" i="118"/>
  <c r="R37" i="118"/>
  <c r="Q37" i="118"/>
  <c r="P37" i="118"/>
  <c r="N37" i="118"/>
  <c r="M37" i="118"/>
  <c r="L37" i="118"/>
  <c r="K37" i="118"/>
  <c r="I37" i="118"/>
  <c r="H37" i="118"/>
  <c r="G37" i="118"/>
  <c r="AE34" i="118"/>
  <c r="AD34" i="118"/>
  <c r="AC34" i="118"/>
  <c r="AB34" i="118"/>
  <c r="AA34" i="118"/>
  <c r="Z34" i="118"/>
  <c r="Y34" i="118"/>
  <c r="X34" i="118"/>
  <c r="W34" i="118"/>
  <c r="V34" i="118"/>
  <c r="U34" i="118"/>
  <c r="S34" i="118"/>
  <c r="R34" i="118"/>
  <c r="Q34" i="118"/>
  <c r="P34" i="118"/>
  <c r="N34" i="118"/>
  <c r="M34" i="118"/>
  <c r="L34" i="118"/>
  <c r="K34" i="118"/>
  <c r="I34" i="118"/>
  <c r="H34" i="118"/>
  <c r="G34" i="118"/>
  <c r="AE31" i="118"/>
  <c r="AD31" i="118"/>
  <c r="AC31" i="118"/>
  <c r="AB31" i="118"/>
  <c r="AA31" i="118"/>
  <c r="Z31" i="118"/>
  <c r="Y31" i="118"/>
  <c r="X31" i="118"/>
  <c r="W31" i="118"/>
  <c r="V31" i="118"/>
  <c r="U31" i="118"/>
  <c r="S31" i="118"/>
  <c r="R31" i="118"/>
  <c r="Q31" i="118"/>
  <c r="P31" i="118"/>
  <c r="N31" i="118"/>
  <c r="M31" i="118"/>
  <c r="L31" i="118"/>
  <c r="K31" i="118"/>
  <c r="I31" i="118"/>
  <c r="H31" i="118"/>
  <c r="G31" i="118"/>
  <c r="AE28" i="118"/>
  <c r="AD28" i="118"/>
  <c r="AC28" i="118"/>
  <c r="AB28" i="118"/>
  <c r="AA28" i="118"/>
  <c r="Z28" i="118"/>
  <c r="Y28" i="118"/>
  <c r="X28" i="118"/>
  <c r="W28" i="118"/>
  <c r="V28" i="118"/>
  <c r="U28" i="118"/>
  <c r="S28" i="118"/>
  <c r="R28" i="118"/>
  <c r="Q28" i="118"/>
  <c r="P28" i="118"/>
  <c r="N28" i="118"/>
  <c r="M28" i="118"/>
  <c r="L28" i="118"/>
  <c r="K28" i="118"/>
  <c r="I28" i="118"/>
  <c r="H28" i="118"/>
  <c r="G28" i="118"/>
  <c r="AE25" i="118"/>
  <c r="AD25" i="118"/>
  <c r="AC25" i="118"/>
  <c r="AB25" i="118"/>
  <c r="AA25" i="118"/>
  <c r="Z25" i="118"/>
  <c r="Y25" i="118"/>
  <c r="X25" i="118"/>
  <c r="W25" i="118"/>
  <c r="V25" i="118"/>
  <c r="U25" i="118"/>
  <c r="S25" i="118"/>
  <c r="R25" i="118"/>
  <c r="Q25" i="118"/>
  <c r="P25" i="118"/>
  <c r="N25" i="118"/>
  <c r="M25" i="118"/>
  <c r="L25" i="118"/>
  <c r="K25" i="118"/>
  <c r="I25" i="118"/>
  <c r="H25" i="118"/>
  <c r="G25" i="118"/>
  <c r="AE22" i="118"/>
  <c r="AD22" i="118"/>
  <c r="AC22" i="118"/>
  <c r="AB22" i="118"/>
  <c r="AA22" i="118"/>
  <c r="Z22" i="118"/>
  <c r="Y22" i="118"/>
  <c r="X22" i="118"/>
  <c r="W22" i="118"/>
  <c r="V22" i="118"/>
  <c r="U22" i="118"/>
  <c r="S22" i="118"/>
  <c r="R22" i="118"/>
  <c r="Q22" i="118"/>
  <c r="P22" i="118"/>
  <c r="N22" i="118"/>
  <c r="M22" i="118"/>
  <c r="L22" i="118"/>
  <c r="K22" i="118"/>
  <c r="I22" i="118"/>
  <c r="H22" i="118"/>
  <c r="G22" i="118"/>
  <c r="AE19" i="118"/>
  <c r="AD19" i="118"/>
  <c r="AC19" i="118"/>
  <c r="AB19" i="118"/>
  <c r="AA19" i="118"/>
  <c r="Z19" i="118"/>
  <c r="Y19" i="118"/>
  <c r="X19" i="118"/>
  <c r="W19" i="118"/>
  <c r="V19" i="118"/>
  <c r="U19" i="118"/>
  <c r="S19" i="118"/>
  <c r="R19" i="118"/>
  <c r="Q19" i="118"/>
  <c r="P19" i="118"/>
  <c r="N19" i="118"/>
  <c r="M19" i="118"/>
  <c r="L19" i="118"/>
  <c r="K19" i="118"/>
  <c r="I19" i="118"/>
  <c r="H19" i="118"/>
  <c r="G19" i="118"/>
  <c r="S16" i="118"/>
  <c r="R16" i="118"/>
  <c r="Q16" i="118"/>
  <c r="P16" i="118"/>
  <c r="N16" i="118"/>
  <c r="M16" i="118"/>
  <c r="L16" i="118"/>
  <c r="K16" i="118"/>
  <c r="P50" i="120"/>
  <c r="O50" i="120"/>
  <c r="N50" i="120"/>
  <c r="M50" i="120"/>
  <c r="L50" i="120"/>
  <c r="K50" i="120"/>
  <c r="J50" i="120"/>
  <c r="I50" i="120"/>
  <c r="H50" i="120"/>
  <c r="G50" i="120"/>
  <c r="F50" i="120"/>
  <c r="P47" i="120"/>
  <c r="O47" i="120"/>
  <c r="N47" i="120"/>
  <c r="M47" i="120"/>
  <c r="L47" i="120"/>
  <c r="K47" i="120"/>
  <c r="J47" i="120"/>
  <c r="I47" i="120"/>
  <c r="H47" i="120"/>
  <c r="G47" i="120"/>
  <c r="F47" i="120"/>
  <c r="P44" i="120"/>
  <c r="O44" i="120"/>
  <c r="N44" i="120"/>
  <c r="M44" i="120"/>
  <c r="L44" i="120"/>
  <c r="K44" i="120"/>
  <c r="J44" i="120"/>
  <c r="I44" i="120"/>
  <c r="H44" i="120"/>
  <c r="G44" i="120"/>
  <c r="F44" i="120"/>
  <c r="P41" i="120"/>
  <c r="O41" i="120"/>
  <c r="N41" i="120"/>
  <c r="M41" i="120"/>
  <c r="L41" i="120"/>
  <c r="K41" i="120"/>
  <c r="J41" i="120"/>
  <c r="I41" i="120"/>
  <c r="H41" i="120"/>
  <c r="G41" i="120"/>
  <c r="F41" i="120"/>
  <c r="P38" i="120"/>
  <c r="O38" i="120"/>
  <c r="N38" i="120"/>
  <c r="M38" i="120"/>
  <c r="L38" i="120"/>
  <c r="K38" i="120"/>
  <c r="J38" i="120"/>
  <c r="I38" i="120"/>
  <c r="H38" i="120"/>
  <c r="G38" i="120"/>
  <c r="F38" i="120"/>
  <c r="P35" i="120"/>
  <c r="O35" i="120"/>
  <c r="N35" i="120"/>
  <c r="M35" i="120"/>
  <c r="L35" i="120"/>
  <c r="K35" i="120"/>
  <c r="J35" i="120"/>
  <c r="I35" i="120"/>
  <c r="H35" i="120"/>
  <c r="G35" i="120"/>
  <c r="F35" i="120"/>
  <c r="P32" i="120"/>
  <c r="O32" i="120"/>
  <c r="N32" i="120"/>
  <c r="M32" i="120"/>
  <c r="L32" i="120"/>
  <c r="K32" i="120"/>
  <c r="J32" i="120"/>
  <c r="I32" i="120"/>
  <c r="H32" i="120"/>
  <c r="G32" i="120"/>
  <c r="F32" i="120"/>
  <c r="P29" i="120"/>
  <c r="O29" i="120"/>
  <c r="N29" i="120"/>
  <c r="M29" i="120"/>
  <c r="L29" i="120"/>
  <c r="K29" i="120"/>
  <c r="J29" i="120"/>
  <c r="I29" i="120"/>
  <c r="H29" i="120"/>
  <c r="G29" i="120"/>
  <c r="F29" i="120"/>
  <c r="P26" i="120"/>
  <c r="O26" i="120"/>
  <c r="N26" i="120"/>
  <c r="M26" i="120"/>
  <c r="L26" i="120"/>
  <c r="K26" i="120"/>
  <c r="J26" i="120"/>
  <c r="I26" i="120"/>
  <c r="H26" i="120"/>
  <c r="G26" i="120"/>
  <c r="F26" i="120"/>
  <c r="P23" i="120"/>
  <c r="O23" i="120"/>
  <c r="N23" i="120"/>
  <c r="M23" i="120"/>
  <c r="L23" i="120"/>
  <c r="K23" i="120"/>
  <c r="J23" i="120"/>
  <c r="I23" i="120"/>
  <c r="H23" i="120"/>
  <c r="G23" i="120"/>
  <c r="F23" i="120"/>
  <c r="P20" i="120"/>
  <c r="O20" i="120"/>
  <c r="N20" i="120"/>
  <c r="M20" i="120"/>
  <c r="L20" i="120"/>
  <c r="K20" i="120"/>
  <c r="J20" i="120"/>
  <c r="I20" i="120"/>
  <c r="H20" i="120"/>
  <c r="G20" i="120"/>
  <c r="F20" i="120"/>
  <c r="F17" i="120"/>
  <c r="U35" i="27"/>
  <c r="U33" i="27"/>
  <c r="U31" i="27"/>
  <c r="U29" i="27"/>
  <c r="U27" i="27"/>
  <c r="U25" i="27"/>
  <c r="U23" i="27"/>
  <c r="U19" i="27"/>
  <c r="U17" i="27"/>
  <c r="U15" i="27"/>
  <c r="O35" i="27"/>
  <c r="O33" i="27"/>
  <c r="O31" i="27"/>
  <c r="O29" i="27"/>
  <c r="O27" i="27"/>
  <c r="P25" i="27"/>
  <c r="O25" i="27"/>
  <c r="O23" i="27"/>
  <c r="O21" i="27"/>
  <c r="O19" i="27"/>
  <c r="O17" i="27"/>
  <c r="O15" i="27"/>
  <c r="AF37" i="48"/>
  <c r="AE37" i="48"/>
  <c r="AC37" i="48"/>
  <c r="AB37" i="48"/>
  <c r="AA37" i="48"/>
  <c r="Z37" i="48"/>
  <c r="Y37" i="48"/>
  <c r="X37" i="48"/>
  <c r="W37" i="48"/>
  <c r="AC35" i="48"/>
  <c r="AB35" i="48"/>
  <c r="AA35" i="48"/>
  <c r="Y35" i="48"/>
  <c r="X35" i="48"/>
  <c r="W35" i="48"/>
  <c r="AF34" i="48"/>
  <c r="AE34" i="48"/>
  <c r="AC34" i="48"/>
  <c r="AB34" i="48"/>
  <c r="AA34" i="48"/>
  <c r="Z34" i="48"/>
  <c r="Y34" i="48"/>
  <c r="X34" i="48"/>
  <c r="W34" i="48"/>
  <c r="V34" i="48"/>
  <c r="AF31" i="48"/>
  <c r="AE31" i="48"/>
  <c r="AC31" i="48"/>
  <c r="AB31" i="48"/>
  <c r="AA31" i="48"/>
  <c r="Z31" i="48"/>
  <c r="Y31" i="48"/>
  <c r="X31" i="48"/>
  <c r="W31" i="48"/>
  <c r="AF28" i="48"/>
  <c r="AE28" i="48"/>
  <c r="AC28" i="48"/>
  <c r="AB28" i="48"/>
  <c r="AA28" i="48"/>
  <c r="Z28" i="48"/>
  <c r="Y28" i="48"/>
  <c r="X28" i="48"/>
  <c r="W28" i="48"/>
  <c r="AF25" i="48"/>
  <c r="AE25" i="48"/>
  <c r="AC25" i="48"/>
  <c r="AB25" i="48"/>
  <c r="AA25" i="48"/>
  <c r="Y25" i="48"/>
  <c r="X25" i="48"/>
  <c r="W25" i="48"/>
  <c r="AF22" i="48"/>
  <c r="AC22" i="48"/>
  <c r="AB22" i="48"/>
  <c r="AA22" i="48"/>
  <c r="Z22" i="48"/>
  <c r="Y22" i="48"/>
  <c r="X22" i="48"/>
  <c r="W22" i="48"/>
  <c r="AF19" i="48"/>
  <c r="AE19" i="48"/>
  <c r="AC19" i="48"/>
  <c r="AB19" i="48"/>
  <c r="AA19" i="48"/>
  <c r="Z19" i="48"/>
  <c r="Y19" i="48"/>
  <c r="X19" i="48"/>
  <c r="W19" i="48"/>
  <c r="AF16" i="48"/>
  <c r="AE16" i="48"/>
  <c r="AC16" i="48"/>
  <c r="AB16" i="48"/>
  <c r="AA16" i="48"/>
  <c r="Z16" i="48"/>
  <c r="Y16" i="48"/>
  <c r="X16" i="48"/>
  <c r="W16" i="48"/>
  <c r="Q49" i="48"/>
  <c r="P49" i="48"/>
  <c r="N49" i="48"/>
  <c r="K49" i="48"/>
  <c r="I49" i="48"/>
  <c r="H49" i="48"/>
  <c r="Q46" i="48"/>
  <c r="P46" i="48"/>
  <c r="N46" i="48"/>
  <c r="K46" i="48"/>
  <c r="J46" i="48"/>
  <c r="I46" i="48"/>
  <c r="H46" i="48"/>
  <c r="Q43" i="48"/>
  <c r="P43" i="48"/>
  <c r="N43" i="48"/>
  <c r="K43" i="48"/>
  <c r="J43" i="48"/>
  <c r="I43" i="48"/>
  <c r="H43" i="48"/>
  <c r="Q40" i="48"/>
  <c r="P40" i="48"/>
  <c r="K40" i="48"/>
  <c r="J40" i="48"/>
  <c r="I40" i="48"/>
  <c r="H40" i="48"/>
  <c r="Q37" i="48"/>
  <c r="P37" i="48"/>
  <c r="N37" i="48"/>
  <c r="K37" i="48"/>
  <c r="J37" i="48"/>
  <c r="I37" i="48"/>
  <c r="H37" i="48"/>
  <c r="Q34" i="48"/>
  <c r="P34" i="48"/>
  <c r="N34" i="48"/>
  <c r="K34" i="48"/>
  <c r="J34" i="48"/>
  <c r="I34" i="48"/>
  <c r="H34" i="48"/>
  <c r="N31" i="48"/>
  <c r="K31" i="48"/>
  <c r="J31" i="48"/>
  <c r="I31" i="48"/>
  <c r="H31" i="48"/>
  <c r="Q28" i="48"/>
  <c r="P28" i="48"/>
  <c r="N28" i="48"/>
  <c r="K28" i="48"/>
  <c r="J28" i="48"/>
  <c r="I28" i="48"/>
  <c r="H28" i="48"/>
  <c r="Q25" i="48"/>
  <c r="P25" i="48"/>
  <c r="N25" i="48"/>
  <c r="K25" i="48"/>
  <c r="J25" i="48"/>
  <c r="I25" i="48"/>
  <c r="H25" i="48"/>
  <c r="Q22" i="48"/>
  <c r="P22" i="48"/>
  <c r="N22" i="48"/>
  <c r="K22" i="48"/>
  <c r="J22" i="48"/>
  <c r="I22" i="48"/>
  <c r="H22" i="48"/>
  <c r="Q19" i="48"/>
  <c r="P19" i="48"/>
  <c r="N19" i="48"/>
  <c r="K19" i="48"/>
  <c r="J19" i="48"/>
  <c r="I19" i="48"/>
  <c r="H19" i="48"/>
  <c r="J16" i="48"/>
  <c r="H16" i="48"/>
  <c r="L49" i="105"/>
  <c r="M49" i="105"/>
  <c r="K49" i="105"/>
  <c r="J49" i="105"/>
  <c r="H49" i="105"/>
  <c r="G49" i="105"/>
  <c r="F49" i="105"/>
  <c r="M46" i="105"/>
  <c r="L46" i="105"/>
  <c r="K46" i="105"/>
  <c r="J46" i="105"/>
  <c r="H46" i="105"/>
  <c r="G46" i="105"/>
  <c r="F46" i="105"/>
  <c r="M43" i="105"/>
  <c r="L43" i="105"/>
  <c r="K43" i="105"/>
  <c r="J43" i="105"/>
  <c r="H43" i="105"/>
  <c r="G43" i="105"/>
  <c r="F43" i="105"/>
  <c r="M40" i="105"/>
  <c r="L40" i="105"/>
  <c r="K40" i="105"/>
  <c r="J40" i="105"/>
  <c r="H40" i="105"/>
  <c r="G40" i="105"/>
  <c r="F40" i="105"/>
  <c r="L37" i="105"/>
  <c r="K37" i="105"/>
  <c r="J37" i="105"/>
  <c r="H37" i="105"/>
  <c r="G37" i="105"/>
  <c r="F37" i="105"/>
  <c r="M34" i="105"/>
  <c r="L34" i="105"/>
  <c r="K34" i="105"/>
  <c r="J34" i="105"/>
  <c r="H34" i="105"/>
  <c r="G34" i="105"/>
  <c r="F34" i="105"/>
  <c r="M31" i="105"/>
  <c r="L31" i="105"/>
  <c r="K31" i="105"/>
  <c r="J31" i="105"/>
  <c r="H31" i="105"/>
  <c r="G31" i="105"/>
  <c r="F31" i="105"/>
  <c r="L28" i="105"/>
  <c r="K28" i="105"/>
  <c r="J28" i="105"/>
  <c r="H28" i="105"/>
  <c r="G28" i="105"/>
  <c r="F28" i="105"/>
  <c r="M25" i="105"/>
  <c r="L25" i="105"/>
  <c r="K25" i="105"/>
  <c r="J25" i="105"/>
  <c r="H25" i="105"/>
  <c r="G25" i="105"/>
  <c r="F25" i="105"/>
  <c r="M22" i="105"/>
  <c r="L22" i="105"/>
  <c r="K22" i="105"/>
  <c r="J22" i="105"/>
  <c r="H22" i="105"/>
  <c r="G22" i="105"/>
  <c r="F22" i="105"/>
  <c r="L20" i="105"/>
  <c r="K20" i="105"/>
  <c r="J20" i="105"/>
  <c r="M19" i="105"/>
  <c r="L19" i="105"/>
  <c r="K19" i="105"/>
  <c r="J19" i="105"/>
  <c r="I19" i="105"/>
  <c r="H19" i="105"/>
  <c r="G19" i="105"/>
  <c r="F19" i="105"/>
  <c r="F16" i="105"/>
  <c r="P50" i="138"/>
  <c r="O50" i="138"/>
  <c r="N50" i="138"/>
  <c r="M50" i="138"/>
  <c r="L50" i="138"/>
  <c r="K50" i="138"/>
  <c r="J50" i="138"/>
  <c r="I50" i="138"/>
  <c r="H50" i="138"/>
  <c r="G50" i="138"/>
  <c r="F50" i="138"/>
  <c r="P47" i="138"/>
  <c r="O47" i="138"/>
  <c r="N47" i="138"/>
  <c r="M47" i="138"/>
  <c r="L47" i="138"/>
  <c r="K47" i="138"/>
  <c r="J47" i="138"/>
  <c r="I47" i="138"/>
  <c r="H47" i="138"/>
  <c r="G47" i="138"/>
  <c r="F47" i="138"/>
  <c r="P44" i="138"/>
  <c r="O44" i="138"/>
  <c r="N44" i="138"/>
  <c r="M44" i="138"/>
  <c r="L44" i="138"/>
  <c r="K44" i="138"/>
  <c r="J44" i="138"/>
  <c r="I44" i="138"/>
  <c r="H44" i="138"/>
  <c r="G44" i="138"/>
  <c r="F44" i="138"/>
  <c r="P41" i="138"/>
  <c r="O41" i="138"/>
  <c r="N41" i="138"/>
  <c r="M41" i="138"/>
  <c r="L41" i="138"/>
  <c r="K41" i="138"/>
  <c r="J41" i="138"/>
  <c r="I41" i="138"/>
  <c r="H41" i="138"/>
  <c r="G41" i="138"/>
  <c r="F41" i="138"/>
  <c r="P38" i="138"/>
  <c r="O38" i="138"/>
  <c r="N38" i="138"/>
  <c r="M38" i="138"/>
  <c r="L38" i="138"/>
  <c r="K38" i="138"/>
  <c r="J38" i="138"/>
  <c r="I38" i="138"/>
  <c r="H38" i="138"/>
  <c r="G38" i="138"/>
  <c r="F38" i="138"/>
  <c r="O35" i="138"/>
  <c r="N35" i="138"/>
  <c r="M35" i="138"/>
  <c r="L35" i="138"/>
  <c r="K35" i="138"/>
  <c r="J35" i="138"/>
  <c r="I35" i="138"/>
  <c r="H35" i="138"/>
  <c r="G35" i="138"/>
  <c r="F35" i="138"/>
  <c r="P32" i="138"/>
  <c r="O32" i="138"/>
  <c r="N32" i="138"/>
  <c r="M32" i="138"/>
  <c r="L32" i="138"/>
  <c r="K32" i="138"/>
  <c r="J32" i="138"/>
  <c r="I32" i="138"/>
  <c r="H32" i="138"/>
  <c r="G32" i="138"/>
  <c r="F32" i="138"/>
  <c r="P29" i="138"/>
  <c r="O29" i="138"/>
  <c r="N29" i="138"/>
  <c r="M29" i="138"/>
  <c r="L29" i="138"/>
  <c r="K29" i="138"/>
  <c r="J29" i="138"/>
  <c r="I29" i="138"/>
  <c r="H29" i="138"/>
  <c r="G29" i="138"/>
  <c r="F29" i="138"/>
  <c r="P26" i="138"/>
  <c r="O26" i="138"/>
  <c r="N26" i="138"/>
  <c r="M26" i="138"/>
  <c r="L26" i="138"/>
  <c r="K26" i="138"/>
  <c r="J26" i="138"/>
  <c r="I26" i="138"/>
  <c r="H26" i="138"/>
  <c r="G26" i="138"/>
  <c r="F26" i="138"/>
  <c r="P23" i="138"/>
  <c r="O23" i="138"/>
  <c r="N23" i="138"/>
  <c r="M23" i="138"/>
  <c r="L23" i="138"/>
  <c r="K23" i="138"/>
  <c r="J23" i="138"/>
  <c r="I23" i="138"/>
  <c r="H23" i="138"/>
  <c r="G23" i="138"/>
  <c r="F23" i="138"/>
  <c r="P20" i="138"/>
  <c r="O20" i="138"/>
  <c r="N20" i="138"/>
  <c r="M20" i="138"/>
  <c r="L20" i="138"/>
  <c r="K20" i="138"/>
  <c r="J20" i="138"/>
  <c r="I20" i="138"/>
  <c r="H20" i="138"/>
  <c r="G20" i="138"/>
  <c r="F20" i="138"/>
  <c r="M17" i="138"/>
  <c r="F17" i="138"/>
  <c r="P17" i="138"/>
  <c r="O17" i="138"/>
  <c r="N17" i="138"/>
  <c r="L17" i="138"/>
  <c r="K17" i="138"/>
  <c r="J17" i="138"/>
  <c r="I17" i="138"/>
  <c r="H17" i="138"/>
  <c r="G17" i="138"/>
  <c r="P50" i="137"/>
  <c r="O50" i="137"/>
  <c r="N50" i="137"/>
  <c r="M50" i="137"/>
  <c r="L50" i="137"/>
  <c r="K50" i="137"/>
  <c r="J50" i="137"/>
  <c r="I50" i="137"/>
  <c r="H50" i="137"/>
  <c r="G50" i="137"/>
  <c r="F50" i="137"/>
  <c r="P47" i="137"/>
  <c r="O47" i="137"/>
  <c r="N47" i="137"/>
  <c r="M47" i="137"/>
  <c r="L47" i="137"/>
  <c r="K47" i="137"/>
  <c r="J47" i="137"/>
  <c r="I47" i="137"/>
  <c r="H47" i="137"/>
  <c r="G47" i="137"/>
  <c r="F47" i="137"/>
  <c r="P44" i="137"/>
  <c r="O44" i="137"/>
  <c r="N44" i="137"/>
  <c r="M44" i="137"/>
  <c r="L44" i="137"/>
  <c r="K44" i="137"/>
  <c r="J44" i="137"/>
  <c r="I44" i="137"/>
  <c r="H44" i="137"/>
  <c r="G44" i="137"/>
  <c r="F44" i="137"/>
  <c r="P41" i="137"/>
  <c r="O41" i="137"/>
  <c r="N41" i="137"/>
  <c r="M41" i="137"/>
  <c r="L41" i="137"/>
  <c r="K41" i="137"/>
  <c r="J41" i="137"/>
  <c r="I41" i="137"/>
  <c r="H41" i="137"/>
  <c r="G41" i="137"/>
  <c r="F41" i="137"/>
  <c r="P38" i="137"/>
  <c r="O38" i="137"/>
  <c r="N38" i="137"/>
  <c r="M38" i="137"/>
  <c r="L38" i="137"/>
  <c r="K38" i="137"/>
  <c r="J38" i="137"/>
  <c r="I38" i="137"/>
  <c r="H38" i="137"/>
  <c r="G38" i="137"/>
  <c r="F38" i="137"/>
  <c r="P35" i="137"/>
  <c r="O35" i="137"/>
  <c r="N35" i="137"/>
  <c r="M35" i="137"/>
  <c r="L35" i="137"/>
  <c r="K35" i="137"/>
  <c r="J35" i="137"/>
  <c r="I35" i="137"/>
  <c r="H35" i="137"/>
  <c r="G35" i="137"/>
  <c r="F35" i="137"/>
  <c r="P32" i="137"/>
  <c r="O32" i="137"/>
  <c r="N32" i="137"/>
  <c r="M32" i="137"/>
  <c r="L32" i="137"/>
  <c r="K32" i="137"/>
  <c r="J32" i="137"/>
  <c r="I32" i="137"/>
  <c r="H32" i="137"/>
  <c r="G32" i="137"/>
  <c r="F32" i="137"/>
  <c r="P29" i="137"/>
  <c r="O29" i="137"/>
  <c r="N29" i="137"/>
  <c r="M29" i="137"/>
  <c r="L29" i="137"/>
  <c r="K29" i="137"/>
  <c r="J29" i="137"/>
  <c r="I29" i="137"/>
  <c r="H29" i="137"/>
  <c r="G29" i="137"/>
  <c r="F29" i="137"/>
  <c r="P26" i="137"/>
  <c r="O26" i="137"/>
  <c r="N26" i="137"/>
  <c r="M26" i="137"/>
  <c r="L26" i="137"/>
  <c r="K26" i="137"/>
  <c r="J26" i="137"/>
  <c r="I26" i="137"/>
  <c r="H26" i="137"/>
  <c r="G26" i="137"/>
  <c r="F26" i="137"/>
  <c r="P23" i="137"/>
  <c r="O23" i="137"/>
  <c r="N23" i="137"/>
  <c r="M23" i="137"/>
  <c r="L23" i="137"/>
  <c r="K23" i="137"/>
  <c r="J23" i="137"/>
  <c r="I23" i="137"/>
  <c r="H23" i="137"/>
  <c r="G23" i="137"/>
  <c r="F23" i="137"/>
  <c r="P20" i="137"/>
  <c r="O20" i="137"/>
  <c r="N20" i="137"/>
  <c r="M20" i="137"/>
  <c r="L20" i="137"/>
  <c r="K20" i="137"/>
  <c r="J20" i="137"/>
  <c r="I20" i="137"/>
  <c r="H20" i="137"/>
  <c r="G20" i="137"/>
  <c r="F20" i="137"/>
  <c r="M35" i="17"/>
  <c r="J35" i="17"/>
  <c r="M33" i="17"/>
  <c r="J33" i="17"/>
  <c r="M31" i="17"/>
  <c r="J31" i="17"/>
  <c r="M29" i="17"/>
  <c r="J29" i="17"/>
  <c r="M27" i="17"/>
  <c r="J27" i="17"/>
  <c r="J25" i="17"/>
  <c r="M23" i="17"/>
  <c r="J23" i="17"/>
  <c r="M21" i="17"/>
  <c r="M19" i="17"/>
  <c r="J19" i="17"/>
  <c r="M17" i="17"/>
  <c r="J17" i="17"/>
  <c r="Y35" i="17"/>
  <c r="W35" i="17"/>
  <c r="V35" i="17"/>
  <c r="Y33" i="17"/>
  <c r="W33" i="17"/>
  <c r="V33" i="17"/>
  <c r="Z31" i="17"/>
  <c r="Y31" i="17"/>
  <c r="W31" i="17"/>
  <c r="Z29" i="17"/>
  <c r="Y29" i="17"/>
  <c r="W29" i="17"/>
  <c r="Z27" i="17"/>
  <c r="Y27" i="17"/>
  <c r="W27" i="17"/>
  <c r="V27" i="17"/>
  <c r="G17" i="12"/>
  <c r="P50" i="109" l="1"/>
  <c r="O50" i="109"/>
  <c r="N50" i="109"/>
  <c r="M50" i="109"/>
  <c r="L50" i="109"/>
  <c r="K50" i="109"/>
  <c r="J50" i="109"/>
  <c r="I50" i="109"/>
  <c r="H50" i="109"/>
  <c r="G50" i="109"/>
  <c r="F50" i="109"/>
  <c r="P47" i="109"/>
  <c r="O47" i="109"/>
  <c r="N47" i="109"/>
  <c r="M47" i="109"/>
  <c r="L47" i="109"/>
  <c r="K47" i="109"/>
  <c r="J47" i="109"/>
  <c r="I47" i="109"/>
  <c r="H47" i="109"/>
  <c r="G47" i="109"/>
  <c r="F47" i="109"/>
  <c r="P44" i="109"/>
  <c r="O44" i="109"/>
  <c r="N44" i="109"/>
  <c r="M44" i="109"/>
  <c r="L44" i="109"/>
  <c r="K44" i="109"/>
  <c r="J44" i="109"/>
  <c r="I44" i="109"/>
  <c r="H44" i="109"/>
  <c r="G44" i="109"/>
  <c r="F44" i="109"/>
  <c r="P41" i="109"/>
  <c r="O41" i="109"/>
  <c r="N41" i="109"/>
  <c r="M41" i="109"/>
  <c r="L41" i="109"/>
  <c r="K41" i="109"/>
  <c r="J41" i="109"/>
  <c r="I41" i="109"/>
  <c r="H41" i="109"/>
  <c r="G41" i="109"/>
  <c r="F41" i="109"/>
  <c r="P38" i="109"/>
  <c r="O38" i="109"/>
  <c r="N38" i="109"/>
  <c r="M38" i="109"/>
  <c r="L38" i="109"/>
  <c r="K38" i="109"/>
  <c r="J38" i="109"/>
  <c r="I38" i="109"/>
  <c r="H38" i="109"/>
  <c r="G38" i="109"/>
  <c r="F38" i="109"/>
  <c r="P35" i="109"/>
  <c r="O35" i="109"/>
  <c r="N35" i="109"/>
  <c r="M35" i="109"/>
  <c r="L35" i="109"/>
  <c r="K35" i="109"/>
  <c r="J35" i="109"/>
  <c r="I35" i="109"/>
  <c r="H35" i="109"/>
  <c r="G35" i="109"/>
  <c r="F35" i="109"/>
  <c r="P32" i="109"/>
  <c r="O32" i="109"/>
  <c r="N32" i="109"/>
  <c r="M32" i="109"/>
  <c r="L32" i="109"/>
  <c r="K32" i="109"/>
  <c r="J32" i="109"/>
  <c r="I32" i="109"/>
  <c r="H32" i="109"/>
  <c r="G32" i="109"/>
  <c r="F32" i="109"/>
  <c r="P29" i="109"/>
  <c r="O29" i="109"/>
  <c r="N29" i="109"/>
  <c r="M29" i="109"/>
  <c r="L29" i="109"/>
  <c r="K29" i="109"/>
  <c r="J29" i="109"/>
  <c r="I29" i="109"/>
  <c r="H29" i="109"/>
  <c r="G29" i="109"/>
  <c r="F29" i="109"/>
  <c r="P26" i="109"/>
  <c r="O26" i="109"/>
  <c r="N26" i="109"/>
  <c r="M26" i="109"/>
  <c r="L26" i="109"/>
  <c r="K26" i="109"/>
  <c r="J26" i="109"/>
  <c r="I26" i="109"/>
  <c r="H26" i="109"/>
  <c r="G26" i="109"/>
  <c r="P23" i="109"/>
  <c r="O23" i="109"/>
  <c r="N23" i="109"/>
  <c r="M23" i="109"/>
  <c r="L23" i="109"/>
  <c r="K23" i="109"/>
  <c r="J23" i="109"/>
  <c r="I23" i="109"/>
  <c r="H23" i="109"/>
  <c r="G23" i="109"/>
  <c r="F23" i="109"/>
  <c r="P20" i="109"/>
  <c r="O20" i="109"/>
  <c r="N20" i="109"/>
  <c r="M20" i="109"/>
  <c r="L20" i="109"/>
  <c r="J20" i="109"/>
  <c r="I20" i="109"/>
  <c r="H20" i="109"/>
  <c r="G20" i="109"/>
  <c r="F20" i="109"/>
  <c r="S49" i="77"/>
  <c r="R49" i="77"/>
  <c r="Q49" i="77"/>
  <c r="P49" i="77"/>
  <c r="O49" i="77"/>
  <c r="N49" i="77"/>
  <c r="M49" i="77"/>
  <c r="L49" i="77"/>
  <c r="K49" i="77"/>
  <c r="J49" i="77"/>
  <c r="I49" i="77"/>
  <c r="H49" i="77"/>
  <c r="G49" i="77"/>
  <c r="F49" i="77"/>
  <c r="S46" i="77"/>
  <c r="R46" i="77"/>
  <c r="Q46" i="77"/>
  <c r="P46" i="77"/>
  <c r="O46" i="77"/>
  <c r="N46" i="77"/>
  <c r="L46" i="77"/>
  <c r="K46" i="77"/>
  <c r="J46" i="77"/>
  <c r="I46" i="77"/>
  <c r="H46" i="77"/>
  <c r="G46" i="77"/>
  <c r="F46" i="77"/>
  <c r="S43" i="77"/>
  <c r="R43" i="77"/>
  <c r="Q43" i="77"/>
  <c r="P43" i="77"/>
  <c r="O43" i="77"/>
  <c r="N43" i="77"/>
  <c r="M43" i="77"/>
  <c r="L43" i="77"/>
  <c r="K43" i="77"/>
  <c r="J43" i="77"/>
  <c r="I43" i="77"/>
  <c r="H43" i="77"/>
  <c r="G43" i="77"/>
  <c r="F43" i="77"/>
  <c r="S40" i="77"/>
  <c r="R40" i="77"/>
  <c r="Q40" i="77"/>
  <c r="P40" i="77"/>
  <c r="O40" i="77"/>
  <c r="N40" i="77"/>
  <c r="M40" i="77"/>
  <c r="L40" i="77"/>
  <c r="K40" i="77"/>
  <c r="J40" i="77"/>
  <c r="I40" i="77"/>
  <c r="H40" i="77"/>
  <c r="G40" i="77"/>
  <c r="F40" i="77"/>
  <c r="S37" i="77"/>
  <c r="R37" i="77"/>
  <c r="Q37" i="77"/>
  <c r="P37" i="77"/>
  <c r="O37" i="77"/>
  <c r="N37" i="77"/>
  <c r="M37" i="77"/>
  <c r="L37" i="77"/>
  <c r="K37" i="77"/>
  <c r="J37" i="77"/>
  <c r="I37" i="77"/>
  <c r="H37" i="77"/>
  <c r="G37" i="77"/>
  <c r="F37" i="77"/>
  <c r="Q35" i="77"/>
  <c r="P35" i="77"/>
  <c r="O35" i="77"/>
  <c r="N35" i="77"/>
  <c r="M35" i="77"/>
  <c r="L35" i="77"/>
  <c r="K35" i="77"/>
  <c r="J35" i="77"/>
  <c r="I35" i="77"/>
  <c r="H35" i="77"/>
  <c r="G35" i="77"/>
  <c r="F35" i="77"/>
  <c r="S34" i="77"/>
  <c r="R34" i="77"/>
  <c r="Q34" i="77"/>
  <c r="P34" i="77"/>
  <c r="O34" i="77"/>
  <c r="N34" i="77"/>
  <c r="M34" i="77"/>
  <c r="L34" i="77"/>
  <c r="K34" i="77"/>
  <c r="J34" i="77"/>
  <c r="I34" i="77"/>
  <c r="H34" i="77"/>
  <c r="G34" i="77"/>
  <c r="F34" i="77"/>
  <c r="S31" i="77"/>
  <c r="R31" i="77"/>
  <c r="Q31" i="77"/>
  <c r="P31" i="77"/>
  <c r="O31" i="77"/>
  <c r="N31" i="77"/>
  <c r="M31" i="77"/>
  <c r="L31" i="77"/>
  <c r="K31" i="77"/>
  <c r="J31" i="77"/>
  <c r="I31" i="77"/>
  <c r="H31" i="77"/>
  <c r="G31" i="77"/>
  <c r="F31" i="77"/>
  <c r="S28" i="77"/>
  <c r="Q28" i="77"/>
  <c r="P28" i="77"/>
  <c r="O28" i="77"/>
  <c r="N28" i="77"/>
  <c r="M28" i="77"/>
  <c r="L28" i="77"/>
  <c r="K28" i="77"/>
  <c r="J28" i="77"/>
  <c r="I28" i="77"/>
  <c r="H28" i="77"/>
  <c r="G28" i="77"/>
  <c r="F28" i="77"/>
  <c r="S25" i="77"/>
  <c r="R25" i="77"/>
  <c r="Q25" i="77"/>
  <c r="P25" i="77"/>
  <c r="O25" i="77"/>
  <c r="N25" i="77"/>
  <c r="M25" i="77"/>
  <c r="L25" i="77"/>
  <c r="K25" i="77"/>
  <c r="J25" i="77"/>
  <c r="I25" i="77"/>
  <c r="H25" i="77"/>
  <c r="G25" i="77"/>
  <c r="F25" i="77"/>
  <c r="S22" i="77"/>
  <c r="R22" i="77"/>
  <c r="Q22" i="77"/>
  <c r="P22" i="77"/>
  <c r="O22" i="77"/>
  <c r="N22" i="77"/>
  <c r="M22" i="77"/>
  <c r="L22" i="77"/>
  <c r="K22" i="77"/>
  <c r="I22" i="77"/>
  <c r="H22" i="77"/>
  <c r="G22" i="77"/>
  <c r="F22" i="77"/>
  <c r="S19" i="77"/>
  <c r="R19" i="77"/>
  <c r="Q19" i="77"/>
  <c r="P19" i="77"/>
  <c r="O19" i="77"/>
  <c r="N19" i="77"/>
  <c r="M19" i="77"/>
  <c r="L19" i="77"/>
  <c r="K19" i="77"/>
  <c r="J19" i="77"/>
  <c r="I19" i="77"/>
  <c r="H19" i="77"/>
  <c r="G19" i="77"/>
  <c r="F19" i="77"/>
  <c r="H16" i="77"/>
  <c r="G16" i="77"/>
  <c r="F16" i="77"/>
  <c r="L34" i="119"/>
  <c r="K34" i="119"/>
  <c r="J34" i="119"/>
  <c r="H34" i="119"/>
  <c r="F34" i="119"/>
  <c r="E34" i="119"/>
  <c r="L32" i="119"/>
  <c r="K32" i="119"/>
  <c r="J32" i="119"/>
  <c r="I32" i="119"/>
  <c r="H32" i="119"/>
  <c r="F32" i="119"/>
  <c r="L30" i="119"/>
  <c r="K30" i="119"/>
  <c r="J30" i="119"/>
  <c r="I30" i="119"/>
  <c r="H30" i="119"/>
  <c r="F30" i="119"/>
  <c r="L28" i="119"/>
  <c r="K28" i="119"/>
  <c r="J28" i="119"/>
  <c r="I28" i="119"/>
  <c r="H28" i="119"/>
  <c r="F28" i="119"/>
  <c r="E28" i="119"/>
  <c r="L26" i="119"/>
  <c r="K26" i="119"/>
  <c r="J26" i="119"/>
  <c r="I26" i="119"/>
  <c r="H26" i="119"/>
  <c r="F26" i="119"/>
  <c r="E26" i="119"/>
  <c r="L24" i="119"/>
  <c r="K24" i="119"/>
  <c r="J24" i="119"/>
  <c r="I24" i="119"/>
  <c r="H24" i="119"/>
  <c r="F24" i="119"/>
  <c r="E24" i="119"/>
  <c r="L22" i="119"/>
  <c r="K22" i="119"/>
  <c r="J22" i="119"/>
  <c r="I22" i="119"/>
  <c r="H22" i="119"/>
  <c r="F22" i="119"/>
  <c r="E22" i="119"/>
  <c r="L20" i="119"/>
  <c r="K20" i="119"/>
  <c r="J20" i="119"/>
  <c r="I20" i="119"/>
  <c r="H20" i="119"/>
  <c r="F20" i="119"/>
  <c r="L18" i="119"/>
  <c r="K18" i="119"/>
  <c r="J18" i="119"/>
  <c r="I18" i="119"/>
  <c r="H18" i="119"/>
  <c r="F18" i="119"/>
  <c r="E18" i="119"/>
  <c r="L16" i="119"/>
  <c r="K16" i="119"/>
  <c r="J16" i="119"/>
  <c r="I16" i="119"/>
  <c r="H16" i="119"/>
  <c r="F16" i="119"/>
  <c r="E16" i="119"/>
  <c r="L14" i="119"/>
  <c r="K14" i="119"/>
  <c r="J14" i="119"/>
  <c r="I14" i="119"/>
  <c r="H14" i="119"/>
  <c r="F14" i="119"/>
  <c r="E14" i="119"/>
  <c r="L12" i="119"/>
  <c r="K12" i="119"/>
  <c r="J12" i="119"/>
  <c r="I12" i="119"/>
  <c r="H12" i="119"/>
  <c r="F12" i="119"/>
  <c r="G36" i="74"/>
  <c r="F36" i="74"/>
  <c r="E36" i="74"/>
  <c r="G34" i="74"/>
  <c r="F34" i="74"/>
  <c r="E34" i="74"/>
  <c r="G32" i="74"/>
  <c r="F32" i="74"/>
  <c r="E32" i="74"/>
  <c r="G30" i="74"/>
  <c r="F30" i="74"/>
  <c r="E30" i="74"/>
  <c r="G28" i="74"/>
  <c r="F28" i="74"/>
  <c r="E28" i="74"/>
  <c r="G26" i="74"/>
  <c r="F26" i="74"/>
  <c r="E26" i="74"/>
  <c r="G24" i="74"/>
  <c r="F24" i="74"/>
  <c r="E24" i="74"/>
  <c r="G22" i="74"/>
  <c r="F22" i="74"/>
  <c r="E22" i="74"/>
  <c r="G20" i="74"/>
  <c r="F20" i="74"/>
  <c r="E20" i="74"/>
  <c r="G18" i="74"/>
  <c r="F18" i="74"/>
  <c r="E18" i="74"/>
  <c r="G14" i="74"/>
  <c r="F14" i="74"/>
  <c r="E14" i="74"/>
  <c r="AA49" i="42"/>
  <c r="Z49" i="42"/>
  <c r="Y49" i="42"/>
  <c r="X49" i="42"/>
  <c r="W49" i="42"/>
  <c r="V49" i="42"/>
  <c r="U49" i="42"/>
  <c r="S49" i="42"/>
  <c r="R49" i="42"/>
  <c r="Q49" i="42"/>
  <c r="P49" i="42"/>
  <c r="O49" i="42"/>
  <c r="N49" i="42"/>
  <c r="M49" i="42"/>
  <c r="AA48" i="42"/>
  <c r="Z48" i="42"/>
  <c r="Y48" i="42"/>
  <c r="X48" i="42"/>
  <c r="W48" i="42"/>
  <c r="V48" i="42"/>
  <c r="U48" i="42"/>
  <c r="T48" i="42"/>
  <c r="S48" i="42"/>
  <c r="R48" i="42"/>
  <c r="Q48" i="42"/>
  <c r="P48" i="42"/>
  <c r="O48" i="42"/>
  <c r="N48" i="42"/>
  <c r="M48" i="42"/>
  <c r="L48" i="42"/>
  <c r="J48" i="42"/>
  <c r="I48" i="42"/>
  <c r="H48" i="42"/>
  <c r="G48" i="42"/>
  <c r="F48" i="42"/>
  <c r="E48" i="42"/>
  <c r="Y46" i="42"/>
  <c r="X46" i="42"/>
  <c r="W46" i="42"/>
  <c r="V46" i="42"/>
  <c r="U46" i="42"/>
  <c r="R46" i="42"/>
  <c r="Q46" i="42"/>
  <c r="P46" i="42"/>
  <c r="O46" i="42"/>
  <c r="N46" i="42"/>
  <c r="M46" i="42"/>
  <c r="AA45" i="42"/>
  <c r="Z45" i="42"/>
  <c r="Y45" i="42"/>
  <c r="X45" i="42"/>
  <c r="W45" i="42"/>
  <c r="V45" i="42"/>
  <c r="U45" i="42"/>
  <c r="T45" i="42"/>
  <c r="S45" i="42"/>
  <c r="R45" i="42"/>
  <c r="Q45" i="42"/>
  <c r="P45" i="42"/>
  <c r="O45" i="42"/>
  <c r="N45" i="42"/>
  <c r="M45" i="42"/>
  <c r="L45" i="42"/>
  <c r="K45" i="42"/>
  <c r="J45" i="42"/>
  <c r="I45" i="42"/>
  <c r="H45" i="42"/>
  <c r="G45" i="42"/>
  <c r="E45" i="42"/>
  <c r="AA43" i="42"/>
  <c r="Z43" i="42"/>
  <c r="Y43" i="42"/>
  <c r="X43" i="42"/>
  <c r="W43" i="42"/>
  <c r="V43" i="42"/>
  <c r="U43" i="42"/>
  <c r="S43" i="42"/>
  <c r="R43" i="42"/>
  <c r="Q43" i="42"/>
  <c r="P43" i="42"/>
  <c r="O43" i="42"/>
  <c r="N43" i="42"/>
  <c r="AA42" i="42"/>
  <c r="Z42" i="42"/>
  <c r="Y42" i="42"/>
  <c r="X42" i="42"/>
  <c r="W42" i="42"/>
  <c r="V42" i="42"/>
  <c r="U42" i="42"/>
  <c r="T42" i="42"/>
  <c r="S42" i="42"/>
  <c r="R42" i="42"/>
  <c r="Q42" i="42"/>
  <c r="P42" i="42"/>
  <c r="O42" i="42"/>
  <c r="N42" i="42"/>
  <c r="M42" i="42"/>
  <c r="L42" i="42"/>
  <c r="K42" i="42"/>
  <c r="J42" i="42"/>
  <c r="H42" i="42"/>
  <c r="G42" i="42"/>
  <c r="F42" i="42"/>
  <c r="E42" i="42"/>
  <c r="AA40" i="42"/>
  <c r="Z40" i="42"/>
  <c r="Y40" i="42"/>
  <c r="X40" i="42"/>
  <c r="W40" i="42"/>
  <c r="V40" i="42"/>
  <c r="U40" i="42"/>
  <c r="S40" i="42"/>
  <c r="R40" i="42"/>
  <c r="P40" i="42"/>
  <c r="O40" i="42"/>
  <c r="N40" i="42"/>
  <c r="AA39" i="42"/>
  <c r="Z39" i="42"/>
  <c r="Y39" i="42"/>
  <c r="X39" i="42"/>
  <c r="W39" i="42"/>
  <c r="V39" i="42"/>
  <c r="U39" i="42"/>
  <c r="T39" i="42"/>
  <c r="S39" i="42"/>
  <c r="R39" i="42"/>
  <c r="Q39" i="42"/>
  <c r="O39" i="42"/>
  <c r="N39" i="42"/>
  <c r="M39" i="42"/>
  <c r="L39" i="42"/>
  <c r="K39" i="42"/>
  <c r="I39" i="42"/>
  <c r="H39" i="42"/>
  <c r="G39" i="42"/>
  <c r="F39" i="42"/>
  <c r="E39" i="42"/>
  <c r="AA37" i="42"/>
  <c r="Z37" i="42"/>
  <c r="Y37" i="42"/>
  <c r="X37" i="42"/>
  <c r="W37" i="42"/>
  <c r="V37" i="42"/>
  <c r="U37" i="42"/>
  <c r="S37" i="42"/>
  <c r="R37" i="42"/>
  <c r="Q37" i="42"/>
  <c r="O37" i="42"/>
  <c r="N37" i="42"/>
  <c r="M37" i="42"/>
  <c r="Z36" i="42"/>
  <c r="Y36" i="42"/>
  <c r="X36" i="42"/>
  <c r="W36" i="42"/>
  <c r="V36" i="42"/>
  <c r="U36" i="42"/>
  <c r="T36" i="42"/>
  <c r="S36" i="42"/>
  <c r="R36" i="42"/>
  <c r="Q36" i="42"/>
  <c r="P36" i="42"/>
  <c r="O36" i="42"/>
  <c r="N36" i="42"/>
  <c r="M36" i="42"/>
  <c r="L36" i="42"/>
  <c r="K36" i="42"/>
  <c r="J36" i="42"/>
  <c r="I36" i="42"/>
  <c r="H36" i="42"/>
  <c r="G36" i="42"/>
  <c r="F36" i="42"/>
  <c r="E36" i="42"/>
  <c r="Z34" i="42"/>
  <c r="Y34" i="42"/>
  <c r="X34" i="42"/>
  <c r="W34" i="42"/>
  <c r="V34" i="42"/>
  <c r="U34" i="42"/>
  <c r="S34" i="42"/>
  <c r="R34" i="42"/>
  <c r="Q34" i="42"/>
  <c r="P34" i="42"/>
  <c r="O34" i="42"/>
  <c r="N34" i="42"/>
  <c r="M34" i="42"/>
  <c r="AA33" i="42"/>
  <c r="Z33" i="42"/>
  <c r="Y33" i="42"/>
  <c r="X33" i="42"/>
  <c r="W33" i="42"/>
  <c r="V33" i="42"/>
  <c r="U33" i="42"/>
  <c r="T33" i="42"/>
  <c r="S35" i="27" s="1"/>
  <c r="S33" i="42"/>
  <c r="R35" i="27" s="1"/>
  <c r="R33" i="42"/>
  <c r="Q33" i="42"/>
  <c r="P33" i="42"/>
  <c r="O33" i="42"/>
  <c r="N33" i="42"/>
  <c r="M35" i="27" s="1"/>
  <c r="M33" i="42"/>
  <c r="L35" i="27" s="1"/>
  <c r="L33" i="42"/>
  <c r="K33" i="42"/>
  <c r="J33" i="42"/>
  <c r="I33" i="42"/>
  <c r="H33" i="42"/>
  <c r="G33" i="42"/>
  <c r="F33" i="42"/>
  <c r="E33" i="42"/>
  <c r="AA31" i="42"/>
  <c r="Z31" i="42"/>
  <c r="Y31" i="42"/>
  <c r="X31" i="42"/>
  <c r="W31" i="42"/>
  <c r="V31" i="42"/>
  <c r="U31" i="42"/>
  <c r="S31" i="42"/>
  <c r="R33" i="27" s="1"/>
  <c r="R31" i="42"/>
  <c r="Q31" i="42"/>
  <c r="P31" i="42"/>
  <c r="O31" i="42"/>
  <c r="N31" i="42"/>
  <c r="M33" i="27" s="1"/>
  <c r="AA30" i="42"/>
  <c r="Z30" i="42"/>
  <c r="Y30" i="42"/>
  <c r="X30" i="42"/>
  <c r="W30" i="42"/>
  <c r="V30" i="42"/>
  <c r="U30" i="42"/>
  <c r="T30" i="42"/>
  <c r="S30" i="42"/>
  <c r="R30" i="42"/>
  <c r="Q30" i="42"/>
  <c r="P30" i="42"/>
  <c r="O30" i="42"/>
  <c r="N30" i="42"/>
  <c r="L30" i="42"/>
  <c r="K30" i="42"/>
  <c r="J30" i="42"/>
  <c r="I30" i="42"/>
  <c r="H30" i="42"/>
  <c r="G30" i="42"/>
  <c r="F30" i="42"/>
  <c r="E30" i="42"/>
  <c r="AA28" i="42"/>
  <c r="Z28" i="42"/>
  <c r="Y28" i="42"/>
  <c r="X28" i="42"/>
  <c r="W28" i="42"/>
  <c r="V28" i="42"/>
  <c r="S28" i="42"/>
  <c r="R28" i="42"/>
  <c r="Q28" i="42"/>
  <c r="P28" i="42"/>
  <c r="O28" i="42"/>
  <c r="N28" i="42"/>
  <c r="M28" i="42"/>
  <c r="AA27" i="42"/>
  <c r="Z27" i="42"/>
  <c r="Y27" i="42"/>
  <c r="X27" i="42"/>
  <c r="W27" i="42"/>
  <c r="V27" i="42"/>
  <c r="U27" i="42"/>
  <c r="T27" i="42"/>
  <c r="S29" i="27" s="1"/>
  <c r="S27" i="42"/>
  <c r="R29" i="27" s="1"/>
  <c r="R27" i="42"/>
  <c r="Q27" i="42"/>
  <c r="P27" i="42"/>
  <c r="N27" i="42"/>
  <c r="M29" i="27" s="1"/>
  <c r="M27" i="42"/>
  <c r="L29" i="27" s="1"/>
  <c r="L27" i="42"/>
  <c r="K27" i="42"/>
  <c r="J27" i="42"/>
  <c r="I27" i="42"/>
  <c r="H27" i="42"/>
  <c r="G27" i="42"/>
  <c r="F27" i="42"/>
  <c r="E27" i="42"/>
  <c r="AA25" i="42"/>
  <c r="Z25" i="42"/>
  <c r="Y25" i="42"/>
  <c r="X25" i="42"/>
  <c r="V25" i="42"/>
  <c r="U25" i="42"/>
  <c r="R25" i="42"/>
  <c r="Q25" i="42"/>
  <c r="P25" i="42"/>
  <c r="O25" i="42"/>
  <c r="N25" i="42"/>
  <c r="M27" i="27" s="1"/>
  <c r="M25" i="42"/>
  <c r="L27" i="27" s="1"/>
  <c r="AA24" i="42"/>
  <c r="Z24" i="42"/>
  <c r="Y24" i="42"/>
  <c r="X24" i="42"/>
  <c r="W24" i="42"/>
  <c r="V24" i="42"/>
  <c r="U24" i="42"/>
  <c r="T24" i="42"/>
  <c r="S24" i="42"/>
  <c r="R24" i="42"/>
  <c r="Q24" i="42"/>
  <c r="P24" i="42"/>
  <c r="O24" i="42"/>
  <c r="N24" i="42"/>
  <c r="M24" i="42"/>
  <c r="L24" i="42"/>
  <c r="K24" i="42"/>
  <c r="J24" i="42"/>
  <c r="I24" i="42"/>
  <c r="H24" i="42"/>
  <c r="F24" i="42"/>
  <c r="E24" i="42"/>
  <c r="AA22" i="42"/>
  <c r="Z22" i="42"/>
  <c r="Y22" i="42"/>
  <c r="X22" i="42"/>
  <c r="W22" i="42"/>
  <c r="V22" i="42"/>
  <c r="U22" i="42"/>
  <c r="S22" i="42"/>
  <c r="R22" i="42"/>
  <c r="Q22" i="42"/>
  <c r="P22" i="42"/>
  <c r="O22" i="42"/>
  <c r="N22" i="42"/>
  <c r="M22" i="42"/>
  <c r="AA21" i="42"/>
  <c r="Z21" i="42"/>
  <c r="Y21" i="42"/>
  <c r="X21" i="42"/>
  <c r="W21" i="42"/>
  <c r="V21" i="42"/>
  <c r="U21" i="42"/>
  <c r="T21" i="42"/>
  <c r="S23" i="27" s="1"/>
  <c r="S21" i="42"/>
  <c r="R23" i="27" s="1"/>
  <c r="R21" i="42"/>
  <c r="Q21" i="42"/>
  <c r="P21" i="42"/>
  <c r="O21" i="42"/>
  <c r="N21" i="42"/>
  <c r="M23" i="27" s="1"/>
  <c r="M21" i="42"/>
  <c r="L23" i="27" s="1"/>
  <c r="L21" i="42"/>
  <c r="K21" i="42"/>
  <c r="J21" i="42"/>
  <c r="I21" i="42"/>
  <c r="H21" i="42"/>
  <c r="G21" i="42"/>
  <c r="E21" i="42"/>
  <c r="U19" i="42"/>
  <c r="V19" i="42"/>
  <c r="AA19" i="42"/>
  <c r="AA18" i="42"/>
  <c r="T18" i="42"/>
  <c r="S19" i="42"/>
  <c r="R21" i="27" s="1"/>
  <c r="Q19" i="42"/>
  <c r="O19" i="42"/>
  <c r="M19" i="42"/>
  <c r="L21" i="27" s="1"/>
  <c r="S18" i="42"/>
  <c r="O18" i="42"/>
  <c r="L18" i="42"/>
  <c r="K18" i="42"/>
  <c r="E18" i="42"/>
  <c r="Z19" i="42"/>
  <c r="Y19" i="42"/>
  <c r="X19" i="42"/>
  <c r="W19" i="42"/>
  <c r="R19" i="42"/>
  <c r="P19" i="42"/>
  <c r="N19" i="42"/>
  <c r="M21" i="27" s="1"/>
  <c r="Z18" i="42"/>
  <c r="Y18" i="42"/>
  <c r="X18" i="42"/>
  <c r="W18" i="42"/>
  <c r="V18" i="42"/>
  <c r="R18" i="42"/>
  <c r="Q18" i="42"/>
  <c r="P18" i="42"/>
  <c r="N18" i="42"/>
  <c r="M18" i="42"/>
  <c r="J18" i="42"/>
  <c r="I18" i="42"/>
  <c r="H18" i="42"/>
  <c r="F18" i="42"/>
  <c r="E15" i="42"/>
  <c r="G15" i="42"/>
  <c r="H15" i="42"/>
  <c r="I15" i="42"/>
  <c r="J15" i="42"/>
  <c r="K15" i="42"/>
  <c r="Y16" i="42"/>
  <c r="U15" i="42"/>
  <c r="AA16" i="42"/>
  <c r="Z16" i="42"/>
  <c r="X16" i="42"/>
  <c r="V16" i="42"/>
  <c r="V15" i="42"/>
  <c r="M15" i="42"/>
  <c r="L17" i="27" s="1"/>
  <c r="S16" i="42"/>
  <c r="R16" i="42"/>
  <c r="Q16" i="42"/>
  <c r="P16" i="42"/>
  <c r="O16" i="42"/>
  <c r="N15" i="42"/>
  <c r="M17" i="27" s="1"/>
  <c r="N16" i="42"/>
  <c r="M16" i="42"/>
  <c r="L15" i="42"/>
  <c r="O15" i="42"/>
  <c r="P15" i="42"/>
  <c r="Q15" i="42"/>
  <c r="R15" i="42"/>
  <c r="T15" i="42"/>
  <c r="S17" i="27" s="1"/>
  <c r="AA15" i="42"/>
  <c r="Z15" i="42"/>
  <c r="Y15" i="42"/>
  <c r="X15" i="42"/>
  <c r="W15" i="42"/>
  <c r="Z21" i="100"/>
  <c r="AA37" i="100"/>
  <c r="Z37" i="100"/>
  <c r="Y37" i="100"/>
  <c r="O37" i="100"/>
  <c r="N37" i="100"/>
  <c r="M37" i="100"/>
  <c r="G37" i="100"/>
  <c r="F37" i="100"/>
  <c r="E37" i="100"/>
  <c r="AA35" i="100"/>
  <c r="Z35" i="100"/>
  <c r="Y35" i="100"/>
  <c r="O35" i="100"/>
  <c r="N35" i="100"/>
  <c r="M35" i="100"/>
  <c r="G35" i="100"/>
  <c r="F35" i="100"/>
  <c r="E35" i="100"/>
  <c r="AA33" i="100"/>
  <c r="Z33" i="100"/>
  <c r="Y33" i="100"/>
  <c r="O33" i="100"/>
  <c r="N33" i="100"/>
  <c r="M33" i="100"/>
  <c r="G33" i="100"/>
  <c r="F33" i="100"/>
  <c r="E33" i="100"/>
  <c r="AA31" i="100"/>
  <c r="Z31" i="100"/>
  <c r="Y31" i="100"/>
  <c r="O31" i="100"/>
  <c r="N31" i="100"/>
  <c r="M31" i="100"/>
  <c r="G31" i="100"/>
  <c r="F31" i="100"/>
  <c r="E31" i="100"/>
  <c r="AA29" i="100"/>
  <c r="Z29" i="100"/>
  <c r="Y29" i="100"/>
  <c r="O29" i="100"/>
  <c r="N29" i="100"/>
  <c r="M29" i="100"/>
  <c r="F29" i="100"/>
  <c r="E29" i="100"/>
  <c r="AA27" i="100"/>
  <c r="Z27" i="100"/>
  <c r="Y27" i="100"/>
  <c r="O27" i="100"/>
  <c r="N27" i="100"/>
  <c r="M27" i="100"/>
  <c r="G27" i="100"/>
  <c r="F27" i="100"/>
  <c r="E27" i="100"/>
  <c r="AA25" i="100"/>
  <c r="Z25" i="100"/>
  <c r="Y25" i="100"/>
  <c r="O25" i="100"/>
  <c r="N25" i="100"/>
  <c r="M25" i="100"/>
  <c r="G25" i="100"/>
  <c r="F25" i="100"/>
  <c r="E25" i="100"/>
  <c r="AA23" i="100"/>
  <c r="Y23" i="100"/>
  <c r="O23" i="100"/>
  <c r="N23" i="100"/>
  <c r="M23" i="100"/>
  <c r="G23" i="100"/>
  <c r="F23" i="100"/>
  <c r="E23" i="100"/>
  <c r="AA21" i="100"/>
  <c r="Y21" i="100"/>
  <c r="O21" i="100"/>
  <c r="N21" i="100"/>
  <c r="M21" i="100"/>
  <c r="G21" i="100"/>
  <c r="F21" i="100"/>
  <c r="E21" i="100"/>
  <c r="AA19" i="100"/>
  <c r="Z19" i="100"/>
  <c r="Y19" i="100"/>
  <c r="O19" i="100"/>
  <c r="N19" i="100"/>
  <c r="M19" i="100"/>
  <c r="G19" i="100"/>
  <c r="F19" i="100"/>
  <c r="E19" i="100"/>
  <c r="AA17" i="100"/>
  <c r="Z17" i="100"/>
  <c r="Y17" i="100"/>
  <c r="O17" i="100"/>
  <c r="N17" i="100"/>
  <c r="M17" i="100"/>
  <c r="G17" i="100"/>
  <c r="F17" i="100"/>
  <c r="E17" i="100"/>
  <c r="AA37" i="99"/>
  <c r="Z37" i="99"/>
  <c r="Y37" i="99"/>
  <c r="W37" i="99"/>
  <c r="V37" i="99"/>
  <c r="U37" i="99"/>
  <c r="S37" i="99"/>
  <c r="R37" i="99"/>
  <c r="Q37" i="99"/>
  <c r="O37" i="99"/>
  <c r="N37" i="99"/>
  <c r="M37" i="99"/>
  <c r="K37" i="99"/>
  <c r="J37" i="99"/>
  <c r="I37" i="99"/>
  <c r="G37" i="99"/>
  <c r="F37" i="99"/>
  <c r="E37" i="99"/>
  <c r="AA35" i="99"/>
  <c r="Z35" i="99"/>
  <c r="Y35" i="99"/>
  <c r="W35" i="99"/>
  <c r="V35" i="99"/>
  <c r="U35" i="99"/>
  <c r="S35" i="99"/>
  <c r="R35" i="99"/>
  <c r="Q35" i="99"/>
  <c r="O35" i="99"/>
  <c r="N35" i="99"/>
  <c r="M35" i="99"/>
  <c r="K35" i="99"/>
  <c r="J35" i="99"/>
  <c r="I35" i="99"/>
  <c r="G35" i="99"/>
  <c r="F35" i="99"/>
  <c r="E35" i="99"/>
  <c r="AA33" i="99"/>
  <c r="Z33" i="99"/>
  <c r="Y33" i="99"/>
  <c r="W33" i="99"/>
  <c r="V33" i="99"/>
  <c r="U33" i="99"/>
  <c r="S33" i="99"/>
  <c r="R33" i="99"/>
  <c r="Q33" i="99"/>
  <c r="O33" i="99"/>
  <c r="N33" i="99"/>
  <c r="M33" i="99"/>
  <c r="K33" i="99"/>
  <c r="J33" i="99"/>
  <c r="I33" i="99"/>
  <c r="F33" i="99"/>
  <c r="E33" i="99"/>
  <c r="AA31" i="99"/>
  <c r="Z31" i="99"/>
  <c r="Y31" i="99"/>
  <c r="W31" i="99"/>
  <c r="V31" i="99"/>
  <c r="U31" i="99"/>
  <c r="S31" i="99"/>
  <c r="R31" i="99"/>
  <c r="Q31" i="99"/>
  <c r="O31" i="99"/>
  <c r="N31" i="99"/>
  <c r="M31" i="99"/>
  <c r="K31" i="99"/>
  <c r="J31" i="99"/>
  <c r="I31" i="99"/>
  <c r="G31" i="99"/>
  <c r="F31" i="99"/>
  <c r="E31" i="99"/>
  <c r="AA29" i="99"/>
  <c r="Z29" i="99"/>
  <c r="Y29" i="99"/>
  <c r="W29" i="99"/>
  <c r="V29" i="99"/>
  <c r="U29" i="99"/>
  <c r="S29" i="99"/>
  <c r="R29" i="99"/>
  <c r="Q29" i="99"/>
  <c r="O29" i="99"/>
  <c r="N29" i="99"/>
  <c r="M29" i="99"/>
  <c r="K29" i="99"/>
  <c r="J29" i="99"/>
  <c r="I29" i="99"/>
  <c r="G29" i="99"/>
  <c r="F29" i="99"/>
  <c r="E29" i="99"/>
  <c r="AA27" i="99"/>
  <c r="Z27" i="99"/>
  <c r="Y27" i="99"/>
  <c r="W27" i="99"/>
  <c r="V27" i="99"/>
  <c r="S27" i="99"/>
  <c r="R27" i="99"/>
  <c r="Q27" i="99"/>
  <c r="O27" i="99"/>
  <c r="N27" i="99"/>
  <c r="M27" i="99"/>
  <c r="K27" i="99"/>
  <c r="J27" i="99"/>
  <c r="I27" i="99"/>
  <c r="G27" i="99"/>
  <c r="F27" i="99"/>
  <c r="E27" i="99"/>
  <c r="AA25" i="99"/>
  <c r="Z25" i="99"/>
  <c r="Y25" i="99"/>
  <c r="W25" i="99"/>
  <c r="V25" i="99"/>
  <c r="U25" i="99"/>
  <c r="S25" i="99"/>
  <c r="R25" i="99"/>
  <c r="Q25" i="99"/>
  <c r="O25" i="99"/>
  <c r="N25" i="99"/>
  <c r="M25" i="99"/>
  <c r="K25" i="99"/>
  <c r="J25" i="99"/>
  <c r="I25" i="99"/>
  <c r="G25" i="99"/>
  <c r="F25" i="99"/>
  <c r="E25" i="99"/>
  <c r="AA23" i="99"/>
  <c r="Z23" i="99"/>
  <c r="Y23" i="99"/>
  <c r="W23" i="99"/>
  <c r="V23" i="99"/>
  <c r="U23" i="99"/>
  <c r="S23" i="99"/>
  <c r="R23" i="99"/>
  <c r="Q23" i="99"/>
  <c r="O23" i="99"/>
  <c r="N23" i="99"/>
  <c r="M23" i="99"/>
  <c r="K23" i="99"/>
  <c r="J23" i="99"/>
  <c r="I23" i="99"/>
  <c r="G23" i="99"/>
  <c r="F23" i="99"/>
  <c r="E23" i="99"/>
  <c r="AA21" i="99"/>
  <c r="Z21" i="99"/>
  <c r="Y21" i="99"/>
  <c r="W21" i="99"/>
  <c r="V21" i="99"/>
  <c r="U21" i="99"/>
  <c r="S21" i="99"/>
  <c r="R21" i="99"/>
  <c r="Q21" i="99"/>
  <c r="O21" i="99"/>
  <c r="N21" i="99"/>
  <c r="M21" i="99"/>
  <c r="K21" i="99"/>
  <c r="J21" i="99"/>
  <c r="I21" i="99"/>
  <c r="G21" i="99"/>
  <c r="F21" i="99"/>
  <c r="E21" i="99"/>
  <c r="AA19" i="99"/>
  <c r="Z19" i="99"/>
  <c r="Y19" i="99"/>
  <c r="W19" i="99"/>
  <c r="V19" i="99"/>
  <c r="U19" i="99"/>
  <c r="S19" i="99"/>
  <c r="R19" i="99"/>
  <c r="Q19" i="99"/>
  <c r="N19" i="99"/>
  <c r="M19" i="99"/>
  <c r="K19" i="99"/>
  <c r="J19" i="99"/>
  <c r="I19" i="99"/>
  <c r="G19" i="99"/>
  <c r="F19" i="99"/>
  <c r="E19" i="99"/>
  <c r="AA17" i="99"/>
  <c r="Z17" i="99"/>
  <c r="Y17" i="99"/>
  <c r="W17" i="99"/>
  <c r="V17" i="99"/>
  <c r="U17" i="99"/>
  <c r="S17" i="99"/>
  <c r="R17" i="99"/>
  <c r="Q17" i="99"/>
  <c r="O17" i="99"/>
  <c r="N17" i="99"/>
  <c r="M17" i="99"/>
  <c r="K17" i="99"/>
  <c r="J17" i="99"/>
  <c r="I17" i="99"/>
  <c r="G17" i="99"/>
  <c r="F17" i="99"/>
  <c r="E17" i="99"/>
  <c r="E33" i="118"/>
  <c r="T35" i="118" l="1"/>
  <c r="O35" i="118"/>
  <c r="J35" i="118"/>
  <c r="F34" i="118"/>
  <c r="F19" i="118"/>
  <c r="P17" i="120"/>
  <c r="E49" i="120"/>
  <c r="E46" i="120"/>
  <c r="E43" i="120"/>
  <c r="E40" i="120"/>
  <c r="E37" i="120"/>
  <c r="E34" i="120"/>
  <c r="N13" i="120"/>
  <c r="O13" i="120"/>
  <c r="P55" i="120"/>
  <c r="P52" i="120"/>
  <c r="P13" i="120"/>
  <c r="V36" i="122"/>
  <c r="U36" i="122"/>
  <c r="U37" i="122" s="1"/>
  <c r="V34" i="122"/>
  <c r="U34" i="122"/>
  <c r="U35" i="122" s="1"/>
  <c r="U33" i="122"/>
  <c r="J32" i="122"/>
  <c r="I33" i="122"/>
  <c r="U31" i="122"/>
  <c r="W30" i="122"/>
  <c r="J30" i="122"/>
  <c r="U29" i="122"/>
  <c r="W28" i="122"/>
  <c r="J28" i="122"/>
  <c r="U27" i="122"/>
  <c r="W26" i="122"/>
  <c r="U25" i="122"/>
  <c r="W24" i="122"/>
  <c r="U23" i="122"/>
  <c r="W22" i="122"/>
  <c r="U21" i="122"/>
  <c r="W20" i="122"/>
  <c r="J20" i="122"/>
  <c r="I20" i="122"/>
  <c r="U19" i="122"/>
  <c r="W18" i="122"/>
  <c r="J18" i="122"/>
  <c r="I18" i="122"/>
  <c r="U17" i="122"/>
  <c r="W16" i="122"/>
  <c r="J16" i="122"/>
  <c r="I16" i="122"/>
  <c r="U15" i="122"/>
  <c r="W14" i="122"/>
  <c r="J14" i="122"/>
  <c r="I14" i="122"/>
  <c r="U13" i="122"/>
  <c r="W12" i="122"/>
  <c r="J12" i="122"/>
  <c r="I12" i="122"/>
  <c r="U11" i="122"/>
  <c r="W10" i="122"/>
  <c r="J10" i="122"/>
  <c r="V8" i="122"/>
  <c r="U8" i="122"/>
  <c r="P8" i="122"/>
  <c r="O8" i="122"/>
  <c r="V36" i="121"/>
  <c r="U36" i="121"/>
  <c r="V34" i="121"/>
  <c r="U34" i="121"/>
  <c r="U33" i="121"/>
  <c r="W32" i="121"/>
  <c r="Q32" i="121"/>
  <c r="J32" i="121"/>
  <c r="I32" i="121"/>
  <c r="U31" i="121"/>
  <c r="W30" i="121"/>
  <c r="Q30" i="121"/>
  <c r="J30" i="121"/>
  <c r="I30" i="121"/>
  <c r="U29" i="121"/>
  <c r="W28" i="121"/>
  <c r="Q28" i="121"/>
  <c r="J28" i="121"/>
  <c r="I28" i="121"/>
  <c r="U27" i="121"/>
  <c r="W26" i="121"/>
  <c r="Q26" i="121"/>
  <c r="J26" i="121"/>
  <c r="I26" i="121"/>
  <c r="U25" i="121"/>
  <c r="W24" i="121"/>
  <c r="Q24" i="121"/>
  <c r="J24" i="121"/>
  <c r="I24" i="121"/>
  <c r="U23" i="121"/>
  <c r="W22" i="121"/>
  <c r="Q22" i="121"/>
  <c r="J22" i="121"/>
  <c r="U21" i="121"/>
  <c r="W20" i="121"/>
  <c r="Q20" i="121"/>
  <c r="J20" i="121"/>
  <c r="I20" i="121"/>
  <c r="U19" i="121"/>
  <c r="W18" i="121"/>
  <c r="Q18" i="121"/>
  <c r="J18" i="121"/>
  <c r="I18" i="121"/>
  <c r="U17" i="121"/>
  <c r="W16" i="121"/>
  <c r="J16" i="121"/>
  <c r="I16" i="121"/>
  <c r="U15" i="121"/>
  <c r="W14" i="121"/>
  <c r="J14" i="121"/>
  <c r="I14" i="121"/>
  <c r="U13" i="121"/>
  <c r="O13" i="121"/>
  <c r="W12" i="121"/>
  <c r="J12" i="121"/>
  <c r="I12" i="121"/>
  <c r="U11" i="121"/>
  <c r="J10" i="121"/>
  <c r="I10" i="121"/>
  <c r="G36" i="120" l="1"/>
  <c r="K32" i="121"/>
  <c r="I21" i="121"/>
  <c r="K30" i="120"/>
  <c r="G30" i="120"/>
  <c r="H30" i="120"/>
  <c r="I30" i="120"/>
  <c r="N30" i="120"/>
  <c r="J30" i="120"/>
  <c r="F30" i="120"/>
  <c r="E29" i="120"/>
  <c r="L30" i="120"/>
  <c r="M30" i="120"/>
  <c r="K42" i="120"/>
  <c r="G42" i="120"/>
  <c r="L42" i="120"/>
  <c r="M42" i="120"/>
  <c r="N42" i="120"/>
  <c r="J42" i="120"/>
  <c r="F42" i="120"/>
  <c r="E41" i="120"/>
  <c r="H42" i="120"/>
  <c r="I42" i="120"/>
  <c r="L27" i="120"/>
  <c r="H27" i="120"/>
  <c r="M27" i="120"/>
  <c r="N27" i="120"/>
  <c r="F27" i="120"/>
  <c r="E26" i="120"/>
  <c r="K27" i="120"/>
  <c r="G27" i="120"/>
  <c r="I27" i="120"/>
  <c r="J27" i="120"/>
  <c r="L39" i="120"/>
  <c r="H39" i="120"/>
  <c r="M39" i="120"/>
  <c r="J39" i="120"/>
  <c r="E38" i="120"/>
  <c r="K39" i="120"/>
  <c r="G39" i="120"/>
  <c r="I39" i="120"/>
  <c r="N39" i="120"/>
  <c r="F39" i="120"/>
  <c r="L51" i="120"/>
  <c r="H51" i="120"/>
  <c r="I51" i="120"/>
  <c r="N51" i="120"/>
  <c r="E50" i="120"/>
  <c r="K51" i="120"/>
  <c r="G51" i="120"/>
  <c r="M51" i="120"/>
  <c r="J51" i="120"/>
  <c r="F51" i="120"/>
  <c r="M24" i="120"/>
  <c r="I24" i="120"/>
  <c r="J24" i="120"/>
  <c r="E23" i="120"/>
  <c r="G24" i="120"/>
  <c r="L24" i="120"/>
  <c r="H24" i="120"/>
  <c r="N24" i="120"/>
  <c r="F24" i="120"/>
  <c r="K24" i="120"/>
  <c r="M36" i="120"/>
  <c r="I36" i="120"/>
  <c r="J36" i="120"/>
  <c r="E35" i="120"/>
  <c r="L36" i="120"/>
  <c r="H36" i="120"/>
  <c r="N36" i="120"/>
  <c r="F36" i="120"/>
  <c r="K36" i="120"/>
  <c r="M48" i="120"/>
  <c r="I48" i="120"/>
  <c r="N48" i="120"/>
  <c r="E47" i="120"/>
  <c r="G48" i="120"/>
  <c r="L48" i="120"/>
  <c r="H48" i="120"/>
  <c r="J48" i="120"/>
  <c r="F48" i="120"/>
  <c r="K48" i="120"/>
  <c r="F18" i="120"/>
  <c r="E17" i="120"/>
  <c r="N21" i="120"/>
  <c r="J21" i="120"/>
  <c r="F21" i="120"/>
  <c r="E20" i="120"/>
  <c r="G21" i="120"/>
  <c r="L21" i="120"/>
  <c r="M21" i="120"/>
  <c r="I21" i="120"/>
  <c r="K21" i="120"/>
  <c r="H21" i="120"/>
  <c r="N33" i="120"/>
  <c r="J33" i="120"/>
  <c r="F33" i="120"/>
  <c r="E32" i="120"/>
  <c r="G33" i="120"/>
  <c r="L33" i="120"/>
  <c r="M33" i="120"/>
  <c r="I33" i="120"/>
  <c r="K33" i="120"/>
  <c r="H33" i="120"/>
  <c r="N45" i="120"/>
  <c r="J45" i="120"/>
  <c r="F45" i="120"/>
  <c r="E44" i="120"/>
  <c r="G45" i="120"/>
  <c r="L45" i="120"/>
  <c r="M45" i="120"/>
  <c r="I45" i="120"/>
  <c r="K45" i="120"/>
  <c r="H45" i="120"/>
  <c r="I31" i="121"/>
  <c r="K14" i="121"/>
  <c r="I17" i="122"/>
  <c r="U35" i="121"/>
  <c r="I25" i="122"/>
  <c r="I13" i="121"/>
  <c r="F36" i="121"/>
  <c r="I33" i="121"/>
  <c r="I19" i="121"/>
  <c r="E55" i="120"/>
  <c r="E52" i="120"/>
  <c r="K32" i="122"/>
  <c r="I36" i="122"/>
  <c r="I37" i="122" s="1"/>
  <c r="K24" i="122"/>
  <c r="U9" i="122"/>
  <c r="J34" i="122"/>
  <c r="K22" i="122"/>
  <c r="K30" i="122"/>
  <c r="I21" i="122"/>
  <c r="K16" i="122"/>
  <c r="K14" i="122"/>
  <c r="I13" i="122"/>
  <c r="K30" i="121"/>
  <c r="W36" i="121"/>
  <c r="W34" i="121"/>
  <c r="K26" i="121"/>
  <c r="K24" i="121"/>
  <c r="K22" i="121"/>
  <c r="K18" i="121"/>
  <c r="K16" i="121"/>
  <c r="J34" i="121"/>
  <c r="K28" i="121"/>
  <c r="J36" i="121"/>
  <c r="J8" i="121"/>
  <c r="I36" i="121"/>
  <c r="Q36" i="121"/>
  <c r="I34" i="121"/>
  <c r="Q34" i="121"/>
  <c r="K20" i="121"/>
  <c r="I15" i="121"/>
  <c r="K12" i="121"/>
  <c r="O9" i="122"/>
  <c r="I31" i="122"/>
  <c r="I11" i="122"/>
  <c r="I15" i="122"/>
  <c r="I19" i="122"/>
  <c r="I23" i="122"/>
  <c r="F8" i="121"/>
  <c r="I25" i="121"/>
  <c r="U37" i="121"/>
  <c r="I17" i="121"/>
  <c r="F34" i="121"/>
  <c r="I27" i="121"/>
  <c r="I29" i="121"/>
  <c r="I11" i="121"/>
  <c r="Q23" i="121"/>
  <c r="J8" i="122"/>
  <c r="K10" i="122"/>
  <c r="K18" i="122"/>
  <c r="K26" i="122"/>
  <c r="I29" i="122"/>
  <c r="I34" i="122"/>
  <c r="I35" i="122" s="1"/>
  <c r="I8" i="122"/>
  <c r="Q8" i="122"/>
  <c r="K12" i="122"/>
  <c r="K20" i="122"/>
  <c r="K28" i="122"/>
  <c r="W36" i="122"/>
  <c r="W34" i="122"/>
  <c r="J36" i="122"/>
  <c r="W8" i="122"/>
  <c r="I27" i="122"/>
  <c r="I8" i="121"/>
  <c r="I9" i="122" l="1"/>
  <c r="N15" i="120"/>
  <c r="K36" i="121"/>
  <c r="I37" i="121"/>
  <c r="I35" i="121"/>
  <c r="K34" i="121"/>
  <c r="K8" i="122"/>
  <c r="K34" i="122"/>
  <c r="K36" i="122"/>
  <c r="L23" i="126"/>
  <c r="J23" i="126"/>
  <c r="L25" i="126"/>
  <c r="K25" i="126"/>
  <c r="K23" i="126"/>
  <c r="K21" i="126"/>
  <c r="J21" i="126"/>
  <c r="M17" i="126"/>
  <c r="H52" i="138"/>
  <c r="F52" i="138"/>
  <c r="H23" i="126"/>
  <c r="AC39" i="130"/>
  <c r="AB39" i="130"/>
  <c r="AA39" i="130"/>
  <c r="Z39" i="130"/>
  <c r="Y39" i="130"/>
  <c r="X39" i="130"/>
  <c r="W39" i="130"/>
  <c r="U39" i="130"/>
  <c r="T39" i="130"/>
  <c r="S39" i="130"/>
  <c r="R39" i="130"/>
  <c r="Q39" i="130"/>
  <c r="P39" i="130"/>
  <c r="O39" i="130"/>
  <c r="AC37" i="130"/>
  <c r="AB37" i="130"/>
  <c r="AA37" i="130"/>
  <c r="Z37" i="130"/>
  <c r="Y37" i="130"/>
  <c r="X37" i="130"/>
  <c r="W37" i="130"/>
  <c r="U37" i="130"/>
  <c r="T37" i="130"/>
  <c r="S37" i="130"/>
  <c r="R37" i="130"/>
  <c r="Q37" i="130"/>
  <c r="P37" i="130"/>
  <c r="O37" i="130"/>
  <c r="V35" i="130"/>
  <c r="N35" i="130"/>
  <c r="M35" i="130"/>
  <c r="L35" i="130"/>
  <c r="K35" i="130"/>
  <c r="J35" i="130"/>
  <c r="I35" i="130"/>
  <c r="H35" i="130"/>
  <c r="G35" i="130"/>
  <c r="V33" i="130"/>
  <c r="N33" i="130"/>
  <c r="M33" i="130"/>
  <c r="L33" i="130"/>
  <c r="K33" i="130"/>
  <c r="J33" i="130"/>
  <c r="I33" i="130"/>
  <c r="H33" i="130"/>
  <c r="G33" i="130"/>
  <c r="V31" i="130"/>
  <c r="N31" i="130"/>
  <c r="M31" i="130"/>
  <c r="L31" i="130"/>
  <c r="K31" i="130"/>
  <c r="J31" i="130"/>
  <c r="I31" i="130"/>
  <c r="H31" i="130"/>
  <c r="G31" i="130"/>
  <c r="V29" i="130"/>
  <c r="N29" i="130"/>
  <c r="M29" i="130"/>
  <c r="L29" i="130"/>
  <c r="K29" i="130"/>
  <c r="J29" i="130"/>
  <c r="I29" i="130"/>
  <c r="H29" i="130"/>
  <c r="G29" i="130"/>
  <c r="V27" i="130"/>
  <c r="N27" i="130"/>
  <c r="M27" i="130"/>
  <c r="L27" i="130"/>
  <c r="K27" i="130"/>
  <c r="J27" i="130"/>
  <c r="I27" i="130"/>
  <c r="H27" i="130"/>
  <c r="G27" i="130"/>
  <c r="V25" i="130"/>
  <c r="N25" i="130"/>
  <c r="M25" i="130"/>
  <c r="L25" i="130"/>
  <c r="K25" i="130"/>
  <c r="J25" i="130"/>
  <c r="I25" i="130"/>
  <c r="H25" i="130"/>
  <c r="G25" i="130"/>
  <c r="V23" i="130"/>
  <c r="N23" i="130"/>
  <c r="M23" i="130"/>
  <c r="L23" i="130"/>
  <c r="K23" i="130"/>
  <c r="J23" i="130"/>
  <c r="I23" i="130"/>
  <c r="H23" i="130"/>
  <c r="G23" i="130"/>
  <c r="V21" i="130"/>
  <c r="N21" i="130"/>
  <c r="M21" i="130"/>
  <c r="L21" i="130"/>
  <c r="K21" i="130"/>
  <c r="J21" i="130"/>
  <c r="I21" i="130"/>
  <c r="H21" i="130"/>
  <c r="G21" i="130"/>
  <c r="V19" i="130"/>
  <c r="N19" i="130"/>
  <c r="M19" i="130"/>
  <c r="L19" i="130"/>
  <c r="K19" i="130"/>
  <c r="J19" i="130"/>
  <c r="I19" i="130"/>
  <c r="H19" i="130"/>
  <c r="G19" i="130"/>
  <c r="V17" i="130"/>
  <c r="N17" i="130"/>
  <c r="M17" i="130"/>
  <c r="L17" i="130"/>
  <c r="K17" i="130"/>
  <c r="J17" i="130"/>
  <c r="I17" i="130"/>
  <c r="H17" i="130"/>
  <c r="G17" i="130"/>
  <c r="V15" i="130"/>
  <c r="N15" i="130"/>
  <c r="M15" i="130"/>
  <c r="L15" i="130"/>
  <c r="K15" i="130"/>
  <c r="J15" i="130"/>
  <c r="I15" i="130"/>
  <c r="H15" i="130"/>
  <c r="G15" i="130"/>
  <c r="V13" i="130"/>
  <c r="N13" i="130"/>
  <c r="M13" i="130"/>
  <c r="L13" i="130"/>
  <c r="K13" i="130"/>
  <c r="J13" i="130"/>
  <c r="I13" i="130"/>
  <c r="H13" i="130"/>
  <c r="G13" i="130"/>
  <c r="AC11" i="130"/>
  <c r="AB11" i="130"/>
  <c r="AA11" i="130"/>
  <c r="Z11" i="130"/>
  <c r="Y11" i="130"/>
  <c r="X11" i="130"/>
  <c r="W11" i="130"/>
  <c r="U11" i="130"/>
  <c r="T11" i="130"/>
  <c r="S11" i="130"/>
  <c r="R11" i="130"/>
  <c r="Q11" i="130"/>
  <c r="P11" i="130"/>
  <c r="O11" i="130"/>
  <c r="AC39" i="129"/>
  <c r="AB39" i="129"/>
  <c r="AA39" i="129"/>
  <c r="Z39" i="129"/>
  <c r="Y39" i="129"/>
  <c r="X39" i="129"/>
  <c r="W39" i="129"/>
  <c r="AC37" i="129"/>
  <c r="AB37" i="129"/>
  <c r="AA37" i="129"/>
  <c r="Z37" i="129"/>
  <c r="Y37" i="129"/>
  <c r="X37" i="129"/>
  <c r="W37" i="129"/>
  <c r="M35" i="129"/>
  <c r="L35" i="129"/>
  <c r="K35" i="129"/>
  <c r="J35" i="129"/>
  <c r="I35" i="129"/>
  <c r="H35" i="129"/>
  <c r="G35" i="129"/>
  <c r="M33" i="129"/>
  <c r="L33" i="129"/>
  <c r="K33" i="129"/>
  <c r="J33" i="129"/>
  <c r="I33" i="129"/>
  <c r="H33" i="129"/>
  <c r="G33" i="129"/>
  <c r="M31" i="129"/>
  <c r="L31" i="129"/>
  <c r="K31" i="129"/>
  <c r="J31" i="129"/>
  <c r="I31" i="129"/>
  <c r="H31" i="129"/>
  <c r="G31" i="129"/>
  <c r="M29" i="129"/>
  <c r="L29" i="129"/>
  <c r="K29" i="129"/>
  <c r="J29" i="129"/>
  <c r="I29" i="129"/>
  <c r="H29" i="129"/>
  <c r="G29" i="129"/>
  <c r="M27" i="129"/>
  <c r="L27" i="129"/>
  <c r="K27" i="129"/>
  <c r="J27" i="129"/>
  <c r="I27" i="129"/>
  <c r="H27" i="129"/>
  <c r="G27" i="129"/>
  <c r="M25" i="129"/>
  <c r="L25" i="129"/>
  <c r="K25" i="129"/>
  <c r="J25" i="129"/>
  <c r="I25" i="129"/>
  <c r="H25" i="129"/>
  <c r="M15" i="129"/>
  <c r="L15" i="129"/>
  <c r="K15" i="129"/>
  <c r="J15" i="129"/>
  <c r="H15" i="129"/>
  <c r="G15" i="129"/>
  <c r="N35" i="129"/>
  <c r="N33" i="129"/>
  <c r="N31" i="129"/>
  <c r="N29" i="129"/>
  <c r="N27" i="129"/>
  <c r="N23" i="129"/>
  <c r="N21" i="129"/>
  <c r="N19" i="129"/>
  <c r="N17" i="129"/>
  <c r="N13" i="129"/>
  <c r="W34" i="27"/>
  <c r="W32" i="27"/>
  <c r="W30" i="27"/>
  <c r="W28" i="27"/>
  <c r="W26" i="27"/>
  <c r="W24" i="27"/>
  <c r="W22" i="27"/>
  <c r="W20" i="27"/>
  <c r="W18" i="27"/>
  <c r="W16" i="27"/>
  <c r="W14" i="27"/>
  <c r="U13" i="27"/>
  <c r="W12" i="27"/>
  <c r="Q34" i="27"/>
  <c r="Q32" i="27"/>
  <c r="Q30" i="27"/>
  <c r="Q28" i="27"/>
  <c r="Q26" i="27"/>
  <c r="Q24" i="27"/>
  <c r="Q22" i="27"/>
  <c r="Q20" i="27"/>
  <c r="Q18" i="27"/>
  <c r="Q16" i="27"/>
  <c r="Q14" i="27"/>
  <c r="Q12" i="27"/>
  <c r="Q24" i="130" l="1"/>
  <c r="P24" i="130"/>
  <c r="O24" i="130"/>
  <c r="U24" i="130"/>
  <c r="T24" i="130"/>
  <c r="S24" i="130"/>
  <c r="R24" i="130"/>
  <c r="P22" i="130"/>
  <c r="O22" i="130"/>
  <c r="U22" i="130"/>
  <c r="T22" i="130"/>
  <c r="S22" i="130"/>
  <c r="R22" i="130"/>
  <c r="Q22" i="130"/>
  <c r="O20" i="130"/>
  <c r="U20" i="130"/>
  <c r="T20" i="130"/>
  <c r="S20" i="130"/>
  <c r="P20" i="130"/>
  <c r="R20" i="130"/>
  <c r="Q20" i="130"/>
  <c r="U18" i="130"/>
  <c r="T18" i="130"/>
  <c r="S18" i="130"/>
  <c r="R18" i="130"/>
  <c r="O18" i="130"/>
  <c r="Q18" i="130"/>
  <c r="P18" i="130"/>
  <c r="U16" i="130"/>
  <c r="O16" i="130"/>
  <c r="T16" i="130"/>
  <c r="S16" i="130"/>
  <c r="R16" i="130"/>
  <c r="Q16" i="130"/>
  <c r="P16" i="130"/>
  <c r="U14" i="130"/>
  <c r="T14" i="130"/>
  <c r="S14" i="130"/>
  <c r="R14" i="130"/>
  <c r="Q14" i="130"/>
  <c r="P14" i="130"/>
  <c r="O14" i="130"/>
  <c r="AC36" i="130"/>
  <c r="AB36" i="130"/>
  <c r="AA36" i="130"/>
  <c r="Z36" i="130"/>
  <c r="Y36" i="130"/>
  <c r="X36" i="130"/>
  <c r="W36" i="130"/>
  <c r="AB34" i="130"/>
  <c r="AA34" i="130"/>
  <c r="Z34" i="130"/>
  <c r="Y34" i="130"/>
  <c r="X34" i="130"/>
  <c r="W34" i="130"/>
  <c r="AC34" i="130"/>
  <c r="AA32" i="130"/>
  <c r="Z32" i="130"/>
  <c r="Y32" i="130"/>
  <c r="X32" i="130"/>
  <c r="W32" i="130"/>
  <c r="AB32" i="130"/>
  <c r="AC32" i="130"/>
  <c r="Y30" i="130"/>
  <c r="X30" i="130"/>
  <c r="W30" i="130"/>
  <c r="AC30" i="130"/>
  <c r="AB30" i="130"/>
  <c r="Z30" i="130"/>
  <c r="AA30" i="130"/>
  <c r="W28" i="130"/>
  <c r="X28" i="130"/>
  <c r="AC28" i="130"/>
  <c r="AB28" i="130"/>
  <c r="AA28" i="130"/>
  <c r="Z28" i="130"/>
  <c r="Y28" i="130"/>
  <c r="W26" i="130"/>
  <c r="AC26" i="130"/>
  <c r="AB26" i="130"/>
  <c r="AA26" i="130"/>
  <c r="Z26" i="130"/>
  <c r="Y26" i="130"/>
  <c r="X26" i="130"/>
  <c r="AC24" i="130"/>
  <c r="AB24" i="130"/>
  <c r="AA24" i="130"/>
  <c r="Z24" i="130"/>
  <c r="Y24" i="130"/>
  <c r="X24" i="130"/>
  <c r="W24" i="130"/>
  <c r="AB22" i="130"/>
  <c r="AA22" i="130"/>
  <c r="Z22" i="130"/>
  <c r="AC22" i="130"/>
  <c r="Y22" i="130"/>
  <c r="X22" i="130"/>
  <c r="W22" i="130"/>
  <c r="AA20" i="130"/>
  <c r="Z20" i="130"/>
  <c r="Y20" i="130"/>
  <c r="X20" i="130"/>
  <c r="W20" i="130"/>
  <c r="AC20" i="130"/>
  <c r="AB20" i="130"/>
  <c r="Z18" i="130"/>
  <c r="Y18" i="130"/>
  <c r="X18" i="130"/>
  <c r="W18" i="130"/>
  <c r="AC18" i="130"/>
  <c r="AA18" i="130"/>
  <c r="AB18" i="130"/>
  <c r="Y16" i="130"/>
  <c r="X16" i="130"/>
  <c r="W16" i="130"/>
  <c r="Z16" i="130"/>
  <c r="AC16" i="130"/>
  <c r="AB16" i="130"/>
  <c r="AA16" i="130"/>
  <c r="X14" i="130"/>
  <c r="W14" i="130"/>
  <c r="AC14" i="130"/>
  <c r="Y14" i="130"/>
  <c r="AB14" i="130"/>
  <c r="AA14" i="130"/>
  <c r="Z14" i="130"/>
  <c r="O36" i="130"/>
  <c r="U36" i="130"/>
  <c r="T36" i="130"/>
  <c r="S36" i="130"/>
  <c r="R36" i="130"/>
  <c r="Q36" i="130"/>
  <c r="P36" i="130"/>
  <c r="U34" i="130"/>
  <c r="T34" i="130"/>
  <c r="S34" i="130"/>
  <c r="R34" i="130"/>
  <c r="Q34" i="130"/>
  <c r="P34" i="130"/>
  <c r="O34" i="130"/>
  <c r="T32" i="130"/>
  <c r="S32" i="130"/>
  <c r="R32" i="130"/>
  <c r="Q32" i="130"/>
  <c r="U32" i="130"/>
  <c r="P32" i="130"/>
  <c r="O32" i="130"/>
  <c r="R30" i="130"/>
  <c r="Q30" i="130"/>
  <c r="P30" i="130"/>
  <c r="O30" i="130"/>
  <c r="U30" i="130"/>
  <c r="T30" i="130"/>
  <c r="S30" i="130"/>
  <c r="P28" i="130"/>
  <c r="O28" i="130"/>
  <c r="U28" i="130"/>
  <c r="T28" i="130"/>
  <c r="S28" i="130"/>
  <c r="R28" i="130"/>
  <c r="Q28" i="130"/>
  <c r="O26" i="130"/>
  <c r="P26" i="130"/>
  <c r="U26" i="130"/>
  <c r="T26" i="130"/>
  <c r="S26" i="130"/>
  <c r="R26" i="130"/>
  <c r="Q26" i="130"/>
  <c r="Q36" i="129"/>
  <c r="R36" i="129"/>
  <c r="S36" i="129"/>
  <c r="P36" i="129"/>
  <c r="T36" i="129"/>
  <c r="U36" i="129"/>
  <c r="O36" i="129"/>
  <c r="Q34" i="129"/>
  <c r="R34" i="129"/>
  <c r="S34" i="129"/>
  <c r="T34" i="129"/>
  <c r="U34" i="129"/>
  <c r="P34" i="129"/>
  <c r="O34" i="129"/>
  <c r="S32" i="129"/>
  <c r="T32" i="129"/>
  <c r="U32" i="129"/>
  <c r="O32" i="129"/>
  <c r="P32" i="129"/>
  <c r="Q32" i="129"/>
  <c r="R32" i="129"/>
  <c r="U30" i="129"/>
  <c r="P30" i="129"/>
  <c r="O30" i="129"/>
  <c r="Q30" i="129"/>
  <c r="R30" i="129"/>
  <c r="S30" i="129"/>
  <c r="T30" i="129"/>
  <c r="U28" i="129"/>
  <c r="T28" i="129"/>
  <c r="O28" i="129"/>
  <c r="P28" i="129"/>
  <c r="Q28" i="129"/>
  <c r="R28" i="129"/>
  <c r="S28" i="129"/>
  <c r="U24" i="129"/>
  <c r="O24" i="129"/>
  <c r="T24" i="129"/>
  <c r="P24" i="129"/>
  <c r="Q24" i="129"/>
  <c r="R24" i="129"/>
  <c r="S24" i="129"/>
  <c r="O22" i="129"/>
  <c r="P22" i="129"/>
  <c r="Q22" i="129"/>
  <c r="R22" i="129"/>
  <c r="S22" i="129"/>
  <c r="T22" i="129"/>
  <c r="U22" i="129"/>
  <c r="Q20" i="129"/>
  <c r="R20" i="129"/>
  <c r="S20" i="129"/>
  <c r="T20" i="129"/>
  <c r="U20" i="129"/>
  <c r="O20" i="129"/>
  <c r="P20" i="129"/>
  <c r="S18" i="129"/>
  <c r="T18" i="129"/>
  <c r="U18" i="129"/>
  <c r="O18" i="129"/>
  <c r="P18" i="129"/>
  <c r="Q18" i="129"/>
  <c r="R18" i="129"/>
  <c r="P14" i="129"/>
  <c r="S14" i="129"/>
  <c r="Q14" i="129"/>
  <c r="R14" i="129"/>
  <c r="T14" i="129"/>
  <c r="U14" i="129"/>
  <c r="O14" i="129"/>
  <c r="K35" i="126"/>
  <c r="J35" i="126"/>
  <c r="K15" i="126"/>
  <c r="M21" i="126"/>
  <c r="G31" i="126"/>
  <c r="V15" i="126"/>
  <c r="M27" i="126"/>
  <c r="L17" i="126"/>
  <c r="I37" i="130"/>
  <c r="M37" i="130"/>
  <c r="H33" i="126"/>
  <c r="M39" i="130"/>
  <c r="V29" i="126"/>
  <c r="I19" i="126"/>
  <c r="J19" i="126"/>
  <c r="L15" i="126"/>
  <c r="G15" i="126"/>
  <c r="J39" i="130"/>
  <c r="H17" i="126"/>
  <c r="V13" i="126"/>
  <c r="G17" i="126"/>
  <c r="H19" i="126"/>
  <c r="I21" i="126"/>
  <c r="M29" i="126"/>
  <c r="G33" i="126"/>
  <c r="V37" i="129"/>
  <c r="Y38" i="129" s="1"/>
  <c r="V23" i="126"/>
  <c r="V31" i="126"/>
  <c r="J37" i="130"/>
  <c r="N17" i="126"/>
  <c r="K17" i="126"/>
  <c r="N33" i="126"/>
  <c r="I17" i="126"/>
  <c r="V17" i="126"/>
  <c r="M15" i="126"/>
  <c r="H35" i="126"/>
  <c r="J25" i="126"/>
  <c r="K27" i="126"/>
  <c r="L29" i="126"/>
  <c r="V19" i="126"/>
  <c r="V27" i="126"/>
  <c r="V35" i="126"/>
  <c r="V25" i="126"/>
  <c r="V33" i="126"/>
  <c r="H13" i="126"/>
  <c r="L21" i="126"/>
  <c r="M23" i="126"/>
  <c r="V21" i="126"/>
  <c r="G27" i="126"/>
  <c r="H29" i="126"/>
  <c r="G21" i="126"/>
  <c r="K19" i="126"/>
  <c r="J15" i="126"/>
  <c r="G23" i="126"/>
  <c r="M19" i="126"/>
  <c r="H25" i="126"/>
  <c r="I27" i="126"/>
  <c r="J29" i="126"/>
  <c r="K31" i="126"/>
  <c r="L33" i="126"/>
  <c r="M35" i="126"/>
  <c r="I29" i="126"/>
  <c r="K33" i="126"/>
  <c r="L35" i="126"/>
  <c r="G35" i="126"/>
  <c r="N19" i="126"/>
  <c r="N35" i="126"/>
  <c r="J17" i="126"/>
  <c r="G19" i="126"/>
  <c r="H21" i="126"/>
  <c r="I25" i="126"/>
  <c r="M25" i="126"/>
  <c r="J27" i="126"/>
  <c r="K29" i="126"/>
  <c r="H31" i="126"/>
  <c r="L31" i="126"/>
  <c r="N23" i="126"/>
  <c r="N31" i="126"/>
  <c r="J33" i="126"/>
  <c r="N27" i="126"/>
  <c r="I31" i="126"/>
  <c r="M31" i="126"/>
  <c r="M33" i="126"/>
  <c r="N21" i="126"/>
  <c r="N29" i="126"/>
  <c r="I39" i="130"/>
  <c r="G39" i="130"/>
  <c r="L39" i="130"/>
  <c r="K39" i="130"/>
  <c r="K37" i="130"/>
  <c r="H39" i="130"/>
  <c r="G37" i="130"/>
  <c r="H37" i="130"/>
  <c r="L37" i="130"/>
  <c r="V39" i="130"/>
  <c r="AB40" i="130" s="1"/>
  <c r="F17" i="130"/>
  <c r="K18" i="130" s="1"/>
  <c r="G11" i="130"/>
  <c r="V11" i="130"/>
  <c r="F35" i="130"/>
  <c r="J36" i="130" s="1"/>
  <c r="F33" i="130"/>
  <c r="L34" i="130" s="1"/>
  <c r="F31" i="130"/>
  <c r="L32" i="130" s="1"/>
  <c r="N39" i="130"/>
  <c r="U40" i="130" s="1"/>
  <c r="F27" i="130"/>
  <c r="G28" i="130" s="1"/>
  <c r="F25" i="130"/>
  <c r="F23" i="130"/>
  <c r="I24" i="130" s="1"/>
  <c r="F19" i="130"/>
  <c r="K20" i="130" s="1"/>
  <c r="L11" i="130"/>
  <c r="K11" i="130"/>
  <c r="F15" i="130"/>
  <c r="M16" i="130" s="1"/>
  <c r="F13" i="130"/>
  <c r="F33" i="129"/>
  <c r="H34" i="129" s="1"/>
  <c r="F17" i="129"/>
  <c r="N11" i="130"/>
  <c r="S12" i="130" s="1"/>
  <c r="F29" i="130"/>
  <c r="G30" i="130" s="1"/>
  <c r="N37" i="130"/>
  <c r="R38" i="130" s="1"/>
  <c r="V37" i="130"/>
  <c r="Z38" i="130" s="1"/>
  <c r="I11" i="130"/>
  <c r="M11" i="130"/>
  <c r="J11" i="130"/>
  <c r="F21" i="130"/>
  <c r="I22" i="130" s="1"/>
  <c r="H11" i="130"/>
  <c r="V39" i="129"/>
  <c r="Z40" i="129" s="1"/>
  <c r="F27" i="129"/>
  <c r="G28" i="129" s="1"/>
  <c r="F35" i="129"/>
  <c r="M36" i="129" s="1"/>
  <c r="F15" i="129"/>
  <c r="I16" i="129" s="1"/>
  <c r="F23" i="129"/>
  <c r="F31" i="129"/>
  <c r="G32" i="129" s="1"/>
  <c r="F19" i="129"/>
  <c r="F21" i="129"/>
  <c r="F29" i="129"/>
  <c r="M30" i="129" s="1"/>
  <c r="AD48" i="48"/>
  <c r="AD45" i="48"/>
  <c r="W47" i="48"/>
  <c r="AD42" i="48"/>
  <c r="AD39" i="48"/>
  <c r="AD36" i="48"/>
  <c r="AD37" i="48" s="1"/>
  <c r="AD33" i="48"/>
  <c r="AD31" i="48"/>
  <c r="AD27" i="48"/>
  <c r="AD28" i="48" s="1"/>
  <c r="AD24" i="48"/>
  <c r="AD25" i="48" s="1"/>
  <c r="AD21" i="48"/>
  <c r="AD18" i="48"/>
  <c r="AD19" i="48" s="1"/>
  <c r="AD16" i="48"/>
  <c r="O48" i="48"/>
  <c r="O49" i="48" s="1"/>
  <c r="G48" i="48"/>
  <c r="O45" i="48"/>
  <c r="O46" i="48" s="1"/>
  <c r="G45" i="48"/>
  <c r="K47" i="48" s="1"/>
  <c r="O42" i="48"/>
  <c r="O43" i="48" s="1"/>
  <c r="G42" i="48"/>
  <c r="O39" i="48"/>
  <c r="O40" i="48" s="1"/>
  <c r="G39" i="48"/>
  <c r="O36" i="48"/>
  <c r="O37" i="48" s="1"/>
  <c r="G36" i="48"/>
  <c r="O33" i="48"/>
  <c r="O34" i="48" s="1"/>
  <c r="G33" i="48"/>
  <c r="M35" i="48" s="1"/>
  <c r="O30" i="48"/>
  <c r="O31" i="48" s="1"/>
  <c r="G30" i="48"/>
  <c r="O27" i="48"/>
  <c r="O28" i="48" s="1"/>
  <c r="G27" i="48"/>
  <c r="O24" i="48"/>
  <c r="O25" i="48" s="1"/>
  <c r="G24" i="48"/>
  <c r="O21" i="48"/>
  <c r="O22" i="48" s="1"/>
  <c r="G21" i="48"/>
  <c r="O18" i="48"/>
  <c r="R12" i="130" l="1"/>
  <c r="Q12" i="130"/>
  <c r="P12" i="130"/>
  <c r="O12" i="130"/>
  <c r="T12" i="130"/>
  <c r="U12" i="130"/>
  <c r="X36" i="126"/>
  <c r="Y36" i="126"/>
  <c r="Z36" i="126"/>
  <c r="AC36" i="126"/>
  <c r="AA36" i="126"/>
  <c r="AB36" i="126"/>
  <c r="W36" i="126"/>
  <c r="X34" i="126"/>
  <c r="Y34" i="126"/>
  <c r="Z34" i="126"/>
  <c r="AA34" i="126"/>
  <c r="AC34" i="126"/>
  <c r="W34" i="126"/>
  <c r="AB34" i="126"/>
  <c r="W32" i="126"/>
  <c r="X32" i="126"/>
  <c r="Z32" i="126"/>
  <c r="AB32" i="126"/>
  <c r="AC32" i="126"/>
  <c r="Y32" i="126"/>
  <c r="AA32" i="126"/>
  <c r="Z24" i="126"/>
  <c r="AA24" i="126"/>
  <c r="AB24" i="126"/>
  <c r="AC24" i="126"/>
  <c r="W24" i="126"/>
  <c r="Y24" i="126"/>
  <c r="X24" i="126"/>
  <c r="Y22" i="126"/>
  <c r="AA22" i="126"/>
  <c r="AB22" i="126"/>
  <c r="Z22" i="126"/>
  <c r="W22" i="126"/>
  <c r="AC22" i="126"/>
  <c r="X22" i="126"/>
  <c r="X20" i="126"/>
  <c r="Y20" i="126"/>
  <c r="Z20" i="126"/>
  <c r="AA20" i="126"/>
  <c r="AB20" i="126"/>
  <c r="W20" i="126"/>
  <c r="AC20" i="126"/>
  <c r="W18" i="126"/>
  <c r="X18" i="126"/>
  <c r="Y18" i="126"/>
  <c r="AA18" i="126"/>
  <c r="Z18" i="126"/>
  <c r="AB18" i="126"/>
  <c r="AC18" i="126"/>
  <c r="W16" i="126"/>
  <c r="Z16" i="126"/>
  <c r="AB16" i="126"/>
  <c r="X16" i="126"/>
  <c r="AA16" i="126"/>
  <c r="Y16" i="126"/>
  <c r="AC16" i="126"/>
  <c r="AC14" i="126"/>
  <c r="W14" i="126"/>
  <c r="Z14" i="126"/>
  <c r="X14" i="126"/>
  <c r="AA14" i="126"/>
  <c r="AB14" i="126"/>
  <c r="Y14" i="126"/>
  <c r="T34" i="126"/>
  <c r="U34" i="126"/>
  <c r="O34" i="126"/>
  <c r="P34" i="126"/>
  <c r="R34" i="126"/>
  <c r="S34" i="126"/>
  <c r="Q34" i="126"/>
  <c r="T36" i="126"/>
  <c r="U36" i="126"/>
  <c r="O36" i="126"/>
  <c r="P36" i="126"/>
  <c r="Q36" i="126"/>
  <c r="R36" i="126"/>
  <c r="S36" i="126"/>
  <c r="O24" i="126"/>
  <c r="P24" i="126"/>
  <c r="Q24" i="126"/>
  <c r="S24" i="126"/>
  <c r="T24" i="126"/>
  <c r="U24" i="126"/>
  <c r="R24" i="126"/>
  <c r="U22" i="126"/>
  <c r="P22" i="126"/>
  <c r="T22" i="126"/>
  <c r="S22" i="126"/>
  <c r="Q22" i="126"/>
  <c r="O22" i="126"/>
  <c r="R22" i="126"/>
  <c r="U20" i="126"/>
  <c r="O20" i="126"/>
  <c r="P20" i="126"/>
  <c r="Q20" i="126"/>
  <c r="R20" i="126"/>
  <c r="T20" i="126"/>
  <c r="S20" i="126"/>
  <c r="S18" i="126"/>
  <c r="U18" i="126"/>
  <c r="O18" i="126"/>
  <c r="Q18" i="126"/>
  <c r="T18" i="126"/>
  <c r="P18" i="126"/>
  <c r="R18" i="126"/>
  <c r="S32" i="126"/>
  <c r="T32" i="126"/>
  <c r="R32" i="126"/>
  <c r="O32" i="126"/>
  <c r="Q32" i="126"/>
  <c r="U32" i="126"/>
  <c r="P32" i="126"/>
  <c r="AC30" i="126"/>
  <c r="X30" i="126"/>
  <c r="Y30" i="126"/>
  <c r="Z30" i="126"/>
  <c r="AB30" i="126"/>
  <c r="W30" i="126"/>
  <c r="AA30" i="126"/>
  <c r="Q30" i="126"/>
  <c r="R30" i="126"/>
  <c r="S30" i="126"/>
  <c r="T30" i="126"/>
  <c r="U30" i="126"/>
  <c r="O30" i="126"/>
  <c r="P30" i="126"/>
  <c r="AC28" i="126"/>
  <c r="AB28" i="126"/>
  <c r="W28" i="126"/>
  <c r="X28" i="126"/>
  <c r="Y28" i="126"/>
  <c r="Z28" i="126"/>
  <c r="AA28" i="126"/>
  <c r="P28" i="126"/>
  <c r="Q28" i="126"/>
  <c r="R28" i="126"/>
  <c r="S28" i="126"/>
  <c r="U28" i="126"/>
  <c r="O28" i="126"/>
  <c r="T28" i="126"/>
  <c r="W26" i="126"/>
  <c r="AA26" i="126"/>
  <c r="X26" i="126"/>
  <c r="Z26" i="126"/>
  <c r="AB26" i="126"/>
  <c r="AC26" i="126"/>
  <c r="Y26" i="126"/>
  <c r="G12" i="48"/>
  <c r="G13" i="48" s="1"/>
  <c r="AA40" i="130"/>
  <c r="Z40" i="130"/>
  <c r="Y40" i="130"/>
  <c r="X40" i="130"/>
  <c r="W40" i="130"/>
  <c r="AC40" i="130"/>
  <c r="Y38" i="130"/>
  <c r="X38" i="130"/>
  <c r="W38" i="130"/>
  <c r="H28" i="130"/>
  <c r="AC38" i="130"/>
  <c r="AB38" i="130"/>
  <c r="AA38" i="130"/>
  <c r="G24" i="130"/>
  <c r="M24" i="130"/>
  <c r="L24" i="130"/>
  <c r="K24" i="130"/>
  <c r="J24" i="130"/>
  <c r="H24" i="130"/>
  <c r="H22" i="130"/>
  <c r="G22" i="130"/>
  <c r="M22" i="130"/>
  <c r="L22" i="130"/>
  <c r="K22" i="130"/>
  <c r="J22" i="130"/>
  <c r="I20" i="130"/>
  <c r="H20" i="130"/>
  <c r="G20" i="130"/>
  <c r="M20" i="130"/>
  <c r="L20" i="130"/>
  <c r="J20" i="130"/>
  <c r="J18" i="130"/>
  <c r="I18" i="130"/>
  <c r="H18" i="130"/>
  <c r="G18" i="130"/>
  <c r="M18" i="130"/>
  <c r="L18" i="130"/>
  <c r="K16" i="130"/>
  <c r="J16" i="130"/>
  <c r="I16" i="130"/>
  <c r="H16" i="130"/>
  <c r="G16" i="130"/>
  <c r="L16" i="130"/>
  <c r="AC12" i="130"/>
  <c r="AB12" i="130"/>
  <c r="AA12" i="130"/>
  <c r="Z12" i="130"/>
  <c r="Y12" i="130"/>
  <c r="X12" i="130"/>
  <c r="W12" i="130"/>
  <c r="J14" i="130"/>
  <c r="K14" i="130"/>
  <c r="I14" i="130"/>
  <c r="H14" i="130"/>
  <c r="M14" i="130"/>
  <c r="L14" i="130"/>
  <c r="G14" i="130"/>
  <c r="I36" i="130"/>
  <c r="H36" i="130"/>
  <c r="G36" i="130"/>
  <c r="M36" i="130"/>
  <c r="L36" i="130"/>
  <c r="K36" i="130"/>
  <c r="J34" i="130"/>
  <c r="I34" i="130"/>
  <c r="H34" i="130"/>
  <c r="G34" i="130"/>
  <c r="K34" i="130"/>
  <c r="M34" i="130"/>
  <c r="O40" i="130"/>
  <c r="K32" i="130"/>
  <c r="J32" i="130"/>
  <c r="I32" i="130"/>
  <c r="H32" i="130"/>
  <c r="G32" i="130"/>
  <c r="M32" i="130"/>
  <c r="P40" i="130"/>
  <c r="T40" i="130"/>
  <c r="J30" i="130"/>
  <c r="Q38" i="130"/>
  <c r="R40" i="130"/>
  <c r="I30" i="130"/>
  <c r="L30" i="130"/>
  <c r="H30" i="130"/>
  <c r="S40" i="130"/>
  <c r="M30" i="130"/>
  <c r="Q40" i="130"/>
  <c r="K30" i="130"/>
  <c r="K28" i="130"/>
  <c r="U38" i="130"/>
  <c r="P38" i="130"/>
  <c r="J28" i="130"/>
  <c r="M28" i="130"/>
  <c r="T38" i="130"/>
  <c r="S38" i="130"/>
  <c r="I28" i="130"/>
  <c r="O38" i="130"/>
  <c r="L28" i="130"/>
  <c r="H26" i="130"/>
  <c r="M26" i="130"/>
  <c r="L26" i="130"/>
  <c r="I26" i="130"/>
  <c r="K26" i="130"/>
  <c r="J26" i="130"/>
  <c r="G26" i="130"/>
  <c r="L32" i="129"/>
  <c r="Y40" i="129"/>
  <c r="X40" i="129"/>
  <c r="W40" i="129"/>
  <c r="AC40" i="129"/>
  <c r="AB40" i="129"/>
  <c r="AA40" i="129"/>
  <c r="X38" i="129"/>
  <c r="W38" i="129"/>
  <c r="AC38" i="129"/>
  <c r="AB38" i="129"/>
  <c r="AA38" i="129"/>
  <c r="G36" i="129"/>
  <c r="L36" i="129"/>
  <c r="K36" i="129"/>
  <c r="J36" i="129"/>
  <c r="I36" i="129"/>
  <c r="H36" i="129"/>
  <c r="M34" i="129"/>
  <c r="L34" i="129"/>
  <c r="K34" i="129"/>
  <c r="G34" i="129"/>
  <c r="J34" i="129"/>
  <c r="I34" i="129"/>
  <c r="M32" i="129"/>
  <c r="K32" i="129"/>
  <c r="J32" i="129"/>
  <c r="I32" i="129"/>
  <c r="H32" i="129"/>
  <c r="L30" i="129"/>
  <c r="K30" i="129"/>
  <c r="J30" i="129"/>
  <c r="I30" i="129"/>
  <c r="H30" i="129"/>
  <c r="G30" i="129"/>
  <c r="J24" i="129"/>
  <c r="M24" i="129"/>
  <c r="L24" i="129"/>
  <c r="K24" i="129"/>
  <c r="G24" i="129"/>
  <c r="I24" i="129"/>
  <c r="H24" i="129"/>
  <c r="J22" i="129"/>
  <c r="I22" i="129"/>
  <c r="M22" i="129"/>
  <c r="H22" i="129"/>
  <c r="G22" i="129"/>
  <c r="L22" i="129"/>
  <c r="K22" i="129"/>
  <c r="L20" i="129"/>
  <c r="J20" i="129"/>
  <c r="I20" i="129"/>
  <c r="K20" i="129"/>
  <c r="H20" i="129"/>
  <c r="M20" i="129"/>
  <c r="G20" i="129"/>
  <c r="J18" i="129"/>
  <c r="I18" i="129"/>
  <c r="L18" i="129"/>
  <c r="K18" i="129"/>
  <c r="H18" i="129"/>
  <c r="M18" i="129"/>
  <c r="G18" i="129"/>
  <c r="G16" i="129"/>
  <c r="M16" i="129"/>
  <c r="L16" i="129"/>
  <c r="K16" i="129"/>
  <c r="J16" i="129"/>
  <c r="H16" i="129"/>
  <c r="I28" i="129"/>
  <c r="L28" i="129"/>
  <c r="J28" i="129"/>
  <c r="H28" i="129"/>
  <c r="M28" i="129"/>
  <c r="K28" i="129"/>
  <c r="M50" i="48"/>
  <c r="L50" i="48"/>
  <c r="M47" i="48"/>
  <c r="L47" i="48"/>
  <c r="K44" i="48"/>
  <c r="M44" i="48"/>
  <c r="L44" i="48"/>
  <c r="M41" i="48"/>
  <c r="L41" i="48"/>
  <c r="M38" i="48"/>
  <c r="L38" i="48"/>
  <c r="L35" i="48"/>
  <c r="L32" i="48"/>
  <c r="L31" i="48"/>
  <c r="M31" i="48"/>
  <c r="M32" i="48"/>
  <c r="N23" i="48"/>
  <c r="M23" i="48"/>
  <c r="L23" i="48"/>
  <c r="K23" i="48"/>
  <c r="J23" i="48"/>
  <c r="I23" i="48"/>
  <c r="M29" i="48"/>
  <c r="L29" i="48"/>
  <c r="M26" i="48"/>
  <c r="L26" i="48"/>
  <c r="F15" i="126"/>
  <c r="K16" i="126" s="1"/>
  <c r="G11" i="126"/>
  <c r="M19" i="48"/>
  <c r="L19" i="48"/>
  <c r="M25" i="48"/>
  <c r="L25" i="48"/>
  <c r="M37" i="48"/>
  <c r="L37" i="48"/>
  <c r="M43" i="48"/>
  <c r="L43" i="48"/>
  <c r="M49" i="48"/>
  <c r="L49" i="48"/>
  <c r="M22" i="48"/>
  <c r="L22" i="48"/>
  <c r="M28" i="48"/>
  <c r="L28" i="48"/>
  <c r="M34" i="48"/>
  <c r="L34" i="48"/>
  <c r="M40" i="48"/>
  <c r="L40" i="48"/>
  <c r="M46" i="48"/>
  <c r="L46" i="48"/>
  <c r="G31" i="48"/>
  <c r="AD40" i="48"/>
  <c r="AD46" i="48"/>
  <c r="AC43" i="48"/>
  <c r="Y43" i="48"/>
  <c r="AE43" i="48"/>
  <c r="AB43" i="48"/>
  <c r="X43" i="48"/>
  <c r="AF43" i="48"/>
  <c r="AA43" i="48"/>
  <c r="W43" i="48"/>
  <c r="Z43" i="48"/>
  <c r="AF49" i="48"/>
  <c r="AA49" i="48"/>
  <c r="W49" i="48"/>
  <c r="X49" i="48"/>
  <c r="AE49" i="48"/>
  <c r="Z49" i="48"/>
  <c r="AC49" i="48"/>
  <c r="Y49" i="48"/>
  <c r="AB49" i="48"/>
  <c r="AD43" i="48"/>
  <c r="AD49" i="48"/>
  <c r="AE40" i="48"/>
  <c r="Z40" i="48"/>
  <c r="AF40" i="48"/>
  <c r="AC40" i="48"/>
  <c r="Y40" i="48"/>
  <c r="W40" i="48"/>
  <c r="AB40" i="48"/>
  <c r="X40" i="48"/>
  <c r="AA40" i="48"/>
  <c r="AB46" i="48"/>
  <c r="X46" i="48"/>
  <c r="AF46" i="48"/>
  <c r="AA46" i="48"/>
  <c r="W46" i="48"/>
  <c r="AC46" i="48"/>
  <c r="AE46" i="48"/>
  <c r="Z46" i="48"/>
  <c r="Y46" i="48"/>
  <c r="O19" i="48"/>
  <c r="O12" i="48"/>
  <c r="O13" i="48" s="1"/>
  <c r="G39" i="126"/>
  <c r="G37" i="126"/>
  <c r="F21" i="126"/>
  <c r="V51" i="48"/>
  <c r="F27" i="126"/>
  <c r="AD50" i="48"/>
  <c r="Z50" i="48"/>
  <c r="AB50" i="48"/>
  <c r="AC50" i="48"/>
  <c r="Y50" i="48"/>
  <c r="AA50" i="48"/>
  <c r="W50" i="48"/>
  <c r="X50" i="48"/>
  <c r="V49" i="48"/>
  <c r="AC47" i="48"/>
  <c r="Y47" i="48"/>
  <c r="AD47" i="48"/>
  <c r="Z47" i="48"/>
  <c r="AA47" i="48"/>
  <c r="AB47" i="48"/>
  <c r="X47" i="48"/>
  <c r="V46" i="48"/>
  <c r="AB44" i="48"/>
  <c r="X44" i="48"/>
  <c r="V43" i="48"/>
  <c r="Z44" i="48"/>
  <c r="AA44" i="48"/>
  <c r="AC44" i="48"/>
  <c r="Y44" i="48"/>
  <c r="AD44" i="48"/>
  <c r="W44" i="48"/>
  <c r="AD41" i="48"/>
  <c r="Z41" i="48"/>
  <c r="AB41" i="48"/>
  <c r="AC41" i="48"/>
  <c r="AA41" i="48"/>
  <c r="W41" i="48"/>
  <c r="X41" i="48"/>
  <c r="V40" i="48"/>
  <c r="Y41" i="48"/>
  <c r="AB38" i="48"/>
  <c r="X38" i="48"/>
  <c r="V37" i="48"/>
  <c r="AD38" i="48"/>
  <c r="W38" i="48"/>
  <c r="AC38" i="48"/>
  <c r="Y38" i="48"/>
  <c r="Z38" i="48"/>
  <c r="AA38" i="48"/>
  <c r="AD34" i="48"/>
  <c r="AD35" i="48"/>
  <c r="AD32" i="48"/>
  <c r="Z32" i="48"/>
  <c r="X32" i="48"/>
  <c r="V31" i="48"/>
  <c r="Y32" i="48"/>
  <c r="AA32" i="48"/>
  <c r="W32" i="48"/>
  <c r="AB32" i="48"/>
  <c r="AC32" i="48"/>
  <c r="AC29" i="48"/>
  <c r="Y29" i="48"/>
  <c r="Z29" i="48"/>
  <c r="W29" i="48"/>
  <c r="AB29" i="48"/>
  <c r="X29" i="48"/>
  <c r="V28" i="48"/>
  <c r="AD29" i="48"/>
  <c r="AA29" i="48"/>
  <c r="AB26" i="48"/>
  <c r="X26" i="48"/>
  <c r="V25" i="48"/>
  <c r="Y26" i="48"/>
  <c r="AD26" i="48"/>
  <c r="AA26" i="48"/>
  <c r="AC26" i="48"/>
  <c r="AA23" i="48"/>
  <c r="W23" i="48"/>
  <c r="X23" i="48"/>
  <c r="V22" i="48"/>
  <c r="AC23" i="48"/>
  <c r="Y23" i="48"/>
  <c r="AD22" i="48"/>
  <c r="AD23" i="48"/>
  <c r="AD20" i="48"/>
  <c r="Z20" i="48"/>
  <c r="X20" i="48"/>
  <c r="Y20" i="48"/>
  <c r="AA20" i="48"/>
  <c r="W20" i="48"/>
  <c r="AB20" i="48"/>
  <c r="V19" i="48"/>
  <c r="AC20" i="48"/>
  <c r="AC17" i="48"/>
  <c r="Y17" i="48"/>
  <c r="AD17" i="48"/>
  <c r="AB17" i="48"/>
  <c r="X17" i="48"/>
  <c r="Z17" i="48"/>
  <c r="W17" i="48"/>
  <c r="H50" i="48"/>
  <c r="N50" i="48"/>
  <c r="O50" i="48"/>
  <c r="K50" i="48"/>
  <c r="I50" i="48"/>
  <c r="G49" i="48"/>
  <c r="J50" i="48"/>
  <c r="O47" i="48"/>
  <c r="I47" i="48"/>
  <c r="N47" i="48"/>
  <c r="H47" i="48"/>
  <c r="G46" i="48"/>
  <c r="J47" i="48"/>
  <c r="N44" i="48"/>
  <c r="J44" i="48"/>
  <c r="I44" i="48"/>
  <c r="G43" i="48"/>
  <c r="O44" i="48"/>
  <c r="H44" i="48"/>
  <c r="H41" i="48"/>
  <c r="O41" i="48"/>
  <c r="I41" i="48"/>
  <c r="G40" i="48"/>
  <c r="N41" i="48"/>
  <c r="J41" i="48"/>
  <c r="K41" i="48"/>
  <c r="N38" i="48"/>
  <c r="J38" i="48"/>
  <c r="I38" i="48"/>
  <c r="G37" i="48"/>
  <c r="O38" i="48"/>
  <c r="K38" i="48"/>
  <c r="H38" i="48"/>
  <c r="I35" i="48"/>
  <c r="G34" i="48"/>
  <c r="J35" i="48"/>
  <c r="H35" i="48"/>
  <c r="N35" i="48"/>
  <c r="O35" i="48"/>
  <c r="K35" i="48"/>
  <c r="H32" i="48"/>
  <c r="K32" i="48"/>
  <c r="I32" i="48"/>
  <c r="N32" i="48"/>
  <c r="J32" i="48"/>
  <c r="O32" i="48"/>
  <c r="O29" i="48"/>
  <c r="K29" i="48"/>
  <c r="H29" i="48"/>
  <c r="I29" i="48"/>
  <c r="G28" i="48"/>
  <c r="N29" i="48"/>
  <c r="J29" i="48"/>
  <c r="N26" i="48"/>
  <c r="J26" i="48"/>
  <c r="I26" i="48"/>
  <c r="G25" i="48"/>
  <c r="O26" i="48"/>
  <c r="K26" i="48"/>
  <c r="H26" i="48"/>
  <c r="G22" i="48"/>
  <c r="O23" i="48"/>
  <c r="H23" i="48"/>
  <c r="H20" i="48"/>
  <c r="G19" i="48"/>
  <c r="J20" i="48"/>
  <c r="O20" i="48"/>
  <c r="I20" i="48"/>
  <c r="H39" i="126"/>
  <c r="F23" i="126"/>
  <c r="L39" i="126"/>
  <c r="H37" i="126"/>
  <c r="F19" i="126"/>
  <c r="L20" i="126" s="1"/>
  <c r="V37" i="126"/>
  <c r="J39" i="126"/>
  <c r="L37" i="126"/>
  <c r="F35" i="126"/>
  <c r="I36" i="126" s="1"/>
  <c r="M37" i="126"/>
  <c r="V39" i="126"/>
  <c r="K39" i="126"/>
  <c r="N39" i="126"/>
  <c r="N37" i="126"/>
  <c r="M39" i="126"/>
  <c r="F17" i="126"/>
  <c r="M18" i="126" s="1"/>
  <c r="F29" i="126"/>
  <c r="G30" i="126" s="1"/>
  <c r="J37" i="126"/>
  <c r="F31" i="126"/>
  <c r="J32" i="126" s="1"/>
  <c r="K37" i="126"/>
  <c r="I37" i="126"/>
  <c r="F33" i="126"/>
  <c r="I34" i="126" s="1"/>
  <c r="I39" i="126"/>
  <c r="F39" i="130"/>
  <c r="K40" i="130" s="1"/>
  <c r="F37" i="130"/>
  <c r="K38" i="130" s="1"/>
  <c r="F11" i="130"/>
  <c r="G12" i="130" l="1"/>
  <c r="M34" i="126"/>
  <c r="L34" i="126"/>
  <c r="J34" i="126"/>
  <c r="H34" i="126"/>
  <c r="K34" i="126"/>
  <c r="G34" i="126"/>
  <c r="G36" i="126"/>
  <c r="H36" i="126"/>
  <c r="M36" i="126"/>
  <c r="K36" i="126"/>
  <c r="L36" i="126"/>
  <c r="J36" i="126"/>
  <c r="I24" i="126"/>
  <c r="H24" i="126"/>
  <c r="L24" i="126"/>
  <c r="J24" i="126"/>
  <c r="K24" i="126"/>
  <c r="M24" i="126"/>
  <c r="G24" i="126"/>
  <c r="J22" i="126"/>
  <c r="K22" i="126"/>
  <c r="I22" i="126"/>
  <c r="M22" i="126"/>
  <c r="G22" i="126"/>
  <c r="H22" i="126"/>
  <c r="L22" i="126"/>
  <c r="M20" i="126"/>
  <c r="K20" i="126"/>
  <c r="I20" i="126"/>
  <c r="H20" i="126"/>
  <c r="G20" i="126"/>
  <c r="J20" i="126"/>
  <c r="G18" i="126"/>
  <c r="J18" i="126"/>
  <c r="L18" i="126"/>
  <c r="K18" i="126"/>
  <c r="I18" i="126"/>
  <c r="H18" i="126"/>
  <c r="J16" i="126"/>
  <c r="L16" i="126"/>
  <c r="G16" i="126"/>
  <c r="I16" i="126"/>
  <c r="H16" i="126"/>
  <c r="M16" i="126"/>
  <c r="G32" i="126"/>
  <c r="L32" i="126"/>
  <c r="H32" i="126"/>
  <c r="I32" i="126"/>
  <c r="M32" i="126"/>
  <c r="K32" i="126"/>
  <c r="W40" i="126"/>
  <c r="X40" i="126"/>
  <c r="Y40" i="126"/>
  <c r="Z40" i="126"/>
  <c r="AB40" i="126"/>
  <c r="AA40" i="126"/>
  <c r="AC40" i="126"/>
  <c r="S40" i="126"/>
  <c r="P40" i="126"/>
  <c r="U40" i="126"/>
  <c r="T40" i="126"/>
  <c r="O40" i="126"/>
  <c r="Q40" i="126"/>
  <c r="R40" i="126"/>
  <c r="I30" i="126"/>
  <c r="J30" i="126"/>
  <c r="M30" i="126"/>
  <c r="L30" i="126"/>
  <c r="K30" i="126"/>
  <c r="H30" i="126"/>
  <c r="X38" i="126"/>
  <c r="AA38" i="126"/>
  <c r="Y38" i="126"/>
  <c r="Z38" i="126"/>
  <c r="AB38" i="126"/>
  <c r="AC38" i="126"/>
  <c r="W38" i="126"/>
  <c r="H28" i="126"/>
  <c r="L28" i="126"/>
  <c r="M28" i="126"/>
  <c r="K28" i="126"/>
  <c r="G28" i="126"/>
  <c r="I28" i="126"/>
  <c r="R38" i="126"/>
  <c r="Q38" i="126"/>
  <c r="T38" i="126"/>
  <c r="U38" i="126"/>
  <c r="O38" i="126"/>
  <c r="P38" i="126"/>
  <c r="S38" i="126"/>
  <c r="J28" i="126"/>
  <c r="H14" i="48"/>
  <c r="I12" i="130"/>
  <c r="H12" i="130"/>
  <c r="J12" i="130"/>
  <c r="M12" i="130"/>
  <c r="L12" i="130"/>
  <c r="K12" i="130"/>
  <c r="J40" i="130"/>
  <c r="L38" i="130"/>
  <c r="J38" i="130"/>
  <c r="I40" i="130"/>
  <c r="L40" i="130"/>
  <c r="G40" i="130"/>
  <c r="M40" i="130"/>
  <c r="I38" i="130"/>
  <c r="H40" i="130"/>
  <c r="G38" i="130"/>
  <c r="M38" i="130"/>
  <c r="H38" i="130"/>
  <c r="F39" i="126"/>
  <c r="M40" i="126" s="1"/>
  <c r="F37" i="126"/>
  <c r="I38" i="126" s="1"/>
  <c r="I48" i="105"/>
  <c r="E48" i="105"/>
  <c r="I45" i="105"/>
  <c r="E45" i="105"/>
  <c r="I42" i="105"/>
  <c r="E42" i="105"/>
  <c r="I39" i="105"/>
  <c r="E39" i="105"/>
  <c r="G41" i="105" s="1"/>
  <c r="I36" i="105"/>
  <c r="E36" i="105"/>
  <c r="I33" i="105"/>
  <c r="G26" i="111"/>
  <c r="I30" i="105"/>
  <c r="E30" i="105"/>
  <c r="E27" i="105"/>
  <c r="I24" i="105"/>
  <c r="E24" i="105"/>
  <c r="I21" i="105"/>
  <c r="E21" i="105"/>
  <c r="E18" i="105"/>
  <c r="L34" i="107"/>
  <c r="M33" i="107"/>
  <c r="L32" i="107"/>
  <c r="M31" i="107"/>
  <c r="L30" i="107"/>
  <c r="M29" i="107"/>
  <c r="L28" i="107"/>
  <c r="M27" i="107"/>
  <c r="L26" i="107"/>
  <c r="M25" i="107"/>
  <c r="M21" i="107"/>
  <c r="M19" i="107"/>
  <c r="M17" i="107"/>
  <c r="M15" i="107"/>
  <c r="M13" i="107"/>
  <c r="M11" i="107"/>
  <c r="I33" i="107"/>
  <c r="H32" i="107"/>
  <c r="I31" i="107"/>
  <c r="H30" i="107"/>
  <c r="I29" i="107"/>
  <c r="H28" i="107"/>
  <c r="I27" i="107"/>
  <c r="H26" i="107"/>
  <c r="I25" i="107"/>
  <c r="I23" i="107"/>
  <c r="H22" i="107"/>
  <c r="I21" i="107"/>
  <c r="H20" i="107"/>
  <c r="I19" i="107"/>
  <c r="H18" i="107"/>
  <c r="I17" i="107"/>
  <c r="I15" i="107"/>
  <c r="I13" i="107"/>
  <c r="O55" i="138"/>
  <c r="N55" i="138"/>
  <c r="M55" i="138"/>
  <c r="L55" i="138"/>
  <c r="K55" i="138"/>
  <c r="J55" i="138"/>
  <c r="I55" i="138"/>
  <c r="H55" i="138"/>
  <c r="G55" i="138"/>
  <c r="F55" i="138"/>
  <c r="O52" i="138"/>
  <c r="N52" i="138"/>
  <c r="M52" i="138"/>
  <c r="L52" i="138"/>
  <c r="K52" i="138"/>
  <c r="J52" i="138"/>
  <c r="I52" i="138"/>
  <c r="G52" i="138"/>
  <c r="F48" i="138"/>
  <c r="K42" i="138"/>
  <c r="P13" i="138"/>
  <c r="O13" i="138"/>
  <c r="N13" i="138"/>
  <c r="M13" i="138"/>
  <c r="L13" i="138"/>
  <c r="K13" i="138"/>
  <c r="J13" i="138"/>
  <c r="I13" i="138"/>
  <c r="H13" i="138"/>
  <c r="G13" i="138"/>
  <c r="F13" i="138"/>
  <c r="P52" i="137"/>
  <c r="E49" i="137"/>
  <c r="E46" i="137"/>
  <c r="E43" i="137"/>
  <c r="E40" i="137"/>
  <c r="I42" i="137" s="1"/>
  <c r="E37" i="137"/>
  <c r="E34" i="137"/>
  <c r="E28" i="137"/>
  <c r="G21" i="137"/>
  <c r="I40" i="126" l="1"/>
  <c r="K40" i="126"/>
  <c r="H40" i="126"/>
  <c r="G40" i="126"/>
  <c r="J40" i="126"/>
  <c r="L40" i="126"/>
  <c r="J38" i="126"/>
  <c r="M38" i="126"/>
  <c r="K38" i="126"/>
  <c r="G38" i="126"/>
  <c r="H38" i="126"/>
  <c r="L38" i="126"/>
  <c r="F30" i="137"/>
  <c r="G30" i="137"/>
  <c r="H51" i="138"/>
  <c r="F51" i="138"/>
  <c r="N36" i="138"/>
  <c r="F33" i="138"/>
  <c r="E13" i="137"/>
  <c r="E12" i="105"/>
  <c r="E13" i="105" s="1"/>
  <c r="F47" i="105"/>
  <c r="G29" i="105"/>
  <c r="F29" i="105"/>
  <c r="E28" i="105"/>
  <c r="H29" i="105"/>
  <c r="J50" i="105"/>
  <c r="I49" i="105"/>
  <c r="K50" i="105"/>
  <c r="L50" i="105"/>
  <c r="F50" i="105"/>
  <c r="E49" i="105"/>
  <c r="G50" i="105"/>
  <c r="H50" i="105"/>
  <c r="I46" i="105"/>
  <c r="K47" i="105"/>
  <c r="L47" i="105"/>
  <c r="J47" i="105"/>
  <c r="G34" i="111"/>
  <c r="I34" i="111"/>
  <c r="F34" i="111"/>
  <c r="H34" i="111"/>
  <c r="E34" i="111"/>
  <c r="E46" i="105"/>
  <c r="H47" i="105"/>
  <c r="G47" i="105"/>
  <c r="I43" i="105"/>
  <c r="K44" i="105"/>
  <c r="L44" i="105"/>
  <c r="J44" i="105"/>
  <c r="E43" i="105"/>
  <c r="H44" i="105"/>
  <c r="F44" i="105"/>
  <c r="G44" i="105"/>
  <c r="L41" i="105"/>
  <c r="I40" i="105"/>
  <c r="J41" i="105"/>
  <c r="K41" i="105"/>
  <c r="H41" i="105"/>
  <c r="E40" i="105"/>
  <c r="F41" i="105"/>
  <c r="K38" i="105"/>
  <c r="J38" i="105"/>
  <c r="L38" i="105"/>
  <c r="I37" i="105"/>
  <c r="G38" i="105"/>
  <c r="H38" i="105"/>
  <c r="E37" i="105"/>
  <c r="F38" i="105"/>
  <c r="K35" i="105"/>
  <c r="L35" i="105"/>
  <c r="I34" i="105"/>
  <c r="J35" i="105"/>
  <c r="I26" i="111"/>
  <c r="E26" i="111"/>
  <c r="H26" i="111"/>
  <c r="F26" i="111"/>
  <c r="G35" i="105"/>
  <c r="H35" i="105"/>
  <c r="F35" i="105"/>
  <c r="E34" i="105"/>
  <c r="K32" i="105"/>
  <c r="L32" i="105"/>
  <c r="I31" i="105"/>
  <c r="J32" i="105"/>
  <c r="G32" i="105"/>
  <c r="E31" i="105"/>
  <c r="F32" i="105"/>
  <c r="H32" i="105"/>
  <c r="G22" i="111"/>
  <c r="I22" i="111"/>
  <c r="F22" i="111"/>
  <c r="H22" i="111"/>
  <c r="E22" i="111"/>
  <c r="L29" i="105"/>
  <c r="J29" i="105"/>
  <c r="K29" i="105"/>
  <c r="I28" i="105"/>
  <c r="K26" i="105"/>
  <c r="L26" i="105"/>
  <c r="I25" i="105"/>
  <c r="J26" i="105"/>
  <c r="H20" i="111"/>
  <c r="I20" i="111"/>
  <c r="G20" i="111"/>
  <c r="E20" i="111"/>
  <c r="F20" i="111"/>
  <c r="G26" i="105"/>
  <c r="H26" i="105"/>
  <c r="F26" i="105"/>
  <c r="E25" i="105"/>
  <c r="K23" i="105"/>
  <c r="L23" i="105"/>
  <c r="I22" i="105"/>
  <c r="J23" i="105"/>
  <c r="G23" i="105"/>
  <c r="H23" i="105"/>
  <c r="E22" i="105"/>
  <c r="F23" i="105"/>
  <c r="H20" i="105"/>
  <c r="E19" i="105"/>
  <c r="G20" i="105"/>
  <c r="F20" i="105"/>
  <c r="I16" i="111"/>
  <c r="E16" i="111"/>
  <c r="G16" i="111"/>
  <c r="H16" i="111"/>
  <c r="F16" i="111"/>
  <c r="L24" i="138"/>
  <c r="H24" i="138"/>
  <c r="K24" i="138"/>
  <c r="M24" i="138"/>
  <c r="I24" i="138"/>
  <c r="G24" i="138"/>
  <c r="N24" i="138"/>
  <c r="J24" i="138"/>
  <c r="F24" i="138"/>
  <c r="E23" i="138"/>
  <c r="M45" i="138"/>
  <c r="I45" i="138"/>
  <c r="L45" i="138"/>
  <c r="N45" i="138"/>
  <c r="J45" i="138"/>
  <c r="F45" i="138"/>
  <c r="E44" i="138"/>
  <c r="H45" i="138"/>
  <c r="K45" i="138"/>
  <c r="G45" i="138"/>
  <c r="K51" i="138"/>
  <c r="G51" i="138"/>
  <c r="J51" i="138"/>
  <c r="L51" i="138"/>
  <c r="E50" i="138"/>
  <c r="M51" i="138"/>
  <c r="I51" i="138"/>
  <c r="N51" i="138"/>
  <c r="M21" i="138"/>
  <c r="I21" i="138"/>
  <c r="L21" i="138"/>
  <c r="N21" i="138"/>
  <c r="J21" i="138"/>
  <c r="F21" i="138"/>
  <c r="E20" i="138"/>
  <c r="K21" i="138"/>
  <c r="G21" i="138"/>
  <c r="H21" i="138"/>
  <c r="M33" i="138"/>
  <c r="I33" i="138"/>
  <c r="N33" i="138"/>
  <c r="J33" i="138"/>
  <c r="E32" i="138"/>
  <c r="H33" i="138"/>
  <c r="K33" i="138"/>
  <c r="G33" i="138"/>
  <c r="L33" i="138"/>
  <c r="N42" i="138"/>
  <c r="J42" i="138"/>
  <c r="F42" i="138"/>
  <c r="E41" i="138"/>
  <c r="G42" i="138"/>
  <c r="I42" i="138"/>
  <c r="L42" i="138"/>
  <c r="H42" i="138"/>
  <c r="M42" i="138"/>
  <c r="N14" i="138"/>
  <c r="J14" i="138"/>
  <c r="F14" i="138"/>
  <c r="O14" i="138"/>
  <c r="K14" i="138"/>
  <c r="G14" i="138"/>
  <c r="M14" i="138"/>
  <c r="P14" i="138"/>
  <c r="L14" i="138"/>
  <c r="H14" i="138"/>
  <c r="I14" i="138"/>
  <c r="L18" i="138"/>
  <c r="E17" i="138"/>
  <c r="K18" i="138"/>
  <c r="G18" i="138"/>
  <c r="F18" i="138"/>
  <c r="J18" i="138"/>
  <c r="M18" i="138"/>
  <c r="H18" i="138"/>
  <c r="N18" i="138"/>
  <c r="I18" i="138"/>
  <c r="N30" i="138"/>
  <c r="J30" i="138"/>
  <c r="F30" i="138"/>
  <c r="E29" i="138"/>
  <c r="I30" i="138"/>
  <c r="K30" i="138"/>
  <c r="G30" i="138"/>
  <c r="M30" i="138"/>
  <c r="L30" i="138"/>
  <c r="H30" i="138"/>
  <c r="K39" i="138"/>
  <c r="G39" i="138"/>
  <c r="J39" i="138"/>
  <c r="L39" i="138"/>
  <c r="H39" i="138"/>
  <c r="N39" i="138"/>
  <c r="M39" i="138"/>
  <c r="I39" i="138"/>
  <c r="F39" i="138"/>
  <c r="E38" i="138"/>
  <c r="E52" i="138"/>
  <c r="H48" i="138"/>
  <c r="G48" i="138"/>
  <c r="M48" i="138"/>
  <c r="I48" i="138"/>
  <c r="N48" i="138"/>
  <c r="J48" i="138"/>
  <c r="E47" i="138"/>
  <c r="K48" i="138"/>
  <c r="K27" i="138"/>
  <c r="G27" i="138"/>
  <c r="N27" i="138"/>
  <c r="L27" i="138"/>
  <c r="H27" i="138"/>
  <c r="M27" i="138"/>
  <c r="I27" i="138"/>
  <c r="J27" i="138"/>
  <c r="F27" i="138"/>
  <c r="E26" i="138"/>
  <c r="L36" i="138"/>
  <c r="H36" i="138"/>
  <c r="G36" i="138"/>
  <c r="M36" i="138"/>
  <c r="I36" i="138"/>
  <c r="K36" i="138"/>
  <c r="J36" i="138"/>
  <c r="F36" i="138"/>
  <c r="E35" i="138"/>
  <c r="M53" i="138"/>
  <c r="I53" i="138"/>
  <c r="L53" i="138"/>
  <c r="N53" i="138"/>
  <c r="J53" i="138"/>
  <c r="F53" i="138"/>
  <c r="P53" i="138"/>
  <c r="O53" i="138"/>
  <c r="K53" i="138"/>
  <c r="G53" i="138"/>
  <c r="H53" i="138"/>
  <c r="P56" i="138"/>
  <c r="M56" i="138"/>
  <c r="H56" i="138"/>
  <c r="N56" i="138"/>
  <c r="I56" i="138"/>
  <c r="K56" i="138"/>
  <c r="G56" i="138"/>
  <c r="O56" i="138"/>
  <c r="J56" i="138"/>
  <c r="F56" i="138"/>
  <c r="L56" i="138"/>
  <c r="E52" i="137"/>
  <c r="K24" i="137"/>
  <c r="G24" i="137"/>
  <c r="H24" i="137"/>
  <c r="I24" i="137"/>
  <c r="N24" i="137"/>
  <c r="J24" i="137"/>
  <c r="F24" i="137"/>
  <c r="E23" i="137"/>
  <c r="L24" i="137"/>
  <c r="M24" i="137"/>
  <c r="K36" i="137"/>
  <c r="G36" i="137"/>
  <c r="H36" i="137"/>
  <c r="I36" i="137"/>
  <c r="N36" i="137"/>
  <c r="J36" i="137"/>
  <c r="F36" i="137"/>
  <c r="E35" i="137"/>
  <c r="L36" i="137"/>
  <c r="M36" i="137"/>
  <c r="L33" i="137"/>
  <c r="H33" i="137"/>
  <c r="M33" i="137"/>
  <c r="F33" i="137"/>
  <c r="K33" i="137"/>
  <c r="G33" i="137"/>
  <c r="I33" i="137"/>
  <c r="N33" i="137"/>
  <c r="J33" i="137"/>
  <c r="E32" i="137"/>
  <c r="G18" i="137"/>
  <c r="E17" i="137"/>
  <c r="M30" i="137"/>
  <c r="I30" i="137"/>
  <c r="J30" i="137"/>
  <c r="K30" i="137"/>
  <c r="L30" i="137"/>
  <c r="H30" i="137"/>
  <c r="N30" i="137"/>
  <c r="E29" i="137"/>
  <c r="M42" i="137"/>
  <c r="J42" i="137"/>
  <c r="G42" i="137"/>
  <c r="L42" i="137"/>
  <c r="H42" i="137"/>
  <c r="N42" i="137"/>
  <c r="F42" i="137"/>
  <c r="E41" i="137"/>
  <c r="K42" i="137"/>
  <c r="K48" i="137"/>
  <c r="G48" i="137"/>
  <c r="H48" i="137"/>
  <c r="M48" i="137"/>
  <c r="I48" i="137"/>
  <c r="N48" i="137"/>
  <c r="J48" i="137"/>
  <c r="F48" i="137"/>
  <c r="E47" i="137"/>
  <c r="L48" i="137"/>
  <c r="L21" i="137"/>
  <c r="H21" i="137"/>
  <c r="M21" i="137"/>
  <c r="I21" i="137"/>
  <c r="J21" i="137"/>
  <c r="E20" i="137"/>
  <c r="K21" i="137"/>
  <c r="N21" i="137"/>
  <c r="F21" i="137"/>
  <c r="L45" i="137"/>
  <c r="H45" i="137"/>
  <c r="M45" i="137"/>
  <c r="J45" i="137"/>
  <c r="E44" i="137"/>
  <c r="K45" i="137"/>
  <c r="G45" i="137"/>
  <c r="I45" i="137"/>
  <c r="N45" i="137"/>
  <c r="F45" i="137"/>
  <c r="N27" i="137"/>
  <c r="J27" i="137"/>
  <c r="F27" i="137"/>
  <c r="E26" i="137"/>
  <c r="K27" i="137"/>
  <c r="M27" i="137"/>
  <c r="I27" i="137"/>
  <c r="G27" i="137"/>
  <c r="L27" i="137"/>
  <c r="H27" i="137"/>
  <c r="N39" i="137"/>
  <c r="J39" i="137"/>
  <c r="F39" i="137"/>
  <c r="E38" i="137"/>
  <c r="K39" i="137"/>
  <c r="H39" i="137"/>
  <c r="M39" i="137"/>
  <c r="I39" i="137"/>
  <c r="G39" i="137"/>
  <c r="L39" i="137"/>
  <c r="N51" i="137"/>
  <c r="J51" i="137"/>
  <c r="F51" i="137"/>
  <c r="E50" i="137"/>
  <c r="K51" i="137"/>
  <c r="L51" i="137"/>
  <c r="M51" i="137"/>
  <c r="I51" i="137"/>
  <c r="G51" i="137"/>
  <c r="H51" i="137"/>
  <c r="E55" i="138"/>
  <c r="E13" i="138"/>
  <c r="S13" i="116"/>
  <c r="S15" i="116"/>
  <c r="R35" i="116"/>
  <c r="Q35" i="116"/>
  <c r="P35" i="116"/>
  <c r="O35" i="116"/>
  <c r="N35" i="116"/>
  <c r="M35" i="116"/>
  <c r="L35" i="116"/>
  <c r="K35" i="116"/>
  <c r="J35" i="116"/>
  <c r="I35" i="116"/>
  <c r="H35" i="116"/>
  <c r="G35" i="116"/>
  <c r="R33" i="116"/>
  <c r="Q33" i="116"/>
  <c r="P33" i="116"/>
  <c r="O33" i="116"/>
  <c r="N33" i="116"/>
  <c r="M33" i="116"/>
  <c r="L33" i="116"/>
  <c r="K33" i="116"/>
  <c r="J33" i="116"/>
  <c r="I33" i="116"/>
  <c r="H33" i="116"/>
  <c r="G33" i="116"/>
  <c r="R31" i="116"/>
  <c r="Q31" i="116"/>
  <c r="P31" i="116"/>
  <c r="O31" i="116"/>
  <c r="N31" i="116"/>
  <c r="M31" i="116"/>
  <c r="L31" i="116"/>
  <c r="K31" i="116"/>
  <c r="J31" i="116"/>
  <c r="I31" i="116"/>
  <c r="H31" i="116"/>
  <c r="G31" i="116"/>
  <c r="R29" i="116"/>
  <c r="Q29" i="116"/>
  <c r="P29" i="116"/>
  <c r="O29" i="116"/>
  <c r="N29" i="116"/>
  <c r="M29" i="116"/>
  <c r="L29" i="116"/>
  <c r="K29" i="116"/>
  <c r="J29" i="116"/>
  <c r="I29" i="116"/>
  <c r="H29" i="116"/>
  <c r="G29" i="116"/>
  <c r="R27" i="116"/>
  <c r="Q27" i="116"/>
  <c r="P27" i="116"/>
  <c r="O27" i="116"/>
  <c r="N27" i="116"/>
  <c r="M27" i="116"/>
  <c r="L27" i="116"/>
  <c r="K27" i="116"/>
  <c r="J27" i="116"/>
  <c r="I27" i="116"/>
  <c r="H27" i="116"/>
  <c r="G27" i="116"/>
  <c r="R25" i="116"/>
  <c r="Q25" i="116"/>
  <c r="P25" i="116"/>
  <c r="O25" i="116"/>
  <c r="N25" i="116"/>
  <c r="M25" i="116"/>
  <c r="L25" i="116"/>
  <c r="K25" i="116"/>
  <c r="J25" i="116"/>
  <c r="I25" i="116"/>
  <c r="H25" i="116"/>
  <c r="G25" i="116"/>
  <c r="R23" i="116"/>
  <c r="Q23" i="116"/>
  <c r="P23" i="116"/>
  <c r="O23" i="116"/>
  <c r="N23" i="116"/>
  <c r="M23" i="116"/>
  <c r="L23" i="116"/>
  <c r="K23" i="116"/>
  <c r="J23" i="116"/>
  <c r="I23" i="116"/>
  <c r="H23" i="116"/>
  <c r="G23" i="116"/>
  <c r="R21" i="116"/>
  <c r="Q21" i="116"/>
  <c r="P21" i="116"/>
  <c r="O21" i="116"/>
  <c r="N21" i="116"/>
  <c r="M21" i="116"/>
  <c r="L21" i="116"/>
  <c r="K21" i="116"/>
  <c r="J21" i="116"/>
  <c r="I21" i="116"/>
  <c r="H21" i="116"/>
  <c r="G21" i="116"/>
  <c r="R19" i="116"/>
  <c r="Q19" i="116"/>
  <c r="P19" i="116"/>
  <c r="O19" i="116"/>
  <c r="N19" i="116"/>
  <c r="M19" i="116"/>
  <c r="L19" i="116"/>
  <c r="K19" i="116"/>
  <c r="J19" i="116"/>
  <c r="I19" i="116"/>
  <c r="H19" i="116"/>
  <c r="G19" i="116"/>
  <c r="R17" i="116"/>
  <c r="Q17" i="116"/>
  <c r="P17" i="116"/>
  <c r="O17" i="116"/>
  <c r="N17" i="116"/>
  <c r="M17" i="116"/>
  <c r="L17" i="116"/>
  <c r="K17" i="116"/>
  <c r="J17" i="116"/>
  <c r="I17" i="116"/>
  <c r="H17" i="116"/>
  <c r="G17" i="116"/>
  <c r="R15" i="116"/>
  <c r="Q15" i="116"/>
  <c r="P15" i="116"/>
  <c r="O15" i="116"/>
  <c r="N15" i="116"/>
  <c r="M15" i="116"/>
  <c r="L15" i="116"/>
  <c r="K15" i="116"/>
  <c r="J15" i="116"/>
  <c r="I15" i="116"/>
  <c r="G15" i="116"/>
  <c r="Q13" i="116"/>
  <c r="R13" i="116"/>
  <c r="P13" i="116"/>
  <c r="O13" i="116"/>
  <c r="N13" i="116"/>
  <c r="M13" i="116"/>
  <c r="L13" i="116"/>
  <c r="K13" i="116"/>
  <c r="J13" i="116"/>
  <c r="I13" i="116"/>
  <c r="H13" i="116"/>
  <c r="G13" i="116"/>
  <c r="S21" i="115"/>
  <c r="R27" i="115"/>
  <c r="Q27" i="115"/>
  <c r="P27" i="115"/>
  <c r="O27" i="115"/>
  <c r="N27" i="115"/>
  <c r="M27" i="115"/>
  <c r="L27" i="115"/>
  <c r="K27" i="115"/>
  <c r="J27" i="115"/>
  <c r="I27" i="115"/>
  <c r="H27" i="115"/>
  <c r="R35" i="115"/>
  <c r="Q35" i="115"/>
  <c r="P35" i="115"/>
  <c r="O35" i="115"/>
  <c r="N35" i="115"/>
  <c r="M35" i="115"/>
  <c r="L35" i="115"/>
  <c r="K35" i="115"/>
  <c r="J35" i="115"/>
  <c r="I35" i="115"/>
  <c r="H35" i="115"/>
  <c r="R33" i="115"/>
  <c r="Q33" i="115"/>
  <c r="P33" i="115"/>
  <c r="O33" i="115"/>
  <c r="N33" i="115"/>
  <c r="M33" i="115"/>
  <c r="L33" i="115"/>
  <c r="K33" i="115"/>
  <c r="J33" i="115"/>
  <c r="I33" i="115"/>
  <c r="H33" i="115"/>
  <c r="G33" i="115"/>
  <c r="R31" i="115"/>
  <c r="Q31" i="115"/>
  <c r="P31" i="115"/>
  <c r="O31" i="115"/>
  <c r="N31" i="115"/>
  <c r="M31" i="115"/>
  <c r="L31" i="115"/>
  <c r="K31" i="115"/>
  <c r="J31" i="115"/>
  <c r="I31" i="115"/>
  <c r="H31" i="115"/>
  <c r="G31" i="115"/>
  <c r="R29" i="115"/>
  <c r="Q29" i="115"/>
  <c r="P29" i="115"/>
  <c r="O29" i="115"/>
  <c r="N29" i="115"/>
  <c r="M29" i="115"/>
  <c r="L29" i="115"/>
  <c r="K29" i="115"/>
  <c r="J29" i="115"/>
  <c r="I29" i="115"/>
  <c r="H29" i="115"/>
  <c r="R23" i="115"/>
  <c r="Q23" i="115"/>
  <c r="P23" i="115"/>
  <c r="O23" i="115"/>
  <c r="N23" i="115"/>
  <c r="M23" i="115"/>
  <c r="L23" i="115"/>
  <c r="K23" i="115"/>
  <c r="J23" i="115"/>
  <c r="I23" i="115"/>
  <c r="R21" i="115"/>
  <c r="Q21" i="115"/>
  <c r="P21" i="115"/>
  <c r="O21" i="115"/>
  <c r="N21" i="115"/>
  <c r="M21" i="115"/>
  <c r="L21" i="115"/>
  <c r="K21" i="115"/>
  <c r="J21" i="115"/>
  <c r="I21" i="115"/>
  <c r="H21" i="115"/>
  <c r="R19" i="115"/>
  <c r="Q19" i="115"/>
  <c r="P19" i="115"/>
  <c r="O19" i="115"/>
  <c r="N19" i="115"/>
  <c r="M19" i="115"/>
  <c r="L19" i="115"/>
  <c r="K19" i="115"/>
  <c r="J19" i="115"/>
  <c r="I19" i="115"/>
  <c r="H19" i="115"/>
  <c r="R17" i="115"/>
  <c r="Q17" i="115"/>
  <c r="P17" i="115"/>
  <c r="O17" i="115"/>
  <c r="N17" i="115"/>
  <c r="M17" i="115"/>
  <c r="L17" i="115"/>
  <c r="K17" i="115"/>
  <c r="J17" i="115"/>
  <c r="I17" i="115"/>
  <c r="R15" i="115"/>
  <c r="Q15" i="115"/>
  <c r="P15" i="115"/>
  <c r="O15" i="115"/>
  <c r="N15" i="115"/>
  <c r="M15" i="115"/>
  <c r="L15" i="115"/>
  <c r="K15" i="115"/>
  <c r="J15" i="115"/>
  <c r="I15" i="115"/>
  <c r="H15" i="115"/>
  <c r="R13" i="115"/>
  <c r="Q13" i="115"/>
  <c r="H13" i="115"/>
  <c r="I13" i="115"/>
  <c r="J13" i="115"/>
  <c r="K13" i="115"/>
  <c r="L13" i="115"/>
  <c r="M13" i="115"/>
  <c r="N13" i="115"/>
  <c r="O13" i="115"/>
  <c r="P13" i="115"/>
  <c r="Y45" i="12"/>
  <c r="Y42" i="12"/>
  <c r="Y39" i="12"/>
  <c r="Y36" i="12"/>
  <c r="Y33" i="12"/>
  <c r="Y30" i="12"/>
  <c r="Y31" i="12" s="1"/>
  <c r="Y27" i="12"/>
  <c r="Y28" i="12" s="1"/>
  <c r="Y24" i="12"/>
  <c r="Y25" i="12" s="1"/>
  <c r="Y21" i="12"/>
  <c r="Y22" i="12" s="1"/>
  <c r="Y18" i="12"/>
  <c r="Y19" i="12" s="1"/>
  <c r="Y15" i="12"/>
  <c r="Y16" i="12" s="1"/>
  <c r="S48" i="12"/>
  <c r="S45" i="12"/>
  <c r="S42" i="12"/>
  <c r="S39" i="12"/>
  <c r="S36" i="12"/>
  <c r="AA33" i="12"/>
  <c r="AA34" i="12" s="1"/>
  <c r="S30" i="12"/>
  <c r="S27" i="12"/>
  <c r="S24" i="12"/>
  <c r="S21" i="12"/>
  <c r="S18" i="12"/>
  <c r="S19" i="12" s="1"/>
  <c r="N48" i="12"/>
  <c r="N49" i="12" s="1"/>
  <c r="N46" i="12"/>
  <c r="N43" i="12"/>
  <c r="N37" i="12"/>
  <c r="N34" i="12"/>
  <c r="N28" i="12"/>
  <c r="N25" i="12"/>
  <c r="N22" i="12"/>
  <c r="L30" i="12"/>
  <c r="L31" i="12" s="1"/>
  <c r="L27" i="12"/>
  <c r="L28" i="12" s="1"/>
  <c r="L24" i="12"/>
  <c r="L25" i="12" s="1"/>
  <c r="L21" i="12"/>
  <c r="L22" i="12" s="1"/>
  <c r="L18" i="12"/>
  <c r="L19" i="12" s="1"/>
  <c r="L48" i="12"/>
  <c r="L49" i="12" s="1"/>
  <c r="L45" i="12"/>
  <c r="L46" i="12" s="1"/>
  <c r="L42" i="12"/>
  <c r="L43" i="12" s="1"/>
  <c r="L39" i="12"/>
  <c r="L40" i="12" s="1"/>
  <c r="L36" i="12"/>
  <c r="L37" i="12" s="1"/>
  <c r="L33" i="12"/>
  <c r="L34" i="12" s="1"/>
  <c r="AA16" i="116" l="1"/>
  <c r="V16" i="116"/>
  <c r="AC16" i="116"/>
  <c r="Z16" i="116"/>
  <c r="Y16" i="116"/>
  <c r="X16" i="116"/>
  <c r="AE16" i="116"/>
  <c r="W16" i="116"/>
  <c r="U16" i="116"/>
  <c r="AB16" i="116"/>
  <c r="T16" i="116"/>
  <c r="AD16" i="116"/>
  <c r="AE14" i="116"/>
  <c r="W14" i="116"/>
  <c r="T14" i="116"/>
  <c r="AD14" i="116"/>
  <c r="V14" i="116"/>
  <c r="AB14" i="116"/>
  <c r="AA14" i="116"/>
  <c r="AC14" i="116"/>
  <c r="U14" i="116"/>
  <c r="Z14" i="116"/>
  <c r="Y14" i="116"/>
  <c r="X14" i="116"/>
  <c r="AE22" i="115"/>
  <c r="W22" i="115"/>
  <c r="AD22" i="115"/>
  <c r="V22" i="115"/>
  <c r="AC22" i="115"/>
  <c r="U22" i="115"/>
  <c r="AB22" i="115"/>
  <c r="T22" i="115"/>
  <c r="X22" i="115"/>
  <c r="AA22" i="115"/>
  <c r="Z22" i="115"/>
  <c r="Y22" i="115"/>
  <c r="AA30" i="12"/>
  <c r="AA31" i="12" s="1"/>
  <c r="S31" i="12"/>
  <c r="AA27" i="12"/>
  <c r="AA28" i="12" s="1"/>
  <c r="S28" i="12"/>
  <c r="AA24" i="12"/>
  <c r="AA25" i="12" s="1"/>
  <c r="S25" i="12"/>
  <c r="S22" i="12"/>
  <c r="X23" i="12"/>
  <c r="AA21" i="12"/>
  <c r="AA22" i="12" s="1"/>
  <c r="AA48" i="12"/>
  <c r="AA49" i="12" s="1"/>
  <c r="U50" i="12"/>
  <c r="T50" i="12"/>
  <c r="S49" i="12"/>
  <c r="X50" i="12"/>
  <c r="W50" i="12"/>
  <c r="V50" i="12"/>
  <c r="Y50" i="12"/>
  <c r="Y49" i="12"/>
  <c r="AA45" i="12"/>
  <c r="AA46" i="12" s="1"/>
  <c r="T47" i="12"/>
  <c r="X47" i="12"/>
  <c r="S46" i="12"/>
  <c r="W47" i="12"/>
  <c r="V47" i="12"/>
  <c r="U47" i="12"/>
  <c r="Y47" i="12"/>
  <c r="Y46" i="12"/>
  <c r="X44" i="12"/>
  <c r="W44" i="12"/>
  <c r="S43" i="12"/>
  <c r="V44" i="12"/>
  <c r="U44" i="12"/>
  <c r="T44" i="12"/>
  <c r="Y44" i="12"/>
  <c r="Y43" i="12"/>
  <c r="AA39" i="12"/>
  <c r="AA40" i="12" s="1"/>
  <c r="U41" i="12"/>
  <c r="T41" i="12"/>
  <c r="W41" i="12"/>
  <c r="X41" i="12"/>
  <c r="V41" i="12"/>
  <c r="S40" i="12"/>
  <c r="Y40" i="12"/>
  <c r="Y41" i="12"/>
  <c r="Y38" i="12"/>
  <c r="Y37" i="12"/>
  <c r="AA36" i="12"/>
  <c r="AA37" i="12" s="1"/>
  <c r="X38" i="12"/>
  <c r="W38" i="12"/>
  <c r="V38" i="12"/>
  <c r="U38" i="12"/>
  <c r="S37" i="12"/>
  <c r="T38" i="12"/>
  <c r="Y35" i="12"/>
  <c r="Y34" i="12"/>
  <c r="F15" i="115"/>
  <c r="P16" i="115" s="1"/>
  <c r="L12" i="12"/>
  <c r="F12" i="12"/>
  <c r="F13" i="115"/>
  <c r="G14" i="115" s="1"/>
  <c r="AA18" i="12"/>
  <c r="AA19" i="12" s="1"/>
  <c r="S12" i="12"/>
  <c r="N31" i="12"/>
  <c r="G41" i="12"/>
  <c r="N19" i="12"/>
  <c r="U17" i="12"/>
  <c r="AA15" i="12"/>
  <c r="AA16" i="12" s="1"/>
  <c r="AA42" i="12"/>
  <c r="AA43" i="12" s="1"/>
  <c r="F36" i="111"/>
  <c r="G36" i="111"/>
  <c r="H36" i="111"/>
  <c r="I36" i="111"/>
  <c r="E36" i="111"/>
  <c r="H32" i="111"/>
  <c r="I32" i="111"/>
  <c r="E32" i="111"/>
  <c r="F32" i="111"/>
  <c r="G32" i="111"/>
  <c r="F30" i="111"/>
  <c r="E30" i="111"/>
  <c r="G30" i="111"/>
  <c r="H30" i="111"/>
  <c r="I30" i="111"/>
  <c r="H28" i="111"/>
  <c r="F28" i="111"/>
  <c r="I28" i="111"/>
  <c r="E28" i="111"/>
  <c r="G28" i="111"/>
  <c r="F24" i="111"/>
  <c r="H24" i="111"/>
  <c r="I24" i="111"/>
  <c r="E24" i="111"/>
  <c r="G24" i="111"/>
  <c r="E18" i="111"/>
  <c r="G18" i="111"/>
  <c r="H18" i="111"/>
  <c r="F18" i="111"/>
  <c r="K15" i="138"/>
  <c r="G15" i="138"/>
  <c r="F15" i="138"/>
  <c r="L15" i="138"/>
  <c r="H15" i="138"/>
  <c r="N15" i="138"/>
  <c r="E14" i="138"/>
  <c r="M15" i="138"/>
  <c r="I15" i="138"/>
  <c r="J15" i="138"/>
  <c r="K57" i="138"/>
  <c r="G57" i="138"/>
  <c r="F57" i="138"/>
  <c r="N57" i="138"/>
  <c r="L57" i="138"/>
  <c r="H57" i="138"/>
  <c r="E56" i="138"/>
  <c r="M57" i="138"/>
  <c r="I57" i="138"/>
  <c r="J57" i="138"/>
  <c r="N54" i="138"/>
  <c r="J54" i="138"/>
  <c r="F54" i="138"/>
  <c r="E53" i="138"/>
  <c r="M54" i="138"/>
  <c r="K54" i="138"/>
  <c r="G54" i="138"/>
  <c r="L54" i="138"/>
  <c r="H54" i="138"/>
  <c r="I54" i="138"/>
  <c r="X29" i="12"/>
  <c r="T29" i="12"/>
  <c r="V29" i="12"/>
  <c r="Y29" i="12"/>
  <c r="U29" i="12"/>
  <c r="W29" i="12"/>
  <c r="W32" i="12"/>
  <c r="Y32" i="12"/>
  <c r="X32" i="12"/>
  <c r="T32" i="12"/>
  <c r="U32" i="12"/>
  <c r="V32" i="12"/>
  <c r="Y26" i="12"/>
  <c r="U26" i="12"/>
  <c r="V26" i="12"/>
  <c r="W26" i="12"/>
  <c r="X26" i="12"/>
  <c r="T26" i="12"/>
  <c r="T23" i="12"/>
  <c r="W23" i="12"/>
  <c r="Y23" i="12"/>
  <c r="U23" i="12"/>
  <c r="V23" i="12"/>
  <c r="W20" i="12"/>
  <c r="X20" i="12"/>
  <c r="T20" i="12"/>
  <c r="Y20" i="12"/>
  <c r="U20" i="12"/>
  <c r="V20" i="12"/>
  <c r="T17" i="12"/>
  <c r="X17" i="12"/>
  <c r="Y17" i="12"/>
  <c r="V17" i="12"/>
  <c r="W17" i="12"/>
  <c r="L50" i="12"/>
  <c r="H50" i="12"/>
  <c r="I50" i="12"/>
  <c r="J50" i="12"/>
  <c r="K50" i="12"/>
  <c r="G50" i="12"/>
  <c r="K47" i="12"/>
  <c r="G47" i="12"/>
  <c r="I47" i="12"/>
  <c r="L47" i="12"/>
  <c r="H47" i="12"/>
  <c r="J47" i="12"/>
  <c r="J44" i="12"/>
  <c r="H44" i="12"/>
  <c r="K44" i="12"/>
  <c r="G44" i="12"/>
  <c r="L44" i="12"/>
  <c r="I44" i="12"/>
  <c r="K41" i="12"/>
  <c r="L41" i="12"/>
  <c r="I41" i="12"/>
  <c r="J41" i="12"/>
  <c r="H41" i="12"/>
  <c r="L38" i="12"/>
  <c r="H38" i="12"/>
  <c r="I38" i="12"/>
  <c r="J38" i="12"/>
  <c r="K38" i="12"/>
  <c r="G38" i="12"/>
  <c r="K35" i="12"/>
  <c r="G35" i="12"/>
  <c r="I35" i="12"/>
  <c r="J35" i="12"/>
  <c r="L35" i="12"/>
  <c r="H35" i="12"/>
  <c r="J32" i="12"/>
  <c r="H32" i="12"/>
  <c r="I32" i="12"/>
  <c r="K32" i="12"/>
  <c r="G32" i="12"/>
  <c r="L32" i="12"/>
  <c r="I29" i="12"/>
  <c r="G29" i="12"/>
  <c r="L29" i="12"/>
  <c r="H29" i="12"/>
  <c r="J29" i="12"/>
  <c r="K29" i="12"/>
  <c r="L26" i="12"/>
  <c r="H26" i="12"/>
  <c r="J26" i="12"/>
  <c r="K26" i="12"/>
  <c r="I26" i="12"/>
  <c r="G26" i="12"/>
  <c r="K23" i="12"/>
  <c r="G23" i="12"/>
  <c r="H23" i="12"/>
  <c r="I23" i="12"/>
  <c r="J23" i="12"/>
  <c r="L23" i="12"/>
  <c r="J20" i="12"/>
  <c r="L20" i="12"/>
  <c r="K20" i="12"/>
  <c r="G20" i="12"/>
  <c r="H20" i="12"/>
  <c r="I20" i="12"/>
  <c r="S13" i="114"/>
  <c r="F29" i="116"/>
  <c r="J30" i="116" s="1"/>
  <c r="F21" i="116"/>
  <c r="G22" i="116" s="1"/>
  <c r="F15" i="116"/>
  <c r="H16" i="116" s="1"/>
  <c r="F13" i="116"/>
  <c r="I14" i="116" s="1"/>
  <c r="F35" i="116"/>
  <c r="K36" i="116" s="1"/>
  <c r="F33" i="116"/>
  <c r="N34" i="116" s="1"/>
  <c r="F27" i="116"/>
  <c r="J28" i="116" s="1"/>
  <c r="F25" i="116"/>
  <c r="N26" i="116" s="1"/>
  <c r="F23" i="116"/>
  <c r="K24" i="116" s="1"/>
  <c r="F17" i="116"/>
  <c r="N18" i="116" s="1"/>
  <c r="F31" i="116"/>
  <c r="N32" i="116" s="1"/>
  <c r="F19" i="116"/>
  <c r="J20" i="116" s="1"/>
  <c r="J32" i="116" l="1"/>
  <c r="Q32" i="116"/>
  <c r="I32" i="116"/>
  <c r="P32" i="116"/>
  <c r="M32" i="116"/>
  <c r="H32" i="116"/>
  <c r="L32" i="116"/>
  <c r="O32" i="116"/>
  <c r="K32" i="116"/>
  <c r="G32" i="116"/>
  <c r="R32" i="116"/>
  <c r="O30" i="116"/>
  <c r="G30" i="116"/>
  <c r="N30" i="116"/>
  <c r="M30" i="116"/>
  <c r="Q30" i="116"/>
  <c r="L30" i="116"/>
  <c r="I30" i="116"/>
  <c r="K30" i="116"/>
  <c r="P30" i="116"/>
  <c r="R30" i="116"/>
  <c r="H30" i="116"/>
  <c r="P14" i="116"/>
  <c r="N14" i="116"/>
  <c r="H14" i="116"/>
  <c r="M14" i="116"/>
  <c r="L14" i="116"/>
  <c r="K14" i="116"/>
  <c r="Q14" i="116"/>
  <c r="J14" i="116"/>
  <c r="O14" i="116"/>
  <c r="R14" i="116"/>
  <c r="G14" i="116"/>
  <c r="Q14" i="115"/>
  <c r="P14" i="115"/>
  <c r="I14" i="115"/>
  <c r="O14" i="115"/>
  <c r="M14" i="115"/>
  <c r="L14" i="115"/>
  <c r="AD14" i="114"/>
  <c r="T14" i="114"/>
  <c r="U14" i="114"/>
  <c r="V14" i="114"/>
  <c r="Y14" i="114"/>
  <c r="AC14" i="114"/>
  <c r="AE14" i="114"/>
  <c r="W14" i="114"/>
  <c r="AB14" i="114"/>
  <c r="Z14" i="114"/>
  <c r="X14" i="114"/>
  <c r="AA14" i="114"/>
  <c r="R14" i="115"/>
  <c r="J14" i="115"/>
  <c r="H14" i="115"/>
  <c r="N14" i="115"/>
  <c r="K14" i="115"/>
  <c r="N51" i="12"/>
  <c r="N52" i="12" s="1"/>
  <c r="N40" i="12"/>
  <c r="O16" i="116"/>
  <c r="N16" i="116"/>
  <c r="G16" i="116"/>
  <c r="R16" i="116"/>
  <c r="M16" i="116"/>
  <c r="Q16" i="116"/>
  <c r="J16" i="116"/>
  <c r="I16" i="116"/>
  <c r="L16" i="116"/>
  <c r="P16" i="116"/>
  <c r="K16" i="116"/>
  <c r="J36" i="116"/>
  <c r="O36" i="116"/>
  <c r="G36" i="116"/>
  <c r="N36" i="116"/>
  <c r="Q36" i="116"/>
  <c r="M36" i="116"/>
  <c r="I36" i="116"/>
  <c r="R36" i="116"/>
  <c r="P36" i="116"/>
  <c r="L36" i="116"/>
  <c r="H36" i="116"/>
  <c r="J34" i="116"/>
  <c r="Q34" i="116"/>
  <c r="I34" i="116"/>
  <c r="P34" i="116"/>
  <c r="M34" i="116"/>
  <c r="H34" i="116"/>
  <c r="L34" i="116"/>
  <c r="O34" i="116"/>
  <c r="K34" i="116"/>
  <c r="G34" i="116"/>
  <c r="R34" i="116"/>
  <c r="O28" i="116"/>
  <c r="G28" i="116"/>
  <c r="N28" i="116"/>
  <c r="M28" i="116"/>
  <c r="Q28" i="116"/>
  <c r="L28" i="116"/>
  <c r="I28" i="116"/>
  <c r="K28" i="116"/>
  <c r="P28" i="116"/>
  <c r="R28" i="116"/>
  <c r="H28" i="116"/>
  <c r="J26" i="116"/>
  <c r="Q26" i="116"/>
  <c r="I26" i="116"/>
  <c r="P26" i="116"/>
  <c r="M26" i="116"/>
  <c r="H26" i="116"/>
  <c r="L26" i="116"/>
  <c r="O26" i="116"/>
  <c r="K26" i="116"/>
  <c r="G26" i="116"/>
  <c r="R26" i="116"/>
  <c r="R24" i="116"/>
  <c r="O24" i="116"/>
  <c r="G24" i="116"/>
  <c r="N24" i="116"/>
  <c r="Q24" i="116"/>
  <c r="M24" i="116"/>
  <c r="I24" i="116"/>
  <c r="J24" i="116"/>
  <c r="P24" i="116"/>
  <c r="L24" i="116"/>
  <c r="H24" i="116"/>
  <c r="R22" i="116"/>
  <c r="J22" i="116"/>
  <c r="Q22" i="116"/>
  <c r="M22" i="116"/>
  <c r="I22" i="116"/>
  <c r="L22" i="116"/>
  <c r="P22" i="116"/>
  <c r="K22" i="116"/>
  <c r="H22" i="116"/>
  <c r="N22" i="116"/>
  <c r="O22" i="116"/>
  <c r="O20" i="116"/>
  <c r="G20" i="116"/>
  <c r="N20" i="116"/>
  <c r="M20" i="116"/>
  <c r="Q20" i="116"/>
  <c r="L20" i="116"/>
  <c r="I20" i="116"/>
  <c r="K20" i="116"/>
  <c r="P20" i="116"/>
  <c r="R20" i="116"/>
  <c r="H20" i="116"/>
  <c r="J18" i="116"/>
  <c r="Q18" i="116"/>
  <c r="I18" i="116"/>
  <c r="P18" i="116"/>
  <c r="M18" i="116"/>
  <c r="H18" i="116"/>
  <c r="L18" i="116"/>
  <c r="O18" i="116"/>
  <c r="K18" i="116"/>
  <c r="G18" i="116"/>
  <c r="R18" i="116"/>
  <c r="J16" i="115"/>
  <c r="G16" i="115"/>
  <c r="H16" i="115"/>
  <c r="O16" i="115"/>
  <c r="N16" i="115"/>
  <c r="R16" i="115"/>
  <c r="M16" i="115"/>
  <c r="Q16" i="115"/>
  <c r="L16" i="115"/>
  <c r="I16" i="115"/>
  <c r="K16" i="115"/>
  <c r="N54" i="12"/>
  <c r="N55" i="12" s="1"/>
  <c r="N12" i="12"/>
  <c r="X32" i="17"/>
  <c r="P52" i="109"/>
  <c r="H36" i="109"/>
  <c r="P17" i="109"/>
  <c r="O17" i="109"/>
  <c r="N17" i="109"/>
  <c r="N18" i="109"/>
  <c r="S16" i="77"/>
  <c r="P13" i="109"/>
  <c r="E12" i="12" l="1"/>
  <c r="N13" i="12" s="1"/>
  <c r="E55" i="109"/>
  <c r="E13" i="109"/>
  <c r="I42" i="109"/>
  <c r="H42" i="109"/>
  <c r="J36" i="109"/>
  <c r="I36" i="109"/>
  <c r="L51" i="109"/>
  <c r="H51" i="109"/>
  <c r="K51" i="109"/>
  <c r="G51" i="109"/>
  <c r="M51" i="109"/>
  <c r="I51" i="109"/>
  <c r="N51" i="109"/>
  <c r="J51" i="109"/>
  <c r="F51" i="109"/>
  <c r="E50" i="109"/>
  <c r="K48" i="109"/>
  <c r="G48" i="109"/>
  <c r="M48" i="109"/>
  <c r="I48" i="109"/>
  <c r="N48" i="109"/>
  <c r="J48" i="109"/>
  <c r="F48" i="109"/>
  <c r="E47" i="109"/>
  <c r="L48" i="109"/>
  <c r="H48" i="109"/>
  <c r="L45" i="109"/>
  <c r="H45" i="109"/>
  <c r="M45" i="109"/>
  <c r="I45" i="109"/>
  <c r="N45" i="109"/>
  <c r="J45" i="109"/>
  <c r="F45" i="109"/>
  <c r="E44" i="109"/>
  <c r="K45" i="109"/>
  <c r="G45" i="109"/>
  <c r="L42" i="109"/>
  <c r="K42" i="109"/>
  <c r="G42" i="109"/>
  <c r="M42" i="109"/>
  <c r="N42" i="109"/>
  <c r="J42" i="109"/>
  <c r="F42" i="109"/>
  <c r="E41" i="109"/>
  <c r="L39" i="109"/>
  <c r="H39" i="109"/>
  <c r="M39" i="109"/>
  <c r="I39" i="109"/>
  <c r="N39" i="109"/>
  <c r="J39" i="109"/>
  <c r="F39" i="109"/>
  <c r="E38" i="109"/>
  <c r="G39" i="109"/>
  <c r="M36" i="109"/>
  <c r="L36" i="109"/>
  <c r="N36" i="109"/>
  <c r="F36" i="109"/>
  <c r="E35" i="109"/>
  <c r="K36" i="109"/>
  <c r="G36" i="109"/>
  <c r="N33" i="109"/>
  <c r="J33" i="109"/>
  <c r="F33" i="109"/>
  <c r="E32" i="109"/>
  <c r="I33" i="109"/>
  <c r="K33" i="109"/>
  <c r="G33" i="109"/>
  <c r="M33" i="109"/>
  <c r="L33" i="109"/>
  <c r="H33" i="109"/>
  <c r="K30" i="109"/>
  <c r="G30" i="109"/>
  <c r="L30" i="109"/>
  <c r="H30" i="109"/>
  <c r="M30" i="109"/>
  <c r="I30" i="109"/>
  <c r="N30" i="109"/>
  <c r="J30" i="109"/>
  <c r="F30" i="109"/>
  <c r="E29" i="109"/>
  <c r="L27" i="109"/>
  <c r="H27" i="109"/>
  <c r="J27" i="109"/>
  <c r="K27" i="109"/>
  <c r="M27" i="109"/>
  <c r="I27" i="109"/>
  <c r="N27" i="109"/>
  <c r="F27" i="109"/>
  <c r="E26" i="109"/>
  <c r="G27" i="109"/>
  <c r="M24" i="109"/>
  <c r="I24" i="109"/>
  <c r="N24" i="109"/>
  <c r="J24" i="109"/>
  <c r="F24" i="109"/>
  <c r="E23" i="109"/>
  <c r="K24" i="109"/>
  <c r="G24" i="109"/>
  <c r="L24" i="109"/>
  <c r="H24" i="109"/>
  <c r="N21" i="109"/>
  <c r="J21" i="109"/>
  <c r="F21" i="109"/>
  <c r="E20" i="109"/>
  <c r="K21" i="109"/>
  <c r="G21" i="109"/>
  <c r="L21" i="109"/>
  <c r="H21" i="109"/>
  <c r="M21" i="109"/>
  <c r="I21" i="109"/>
  <c r="F12" i="44"/>
  <c r="M13" i="12" l="1"/>
  <c r="F13" i="12"/>
  <c r="L13" i="12"/>
  <c r="K13" i="12"/>
  <c r="I13" i="12"/>
  <c r="F15" i="109"/>
  <c r="J35" i="119"/>
  <c r="S15" i="141" l="1"/>
  <c r="P51" i="141"/>
  <c r="M51" i="141" s="1"/>
  <c r="G51" i="141" s="1"/>
  <c r="O51" i="141"/>
  <c r="L51" i="141" s="1"/>
  <c r="F51" i="141" s="1"/>
  <c r="P48" i="141"/>
  <c r="M48" i="141" s="1"/>
  <c r="G48" i="141" s="1"/>
  <c r="O48" i="141"/>
  <c r="P45" i="141"/>
  <c r="M45" i="141" s="1"/>
  <c r="G45" i="141" s="1"/>
  <c r="O45" i="141"/>
  <c r="L45" i="141" s="1"/>
  <c r="P42" i="141"/>
  <c r="M42" i="141" s="1"/>
  <c r="G42" i="141" s="1"/>
  <c r="O42" i="141"/>
  <c r="P39" i="141"/>
  <c r="O39" i="141"/>
  <c r="L39" i="141" s="1"/>
  <c r="P36" i="141"/>
  <c r="M36" i="141" s="1"/>
  <c r="O36" i="141"/>
  <c r="P33" i="141"/>
  <c r="M33" i="141" s="1"/>
  <c r="G33" i="141" s="1"/>
  <c r="O33" i="141"/>
  <c r="P30" i="141"/>
  <c r="M30" i="141" s="1"/>
  <c r="G30" i="141" s="1"/>
  <c r="O30" i="141"/>
  <c r="L30" i="141" s="1"/>
  <c r="P27" i="141"/>
  <c r="M27" i="141" s="1"/>
  <c r="G27" i="141" s="1"/>
  <c r="O27" i="141"/>
  <c r="P24" i="141"/>
  <c r="M24" i="141" s="1"/>
  <c r="G24" i="141" s="1"/>
  <c r="O24" i="141"/>
  <c r="P21" i="141"/>
  <c r="M21" i="141" s="1"/>
  <c r="G21" i="141" s="1"/>
  <c r="V23" i="141" s="1"/>
  <c r="O21" i="141"/>
  <c r="S26" i="121" l="1"/>
  <c r="S26" i="122"/>
  <c r="S26" i="140"/>
  <c r="S26" i="124"/>
  <c r="S26" i="125"/>
  <c r="S26" i="123"/>
  <c r="S26" i="139"/>
  <c r="M28" i="27"/>
  <c r="M26" i="140"/>
  <c r="M26" i="121"/>
  <c r="M26" i="124"/>
  <c r="M26" i="125"/>
  <c r="M26" i="123"/>
  <c r="M26" i="139"/>
  <c r="M26" i="122"/>
  <c r="M32" i="122"/>
  <c r="M32" i="123"/>
  <c r="M32" i="125"/>
  <c r="M32" i="140"/>
  <c r="M32" i="124"/>
  <c r="M32" i="121"/>
  <c r="M32" i="139"/>
  <c r="S32" i="124"/>
  <c r="S32" i="140"/>
  <c r="S32" i="139"/>
  <c r="S32" i="122"/>
  <c r="S32" i="123"/>
  <c r="S32" i="125"/>
  <c r="S32" i="121"/>
  <c r="M30" i="125"/>
  <c r="M30" i="139"/>
  <c r="M30" i="140"/>
  <c r="M30" i="123"/>
  <c r="M30" i="121"/>
  <c r="M30" i="122"/>
  <c r="M30" i="124"/>
  <c r="S30" i="125"/>
  <c r="S30" i="122"/>
  <c r="S30" i="140"/>
  <c r="S30" i="121"/>
  <c r="S30" i="123"/>
  <c r="S30" i="139"/>
  <c r="S30" i="124"/>
  <c r="M30" i="27"/>
  <c r="P31" i="27" s="1"/>
  <c r="M28" i="124"/>
  <c r="M28" i="123"/>
  <c r="M28" i="122"/>
  <c r="M28" i="121"/>
  <c r="M28" i="140"/>
  <c r="M28" i="125"/>
  <c r="M28" i="139"/>
  <c r="S28" i="123"/>
  <c r="S28" i="121"/>
  <c r="S28" i="122"/>
  <c r="S28" i="140"/>
  <c r="S28" i="125"/>
  <c r="V29" i="125" s="1"/>
  <c r="S28" i="139"/>
  <c r="S28" i="124"/>
  <c r="M24" i="122"/>
  <c r="M24" i="121"/>
  <c r="M24" i="125"/>
  <c r="M24" i="140"/>
  <c r="M24" i="124"/>
  <c r="M24" i="123"/>
  <c r="M24" i="139"/>
  <c r="S24" i="140"/>
  <c r="S24" i="124"/>
  <c r="S24" i="123"/>
  <c r="S24" i="125"/>
  <c r="S24" i="121"/>
  <c r="S24" i="139"/>
  <c r="V25" i="139" s="1"/>
  <c r="S24" i="122"/>
  <c r="S24" i="27"/>
  <c r="V25" i="27" s="1"/>
  <c r="S22" i="122"/>
  <c r="S22" i="121"/>
  <c r="S22" i="123"/>
  <c r="S22" i="140"/>
  <c r="S22" i="124"/>
  <c r="S22" i="139"/>
  <c r="S22" i="125"/>
  <c r="S20" i="121"/>
  <c r="S20" i="139"/>
  <c r="V21" i="139" s="1"/>
  <c r="S20" i="125"/>
  <c r="S20" i="124"/>
  <c r="S20" i="123"/>
  <c r="S20" i="140"/>
  <c r="S20" i="122"/>
  <c r="M20" i="140"/>
  <c r="M20" i="124"/>
  <c r="M20" i="139"/>
  <c r="M20" i="122"/>
  <c r="M20" i="125"/>
  <c r="M20" i="123"/>
  <c r="M20" i="121"/>
  <c r="S18" i="124"/>
  <c r="S18" i="122"/>
  <c r="S18" i="139"/>
  <c r="S18" i="123"/>
  <c r="S18" i="121"/>
  <c r="S18" i="140"/>
  <c r="S18" i="125"/>
  <c r="M20" i="27"/>
  <c r="P21" i="27" s="1"/>
  <c r="M18" i="124"/>
  <c r="M18" i="123"/>
  <c r="M18" i="140"/>
  <c r="M18" i="125"/>
  <c r="M18" i="139"/>
  <c r="M18" i="121"/>
  <c r="M18" i="122"/>
  <c r="S16" i="123"/>
  <c r="S16" i="139"/>
  <c r="S16" i="140"/>
  <c r="S16" i="125"/>
  <c r="S16" i="121"/>
  <c r="S16" i="124"/>
  <c r="S16" i="122"/>
  <c r="M18" i="27"/>
  <c r="P19" i="27" s="1"/>
  <c r="M16" i="125"/>
  <c r="P17" i="125" s="1"/>
  <c r="M16" i="124"/>
  <c r="M16" i="140"/>
  <c r="M16" i="139"/>
  <c r="M16" i="122"/>
  <c r="M16" i="121"/>
  <c r="M16" i="123"/>
  <c r="S14" i="125"/>
  <c r="S14" i="121"/>
  <c r="S14" i="140"/>
  <c r="S14" i="123"/>
  <c r="S14" i="122"/>
  <c r="S14" i="139"/>
  <c r="S14" i="124"/>
  <c r="M16" i="27"/>
  <c r="P17" i="27" s="1"/>
  <c r="M14" i="125"/>
  <c r="M14" i="140"/>
  <c r="M14" i="123"/>
  <c r="M14" i="122"/>
  <c r="M14" i="121"/>
  <c r="M14" i="139"/>
  <c r="M14" i="124"/>
  <c r="S12" i="121"/>
  <c r="S12" i="139"/>
  <c r="S12" i="125"/>
  <c r="S12" i="140"/>
  <c r="S12" i="124"/>
  <c r="S12" i="123"/>
  <c r="S12" i="122"/>
  <c r="M14" i="27"/>
  <c r="M12" i="125"/>
  <c r="M12" i="139"/>
  <c r="M12" i="140"/>
  <c r="M12" i="123"/>
  <c r="M12" i="121"/>
  <c r="M12" i="124"/>
  <c r="M12" i="122"/>
  <c r="S14" i="27"/>
  <c r="V15" i="27" s="1"/>
  <c r="S16" i="27"/>
  <c r="V17" i="27" s="1"/>
  <c r="S18" i="27"/>
  <c r="V19" i="27" s="1"/>
  <c r="S20" i="27"/>
  <c r="V21" i="27" s="1"/>
  <c r="S22" i="27"/>
  <c r="S26" i="27"/>
  <c r="V27" i="27" s="1"/>
  <c r="S28" i="27"/>
  <c r="V29" i="27" s="1"/>
  <c r="S30" i="27"/>
  <c r="V31" i="27" s="1"/>
  <c r="S32" i="27"/>
  <c r="V33" i="27" s="1"/>
  <c r="S34" i="27"/>
  <c r="V35" i="27" s="1"/>
  <c r="M34" i="27"/>
  <c r="M32" i="27"/>
  <c r="P33" i="27" s="1"/>
  <c r="P29" i="27"/>
  <c r="M26" i="27"/>
  <c r="M22" i="27"/>
  <c r="P23" i="27" s="1"/>
  <c r="G36" i="141"/>
  <c r="S38" i="141" s="1"/>
  <c r="V53" i="141"/>
  <c r="J53" i="141"/>
  <c r="Y53" i="141"/>
  <c r="M53" i="141"/>
  <c r="AB53" i="141"/>
  <c r="P53" i="141"/>
  <c r="S53" i="141"/>
  <c r="G53" i="141"/>
  <c r="R53" i="141"/>
  <c r="F53" i="141"/>
  <c r="AA53" i="141"/>
  <c r="U53" i="141"/>
  <c r="O53" i="141"/>
  <c r="I53" i="141"/>
  <c r="X53" i="141"/>
  <c r="L53" i="141"/>
  <c r="S50" i="141"/>
  <c r="G50" i="141"/>
  <c r="V50" i="141"/>
  <c r="J50" i="141"/>
  <c r="Y50" i="141"/>
  <c r="M50" i="141"/>
  <c r="AB50" i="141"/>
  <c r="P50" i="141"/>
  <c r="AB47" i="141"/>
  <c r="P47" i="141"/>
  <c r="S47" i="141"/>
  <c r="G47" i="141"/>
  <c r="V47" i="141"/>
  <c r="J47" i="141"/>
  <c r="Y47" i="141"/>
  <c r="M47" i="141"/>
  <c r="Y44" i="141"/>
  <c r="M44" i="141"/>
  <c r="V44" i="141"/>
  <c r="AB44" i="141"/>
  <c r="P44" i="141"/>
  <c r="S44" i="141"/>
  <c r="G44" i="141"/>
  <c r="J44" i="141"/>
  <c r="N39" i="141"/>
  <c r="N51" i="141"/>
  <c r="N48" i="141"/>
  <c r="N45" i="141"/>
  <c r="K45" i="141"/>
  <c r="N42" i="141"/>
  <c r="M39" i="141"/>
  <c r="G39" i="141" s="1"/>
  <c r="N36" i="141"/>
  <c r="L48" i="141"/>
  <c r="F48" i="141" s="1"/>
  <c r="F45" i="141"/>
  <c r="L42" i="141"/>
  <c r="F42" i="141" s="1"/>
  <c r="I44" i="141" s="1"/>
  <c r="F39" i="141"/>
  <c r="L36" i="141"/>
  <c r="F36" i="141" s="1"/>
  <c r="I38" i="141" s="1"/>
  <c r="N33" i="141"/>
  <c r="N30" i="141"/>
  <c r="K30" i="141"/>
  <c r="N27" i="141"/>
  <c r="N24" i="141"/>
  <c r="N21" i="141"/>
  <c r="L33" i="141"/>
  <c r="F30" i="141"/>
  <c r="E30" i="141" s="1"/>
  <c r="L27" i="141"/>
  <c r="F27" i="141" s="1"/>
  <c r="E27" i="141" s="1"/>
  <c r="L24" i="141"/>
  <c r="F24" i="141" s="1"/>
  <c r="E24" i="141" s="1"/>
  <c r="AB25" i="141" s="1"/>
  <c r="L21" i="141"/>
  <c r="F21" i="141" s="1"/>
  <c r="I23" i="141" s="1"/>
  <c r="E51" i="141"/>
  <c r="K51" i="141"/>
  <c r="P15" i="27" l="1"/>
  <c r="N14" i="27"/>
  <c r="N26" i="139"/>
  <c r="G26" i="139"/>
  <c r="J27" i="139" s="1"/>
  <c r="P27" i="139"/>
  <c r="T26" i="123"/>
  <c r="W27" i="123" s="1"/>
  <c r="V27" i="123"/>
  <c r="T26" i="139"/>
  <c r="W27" i="139" s="1"/>
  <c r="V27" i="139"/>
  <c r="N26" i="123"/>
  <c r="G26" i="123"/>
  <c r="J27" i="123" s="1"/>
  <c r="P27" i="123"/>
  <c r="T26" i="125"/>
  <c r="W27" i="125" s="1"/>
  <c r="V27" i="125"/>
  <c r="N26" i="122"/>
  <c r="G26" i="122"/>
  <c r="J27" i="122" s="1"/>
  <c r="P27" i="122"/>
  <c r="N26" i="125"/>
  <c r="G26" i="125"/>
  <c r="J27" i="125" s="1"/>
  <c r="P27" i="125"/>
  <c r="T26" i="124"/>
  <c r="W27" i="124" s="1"/>
  <c r="V27" i="124"/>
  <c r="N26" i="124"/>
  <c r="G26" i="124"/>
  <c r="J27" i="124" s="1"/>
  <c r="P27" i="124"/>
  <c r="T26" i="140"/>
  <c r="W27" i="140" s="1"/>
  <c r="V27" i="140"/>
  <c r="P27" i="121"/>
  <c r="N26" i="121"/>
  <c r="G26" i="121"/>
  <c r="J27" i="121" s="1"/>
  <c r="T26" i="122"/>
  <c r="W27" i="122" s="1"/>
  <c r="V27" i="122"/>
  <c r="N26" i="140"/>
  <c r="G26" i="140"/>
  <c r="J27" i="140" s="1"/>
  <c r="P27" i="140"/>
  <c r="T26" i="121"/>
  <c r="W27" i="121" s="1"/>
  <c r="V27" i="121"/>
  <c r="T32" i="124"/>
  <c r="W33" i="124" s="1"/>
  <c r="V33" i="124"/>
  <c r="T32" i="121"/>
  <c r="W33" i="121" s="1"/>
  <c r="V33" i="121"/>
  <c r="P33" i="121"/>
  <c r="N32" i="121"/>
  <c r="G32" i="121"/>
  <c r="J33" i="121" s="1"/>
  <c r="T32" i="125"/>
  <c r="W33" i="125" s="1"/>
  <c r="V33" i="125"/>
  <c r="N32" i="124"/>
  <c r="G32" i="124"/>
  <c r="J33" i="124" s="1"/>
  <c r="P33" i="124"/>
  <c r="T32" i="123"/>
  <c r="W33" i="123" s="1"/>
  <c r="V33" i="123"/>
  <c r="N32" i="140"/>
  <c r="G32" i="140"/>
  <c r="J33" i="140" s="1"/>
  <c r="P33" i="140"/>
  <c r="T32" i="122"/>
  <c r="W33" i="122" s="1"/>
  <c r="V33" i="122"/>
  <c r="N32" i="125"/>
  <c r="G32" i="125"/>
  <c r="J33" i="125" s="1"/>
  <c r="P33" i="125"/>
  <c r="N32" i="139"/>
  <c r="G32" i="139"/>
  <c r="J33" i="139" s="1"/>
  <c r="P33" i="139"/>
  <c r="T32" i="139"/>
  <c r="W33" i="139" s="1"/>
  <c r="V33" i="139"/>
  <c r="N32" i="123"/>
  <c r="G32" i="123"/>
  <c r="J33" i="123" s="1"/>
  <c r="P33" i="123"/>
  <c r="T32" i="140"/>
  <c r="W33" i="140" s="1"/>
  <c r="V33" i="140"/>
  <c r="N32" i="122"/>
  <c r="G32" i="122"/>
  <c r="J33" i="122" s="1"/>
  <c r="P33" i="122"/>
  <c r="N30" i="124"/>
  <c r="G30" i="124"/>
  <c r="J31" i="124" s="1"/>
  <c r="P31" i="124"/>
  <c r="T30" i="125"/>
  <c r="W31" i="125" s="1"/>
  <c r="V31" i="125"/>
  <c r="T30" i="124"/>
  <c r="W31" i="124" s="1"/>
  <c r="V31" i="124"/>
  <c r="N30" i="122"/>
  <c r="G30" i="122"/>
  <c r="J31" i="122" s="1"/>
  <c r="P31" i="122"/>
  <c r="T30" i="139"/>
  <c r="W31" i="139" s="1"/>
  <c r="V31" i="139"/>
  <c r="P31" i="121"/>
  <c r="N30" i="121"/>
  <c r="G30" i="121"/>
  <c r="J31" i="121" s="1"/>
  <c r="T30" i="123"/>
  <c r="W31" i="123" s="1"/>
  <c r="V31" i="123"/>
  <c r="N30" i="123"/>
  <c r="G30" i="123"/>
  <c r="J31" i="123" s="1"/>
  <c r="P31" i="123"/>
  <c r="T30" i="121"/>
  <c r="W31" i="121" s="1"/>
  <c r="V31" i="121"/>
  <c r="N30" i="140"/>
  <c r="G30" i="140"/>
  <c r="J31" i="140" s="1"/>
  <c r="P31" i="140"/>
  <c r="T30" i="140"/>
  <c r="W31" i="140" s="1"/>
  <c r="V31" i="140"/>
  <c r="N30" i="139"/>
  <c r="G30" i="139"/>
  <c r="J31" i="139" s="1"/>
  <c r="P31" i="139"/>
  <c r="T30" i="122"/>
  <c r="W31" i="122" s="1"/>
  <c r="V31" i="122"/>
  <c r="N30" i="125"/>
  <c r="G30" i="125"/>
  <c r="J31" i="125" s="1"/>
  <c r="P31" i="125"/>
  <c r="N28" i="139"/>
  <c r="M36" i="139"/>
  <c r="G28" i="139"/>
  <c r="P29" i="139"/>
  <c r="T28" i="124"/>
  <c r="W29" i="124" s="1"/>
  <c r="S36" i="124"/>
  <c r="V29" i="124"/>
  <c r="N28" i="125"/>
  <c r="G28" i="125"/>
  <c r="M36" i="125"/>
  <c r="P29" i="125"/>
  <c r="T28" i="139"/>
  <c r="W29" i="139" s="1"/>
  <c r="S36" i="139"/>
  <c r="V29" i="139"/>
  <c r="N28" i="140"/>
  <c r="G28" i="140"/>
  <c r="M36" i="140"/>
  <c r="P29" i="140"/>
  <c r="T28" i="125"/>
  <c r="W29" i="125" s="1"/>
  <c r="S36" i="125"/>
  <c r="M36" i="121"/>
  <c r="P37" i="121" s="1"/>
  <c r="P29" i="121"/>
  <c r="N28" i="121"/>
  <c r="G28" i="121"/>
  <c r="T28" i="140"/>
  <c r="W29" i="140" s="1"/>
  <c r="S36" i="140"/>
  <c r="V29" i="140"/>
  <c r="N28" i="122"/>
  <c r="M36" i="122"/>
  <c r="G28" i="122"/>
  <c r="P29" i="122"/>
  <c r="T28" i="122"/>
  <c r="W29" i="122" s="1"/>
  <c r="S36" i="122"/>
  <c r="V29" i="122"/>
  <c r="N28" i="123"/>
  <c r="G28" i="123"/>
  <c r="M36" i="123"/>
  <c r="P29" i="123"/>
  <c r="S36" i="121"/>
  <c r="V37" i="121" s="1"/>
  <c r="T28" i="121"/>
  <c r="V29" i="121"/>
  <c r="N28" i="124"/>
  <c r="M36" i="124"/>
  <c r="G28" i="124"/>
  <c r="P29" i="124"/>
  <c r="T28" i="123"/>
  <c r="W29" i="123" s="1"/>
  <c r="S36" i="123"/>
  <c r="V29" i="123"/>
  <c r="T24" i="140"/>
  <c r="W25" i="140" s="1"/>
  <c r="S34" i="140"/>
  <c r="V25" i="140"/>
  <c r="N24" i="139"/>
  <c r="M34" i="139"/>
  <c r="G24" i="139"/>
  <c r="P25" i="139"/>
  <c r="T24" i="122"/>
  <c r="W25" i="122" s="1"/>
  <c r="S34" i="122"/>
  <c r="V25" i="122"/>
  <c r="N24" i="123"/>
  <c r="G24" i="123"/>
  <c r="M34" i="123"/>
  <c r="P25" i="123"/>
  <c r="T24" i="139"/>
  <c r="W25" i="139" s="1"/>
  <c r="S34" i="139"/>
  <c r="N24" i="124"/>
  <c r="G24" i="124"/>
  <c r="M34" i="124"/>
  <c r="P25" i="124"/>
  <c r="S34" i="121"/>
  <c r="V35" i="121" s="1"/>
  <c r="T24" i="121"/>
  <c r="V25" i="121"/>
  <c r="N24" i="140"/>
  <c r="M34" i="140"/>
  <c r="G24" i="140"/>
  <c r="P25" i="140"/>
  <c r="T24" i="125"/>
  <c r="W25" i="125" s="1"/>
  <c r="S34" i="125"/>
  <c r="V25" i="125"/>
  <c r="N24" i="125"/>
  <c r="M34" i="125"/>
  <c r="G24" i="125"/>
  <c r="P25" i="125"/>
  <c r="T24" i="123"/>
  <c r="W25" i="123" s="1"/>
  <c r="S34" i="123"/>
  <c r="V25" i="123"/>
  <c r="P25" i="121"/>
  <c r="M34" i="121"/>
  <c r="P35" i="121" s="1"/>
  <c r="N24" i="121"/>
  <c r="G24" i="121"/>
  <c r="T24" i="124"/>
  <c r="W25" i="124" s="1"/>
  <c r="S34" i="124"/>
  <c r="V25" i="124"/>
  <c r="N24" i="122"/>
  <c r="M34" i="122"/>
  <c r="G24" i="122"/>
  <c r="P25" i="122"/>
  <c r="T22" i="125"/>
  <c r="G22" i="125"/>
  <c r="J23" i="125" s="1"/>
  <c r="V23" i="125"/>
  <c r="T22" i="139"/>
  <c r="G22" i="139"/>
  <c r="J23" i="139" s="1"/>
  <c r="V23" i="139"/>
  <c r="T22" i="124"/>
  <c r="G22" i="124"/>
  <c r="J23" i="124" s="1"/>
  <c r="V23" i="124"/>
  <c r="T22" i="140"/>
  <c r="G22" i="140"/>
  <c r="J23" i="140" s="1"/>
  <c r="V23" i="140"/>
  <c r="T22" i="123"/>
  <c r="G22" i="123"/>
  <c r="J23" i="123" s="1"/>
  <c r="V23" i="123"/>
  <c r="T22" i="121"/>
  <c r="V23" i="121"/>
  <c r="G22" i="121"/>
  <c r="J23" i="121" s="1"/>
  <c r="T22" i="122"/>
  <c r="G22" i="122"/>
  <c r="J23" i="122" s="1"/>
  <c r="V23" i="122"/>
  <c r="N20" i="140"/>
  <c r="G20" i="140"/>
  <c r="J21" i="140" s="1"/>
  <c r="P21" i="140"/>
  <c r="T20" i="122"/>
  <c r="W21" i="122" s="1"/>
  <c r="V21" i="122"/>
  <c r="P21" i="121"/>
  <c r="N20" i="121"/>
  <c r="G20" i="121"/>
  <c r="J21" i="121" s="1"/>
  <c r="T20" i="140"/>
  <c r="W21" i="140" s="1"/>
  <c r="V21" i="140"/>
  <c r="N20" i="123"/>
  <c r="G20" i="123"/>
  <c r="J21" i="123" s="1"/>
  <c r="P21" i="123"/>
  <c r="T20" i="123"/>
  <c r="W21" i="123" s="1"/>
  <c r="V21" i="123"/>
  <c r="N20" i="125"/>
  <c r="G20" i="125"/>
  <c r="J21" i="125" s="1"/>
  <c r="P21" i="125"/>
  <c r="T20" i="124"/>
  <c r="W21" i="124" s="1"/>
  <c r="V21" i="124"/>
  <c r="N20" i="122"/>
  <c r="G20" i="122"/>
  <c r="J21" i="122" s="1"/>
  <c r="P21" i="122"/>
  <c r="T20" i="125"/>
  <c r="W21" i="125" s="1"/>
  <c r="V21" i="125"/>
  <c r="N20" i="139"/>
  <c r="G20" i="139"/>
  <c r="J21" i="139" s="1"/>
  <c r="P21" i="139"/>
  <c r="T20" i="139"/>
  <c r="W21" i="139" s="1"/>
  <c r="N20" i="124"/>
  <c r="G20" i="124"/>
  <c r="J21" i="124" s="1"/>
  <c r="P21" i="124"/>
  <c r="T20" i="121"/>
  <c r="W21" i="121" s="1"/>
  <c r="V21" i="121"/>
  <c r="N18" i="122"/>
  <c r="G18" i="122"/>
  <c r="J19" i="122" s="1"/>
  <c r="P19" i="122"/>
  <c r="T18" i="125"/>
  <c r="W19" i="125" s="1"/>
  <c r="V19" i="125"/>
  <c r="P19" i="121"/>
  <c r="N18" i="121"/>
  <c r="G18" i="121"/>
  <c r="J19" i="121" s="1"/>
  <c r="T18" i="140"/>
  <c r="W19" i="140" s="1"/>
  <c r="V19" i="140"/>
  <c r="N18" i="139"/>
  <c r="G18" i="139"/>
  <c r="J19" i="139" s="1"/>
  <c r="P19" i="139"/>
  <c r="T18" i="121"/>
  <c r="W19" i="121" s="1"/>
  <c r="V19" i="121"/>
  <c r="N18" i="125"/>
  <c r="G18" i="125"/>
  <c r="J19" i="125" s="1"/>
  <c r="P19" i="125"/>
  <c r="T18" i="123"/>
  <c r="W19" i="123" s="1"/>
  <c r="V19" i="123"/>
  <c r="N18" i="140"/>
  <c r="G18" i="140"/>
  <c r="J19" i="140" s="1"/>
  <c r="P19" i="140"/>
  <c r="T18" i="139"/>
  <c r="W19" i="139" s="1"/>
  <c r="V19" i="139"/>
  <c r="N18" i="123"/>
  <c r="G18" i="123"/>
  <c r="J19" i="123" s="1"/>
  <c r="P19" i="123"/>
  <c r="V19" i="122"/>
  <c r="T18" i="122"/>
  <c r="W19" i="122" s="1"/>
  <c r="N18" i="124"/>
  <c r="G18" i="124"/>
  <c r="J19" i="124" s="1"/>
  <c r="P19" i="124"/>
  <c r="T18" i="124"/>
  <c r="W19" i="124" s="1"/>
  <c r="V19" i="124"/>
  <c r="P17" i="121"/>
  <c r="N16" i="121"/>
  <c r="G16" i="121"/>
  <c r="J17" i="121" s="1"/>
  <c r="T16" i="124"/>
  <c r="W17" i="124" s="1"/>
  <c r="V17" i="124"/>
  <c r="N16" i="123"/>
  <c r="G16" i="123"/>
  <c r="J17" i="123" s="1"/>
  <c r="P17" i="123"/>
  <c r="N16" i="122"/>
  <c r="G16" i="122"/>
  <c r="J17" i="122" s="1"/>
  <c r="P17" i="122"/>
  <c r="N16" i="139"/>
  <c r="G16" i="139"/>
  <c r="J17" i="139" s="1"/>
  <c r="P17" i="139"/>
  <c r="T16" i="125"/>
  <c r="W17" i="125" s="1"/>
  <c r="V17" i="125"/>
  <c r="T16" i="121"/>
  <c r="W17" i="121" s="1"/>
  <c r="V17" i="121"/>
  <c r="N16" i="140"/>
  <c r="G16" i="140"/>
  <c r="J17" i="140" s="1"/>
  <c r="P17" i="140"/>
  <c r="T16" i="140"/>
  <c r="W17" i="140" s="1"/>
  <c r="V17" i="140"/>
  <c r="T16" i="122"/>
  <c r="W17" i="122" s="1"/>
  <c r="V17" i="122"/>
  <c r="N16" i="124"/>
  <c r="G16" i="124"/>
  <c r="J17" i="124" s="1"/>
  <c r="P17" i="124"/>
  <c r="T16" i="139"/>
  <c r="W17" i="139" s="1"/>
  <c r="V17" i="139"/>
  <c r="N16" i="125"/>
  <c r="G16" i="125"/>
  <c r="J17" i="125" s="1"/>
  <c r="T16" i="123"/>
  <c r="W17" i="123" s="1"/>
  <c r="V17" i="123"/>
  <c r="N14" i="124"/>
  <c r="G14" i="124"/>
  <c r="J15" i="124" s="1"/>
  <c r="P15" i="124"/>
  <c r="T14" i="124"/>
  <c r="W15" i="124" s="1"/>
  <c r="V15" i="124"/>
  <c r="N14" i="139"/>
  <c r="G14" i="139"/>
  <c r="J15" i="139" s="1"/>
  <c r="P15" i="139"/>
  <c r="T14" i="139"/>
  <c r="W15" i="139" s="1"/>
  <c r="V15" i="139"/>
  <c r="P15" i="121"/>
  <c r="N14" i="121"/>
  <c r="G14" i="121"/>
  <c r="J15" i="121" s="1"/>
  <c r="T14" i="122"/>
  <c r="W15" i="122" s="1"/>
  <c r="V15" i="122"/>
  <c r="N14" i="122"/>
  <c r="G14" i="122"/>
  <c r="J15" i="122" s="1"/>
  <c r="P15" i="122"/>
  <c r="T14" i="123"/>
  <c r="W15" i="123" s="1"/>
  <c r="V15" i="123"/>
  <c r="N14" i="123"/>
  <c r="G14" i="123"/>
  <c r="J15" i="123" s="1"/>
  <c r="P15" i="123"/>
  <c r="T14" i="140"/>
  <c r="W15" i="140" s="1"/>
  <c r="V15" i="140"/>
  <c r="N14" i="140"/>
  <c r="G14" i="140"/>
  <c r="J15" i="140" s="1"/>
  <c r="P15" i="140"/>
  <c r="T14" i="121"/>
  <c r="W15" i="121" s="1"/>
  <c r="V15" i="121"/>
  <c r="N14" i="125"/>
  <c r="G14" i="125"/>
  <c r="J15" i="125" s="1"/>
  <c r="P15" i="125"/>
  <c r="T14" i="125"/>
  <c r="W15" i="125" s="1"/>
  <c r="V15" i="125"/>
  <c r="T12" i="122"/>
  <c r="W13" i="122" s="1"/>
  <c r="V13" i="122"/>
  <c r="N12" i="124"/>
  <c r="G12" i="124"/>
  <c r="J13" i="124" s="1"/>
  <c r="P13" i="124"/>
  <c r="M8" i="124"/>
  <c r="P9" i="124" s="1"/>
  <c r="T12" i="123"/>
  <c r="W13" i="123" s="1"/>
  <c r="V13" i="123"/>
  <c r="N12" i="122"/>
  <c r="G12" i="122"/>
  <c r="J13" i="122" s="1"/>
  <c r="P13" i="122"/>
  <c r="M8" i="122"/>
  <c r="P9" i="122" s="1"/>
  <c r="N12" i="121"/>
  <c r="M8" i="121"/>
  <c r="P13" i="121"/>
  <c r="G12" i="121"/>
  <c r="J13" i="121" s="1"/>
  <c r="T12" i="124"/>
  <c r="W13" i="124" s="1"/>
  <c r="V13" i="124"/>
  <c r="N12" i="123"/>
  <c r="G12" i="123"/>
  <c r="J13" i="123" s="1"/>
  <c r="P13" i="123"/>
  <c r="M8" i="123"/>
  <c r="P9" i="123" s="1"/>
  <c r="T12" i="140"/>
  <c r="W13" i="140" s="1"/>
  <c r="V13" i="140"/>
  <c r="N12" i="140"/>
  <c r="G12" i="140"/>
  <c r="J13" i="140" s="1"/>
  <c r="P13" i="140"/>
  <c r="M8" i="140"/>
  <c r="P9" i="140" s="1"/>
  <c r="T12" i="125"/>
  <c r="W13" i="125" s="1"/>
  <c r="V13" i="125"/>
  <c r="N12" i="139"/>
  <c r="G12" i="139"/>
  <c r="J13" i="139" s="1"/>
  <c r="P13" i="139"/>
  <c r="M8" i="139"/>
  <c r="P9" i="139" s="1"/>
  <c r="T12" i="139"/>
  <c r="W13" i="139" s="1"/>
  <c r="V13" i="139"/>
  <c r="N12" i="125"/>
  <c r="G12" i="125"/>
  <c r="J13" i="125" s="1"/>
  <c r="P13" i="125"/>
  <c r="M8" i="125"/>
  <c r="P9" i="125" s="1"/>
  <c r="T12" i="121"/>
  <c r="W13" i="121" s="1"/>
  <c r="V13" i="121"/>
  <c r="P38" i="141"/>
  <c r="AB38" i="141"/>
  <c r="M38" i="141"/>
  <c r="Y38" i="141"/>
  <c r="V23" i="27"/>
  <c r="P35" i="27"/>
  <c r="G26" i="27"/>
  <c r="P27" i="27"/>
  <c r="J38" i="141"/>
  <c r="V38" i="141"/>
  <c r="G38" i="141"/>
  <c r="F52" i="141"/>
  <c r="J52" i="141"/>
  <c r="E21" i="141"/>
  <c r="Z52" i="141"/>
  <c r="V52" i="141"/>
  <c r="R52" i="141"/>
  <c r="N52" i="141"/>
  <c r="X52" i="141"/>
  <c r="P52" i="141"/>
  <c r="H52" i="141"/>
  <c r="Y52" i="141"/>
  <c r="Q52" i="141"/>
  <c r="I52" i="141"/>
  <c r="AA52" i="141"/>
  <c r="W52" i="141"/>
  <c r="S52" i="141"/>
  <c r="O52" i="141"/>
  <c r="K52" i="141"/>
  <c r="G52" i="141"/>
  <c r="AB52" i="141"/>
  <c r="T52" i="141"/>
  <c r="L52" i="141"/>
  <c r="U52" i="141"/>
  <c r="M52" i="141"/>
  <c r="E48" i="141"/>
  <c r="X50" i="141"/>
  <c r="R50" i="141"/>
  <c r="L50" i="141"/>
  <c r="F50" i="141"/>
  <c r="AA50" i="141"/>
  <c r="O50" i="141"/>
  <c r="U50" i="141"/>
  <c r="I50" i="141"/>
  <c r="E45" i="141"/>
  <c r="AA47" i="141"/>
  <c r="I47" i="141"/>
  <c r="X47" i="141"/>
  <c r="R47" i="141"/>
  <c r="L47" i="141"/>
  <c r="F47" i="141"/>
  <c r="U47" i="141"/>
  <c r="O47" i="141"/>
  <c r="E42" i="141"/>
  <c r="I43" i="141" s="1"/>
  <c r="X44" i="141"/>
  <c r="R44" i="141"/>
  <c r="L44" i="141"/>
  <c r="F44" i="141"/>
  <c r="AA44" i="141"/>
  <c r="U44" i="141"/>
  <c r="O44" i="141"/>
  <c r="S41" i="141"/>
  <c r="G41" i="141"/>
  <c r="V41" i="141"/>
  <c r="J41" i="141"/>
  <c r="Y41" i="141"/>
  <c r="M41" i="141"/>
  <c r="AB41" i="141"/>
  <c r="P41" i="141"/>
  <c r="AA41" i="141"/>
  <c r="U41" i="141"/>
  <c r="O41" i="141"/>
  <c r="I41" i="141"/>
  <c r="X41" i="141"/>
  <c r="L41" i="141"/>
  <c r="R41" i="141"/>
  <c r="F41" i="141"/>
  <c r="E36" i="141"/>
  <c r="AA38" i="141"/>
  <c r="U38" i="141"/>
  <c r="O38" i="141"/>
  <c r="X38" i="141"/>
  <c r="R38" i="141"/>
  <c r="L38" i="141"/>
  <c r="F38" i="141"/>
  <c r="K36" i="141"/>
  <c r="K48" i="141"/>
  <c r="K39" i="141"/>
  <c r="E39" i="141"/>
  <c r="K42" i="141"/>
  <c r="K27" i="141"/>
  <c r="K33" i="141"/>
  <c r="F33" i="141"/>
  <c r="E33" i="141" s="1"/>
  <c r="K24" i="141"/>
  <c r="K21" i="141"/>
  <c r="V54" i="48"/>
  <c r="G54" i="48"/>
  <c r="G11" i="111"/>
  <c r="G39" i="111"/>
  <c r="G37" i="111"/>
  <c r="F39" i="111"/>
  <c r="E39" i="111"/>
  <c r="F37" i="111"/>
  <c r="F11" i="111"/>
  <c r="E11" i="111"/>
  <c r="I37" i="141" l="1"/>
  <c r="H26" i="140"/>
  <c r="K27" i="140" s="1"/>
  <c r="Q27" i="140"/>
  <c r="H26" i="123"/>
  <c r="K27" i="123" s="1"/>
  <c r="Q27" i="123"/>
  <c r="H26" i="124"/>
  <c r="K27" i="124" s="1"/>
  <c r="Q27" i="124"/>
  <c r="H26" i="122"/>
  <c r="K27" i="122" s="1"/>
  <c r="Q27" i="122"/>
  <c r="Q27" i="121"/>
  <c r="H26" i="121"/>
  <c r="K27" i="121" s="1"/>
  <c r="H26" i="125"/>
  <c r="K27" i="125" s="1"/>
  <c r="Q27" i="125"/>
  <c r="Q27" i="139"/>
  <c r="H26" i="139"/>
  <c r="K27" i="139" s="1"/>
  <c r="H32" i="139"/>
  <c r="K33" i="139" s="1"/>
  <c r="Q33" i="139"/>
  <c r="Q33" i="140"/>
  <c r="H32" i="140"/>
  <c r="K33" i="140" s="1"/>
  <c r="Q33" i="121"/>
  <c r="H32" i="121"/>
  <c r="K33" i="121" s="1"/>
  <c r="H32" i="123"/>
  <c r="Q33" i="123"/>
  <c r="Q33" i="125"/>
  <c r="H32" i="125"/>
  <c r="K33" i="125" s="1"/>
  <c r="Q33" i="122"/>
  <c r="H32" i="122"/>
  <c r="K33" i="122" s="1"/>
  <c r="Q33" i="124"/>
  <c r="H32" i="124"/>
  <c r="K33" i="124" s="1"/>
  <c r="Q31" i="140"/>
  <c r="H30" i="140"/>
  <c r="K31" i="140" s="1"/>
  <c r="H30" i="122"/>
  <c r="K31" i="122" s="1"/>
  <c r="Q31" i="122"/>
  <c r="H30" i="121"/>
  <c r="K31" i="121" s="1"/>
  <c r="Q31" i="121"/>
  <c r="H30" i="139"/>
  <c r="K31" i="139" s="1"/>
  <c r="Q31" i="139"/>
  <c r="Q31" i="125"/>
  <c r="H30" i="125"/>
  <c r="K31" i="125" s="1"/>
  <c r="H30" i="123"/>
  <c r="K31" i="123" s="1"/>
  <c r="Q31" i="123"/>
  <c r="H30" i="124"/>
  <c r="K31" i="124" s="1"/>
  <c r="Q31" i="124"/>
  <c r="N36" i="121"/>
  <c r="Q37" i="121" s="1"/>
  <c r="H28" i="121"/>
  <c r="Q29" i="121"/>
  <c r="G36" i="140"/>
  <c r="J29" i="140"/>
  <c r="Q29" i="125"/>
  <c r="H28" i="125"/>
  <c r="Q29" i="140"/>
  <c r="H28" i="140"/>
  <c r="G36" i="124"/>
  <c r="J29" i="124"/>
  <c r="N36" i="123"/>
  <c r="P37" i="123"/>
  <c r="N36" i="122"/>
  <c r="P37" i="122"/>
  <c r="T36" i="124"/>
  <c r="V37" i="124"/>
  <c r="N36" i="124"/>
  <c r="P37" i="124"/>
  <c r="G36" i="123"/>
  <c r="J29" i="123"/>
  <c r="H28" i="122"/>
  <c r="Q29" i="122"/>
  <c r="T36" i="139"/>
  <c r="V37" i="139"/>
  <c r="Q29" i="124"/>
  <c r="H28" i="124"/>
  <c r="H28" i="123"/>
  <c r="Q29" i="123"/>
  <c r="T36" i="125"/>
  <c r="V37" i="125"/>
  <c r="T36" i="140"/>
  <c r="V37" i="140"/>
  <c r="G36" i="139"/>
  <c r="J29" i="139"/>
  <c r="G36" i="122"/>
  <c r="J29" i="122"/>
  <c r="T36" i="121"/>
  <c r="W37" i="121" s="1"/>
  <c r="W29" i="121"/>
  <c r="T36" i="122"/>
  <c r="V37" i="122"/>
  <c r="N36" i="125"/>
  <c r="P37" i="125"/>
  <c r="N36" i="139"/>
  <c r="P37" i="139"/>
  <c r="T36" i="123"/>
  <c r="V37" i="123"/>
  <c r="J29" i="121"/>
  <c r="G36" i="121"/>
  <c r="J37" i="121" s="1"/>
  <c r="N36" i="140"/>
  <c r="P37" i="140"/>
  <c r="G36" i="125"/>
  <c r="J29" i="125"/>
  <c r="H28" i="139"/>
  <c r="Q29" i="139"/>
  <c r="P35" i="122"/>
  <c r="N34" i="122"/>
  <c r="T34" i="121"/>
  <c r="W35" i="121" s="1"/>
  <c r="W25" i="121"/>
  <c r="H24" i="122"/>
  <c r="Q25" i="122"/>
  <c r="T34" i="125"/>
  <c r="V35" i="125"/>
  <c r="T34" i="123"/>
  <c r="V35" i="123"/>
  <c r="G34" i="139"/>
  <c r="J25" i="139"/>
  <c r="T34" i="124"/>
  <c r="V35" i="124"/>
  <c r="N34" i="124"/>
  <c r="P35" i="124"/>
  <c r="N34" i="123"/>
  <c r="P35" i="123"/>
  <c r="N34" i="139"/>
  <c r="P35" i="139"/>
  <c r="G34" i="140"/>
  <c r="J25" i="140"/>
  <c r="G34" i="124"/>
  <c r="J25" i="124"/>
  <c r="G34" i="123"/>
  <c r="J25" i="123"/>
  <c r="H24" i="139"/>
  <c r="Q25" i="139"/>
  <c r="J25" i="121"/>
  <c r="G34" i="121"/>
  <c r="J35" i="121" s="1"/>
  <c r="G34" i="125"/>
  <c r="J25" i="125"/>
  <c r="N34" i="140"/>
  <c r="P35" i="140"/>
  <c r="H24" i="124"/>
  <c r="Q25" i="124"/>
  <c r="Q25" i="123"/>
  <c r="H24" i="123"/>
  <c r="N34" i="121"/>
  <c r="H24" i="121"/>
  <c r="Q25" i="121"/>
  <c r="N34" i="125"/>
  <c r="P35" i="125"/>
  <c r="H24" i="140"/>
  <c r="Q25" i="140"/>
  <c r="T34" i="140"/>
  <c r="V35" i="140"/>
  <c r="G34" i="122"/>
  <c r="J25" i="122"/>
  <c r="Q25" i="125"/>
  <c r="H24" i="125"/>
  <c r="T34" i="139"/>
  <c r="V35" i="139"/>
  <c r="T34" i="122"/>
  <c r="V35" i="122"/>
  <c r="H22" i="124"/>
  <c r="W23" i="124"/>
  <c r="H22" i="122"/>
  <c r="W23" i="122"/>
  <c r="W23" i="123"/>
  <c r="H22" i="123"/>
  <c r="H22" i="139"/>
  <c r="W23" i="139"/>
  <c r="W23" i="121"/>
  <c r="H22" i="121"/>
  <c r="K23" i="121" s="1"/>
  <c r="H22" i="140"/>
  <c r="W23" i="140"/>
  <c r="H22" i="125"/>
  <c r="W23" i="125"/>
  <c r="Q21" i="124"/>
  <c r="H20" i="124"/>
  <c r="K21" i="124" s="1"/>
  <c r="Q21" i="121"/>
  <c r="H20" i="121"/>
  <c r="K21" i="121" s="1"/>
  <c r="H20" i="122"/>
  <c r="K21" i="122" s="1"/>
  <c r="Q21" i="122"/>
  <c r="Q21" i="139"/>
  <c r="H20" i="139"/>
  <c r="K21" i="139" s="1"/>
  <c r="H20" i="123"/>
  <c r="K21" i="123" s="1"/>
  <c r="Q21" i="123"/>
  <c r="H20" i="125"/>
  <c r="K21" i="125" s="1"/>
  <c r="Q21" i="125"/>
  <c r="H20" i="140"/>
  <c r="K21" i="140" s="1"/>
  <c r="Q21" i="140"/>
  <c r="Q19" i="124"/>
  <c r="H18" i="124"/>
  <c r="K19" i="124" s="1"/>
  <c r="Q19" i="125"/>
  <c r="H18" i="125"/>
  <c r="K19" i="125" s="1"/>
  <c r="Q19" i="121"/>
  <c r="H18" i="121"/>
  <c r="K19" i="121" s="1"/>
  <c r="Q19" i="140"/>
  <c r="H18" i="140"/>
  <c r="K19" i="140" s="1"/>
  <c r="H18" i="139"/>
  <c r="K19" i="139" s="1"/>
  <c r="Q19" i="139"/>
  <c r="H18" i="123"/>
  <c r="K19" i="123" s="1"/>
  <c r="Q19" i="123"/>
  <c r="H18" i="122"/>
  <c r="K19" i="122" s="1"/>
  <c r="Q19" i="122"/>
  <c r="Q17" i="123"/>
  <c r="H16" i="123"/>
  <c r="Q17" i="125"/>
  <c r="H16" i="125"/>
  <c r="K17" i="125" s="1"/>
  <c r="H16" i="139"/>
  <c r="K17" i="139" s="1"/>
  <c r="Q17" i="139"/>
  <c r="Q17" i="140"/>
  <c r="H16" i="140"/>
  <c r="K17" i="140" s="1"/>
  <c r="Q17" i="124"/>
  <c r="H16" i="124"/>
  <c r="K17" i="124" s="1"/>
  <c r="H16" i="122"/>
  <c r="K17" i="122" s="1"/>
  <c r="Q17" i="122"/>
  <c r="H16" i="121"/>
  <c r="K17" i="121" s="1"/>
  <c r="Q17" i="121"/>
  <c r="Q15" i="125"/>
  <c r="H14" i="125"/>
  <c r="K15" i="125" s="1"/>
  <c r="H14" i="122"/>
  <c r="K15" i="122" s="1"/>
  <c r="Q15" i="122"/>
  <c r="H14" i="139"/>
  <c r="K15" i="139" s="1"/>
  <c r="Q15" i="139"/>
  <c r="H14" i="123"/>
  <c r="Q15" i="123"/>
  <c r="Q15" i="121"/>
  <c r="H14" i="121"/>
  <c r="K15" i="121" s="1"/>
  <c r="H14" i="140"/>
  <c r="K15" i="140" s="1"/>
  <c r="Q15" i="140"/>
  <c r="H14" i="124"/>
  <c r="K15" i="124" s="1"/>
  <c r="Q15" i="124"/>
  <c r="Q13" i="125"/>
  <c r="H12" i="125"/>
  <c r="K13" i="125" s="1"/>
  <c r="N8" i="125"/>
  <c r="Q9" i="125" s="1"/>
  <c r="N8" i="121"/>
  <c r="Q13" i="121"/>
  <c r="H12" i="121"/>
  <c r="K13" i="121" s="1"/>
  <c r="H12" i="139"/>
  <c r="K13" i="139" s="1"/>
  <c r="Q13" i="139"/>
  <c r="N8" i="139"/>
  <c r="Q9" i="139" s="1"/>
  <c r="H12" i="123"/>
  <c r="Q13" i="123"/>
  <c r="N8" i="123"/>
  <c r="Q9" i="123" s="1"/>
  <c r="Q13" i="124"/>
  <c r="H12" i="124"/>
  <c r="K13" i="124" s="1"/>
  <c r="N8" i="124"/>
  <c r="Q9" i="124" s="1"/>
  <c r="H12" i="140"/>
  <c r="K13" i="140" s="1"/>
  <c r="Q13" i="140"/>
  <c r="N8" i="140"/>
  <c r="Q9" i="140" s="1"/>
  <c r="H12" i="122"/>
  <c r="K13" i="122" s="1"/>
  <c r="Q13" i="122"/>
  <c r="N8" i="122"/>
  <c r="Q9" i="122" s="1"/>
  <c r="Q22" i="141"/>
  <c r="J22" i="141"/>
  <c r="I22" i="141"/>
  <c r="V22" i="141"/>
  <c r="F40" i="141"/>
  <c r="X40" i="141"/>
  <c r="F37" i="141"/>
  <c r="Y49" i="141"/>
  <c r="U49" i="141"/>
  <c r="Q49" i="141"/>
  <c r="M49" i="141"/>
  <c r="I49" i="141"/>
  <c r="W49" i="141"/>
  <c r="O49" i="141"/>
  <c r="G49" i="141"/>
  <c r="X49" i="141"/>
  <c r="P49" i="141"/>
  <c r="H49" i="141"/>
  <c r="Z49" i="141"/>
  <c r="V49" i="141"/>
  <c r="R49" i="141"/>
  <c r="N49" i="141"/>
  <c r="J49" i="141"/>
  <c r="AA49" i="141"/>
  <c r="S49" i="141"/>
  <c r="K49" i="141"/>
  <c r="AB49" i="141"/>
  <c r="T49" i="141"/>
  <c r="L49" i="141"/>
  <c r="F49" i="141"/>
  <c r="AB46" i="141"/>
  <c r="X46" i="141"/>
  <c r="T46" i="141"/>
  <c r="P46" i="141"/>
  <c r="L46" i="141"/>
  <c r="H46" i="141"/>
  <c r="Z46" i="141"/>
  <c r="N46" i="141"/>
  <c r="W46" i="141"/>
  <c r="O46" i="141"/>
  <c r="G46" i="141"/>
  <c r="Y46" i="141"/>
  <c r="U46" i="141"/>
  <c r="Q46" i="141"/>
  <c r="M46" i="141"/>
  <c r="I46" i="141"/>
  <c r="V46" i="141"/>
  <c r="R46" i="141"/>
  <c r="J46" i="141"/>
  <c r="AA46" i="141"/>
  <c r="S46" i="141"/>
  <c r="K46" i="141"/>
  <c r="F46" i="141"/>
  <c r="Y43" i="141"/>
  <c r="U43" i="141"/>
  <c r="Q43" i="141"/>
  <c r="M43" i="141"/>
  <c r="Z43" i="141"/>
  <c r="V43" i="141"/>
  <c r="R43" i="141"/>
  <c r="N43" i="141"/>
  <c r="J43" i="141"/>
  <c r="AA43" i="141"/>
  <c r="W43" i="141"/>
  <c r="S43" i="141"/>
  <c r="O43" i="141"/>
  <c r="K43" i="141"/>
  <c r="G43" i="141"/>
  <c r="AB43" i="141"/>
  <c r="X43" i="141"/>
  <c r="T43" i="141"/>
  <c r="P43" i="141"/>
  <c r="L43" i="141"/>
  <c r="H43" i="141"/>
  <c r="F43" i="141"/>
  <c r="AA40" i="141"/>
  <c r="W40" i="141"/>
  <c r="S40" i="141"/>
  <c r="O40" i="141"/>
  <c r="K40" i="141"/>
  <c r="G40" i="141"/>
  <c r="Y40" i="141"/>
  <c r="Q40" i="141"/>
  <c r="I40" i="141"/>
  <c r="Z40" i="141"/>
  <c r="R40" i="141"/>
  <c r="J40" i="141"/>
  <c r="AB40" i="141"/>
  <c r="T40" i="141"/>
  <c r="P40" i="141"/>
  <c r="L40" i="141"/>
  <c r="H40" i="141"/>
  <c r="U40" i="141"/>
  <c r="M40" i="141"/>
  <c r="V40" i="141"/>
  <c r="N40" i="141"/>
  <c r="AA37" i="141"/>
  <c r="W37" i="141"/>
  <c r="S37" i="141"/>
  <c r="O37" i="141"/>
  <c r="K37" i="141"/>
  <c r="G37" i="141"/>
  <c r="AB37" i="141"/>
  <c r="X37" i="141"/>
  <c r="T37" i="141"/>
  <c r="P37" i="141"/>
  <c r="L37" i="141"/>
  <c r="H37" i="141"/>
  <c r="Y37" i="141"/>
  <c r="U37" i="141"/>
  <c r="Q37" i="141"/>
  <c r="M37" i="141"/>
  <c r="Z37" i="141"/>
  <c r="R37" i="141"/>
  <c r="N37" i="141"/>
  <c r="J37" i="141"/>
  <c r="V37" i="141"/>
  <c r="M52" i="109"/>
  <c r="M55" i="109"/>
  <c r="M18" i="109"/>
  <c r="M17" i="109"/>
  <c r="K52" i="109"/>
  <c r="K55" i="109"/>
  <c r="K18" i="109"/>
  <c r="K17" i="109"/>
  <c r="H55" i="109"/>
  <c r="H52" i="109"/>
  <c r="H18" i="109"/>
  <c r="H17" i="109"/>
  <c r="H13" i="109"/>
  <c r="G52" i="109"/>
  <c r="M13" i="109"/>
  <c r="K13" i="109"/>
  <c r="I13" i="109"/>
  <c r="G13" i="109"/>
  <c r="P44" i="77"/>
  <c r="Q54" i="77"/>
  <c r="P54" i="77"/>
  <c r="P51" i="77"/>
  <c r="K51" i="77"/>
  <c r="L51" i="77"/>
  <c r="M51" i="77"/>
  <c r="N51" i="77"/>
  <c r="J51" i="77"/>
  <c r="K54" i="77"/>
  <c r="L54" i="77"/>
  <c r="M54" i="77"/>
  <c r="N54" i="77"/>
  <c r="J54" i="77"/>
  <c r="R16" i="77"/>
  <c r="P16" i="77"/>
  <c r="L16" i="77"/>
  <c r="N16" i="77"/>
  <c r="K16" i="77"/>
  <c r="J16" i="77"/>
  <c r="AB57" i="141"/>
  <c r="AA57" i="141"/>
  <c r="Y57" i="141"/>
  <c r="X57" i="141"/>
  <c r="W57" i="141"/>
  <c r="V57" i="141"/>
  <c r="U57" i="141"/>
  <c r="T57" i="141"/>
  <c r="S57" i="141"/>
  <c r="R57" i="141"/>
  <c r="Q57" i="141"/>
  <c r="J57" i="141"/>
  <c r="H57" i="141"/>
  <c r="AB54" i="141"/>
  <c r="AA54" i="141"/>
  <c r="Y54" i="141"/>
  <c r="X54" i="141"/>
  <c r="W54" i="141"/>
  <c r="V54" i="141"/>
  <c r="U54" i="141"/>
  <c r="T54" i="141"/>
  <c r="R54" i="141"/>
  <c r="Q54" i="141"/>
  <c r="J54" i="141"/>
  <c r="H54" i="141"/>
  <c r="Z54" i="141"/>
  <c r="AB29" i="141"/>
  <c r="P29" i="141"/>
  <c r="S29" i="141"/>
  <c r="P18" i="141"/>
  <c r="M18" i="141" s="1"/>
  <c r="O18" i="141"/>
  <c r="L18" i="141" s="1"/>
  <c r="F18" i="141" s="1"/>
  <c r="F15" i="141" s="1"/>
  <c r="AB15" i="141"/>
  <c r="AA15" i="141"/>
  <c r="Y15" i="141"/>
  <c r="V15" i="141"/>
  <c r="U15" i="141"/>
  <c r="T15" i="141"/>
  <c r="J15" i="141"/>
  <c r="I15" i="141"/>
  <c r="H15" i="141"/>
  <c r="K33" i="123" l="1"/>
  <c r="Q37" i="125"/>
  <c r="J37" i="122"/>
  <c r="W37" i="124"/>
  <c r="J37" i="140"/>
  <c r="W37" i="122"/>
  <c r="J37" i="139"/>
  <c r="K29" i="124"/>
  <c r="H36" i="124"/>
  <c r="K37" i="124" s="1"/>
  <c r="Q37" i="122"/>
  <c r="H36" i="121"/>
  <c r="K37" i="121" s="1"/>
  <c r="K29" i="121"/>
  <c r="K29" i="139"/>
  <c r="H36" i="139"/>
  <c r="K37" i="139" s="1"/>
  <c r="W37" i="123"/>
  <c r="J37" i="123"/>
  <c r="H36" i="140"/>
  <c r="K37" i="140" s="1"/>
  <c r="K29" i="140"/>
  <c r="K29" i="123"/>
  <c r="H36" i="123"/>
  <c r="W37" i="140"/>
  <c r="Q37" i="123"/>
  <c r="J37" i="125"/>
  <c r="Q37" i="124"/>
  <c r="H36" i="125"/>
  <c r="K37" i="125" s="1"/>
  <c r="K29" i="125"/>
  <c r="H36" i="122"/>
  <c r="K37" i="122" s="1"/>
  <c r="K29" i="122"/>
  <c r="Q37" i="139"/>
  <c r="W37" i="125"/>
  <c r="Q37" i="140"/>
  <c r="W37" i="139"/>
  <c r="J37" i="124"/>
  <c r="H34" i="122"/>
  <c r="K35" i="122" s="1"/>
  <c r="K25" i="122"/>
  <c r="H34" i="125"/>
  <c r="K35" i="125" s="1"/>
  <c r="K25" i="125"/>
  <c r="H34" i="123"/>
  <c r="K25" i="123"/>
  <c r="J35" i="125"/>
  <c r="J35" i="139"/>
  <c r="Q35" i="125"/>
  <c r="J35" i="124"/>
  <c r="J35" i="123"/>
  <c r="Q35" i="124"/>
  <c r="W35" i="123"/>
  <c r="J35" i="122"/>
  <c r="K25" i="121"/>
  <c r="H34" i="121"/>
  <c r="K35" i="121" s="1"/>
  <c r="J35" i="140"/>
  <c r="Q35" i="122"/>
  <c r="W35" i="139"/>
  <c r="Q35" i="123"/>
  <c r="K25" i="124"/>
  <c r="H34" i="124"/>
  <c r="K35" i="124" s="1"/>
  <c r="W35" i="124"/>
  <c r="H34" i="140"/>
  <c r="K35" i="140" s="1"/>
  <c r="K25" i="140"/>
  <c r="W35" i="122"/>
  <c r="W35" i="140"/>
  <c r="K25" i="139"/>
  <c r="H34" i="139"/>
  <c r="K35" i="139" s="1"/>
  <c r="Q35" i="139"/>
  <c r="W35" i="125"/>
  <c r="Q35" i="140"/>
  <c r="K23" i="122"/>
  <c r="K23" i="125"/>
  <c r="K23" i="139"/>
  <c r="K23" i="124"/>
  <c r="K23" i="140"/>
  <c r="K23" i="123"/>
  <c r="K17" i="123"/>
  <c r="K15" i="123"/>
  <c r="K13" i="123"/>
  <c r="G14" i="109"/>
  <c r="G15" i="109"/>
  <c r="F17" i="141"/>
  <c r="N47" i="77"/>
  <c r="J47" i="77"/>
  <c r="F47" i="77"/>
  <c r="P47" i="77"/>
  <c r="M47" i="77"/>
  <c r="O47" i="77"/>
  <c r="K47" i="77"/>
  <c r="G47" i="77"/>
  <c r="E46" i="77"/>
  <c r="L47" i="77"/>
  <c r="H47" i="77"/>
  <c r="Q47" i="77"/>
  <c r="I47" i="77"/>
  <c r="Q44" i="77"/>
  <c r="M44" i="77"/>
  <c r="I44" i="77"/>
  <c r="N44" i="77"/>
  <c r="J44" i="77"/>
  <c r="F44" i="77"/>
  <c r="O44" i="77"/>
  <c r="E43" i="77"/>
  <c r="H44" i="77"/>
  <c r="Q41" i="77"/>
  <c r="M41" i="77"/>
  <c r="I41" i="77"/>
  <c r="J41" i="77"/>
  <c r="K41" i="77"/>
  <c r="E40" i="77"/>
  <c r="P41" i="77"/>
  <c r="L41" i="77"/>
  <c r="H41" i="77"/>
  <c r="N41" i="77"/>
  <c r="F41" i="77"/>
  <c r="O41" i="77"/>
  <c r="G41" i="77"/>
  <c r="O32" i="77"/>
  <c r="K32" i="77"/>
  <c r="G32" i="77"/>
  <c r="E31" i="77"/>
  <c r="H32" i="77"/>
  <c r="Q32" i="77"/>
  <c r="M32" i="77"/>
  <c r="I32" i="77"/>
  <c r="N32" i="77"/>
  <c r="J32" i="77"/>
  <c r="F32" i="77"/>
  <c r="P32" i="77"/>
  <c r="L32" i="77"/>
  <c r="L13" i="77"/>
  <c r="P13" i="77"/>
  <c r="O13" i="77"/>
  <c r="N13" i="77"/>
  <c r="K13" i="77"/>
  <c r="J13" i="77"/>
  <c r="S35" i="141"/>
  <c r="AB35" i="141"/>
  <c r="P35" i="141"/>
  <c r="L23" i="141"/>
  <c r="L35" i="141"/>
  <c r="O35" i="141"/>
  <c r="O57" i="141"/>
  <c r="O54" i="141"/>
  <c r="G18" i="141"/>
  <c r="G15" i="141" s="1"/>
  <c r="M26" i="141"/>
  <c r="Z15" i="141"/>
  <c r="M29" i="141"/>
  <c r="M35" i="141"/>
  <c r="Y35" i="141"/>
  <c r="J29" i="141"/>
  <c r="V29" i="141"/>
  <c r="V35" i="141"/>
  <c r="O15" i="141"/>
  <c r="G29" i="141"/>
  <c r="G35" i="141"/>
  <c r="P57" i="141"/>
  <c r="N18" i="141"/>
  <c r="N15" i="141" s="1"/>
  <c r="L29" i="141"/>
  <c r="L54" i="141"/>
  <c r="P15" i="141"/>
  <c r="P54" i="141"/>
  <c r="Z57" i="141"/>
  <c r="Y29" i="141"/>
  <c r="O23" i="141"/>
  <c r="J35" i="141"/>
  <c r="M57" i="141"/>
  <c r="K37" i="123" l="1"/>
  <c r="K35" i="123"/>
  <c r="L15" i="141"/>
  <c r="M20" i="141"/>
  <c r="Y20" i="141"/>
  <c r="Y32" i="141"/>
  <c r="S32" i="141"/>
  <c r="G32" i="141"/>
  <c r="AB32" i="141"/>
  <c r="V32" i="141"/>
  <c r="J32" i="141"/>
  <c r="M54" i="141"/>
  <c r="L57" i="141"/>
  <c r="F54" i="141"/>
  <c r="N57" i="141"/>
  <c r="K18" i="141"/>
  <c r="L20" i="141"/>
  <c r="AB26" i="141"/>
  <c r="V26" i="141"/>
  <c r="J26" i="141"/>
  <c r="Y26" i="141"/>
  <c r="S26" i="141"/>
  <c r="G26" i="141"/>
  <c r="M23" i="141"/>
  <c r="M15" i="141"/>
  <c r="AA29" i="141"/>
  <c r="U29" i="141"/>
  <c r="I29" i="141"/>
  <c r="X29" i="141"/>
  <c r="R29" i="141"/>
  <c r="F29" i="141"/>
  <c r="F28" i="141"/>
  <c r="L26" i="141"/>
  <c r="X35" i="141"/>
  <c r="R35" i="141"/>
  <c r="F35" i="141"/>
  <c r="AA35" i="141"/>
  <c r="U35" i="141"/>
  <c r="I35" i="141"/>
  <c r="F34" i="141"/>
  <c r="N34" i="141"/>
  <c r="K34" i="141"/>
  <c r="P32" i="141"/>
  <c r="P26" i="141"/>
  <c r="O29" i="141"/>
  <c r="M32" i="141"/>
  <c r="N54" i="141"/>
  <c r="S20" i="141"/>
  <c r="G20" i="141"/>
  <c r="AB20" i="141"/>
  <c r="V20" i="141"/>
  <c r="J20" i="141"/>
  <c r="X23" i="141"/>
  <c r="R23" i="141"/>
  <c r="F23" i="141"/>
  <c r="AA23" i="141"/>
  <c r="U23" i="141"/>
  <c r="F22" i="141"/>
  <c r="K28" i="141"/>
  <c r="P20" i="141"/>
  <c r="X56" i="141" l="1"/>
  <c r="R56" i="141"/>
  <c r="L56" i="141"/>
  <c r="F56" i="141"/>
  <c r="U56" i="141"/>
  <c r="O56" i="141"/>
  <c r="AA56" i="141"/>
  <c r="I56" i="141"/>
  <c r="F57" i="141"/>
  <c r="F25" i="141"/>
  <c r="R26" i="141"/>
  <c r="AA26" i="141"/>
  <c r="F26" i="141"/>
  <c r="U26" i="141"/>
  <c r="I26" i="141"/>
  <c r="X26" i="141"/>
  <c r="O26" i="141"/>
  <c r="AA28" i="141"/>
  <c r="W28" i="141"/>
  <c r="S28" i="141"/>
  <c r="Y28" i="141"/>
  <c r="U28" i="141"/>
  <c r="Q28" i="141"/>
  <c r="I28" i="141"/>
  <c r="Z28" i="141"/>
  <c r="J28" i="141"/>
  <c r="AB28" i="141"/>
  <c r="T28" i="141"/>
  <c r="V28" i="141"/>
  <c r="X28" i="141"/>
  <c r="H28" i="141"/>
  <c r="R28" i="141"/>
  <c r="G28" i="141"/>
  <c r="M28" i="141"/>
  <c r="L28" i="141"/>
  <c r="P28" i="141"/>
  <c r="O28" i="141"/>
  <c r="K15" i="141"/>
  <c r="F31" i="141"/>
  <c r="R32" i="141"/>
  <c r="X32" i="141"/>
  <c r="AA32" i="141"/>
  <c r="F32" i="141"/>
  <c r="U32" i="141"/>
  <c r="I32" i="141"/>
  <c r="O32" i="141"/>
  <c r="K54" i="141"/>
  <c r="K22" i="141"/>
  <c r="G57" i="141"/>
  <c r="N28" i="141"/>
  <c r="K25" i="141"/>
  <c r="L32" i="141"/>
  <c r="Y22" i="141"/>
  <c r="U22" i="141"/>
  <c r="AA22" i="141"/>
  <c r="W22" i="141"/>
  <c r="S22" i="141"/>
  <c r="X22" i="141"/>
  <c r="R22" i="141"/>
  <c r="H22" i="141"/>
  <c r="Z22" i="141"/>
  <c r="AB22" i="141"/>
  <c r="T22" i="141"/>
  <c r="O22" i="141"/>
  <c r="P22" i="141"/>
  <c r="L22" i="141"/>
  <c r="N22" i="141"/>
  <c r="G22" i="141"/>
  <c r="Y23" i="141"/>
  <c r="P23" i="141"/>
  <c r="S23" i="141"/>
  <c r="G23" i="141"/>
  <c r="J23" i="141"/>
  <c r="AB23" i="141"/>
  <c r="Y34" i="141"/>
  <c r="U34" i="141"/>
  <c r="Q34" i="141"/>
  <c r="I34" i="141"/>
  <c r="AA34" i="141"/>
  <c r="W34" i="141"/>
  <c r="S34" i="141"/>
  <c r="H34" i="141"/>
  <c r="Z34" i="141"/>
  <c r="J34" i="141"/>
  <c r="T34" i="141"/>
  <c r="V34" i="141"/>
  <c r="X34" i="141"/>
  <c r="R34" i="141"/>
  <c r="AB34" i="141"/>
  <c r="M34" i="141"/>
  <c r="L34" i="141"/>
  <c r="O34" i="141"/>
  <c r="G34" i="141"/>
  <c r="P34" i="141"/>
  <c r="K57" i="141"/>
  <c r="E18" i="141"/>
  <c r="E15" i="141" s="1"/>
  <c r="F20" i="141"/>
  <c r="U20" i="141"/>
  <c r="X20" i="141"/>
  <c r="AA20" i="141"/>
  <c r="R20" i="141"/>
  <c r="I20" i="141"/>
  <c r="O20" i="141"/>
  <c r="G54" i="141"/>
  <c r="M22" i="141"/>
  <c r="K31" i="141"/>
  <c r="K19" i="141" l="1"/>
  <c r="O19" i="141"/>
  <c r="V59" i="141"/>
  <c r="G59" i="141"/>
  <c r="Y59" i="141"/>
  <c r="M59" i="141"/>
  <c r="AB59" i="141"/>
  <c r="P59" i="141"/>
  <c r="S59" i="141"/>
  <c r="J59" i="141"/>
  <c r="AA59" i="141"/>
  <c r="U59" i="141"/>
  <c r="O59" i="141"/>
  <c r="X59" i="141"/>
  <c r="R59" i="141"/>
  <c r="L59" i="141"/>
  <c r="F59" i="141"/>
  <c r="I59" i="141"/>
  <c r="S56" i="141"/>
  <c r="G56" i="141"/>
  <c r="V56" i="141"/>
  <c r="Y56" i="141"/>
  <c r="M56" i="141"/>
  <c r="AB56" i="141"/>
  <c r="P56" i="141"/>
  <c r="J56" i="141"/>
  <c r="M17" i="141"/>
  <c r="F19" i="141"/>
  <c r="E57" i="141"/>
  <c r="F58" i="141" s="1"/>
  <c r="R17" i="141"/>
  <c r="U17" i="141"/>
  <c r="I17" i="141"/>
  <c r="X17" i="141"/>
  <c r="AA17" i="141"/>
  <c r="O17" i="141"/>
  <c r="Y17" i="141"/>
  <c r="G17" i="141"/>
  <c r="V17" i="141"/>
  <c r="J17" i="141"/>
  <c r="AB17" i="141"/>
  <c r="S17" i="141"/>
  <c r="P17" i="141"/>
  <c r="X25" i="141"/>
  <c r="T25" i="141"/>
  <c r="H25" i="141"/>
  <c r="V25" i="141"/>
  <c r="R25" i="141"/>
  <c r="J25" i="141"/>
  <c r="Q25" i="141"/>
  <c r="AA25" i="141"/>
  <c r="S25" i="141"/>
  <c r="U25" i="141"/>
  <c r="W25" i="141"/>
  <c r="Y25" i="141"/>
  <c r="I25" i="141"/>
  <c r="M25" i="141"/>
  <c r="Z25" i="141"/>
  <c r="P25" i="141"/>
  <c r="O25" i="141"/>
  <c r="G25" i="141"/>
  <c r="L25" i="141"/>
  <c r="N25" i="141"/>
  <c r="L17" i="141"/>
  <c r="E54" i="141"/>
  <c r="V19" i="141"/>
  <c r="R19" i="141"/>
  <c r="J19" i="141"/>
  <c r="AB19" i="141"/>
  <c r="X19" i="141"/>
  <c r="T19" i="141"/>
  <c r="H19" i="141"/>
  <c r="F16" i="141"/>
  <c r="Q19" i="141"/>
  <c r="AA19" i="141"/>
  <c r="S19" i="141"/>
  <c r="U19" i="141"/>
  <c r="W19" i="141"/>
  <c r="Y19" i="141"/>
  <c r="I19" i="141"/>
  <c r="M19" i="141"/>
  <c r="Z19" i="141"/>
  <c r="P19" i="141"/>
  <c r="G19" i="141"/>
  <c r="N19" i="141"/>
  <c r="L19" i="141"/>
  <c r="V31" i="141"/>
  <c r="R31" i="141"/>
  <c r="J31" i="141"/>
  <c r="AB31" i="141"/>
  <c r="X31" i="141"/>
  <c r="T31" i="141"/>
  <c r="H31" i="141"/>
  <c r="W31" i="141"/>
  <c r="Y31" i="141"/>
  <c r="I31" i="141"/>
  <c r="AA31" i="141"/>
  <c r="S31" i="141"/>
  <c r="U31" i="141"/>
  <c r="Q31" i="141"/>
  <c r="Z31" i="141"/>
  <c r="O31" i="141"/>
  <c r="M31" i="141"/>
  <c r="P31" i="141"/>
  <c r="G31" i="141"/>
  <c r="N31" i="141"/>
  <c r="L31" i="141"/>
  <c r="K16" i="141" l="1"/>
  <c r="I16" i="141"/>
  <c r="Z58" i="141"/>
  <c r="V58" i="141"/>
  <c r="R58" i="141"/>
  <c r="N58" i="141"/>
  <c r="J58" i="141"/>
  <c r="Q58" i="141"/>
  <c r="AA58" i="141"/>
  <c r="W58" i="141"/>
  <c r="S58" i="141"/>
  <c r="O58" i="141"/>
  <c r="K58" i="141"/>
  <c r="AB58" i="141"/>
  <c r="X58" i="141"/>
  <c r="T58" i="141"/>
  <c r="P58" i="141"/>
  <c r="L58" i="141"/>
  <c r="G58" i="141"/>
  <c r="Y58" i="141"/>
  <c r="U58" i="141"/>
  <c r="M58" i="141"/>
  <c r="I58" i="141"/>
  <c r="H58" i="141"/>
  <c r="Y55" i="141"/>
  <c r="U55" i="141"/>
  <c r="Q55" i="141"/>
  <c r="M55" i="141"/>
  <c r="W55" i="141"/>
  <c r="K55" i="141"/>
  <c r="AB55" i="141"/>
  <c r="T55" i="141"/>
  <c r="L55" i="141"/>
  <c r="Z55" i="141"/>
  <c r="V55" i="141"/>
  <c r="R55" i="141"/>
  <c r="N55" i="141"/>
  <c r="J55" i="141"/>
  <c r="AA55" i="141"/>
  <c r="S55" i="141"/>
  <c r="O55" i="141"/>
  <c r="X55" i="141"/>
  <c r="P55" i="141"/>
  <c r="G55" i="141"/>
  <c r="I55" i="141"/>
  <c r="H55" i="141"/>
  <c r="F55" i="141"/>
  <c r="X16" i="141"/>
  <c r="J16" i="141"/>
  <c r="T16" i="141"/>
  <c r="V16" i="141"/>
  <c r="H16" i="141"/>
  <c r="R16" i="141"/>
  <c r="AB16" i="141"/>
  <c r="Q16" i="141"/>
  <c r="Y16" i="141"/>
  <c r="W16" i="141"/>
  <c r="S16" i="141"/>
  <c r="U16" i="141"/>
  <c r="AA16" i="141"/>
  <c r="O16" i="141"/>
  <c r="Z16" i="141"/>
  <c r="P16" i="141"/>
  <c r="M16" i="141"/>
  <c r="L16" i="141"/>
  <c r="N16" i="141"/>
  <c r="G16" i="141"/>
  <c r="J18" i="120" l="1"/>
  <c r="I18" i="120"/>
  <c r="J17" i="120"/>
  <c r="I17" i="120"/>
  <c r="G51" i="48"/>
  <c r="Q54" i="48"/>
  <c r="Q51" i="48"/>
  <c r="J17" i="137"/>
  <c r="I17" i="137"/>
  <c r="H17" i="137"/>
  <c r="Y38" i="17"/>
  <c r="Y36" i="17"/>
  <c r="R51" i="118"/>
  <c r="E18" i="118"/>
  <c r="E24" i="118"/>
  <c r="J26" i="118" s="1"/>
  <c r="E27" i="118"/>
  <c r="F29" i="118" s="1"/>
  <c r="E36" i="118"/>
  <c r="F38" i="118" s="1"/>
  <c r="E42" i="118"/>
  <c r="S44" i="118" s="1"/>
  <c r="E45" i="118"/>
  <c r="B94" i="120"/>
  <c r="O55" i="120"/>
  <c r="N55" i="120"/>
  <c r="N57" i="120" s="1"/>
  <c r="M55" i="120"/>
  <c r="L55" i="120"/>
  <c r="K55" i="120"/>
  <c r="J55" i="120"/>
  <c r="J57" i="120" s="1"/>
  <c r="I55" i="120"/>
  <c r="I57" i="120" s="1"/>
  <c r="H55" i="120"/>
  <c r="G55" i="120"/>
  <c r="F55" i="120"/>
  <c r="O52" i="120"/>
  <c r="N52" i="120"/>
  <c r="N54" i="120" s="1"/>
  <c r="M52" i="120"/>
  <c r="L52" i="120"/>
  <c r="K52" i="120"/>
  <c r="K54" i="120" s="1"/>
  <c r="J52" i="120"/>
  <c r="I52" i="120"/>
  <c r="H52" i="120"/>
  <c r="F52" i="120"/>
  <c r="O17" i="120"/>
  <c r="N17" i="120"/>
  <c r="M17" i="120"/>
  <c r="L17" i="120"/>
  <c r="K17" i="120"/>
  <c r="H17" i="120"/>
  <c r="G17" i="120"/>
  <c r="N18" i="120"/>
  <c r="M13" i="120"/>
  <c r="L13" i="120"/>
  <c r="K13" i="120"/>
  <c r="J13" i="120"/>
  <c r="I13" i="120"/>
  <c r="H13" i="120"/>
  <c r="G13" i="120"/>
  <c r="G15" i="120" s="1"/>
  <c r="F13" i="120"/>
  <c r="F15" i="120" s="1"/>
  <c r="U65" i="140"/>
  <c r="Q65" i="140"/>
  <c r="P65" i="140"/>
  <c r="O65" i="140"/>
  <c r="K65" i="140"/>
  <c r="J65" i="140"/>
  <c r="I65" i="140"/>
  <c r="U65" i="139"/>
  <c r="Q65" i="139"/>
  <c r="P65" i="139"/>
  <c r="O65" i="139"/>
  <c r="K65" i="139"/>
  <c r="J65" i="139"/>
  <c r="I65" i="139"/>
  <c r="Q35" i="121"/>
  <c r="G18" i="120"/>
  <c r="K18" i="120"/>
  <c r="M18" i="120"/>
  <c r="H18" i="120"/>
  <c r="L18" i="120"/>
  <c r="AB51" i="48"/>
  <c r="B94" i="138"/>
  <c r="N52" i="137"/>
  <c r="I13" i="137"/>
  <c r="I52" i="137"/>
  <c r="I55" i="137"/>
  <c r="G17" i="137"/>
  <c r="J55" i="137"/>
  <c r="J52" i="137"/>
  <c r="J13" i="137"/>
  <c r="H55" i="137"/>
  <c r="H52" i="137"/>
  <c r="H13" i="137"/>
  <c r="B94" i="137"/>
  <c r="N55" i="137"/>
  <c r="M55" i="137"/>
  <c r="L55" i="137"/>
  <c r="K55" i="137"/>
  <c r="G55" i="137"/>
  <c r="F55" i="137"/>
  <c r="M52" i="137"/>
  <c r="L52" i="137"/>
  <c r="K52" i="137"/>
  <c r="G52" i="137"/>
  <c r="F52" i="137"/>
  <c r="N17" i="137"/>
  <c r="M17" i="137"/>
  <c r="L17" i="137"/>
  <c r="K17" i="137"/>
  <c r="O17" i="137"/>
  <c r="N13" i="137"/>
  <c r="M13" i="137"/>
  <c r="L13" i="137"/>
  <c r="K13" i="137"/>
  <c r="G13" i="137"/>
  <c r="F13" i="137"/>
  <c r="F14" i="137" s="1"/>
  <c r="AF31" i="116"/>
  <c r="K11" i="115"/>
  <c r="P11" i="115"/>
  <c r="E39" i="114"/>
  <c r="E37" i="114"/>
  <c r="Y10" i="17"/>
  <c r="F20" i="44"/>
  <c r="F19" i="44"/>
  <c r="E52" i="131"/>
  <c r="E49" i="131"/>
  <c r="E46" i="131"/>
  <c r="E43" i="131"/>
  <c r="E40" i="131"/>
  <c r="E37" i="131"/>
  <c r="E34" i="131"/>
  <c r="E31" i="131"/>
  <c r="E28" i="131"/>
  <c r="E25" i="131"/>
  <c r="E22" i="131"/>
  <c r="E19" i="131"/>
  <c r="E57" i="131"/>
  <c r="E54" i="131"/>
  <c r="E15" i="131"/>
  <c r="F17" i="131" s="1"/>
  <c r="L35" i="119"/>
  <c r="F37" i="132"/>
  <c r="F35" i="132"/>
  <c r="F33" i="132"/>
  <c r="F31" i="132"/>
  <c r="F27" i="132"/>
  <c r="F25" i="132"/>
  <c r="F23" i="132"/>
  <c r="F21" i="132"/>
  <c r="F17" i="132"/>
  <c r="F40" i="132"/>
  <c r="E40" i="132"/>
  <c r="F38" i="132"/>
  <c r="E38" i="132"/>
  <c r="F12" i="132"/>
  <c r="I53" i="131"/>
  <c r="I50" i="131"/>
  <c r="I47" i="131"/>
  <c r="I44" i="131"/>
  <c r="I41" i="131"/>
  <c r="I40" i="131"/>
  <c r="H40" i="131"/>
  <c r="I35" i="131"/>
  <c r="I32" i="131"/>
  <c r="I29" i="131"/>
  <c r="I26" i="131"/>
  <c r="I23" i="131"/>
  <c r="I20" i="131"/>
  <c r="I57" i="131"/>
  <c r="H57" i="131"/>
  <c r="I54" i="131"/>
  <c r="H54" i="131"/>
  <c r="H52" i="131"/>
  <c r="I49" i="131"/>
  <c r="I37" i="131"/>
  <c r="H34" i="131"/>
  <c r="I28" i="131"/>
  <c r="I25" i="131"/>
  <c r="H22" i="131"/>
  <c r="H19" i="131"/>
  <c r="I15" i="131"/>
  <c r="H15" i="131"/>
  <c r="H28" i="131"/>
  <c r="H49" i="131"/>
  <c r="H25" i="131"/>
  <c r="I52" i="131"/>
  <c r="H37" i="131"/>
  <c r="I19" i="131"/>
  <c r="I31" i="131"/>
  <c r="I43" i="131"/>
  <c r="I22" i="131"/>
  <c r="H31" i="131"/>
  <c r="I34" i="131"/>
  <c r="H43" i="131"/>
  <c r="I46" i="131"/>
  <c r="H46" i="131"/>
  <c r="G57" i="131"/>
  <c r="E53" i="42"/>
  <c r="Z53" i="42"/>
  <c r="Y53" i="42"/>
  <c r="X53" i="42"/>
  <c r="Z50" i="42"/>
  <c r="Y50" i="42"/>
  <c r="X50" i="42"/>
  <c r="R53" i="42"/>
  <c r="Q53" i="42"/>
  <c r="P53" i="42"/>
  <c r="R50" i="42"/>
  <c r="Q50" i="42"/>
  <c r="P50" i="42"/>
  <c r="J53" i="42"/>
  <c r="J50" i="42"/>
  <c r="M13" i="129"/>
  <c r="M13" i="126"/>
  <c r="L13" i="126"/>
  <c r="I13" i="126"/>
  <c r="T39" i="129"/>
  <c r="V35" i="129"/>
  <c r="P39" i="129"/>
  <c r="U39" i="129"/>
  <c r="Q39" i="129"/>
  <c r="V27" i="129"/>
  <c r="V19" i="129"/>
  <c r="L13" i="129"/>
  <c r="K13" i="129"/>
  <c r="J13" i="129"/>
  <c r="I13" i="129"/>
  <c r="H13" i="129"/>
  <c r="G13" i="129"/>
  <c r="R11" i="129"/>
  <c r="Q11" i="129"/>
  <c r="U38" i="99"/>
  <c r="V38" i="99"/>
  <c r="W38" i="99"/>
  <c r="U40" i="99"/>
  <c r="V40" i="99"/>
  <c r="W40" i="99"/>
  <c r="I54" i="48"/>
  <c r="I51" i="48"/>
  <c r="AA54" i="48"/>
  <c r="Z54" i="48"/>
  <c r="Y54" i="48"/>
  <c r="AA51" i="48"/>
  <c r="Z51" i="48"/>
  <c r="Y51" i="48"/>
  <c r="L54" i="48"/>
  <c r="K54" i="48"/>
  <c r="J54" i="48"/>
  <c r="L51" i="48"/>
  <c r="K51" i="48"/>
  <c r="J51" i="48"/>
  <c r="L12" i="48"/>
  <c r="K12" i="48"/>
  <c r="J12" i="48"/>
  <c r="Y12" i="48"/>
  <c r="I12" i="48"/>
  <c r="AG35" i="114"/>
  <c r="AG33" i="114"/>
  <c r="H33" i="114"/>
  <c r="AG31" i="114"/>
  <c r="Q31" i="114"/>
  <c r="P29" i="114"/>
  <c r="AG29" i="114"/>
  <c r="M29" i="114"/>
  <c r="AQ37" i="114"/>
  <c r="AI37" i="114"/>
  <c r="AG27" i="114"/>
  <c r="Q27" i="114"/>
  <c r="P27" i="114"/>
  <c r="AG25" i="114"/>
  <c r="AG23" i="114"/>
  <c r="P23" i="114"/>
  <c r="T23" i="114"/>
  <c r="L21" i="114"/>
  <c r="AG21" i="114"/>
  <c r="P21" i="114"/>
  <c r="O21" i="114"/>
  <c r="K21" i="114"/>
  <c r="AG19" i="114"/>
  <c r="R19" i="114"/>
  <c r="P19" i="114"/>
  <c r="AG17" i="114"/>
  <c r="H17" i="114"/>
  <c r="L13" i="114"/>
  <c r="K13" i="114"/>
  <c r="AG13" i="114"/>
  <c r="AQ39" i="116"/>
  <c r="AP39" i="116"/>
  <c r="AO39" i="116"/>
  <c r="AN39" i="116"/>
  <c r="AM39" i="116"/>
  <c r="AQ37" i="116"/>
  <c r="AP37" i="116"/>
  <c r="AO37" i="116"/>
  <c r="AN37" i="116"/>
  <c r="AM37" i="116"/>
  <c r="T37" i="115"/>
  <c r="AF25" i="116"/>
  <c r="S25" i="116"/>
  <c r="AD39" i="116"/>
  <c r="AC39" i="116"/>
  <c r="AB39" i="116"/>
  <c r="AA39" i="116"/>
  <c r="Z39" i="116"/>
  <c r="AD37" i="116"/>
  <c r="AC37" i="116"/>
  <c r="AB37" i="116"/>
  <c r="AA37" i="116"/>
  <c r="Z37" i="116"/>
  <c r="P11" i="116"/>
  <c r="M11" i="115"/>
  <c r="AD39" i="115"/>
  <c r="AC39" i="115"/>
  <c r="AB39" i="115"/>
  <c r="AA39" i="115"/>
  <c r="Z39" i="115"/>
  <c r="AD37" i="115"/>
  <c r="AC37" i="115"/>
  <c r="AB37" i="115"/>
  <c r="AA37" i="115"/>
  <c r="Z37" i="115"/>
  <c r="AQ11" i="116"/>
  <c r="AN11" i="116"/>
  <c r="AM11" i="116"/>
  <c r="AD11" i="116"/>
  <c r="AA11" i="116"/>
  <c r="Z11" i="116"/>
  <c r="AQ11" i="115"/>
  <c r="AM11" i="115"/>
  <c r="AD11" i="115"/>
  <c r="AA11" i="115"/>
  <c r="Z11" i="115"/>
  <c r="J10" i="17"/>
  <c r="H17" i="12"/>
  <c r="F8" i="44"/>
  <c r="E9" i="119"/>
  <c r="L9" i="119"/>
  <c r="P38" i="77"/>
  <c r="W12" i="118"/>
  <c r="U12" i="118"/>
  <c r="U16" i="118"/>
  <c r="AF54" i="48"/>
  <c r="I12" i="17"/>
  <c r="R13" i="17" s="1"/>
  <c r="G10" i="17"/>
  <c r="X34" i="17"/>
  <c r="U54" i="118"/>
  <c r="U51" i="118"/>
  <c r="S54" i="118"/>
  <c r="E48" i="118"/>
  <c r="F50" i="118" s="1"/>
  <c r="R54" i="118"/>
  <c r="Q54" i="118"/>
  <c r="P54" i="118"/>
  <c r="AD54" i="118"/>
  <c r="AE54" i="118"/>
  <c r="S51" i="118"/>
  <c r="Q51" i="118"/>
  <c r="P51" i="118"/>
  <c r="AD51" i="118"/>
  <c r="AE51" i="118"/>
  <c r="N54" i="118"/>
  <c r="M54" i="118"/>
  <c r="L54" i="118"/>
  <c r="K54" i="118"/>
  <c r="N51" i="118"/>
  <c r="L51" i="118"/>
  <c r="K51" i="118"/>
  <c r="K12" i="118"/>
  <c r="S12" i="118"/>
  <c r="R12" i="118"/>
  <c r="Q12" i="118"/>
  <c r="P12" i="118"/>
  <c r="AD12" i="118"/>
  <c r="AE12" i="118"/>
  <c r="N12" i="118"/>
  <c r="M12" i="118"/>
  <c r="L12" i="118"/>
  <c r="T12" i="118"/>
  <c r="AF27" i="115"/>
  <c r="AF27" i="116"/>
  <c r="S23" i="115"/>
  <c r="S13" i="115"/>
  <c r="J11" i="116"/>
  <c r="X24" i="17"/>
  <c r="X26" i="17"/>
  <c r="X28" i="17"/>
  <c r="X30" i="17"/>
  <c r="W10" i="17"/>
  <c r="X16" i="17"/>
  <c r="X18" i="17"/>
  <c r="X20" i="17"/>
  <c r="X22" i="17"/>
  <c r="X12" i="17"/>
  <c r="U28" i="17"/>
  <c r="AD29" i="17" s="1"/>
  <c r="U30" i="17"/>
  <c r="AD31" i="17" s="1"/>
  <c r="U32" i="17"/>
  <c r="AD33" i="17" s="1"/>
  <c r="U34" i="17"/>
  <c r="AD35" i="17" s="1"/>
  <c r="W38" i="17"/>
  <c r="T38" i="17"/>
  <c r="AC39" i="17" s="1"/>
  <c r="V38" i="17"/>
  <c r="S38" i="17"/>
  <c r="AB39" i="17" s="1"/>
  <c r="U26" i="17"/>
  <c r="AD27" i="17" s="1"/>
  <c r="T36" i="17"/>
  <c r="AC37" i="17" s="1"/>
  <c r="W36" i="17"/>
  <c r="S36" i="17"/>
  <c r="AB37" i="17" s="1"/>
  <c r="V36" i="17"/>
  <c r="U24" i="17"/>
  <c r="AD25" i="17" s="1"/>
  <c r="U22" i="17"/>
  <c r="AD23" i="17" s="1"/>
  <c r="U20" i="17"/>
  <c r="AD21" i="17" s="1"/>
  <c r="U18" i="17"/>
  <c r="AD19" i="17" s="1"/>
  <c r="U16" i="17"/>
  <c r="AD17" i="17" s="1"/>
  <c r="U14" i="17"/>
  <c r="U12" i="17"/>
  <c r="T10" i="17"/>
  <c r="AC11" i="17" s="1"/>
  <c r="S10" i="17"/>
  <c r="I28" i="17"/>
  <c r="R29" i="17" s="1"/>
  <c r="I30" i="17"/>
  <c r="R31" i="17" s="1"/>
  <c r="I32" i="17"/>
  <c r="R33" i="17" s="1"/>
  <c r="I34" i="17"/>
  <c r="R35" i="17" s="1"/>
  <c r="O28" i="17"/>
  <c r="O30" i="17"/>
  <c r="O32" i="17"/>
  <c r="O34" i="17"/>
  <c r="Q39" i="17"/>
  <c r="N38" i="17"/>
  <c r="G36" i="17"/>
  <c r="M36" i="17"/>
  <c r="G38" i="17"/>
  <c r="P39" i="17" s="1"/>
  <c r="M38" i="17"/>
  <c r="I26" i="17"/>
  <c r="R27" i="17" s="1"/>
  <c r="O26" i="17"/>
  <c r="J36" i="17"/>
  <c r="I24" i="17"/>
  <c r="R25" i="17" s="1"/>
  <c r="L24" i="17"/>
  <c r="O24" i="17"/>
  <c r="O22" i="17"/>
  <c r="I22" i="17"/>
  <c r="R23" i="17" s="1"/>
  <c r="O20" i="17"/>
  <c r="I20" i="17"/>
  <c r="R21" i="17" s="1"/>
  <c r="O18" i="17"/>
  <c r="I18" i="17"/>
  <c r="R19" i="17" s="1"/>
  <c r="O16" i="17"/>
  <c r="I16" i="17"/>
  <c r="O14" i="17"/>
  <c r="I14" i="17"/>
  <c r="R15" i="17" s="1"/>
  <c r="O12" i="17"/>
  <c r="L12" i="17"/>
  <c r="L14" i="17"/>
  <c r="L18" i="17"/>
  <c r="L22" i="17"/>
  <c r="H10" i="17"/>
  <c r="Q11" i="17" s="1"/>
  <c r="N36" i="17"/>
  <c r="G12" i="12"/>
  <c r="G13" i="12" s="1"/>
  <c r="M51" i="12"/>
  <c r="M54" i="12"/>
  <c r="G29" i="119"/>
  <c r="G17" i="119"/>
  <c r="G11" i="119"/>
  <c r="G19" i="119"/>
  <c r="G21" i="119"/>
  <c r="F17" i="115"/>
  <c r="I65" i="125"/>
  <c r="J65" i="125"/>
  <c r="K65" i="125"/>
  <c r="O65" i="125"/>
  <c r="P65" i="125"/>
  <c r="Q65" i="125"/>
  <c r="U65" i="125"/>
  <c r="I65" i="124"/>
  <c r="J65" i="124"/>
  <c r="K65" i="124"/>
  <c r="O65" i="124"/>
  <c r="P65" i="124"/>
  <c r="Q65" i="124"/>
  <c r="U65" i="124"/>
  <c r="I65" i="123"/>
  <c r="J65" i="123"/>
  <c r="K65" i="123"/>
  <c r="O65" i="123"/>
  <c r="P65" i="123"/>
  <c r="Q65" i="123"/>
  <c r="U65" i="123"/>
  <c r="P9" i="121"/>
  <c r="U8" i="121"/>
  <c r="V8" i="121"/>
  <c r="W10" i="121"/>
  <c r="W8" i="121" s="1"/>
  <c r="P11" i="121"/>
  <c r="AF17" i="116"/>
  <c r="AF13" i="116"/>
  <c r="AN14" i="116" s="1"/>
  <c r="S31" i="115"/>
  <c r="S17" i="115"/>
  <c r="G27" i="119"/>
  <c r="F9" i="119"/>
  <c r="H9" i="119"/>
  <c r="I9" i="119"/>
  <c r="J9" i="119"/>
  <c r="K9" i="119"/>
  <c r="G23" i="119"/>
  <c r="G24" i="119" s="1"/>
  <c r="G25" i="119"/>
  <c r="G31" i="119"/>
  <c r="G33" i="119"/>
  <c r="E35" i="119"/>
  <c r="K35" i="119"/>
  <c r="F35" i="119"/>
  <c r="H35" i="119"/>
  <c r="I35" i="119"/>
  <c r="E37" i="119"/>
  <c r="F37" i="119"/>
  <c r="J37" i="119"/>
  <c r="K37" i="119"/>
  <c r="L37" i="119"/>
  <c r="H37" i="119"/>
  <c r="I37" i="119"/>
  <c r="L34" i="17"/>
  <c r="G12" i="118"/>
  <c r="H12" i="118"/>
  <c r="V12" i="118"/>
  <c r="X12" i="118"/>
  <c r="Z12" i="118"/>
  <c r="AA12" i="118"/>
  <c r="AB12" i="118"/>
  <c r="AC12" i="118"/>
  <c r="G16" i="118"/>
  <c r="V16" i="118"/>
  <c r="W16" i="118"/>
  <c r="X16" i="118"/>
  <c r="Y16" i="118"/>
  <c r="Z16" i="118"/>
  <c r="AA16" i="118"/>
  <c r="AB16" i="118"/>
  <c r="AC16" i="118"/>
  <c r="AD16" i="118"/>
  <c r="AE16" i="118"/>
  <c r="G51" i="118"/>
  <c r="H51" i="118"/>
  <c r="I51" i="118"/>
  <c r="T51" i="118"/>
  <c r="V51" i="118"/>
  <c r="X51" i="118"/>
  <c r="Y51" i="118"/>
  <c r="Z51" i="118"/>
  <c r="AA51" i="118"/>
  <c r="AB51" i="118"/>
  <c r="AC51" i="118"/>
  <c r="G54" i="118"/>
  <c r="H54" i="118"/>
  <c r="I54" i="118"/>
  <c r="T54" i="118"/>
  <c r="V54" i="118"/>
  <c r="W54" i="118"/>
  <c r="X54" i="118"/>
  <c r="Y54" i="118"/>
  <c r="Z54" i="118"/>
  <c r="AA54" i="118"/>
  <c r="AB54" i="118"/>
  <c r="AC54" i="118"/>
  <c r="T34" i="27"/>
  <c r="W35" i="27" s="1"/>
  <c r="T32" i="27"/>
  <c r="W33" i="27" s="1"/>
  <c r="T30" i="27"/>
  <c r="W31" i="27" s="1"/>
  <c r="T28" i="27"/>
  <c r="W29" i="27" s="1"/>
  <c r="T26" i="27"/>
  <c r="W27" i="27" s="1"/>
  <c r="T24" i="27"/>
  <c r="W25" i="27" s="1"/>
  <c r="T22" i="27"/>
  <c r="W23" i="27" s="1"/>
  <c r="T20" i="27"/>
  <c r="W21" i="27" s="1"/>
  <c r="T18" i="27"/>
  <c r="W19" i="27" s="1"/>
  <c r="T16" i="27"/>
  <c r="W17" i="27" s="1"/>
  <c r="T14" i="27"/>
  <c r="W15" i="27" s="1"/>
  <c r="P51" i="48"/>
  <c r="P54" i="48"/>
  <c r="AF29" i="116"/>
  <c r="S33" i="115"/>
  <c r="AF33" i="116"/>
  <c r="AF19" i="116"/>
  <c r="I11" i="116"/>
  <c r="T11" i="116"/>
  <c r="V11" i="116"/>
  <c r="W11" i="116"/>
  <c r="X11" i="116"/>
  <c r="Y11" i="116"/>
  <c r="AB11" i="116"/>
  <c r="AC11" i="116"/>
  <c r="AE11" i="116"/>
  <c r="AG11" i="116"/>
  <c r="AH11" i="116"/>
  <c r="AI11" i="116"/>
  <c r="AJ11" i="116"/>
  <c r="AK11" i="116"/>
  <c r="AL11" i="116"/>
  <c r="AO11" i="116"/>
  <c r="AP11" i="116"/>
  <c r="AR11" i="116"/>
  <c r="AF15" i="116"/>
  <c r="S17" i="116"/>
  <c r="S19" i="116"/>
  <c r="S21" i="116"/>
  <c r="AF21" i="116"/>
  <c r="S23" i="116"/>
  <c r="AF23" i="116"/>
  <c r="S27" i="116"/>
  <c r="AF35" i="116"/>
  <c r="T37" i="116"/>
  <c r="AG37" i="116"/>
  <c r="U37" i="116"/>
  <c r="AH37" i="116"/>
  <c r="V37" i="116"/>
  <c r="AI37" i="116"/>
  <c r="W37" i="116"/>
  <c r="AJ37" i="116"/>
  <c r="X37" i="116"/>
  <c r="AK37" i="116"/>
  <c r="Y37" i="116"/>
  <c r="AL37" i="116"/>
  <c r="AE37" i="116"/>
  <c r="AR37" i="116"/>
  <c r="T39" i="116"/>
  <c r="AG39" i="116"/>
  <c r="U39" i="116"/>
  <c r="AH39" i="116"/>
  <c r="V39" i="116"/>
  <c r="AI39" i="116"/>
  <c r="W39" i="116"/>
  <c r="AJ39" i="116"/>
  <c r="X39" i="116"/>
  <c r="AK39" i="116"/>
  <c r="Y39" i="116"/>
  <c r="AL39" i="116"/>
  <c r="AE39" i="116"/>
  <c r="AR39" i="116"/>
  <c r="I11" i="115"/>
  <c r="U11" i="115"/>
  <c r="V11" i="115"/>
  <c r="W11" i="115"/>
  <c r="X11" i="115"/>
  <c r="Y11" i="115"/>
  <c r="AB11" i="115"/>
  <c r="AC11" i="115"/>
  <c r="AE11" i="115"/>
  <c r="AH11" i="115"/>
  <c r="AI11" i="115"/>
  <c r="AJ11" i="115"/>
  <c r="AK11" i="115"/>
  <c r="AL11" i="115"/>
  <c r="AO11" i="115"/>
  <c r="AP11" i="115"/>
  <c r="AR11" i="115"/>
  <c r="AF13" i="115"/>
  <c r="AF19" i="115"/>
  <c r="AF21" i="115"/>
  <c r="AF23" i="115"/>
  <c r="S25" i="115"/>
  <c r="AF25" i="115"/>
  <c r="S27" i="115"/>
  <c r="S29" i="115"/>
  <c r="AF29" i="115"/>
  <c r="AF31" i="115"/>
  <c r="S35" i="115"/>
  <c r="AF35" i="115"/>
  <c r="U37" i="115"/>
  <c r="V37" i="115"/>
  <c r="W37" i="115"/>
  <c r="X37" i="115"/>
  <c r="Y37" i="115"/>
  <c r="T39" i="115"/>
  <c r="U39" i="115"/>
  <c r="V39" i="115"/>
  <c r="W39" i="115"/>
  <c r="X39" i="115"/>
  <c r="Y39" i="115"/>
  <c r="AE39" i="115"/>
  <c r="H12" i="12"/>
  <c r="U12" i="12"/>
  <c r="U54" i="12"/>
  <c r="Z54" i="12"/>
  <c r="AA54" i="12"/>
  <c r="T54" i="12"/>
  <c r="U51" i="12"/>
  <c r="Z51" i="12"/>
  <c r="AA51" i="12"/>
  <c r="H54" i="12"/>
  <c r="H51" i="12"/>
  <c r="G51" i="12"/>
  <c r="G52" i="12" s="1"/>
  <c r="E40" i="99"/>
  <c r="Q10" i="27"/>
  <c r="Q38" i="27"/>
  <c r="L20" i="17"/>
  <c r="L32" i="17"/>
  <c r="L26" i="17"/>
  <c r="E11" i="74"/>
  <c r="F11" i="74"/>
  <c r="F37" i="74"/>
  <c r="G37" i="74"/>
  <c r="F39" i="74"/>
  <c r="G39" i="74"/>
  <c r="M12" i="42"/>
  <c r="F22" i="27"/>
  <c r="I23" i="27" s="1"/>
  <c r="G22" i="27"/>
  <c r="F20" i="27"/>
  <c r="I21" i="27" s="1"/>
  <c r="G20" i="27"/>
  <c r="J20" i="27"/>
  <c r="F18" i="27"/>
  <c r="G18" i="27"/>
  <c r="J18" i="27"/>
  <c r="K18" i="27" s="1"/>
  <c r="F16" i="27"/>
  <c r="I17" i="27" s="1"/>
  <c r="G16" i="27"/>
  <c r="J17" i="27" s="1"/>
  <c r="K16" i="27"/>
  <c r="K10" i="17"/>
  <c r="H36" i="17"/>
  <c r="T50" i="42"/>
  <c r="T53" i="42"/>
  <c r="L53" i="42"/>
  <c r="L50" i="42"/>
  <c r="E38" i="100"/>
  <c r="F38" i="100"/>
  <c r="G38" i="100"/>
  <c r="M38" i="100"/>
  <c r="N38" i="100"/>
  <c r="O38" i="100"/>
  <c r="Y38" i="100"/>
  <c r="Z38" i="100"/>
  <c r="AA38" i="100"/>
  <c r="E40" i="100"/>
  <c r="F40" i="100"/>
  <c r="G40" i="100"/>
  <c r="M40" i="100"/>
  <c r="N40" i="100"/>
  <c r="O40" i="100"/>
  <c r="Y40" i="100"/>
  <c r="Z40" i="100"/>
  <c r="AA40" i="100"/>
  <c r="F12" i="100"/>
  <c r="G12" i="100"/>
  <c r="H12" i="100"/>
  <c r="M12" i="100"/>
  <c r="N12" i="100"/>
  <c r="O12" i="100"/>
  <c r="Q12" i="100"/>
  <c r="R12" i="100"/>
  <c r="S12" i="100"/>
  <c r="T12" i="100"/>
  <c r="U12" i="100"/>
  <c r="V12" i="100"/>
  <c r="W12" i="100"/>
  <c r="X12" i="100"/>
  <c r="Y12" i="100"/>
  <c r="Z12" i="100"/>
  <c r="AA12" i="100"/>
  <c r="AB12" i="100"/>
  <c r="E12" i="100"/>
  <c r="F38" i="99"/>
  <c r="G38" i="99"/>
  <c r="I38" i="99"/>
  <c r="J38" i="99"/>
  <c r="K38" i="99"/>
  <c r="M38" i="99"/>
  <c r="N38" i="99"/>
  <c r="O38" i="99"/>
  <c r="Q38" i="99"/>
  <c r="R38" i="99"/>
  <c r="S38" i="99"/>
  <c r="Y38" i="99"/>
  <c r="Z38" i="99"/>
  <c r="AA38" i="99"/>
  <c r="F40" i="99"/>
  <c r="G40" i="99"/>
  <c r="H40" i="99"/>
  <c r="I40" i="99"/>
  <c r="J40" i="99"/>
  <c r="K40" i="99"/>
  <c r="M40" i="99"/>
  <c r="N40" i="99"/>
  <c r="O40" i="99"/>
  <c r="Q40" i="99"/>
  <c r="R40" i="99"/>
  <c r="S40" i="99"/>
  <c r="Y40" i="99"/>
  <c r="Z40" i="99"/>
  <c r="AA40" i="99"/>
  <c r="Y12" i="99"/>
  <c r="Z12" i="99"/>
  <c r="AA12" i="99"/>
  <c r="AB12" i="99"/>
  <c r="F12" i="99"/>
  <c r="I12" i="99"/>
  <c r="J12" i="99"/>
  <c r="K12" i="99"/>
  <c r="L12" i="99"/>
  <c r="M12" i="99"/>
  <c r="N12" i="99"/>
  <c r="O12" i="99"/>
  <c r="P12" i="99"/>
  <c r="Q12" i="99"/>
  <c r="R12" i="99"/>
  <c r="S12" i="99"/>
  <c r="T12" i="99"/>
  <c r="U12" i="99"/>
  <c r="V12" i="99"/>
  <c r="W12" i="99"/>
  <c r="X12" i="99"/>
  <c r="I37" i="111"/>
  <c r="I39" i="111"/>
  <c r="H11" i="111"/>
  <c r="I11" i="111"/>
  <c r="E37" i="111"/>
  <c r="H37" i="111"/>
  <c r="H39" i="111"/>
  <c r="L12" i="105"/>
  <c r="I15" i="105"/>
  <c r="G12" i="105"/>
  <c r="H12" i="105"/>
  <c r="J12" i="105"/>
  <c r="K12" i="105"/>
  <c r="M12" i="105"/>
  <c r="M13" i="105" s="1"/>
  <c r="M51" i="105"/>
  <c r="M54" i="105"/>
  <c r="N34" i="27"/>
  <c r="Q35" i="27" s="1"/>
  <c r="N32" i="27"/>
  <c r="Q33" i="27" s="1"/>
  <c r="N30" i="27"/>
  <c r="Q31" i="27" s="1"/>
  <c r="N28" i="27"/>
  <c r="N26" i="27"/>
  <c r="Q27" i="27" s="1"/>
  <c r="Q25" i="27"/>
  <c r="N22" i="27"/>
  <c r="Q23" i="27" s="1"/>
  <c r="N20" i="27"/>
  <c r="Q21" i="27" s="1"/>
  <c r="N18" i="27"/>
  <c r="Q19" i="27" s="1"/>
  <c r="N16" i="27"/>
  <c r="Q17" i="27" s="1"/>
  <c r="Q15" i="27"/>
  <c r="N12" i="27"/>
  <c r="M9" i="107"/>
  <c r="I11" i="107"/>
  <c r="I9" i="107" s="1"/>
  <c r="F51" i="77"/>
  <c r="G51" i="77"/>
  <c r="H51" i="77"/>
  <c r="I51" i="77"/>
  <c r="O51" i="77"/>
  <c r="Q51" i="77"/>
  <c r="J13" i="109"/>
  <c r="L13" i="109"/>
  <c r="N13" i="109"/>
  <c r="F17" i="109"/>
  <c r="G17" i="109"/>
  <c r="I17" i="109"/>
  <c r="J17" i="109"/>
  <c r="L17" i="109"/>
  <c r="I52" i="109"/>
  <c r="J52" i="109"/>
  <c r="L52" i="109"/>
  <c r="N52" i="109"/>
  <c r="F55" i="109"/>
  <c r="G55" i="109"/>
  <c r="I55" i="109"/>
  <c r="J55" i="109"/>
  <c r="L55" i="109"/>
  <c r="N55" i="109"/>
  <c r="A94" i="109"/>
  <c r="B94" i="109"/>
  <c r="S15" i="42"/>
  <c r="R17" i="27" s="1"/>
  <c r="M50" i="42"/>
  <c r="S50" i="42"/>
  <c r="M53" i="42"/>
  <c r="S53" i="42"/>
  <c r="L36" i="27"/>
  <c r="O36" i="27"/>
  <c r="F30" i="27"/>
  <c r="G30" i="27"/>
  <c r="F26" i="27"/>
  <c r="I27" i="27" s="1"/>
  <c r="J26" i="27"/>
  <c r="J12" i="27"/>
  <c r="L37" i="107"/>
  <c r="L35" i="107"/>
  <c r="L54" i="105"/>
  <c r="K54" i="105"/>
  <c r="J54" i="105"/>
  <c r="H54" i="105"/>
  <c r="G54" i="105"/>
  <c r="F54" i="105"/>
  <c r="L51" i="105"/>
  <c r="K51" i="105"/>
  <c r="J51" i="105"/>
  <c r="H51" i="105"/>
  <c r="G51" i="105"/>
  <c r="F51" i="105"/>
  <c r="G35" i="107"/>
  <c r="K35" i="107"/>
  <c r="G37" i="107"/>
  <c r="K37" i="107"/>
  <c r="F76" i="107"/>
  <c r="G76" i="107"/>
  <c r="H76" i="107"/>
  <c r="I76" i="107"/>
  <c r="J76" i="107"/>
  <c r="K76" i="107"/>
  <c r="G16" i="105"/>
  <c r="H16" i="105"/>
  <c r="J16" i="105"/>
  <c r="K16" i="105"/>
  <c r="L16" i="105"/>
  <c r="M16" i="105"/>
  <c r="AA53" i="42"/>
  <c r="U53" i="42"/>
  <c r="K53" i="42"/>
  <c r="I53" i="42"/>
  <c r="H53" i="42"/>
  <c r="AA50" i="42"/>
  <c r="U50" i="42"/>
  <c r="K50" i="42"/>
  <c r="I50" i="42"/>
  <c r="H50" i="42"/>
  <c r="S54" i="77"/>
  <c r="R54" i="77"/>
  <c r="S51" i="77"/>
  <c r="E51" i="77" s="1"/>
  <c r="O54" i="77"/>
  <c r="I54" i="77"/>
  <c r="H54" i="77"/>
  <c r="G54" i="77"/>
  <c r="F54" i="77"/>
  <c r="A99" i="77"/>
  <c r="B99" i="77"/>
  <c r="X54" i="12"/>
  <c r="W54" i="12"/>
  <c r="V54" i="12"/>
  <c r="X51" i="12"/>
  <c r="W51" i="12"/>
  <c r="V51" i="12"/>
  <c r="T51" i="12"/>
  <c r="X12" i="12"/>
  <c r="V12" i="12"/>
  <c r="T12" i="12"/>
  <c r="AA12" i="12"/>
  <c r="L51" i="12"/>
  <c r="L52" i="12" s="1"/>
  <c r="L54" i="12"/>
  <c r="L55" i="12" s="1"/>
  <c r="J12" i="12"/>
  <c r="K54" i="12"/>
  <c r="J54" i="12"/>
  <c r="I54" i="12"/>
  <c r="G54" i="12"/>
  <c r="G55" i="12" s="1"/>
  <c r="K51" i="12"/>
  <c r="J51" i="12"/>
  <c r="I51" i="12"/>
  <c r="L28" i="17"/>
  <c r="L30" i="17"/>
  <c r="Z10" i="17"/>
  <c r="AA14" i="17"/>
  <c r="AA15" i="17" s="1"/>
  <c r="AA16" i="17"/>
  <c r="AA17" i="17" s="1"/>
  <c r="AA20" i="17"/>
  <c r="AA22" i="17"/>
  <c r="AA23" i="17" s="1"/>
  <c r="AA18" i="17"/>
  <c r="AA19" i="17" s="1"/>
  <c r="AA24" i="17"/>
  <c r="AA26" i="17"/>
  <c r="AA32" i="17"/>
  <c r="AA34" i="17"/>
  <c r="AA30" i="17"/>
  <c r="AA28" i="17"/>
  <c r="F38" i="17"/>
  <c r="F36" i="17"/>
  <c r="Z38" i="17"/>
  <c r="Z36" i="17"/>
  <c r="J38" i="17"/>
  <c r="AE54" i="48"/>
  <c r="AC54" i="48"/>
  <c r="AB54" i="48"/>
  <c r="X54" i="48"/>
  <c r="W54" i="48"/>
  <c r="AC51" i="48"/>
  <c r="X51" i="48"/>
  <c r="W51" i="48"/>
  <c r="X12" i="48"/>
  <c r="N54" i="48"/>
  <c r="M54" i="48"/>
  <c r="H54" i="48"/>
  <c r="N51" i="48"/>
  <c r="M51" i="48"/>
  <c r="H51" i="48"/>
  <c r="N12" i="48"/>
  <c r="M12" i="48"/>
  <c r="Q16" i="48"/>
  <c r="P16" i="48"/>
  <c r="N16" i="48"/>
  <c r="K16" i="48"/>
  <c r="V10" i="27"/>
  <c r="U10" i="27"/>
  <c r="P10" i="27"/>
  <c r="M10" i="27"/>
  <c r="J14" i="27"/>
  <c r="J32" i="27"/>
  <c r="K32" i="27" s="1"/>
  <c r="J28" i="27"/>
  <c r="I24" i="27"/>
  <c r="I25" i="27" s="1"/>
  <c r="J24" i="27"/>
  <c r="F14" i="27"/>
  <c r="G14" i="27"/>
  <c r="G24" i="27"/>
  <c r="F28" i="27"/>
  <c r="G28" i="27"/>
  <c r="F32" i="27"/>
  <c r="I33" i="27" s="1"/>
  <c r="G32" i="27"/>
  <c r="F34" i="27"/>
  <c r="G34" i="27"/>
  <c r="J35" i="27" s="1"/>
  <c r="V38" i="27"/>
  <c r="P38" i="27"/>
  <c r="O38" i="27"/>
  <c r="S38" i="27"/>
  <c r="R38" i="27"/>
  <c r="M38" i="27"/>
  <c r="L38" i="27"/>
  <c r="V36" i="27"/>
  <c r="P36" i="27"/>
  <c r="S36" i="27"/>
  <c r="R36" i="27"/>
  <c r="M36" i="27"/>
  <c r="A96" i="23"/>
  <c r="B96" i="23"/>
  <c r="Y15" i="100"/>
  <c r="Z15" i="100"/>
  <c r="G15" i="100"/>
  <c r="F15" i="100"/>
  <c r="E15" i="100"/>
  <c r="U15" i="99"/>
  <c r="V15" i="99"/>
  <c r="W15" i="99"/>
  <c r="Q15" i="99"/>
  <c r="R15" i="99"/>
  <c r="S15" i="99"/>
  <c r="G15" i="99"/>
  <c r="I15" i="99"/>
  <c r="J15" i="99"/>
  <c r="K15" i="99"/>
  <c r="M15" i="99"/>
  <c r="N15" i="99"/>
  <c r="O15" i="99"/>
  <c r="F15" i="99"/>
  <c r="E15" i="99"/>
  <c r="F18" i="44"/>
  <c r="F17" i="44"/>
  <c r="F16" i="44"/>
  <c r="F15" i="44"/>
  <c r="F14" i="44"/>
  <c r="F13" i="44"/>
  <c r="F11" i="44"/>
  <c r="F10" i="44"/>
  <c r="Q16" i="77"/>
  <c r="O16" i="77"/>
  <c r="M16" i="77"/>
  <c r="I16" i="77"/>
  <c r="I16" i="118"/>
  <c r="I12" i="118"/>
  <c r="H11" i="116"/>
  <c r="W38" i="27"/>
  <c r="S11" i="129"/>
  <c r="N15" i="129"/>
  <c r="V29" i="129"/>
  <c r="V21" i="129"/>
  <c r="X22" i="129" s="1"/>
  <c r="K37" i="129"/>
  <c r="O11" i="129"/>
  <c r="V15" i="129"/>
  <c r="P11" i="129"/>
  <c r="T11" i="129"/>
  <c r="O39" i="129"/>
  <c r="S39" i="129"/>
  <c r="V13" i="129"/>
  <c r="U11" i="129"/>
  <c r="V23" i="129"/>
  <c r="V31" i="129"/>
  <c r="R39" i="129"/>
  <c r="V17" i="129"/>
  <c r="V25" i="129"/>
  <c r="V33" i="129"/>
  <c r="G37" i="129"/>
  <c r="W53" i="42"/>
  <c r="W50" i="42"/>
  <c r="G53" i="42"/>
  <c r="O53" i="42"/>
  <c r="O50" i="42"/>
  <c r="F53" i="42"/>
  <c r="F50" i="42"/>
  <c r="G50" i="42"/>
  <c r="V50" i="42"/>
  <c r="V53" i="42"/>
  <c r="N53" i="42"/>
  <c r="N50" i="42"/>
  <c r="E52" i="109"/>
  <c r="G18" i="109"/>
  <c r="L18" i="109"/>
  <c r="I18" i="109"/>
  <c r="E17" i="109"/>
  <c r="J18" i="109"/>
  <c r="F18" i="109"/>
  <c r="Y51" i="12"/>
  <c r="Y54" i="12"/>
  <c r="F27" i="115"/>
  <c r="F25" i="115"/>
  <c r="F19" i="115"/>
  <c r="AD51" i="48"/>
  <c r="AD54" i="48"/>
  <c r="AD12" i="48"/>
  <c r="O54" i="48"/>
  <c r="O51" i="48"/>
  <c r="I54" i="105"/>
  <c r="I51" i="105"/>
  <c r="E54" i="105"/>
  <c r="E51" i="105"/>
  <c r="M35" i="107"/>
  <c r="M37" i="107"/>
  <c r="I37" i="107"/>
  <c r="I35" i="107"/>
  <c r="O55" i="137"/>
  <c r="O52" i="137"/>
  <c r="E21" i="118"/>
  <c r="F23" i="118" s="1"/>
  <c r="E30" i="118"/>
  <c r="E39" i="118"/>
  <c r="F41" i="118" s="1"/>
  <c r="F51" i="118"/>
  <c r="F54" i="118"/>
  <c r="W14" i="48"/>
  <c r="X13" i="17" l="1"/>
  <c r="AF11" i="115"/>
  <c r="AL12" i="115" s="1"/>
  <c r="S11" i="115"/>
  <c r="K26" i="115"/>
  <c r="O26" i="115"/>
  <c r="M26" i="115"/>
  <c r="R26" i="115"/>
  <c r="J26" i="115"/>
  <c r="G26" i="115"/>
  <c r="Q26" i="115"/>
  <c r="I26" i="115"/>
  <c r="H26" i="115"/>
  <c r="L26" i="115"/>
  <c r="P26" i="115"/>
  <c r="N26" i="115"/>
  <c r="AR18" i="116"/>
  <c r="AJ18" i="116"/>
  <c r="AQ18" i="116"/>
  <c r="AI18" i="116"/>
  <c r="AP18" i="116"/>
  <c r="AH18" i="116"/>
  <c r="AO18" i="116"/>
  <c r="AG18" i="116"/>
  <c r="AN18" i="116"/>
  <c r="AM18" i="116"/>
  <c r="AL18" i="116"/>
  <c r="AK18" i="116"/>
  <c r="AM14" i="116"/>
  <c r="AL14" i="116"/>
  <c r="AK14" i="116"/>
  <c r="AH14" i="116"/>
  <c r="AR14" i="116"/>
  <c r="AJ14" i="116"/>
  <c r="AP14" i="116"/>
  <c r="AG14" i="116"/>
  <c r="AQ14" i="116"/>
  <c r="AI14" i="116"/>
  <c r="AO14" i="116"/>
  <c r="AR26" i="116"/>
  <c r="AJ26" i="116"/>
  <c r="AQ26" i="116"/>
  <c r="AI26" i="116"/>
  <c r="AP26" i="116"/>
  <c r="AH26" i="116"/>
  <c r="AO26" i="116"/>
  <c r="AG26" i="116"/>
  <c r="AN26" i="116"/>
  <c r="AM26" i="116"/>
  <c r="AL26" i="116"/>
  <c r="AK26" i="116"/>
  <c r="AR30" i="116"/>
  <c r="AJ30" i="116"/>
  <c r="AQ30" i="116"/>
  <c r="AI30" i="116"/>
  <c r="AP30" i="116"/>
  <c r="AH30" i="116"/>
  <c r="AO30" i="116"/>
  <c r="AG30" i="116"/>
  <c r="AN30" i="116"/>
  <c r="AM30" i="116"/>
  <c r="AL30" i="116"/>
  <c r="AK30" i="116"/>
  <c r="AR32" i="116"/>
  <c r="AJ32" i="116"/>
  <c r="AQ32" i="116"/>
  <c r="AI32" i="116"/>
  <c r="AP32" i="116"/>
  <c r="AH32" i="116"/>
  <c r="AO32" i="116"/>
  <c r="AG32" i="116"/>
  <c r="AN32" i="116"/>
  <c r="AM32" i="116"/>
  <c r="AL32" i="116"/>
  <c r="AK32" i="116"/>
  <c r="AO32" i="115"/>
  <c r="AG32" i="115"/>
  <c r="AM32" i="115"/>
  <c r="AJ32" i="115"/>
  <c r="AI32" i="115"/>
  <c r="AL32" i="115"/>
  <c r="AR32" i="115"/>
  <c r="AK32" i="115"/>
  <c r="AQ32" i="115"/>
  <c r="AP32" i="115"/>
  <c r="AH32" i="115"/>
  <c r="AN32" i="115"/>
  <c r="AO30" i="115"/>
  <c r="AG30" i="115"/>
  <c r="AN30" i="115"/>
  <c r="AM30" i="115"/>
  <c r="AL30" i="115"/>
  <c r="AK30" i="115"/>
  <c r="AR30" i="115"/>
  <c r="AJ30" i="115"/>
  <c r="AQ30" i="115"/>
  <c r="AI30" i="115"/>
  <c r="AP30" i="115"/>
  <c r="AH30" i="115"/>
  <c r="AK28" i="115"/>
  <c r="AR28" i="115"/>
  <c r="AJ28" i="115"/>
  <c r="AQ28" i="115"/>
  <c r="AI28" i="115"/>
  <c r="AP28" i="115"/>
  <c r="AH28" i="115"/>
  <c r="AO28" i="115"/>
  <c r="AG28" i="115"/>
  <c r="AN28" i="115"/>
  <c r="AL28" i="115"/>
  <c r="AM28" i="115"/>
  <c r="AL26" i="115"/>
  <c r="AM26" i="115"/>
  <c r="AK26" i="115"/>
  <c r="AR26" i="115"/>
  <c r="AJ26" i="115"/>
  <c r="AQ26" i="115"/>
  <c r="AI26" i="115"/>
  <c r="AP26" i="115"/>
  <c r="AH26" i="115"/>
  <c r="AO26" i="115"/>
  <c r="AG26" i="115"/>
  <c r="AN26" i="115"/>
  <c r="AQ22" i="115"/>
  <c r="AI22" i="115"/>
  <c r="AP22" i="115"/>
  <c r="AH22" i="115"/>
  <c r="AO22" i="115"/>
  <c r="AG22" i="115"/>
  <c r="AN22" i="115"/>
  <c r="AM22" i="115"/>
  <c r="AK22" i="115"/>
  <c r="AR22" i="115"/>
  <c r="AJ22" i="115"/>
  <c r="AL22" i="115"/>
  <c r="AM20" i="115"/>
  <c r="AL20" i="115"/>
  <c r="AK20" i="115"/>
  <c r="AN20" i="115"/>
  <c r="AR20" i="115"/>
  <c r="AJ20" i="115"/>
  <c r="AQ20" i="115"/>
  <c r="AI20" i="115"/>
  <c r="AP20" i="115"/>
  <c r="AH20" i="115"/>
  <c r="AO20" i="115"/>
  <c r="AG20" i="115"/>
  <c r="AG14" i="115"/>
  <c r="AK14" i="115"/>
  <c r="AR14" i="115"/>
  <c r="AJ14" i="115"/>
  <c r="AQ14" i="115"/>
  <c r="AI14" i="115"/>
  <c r="AP14" i="115"/>
  <c r="AH14" i="115"/>
  <c r="AO14" i="115"/>
  <c r="AN14" i="115"/>
  <c r="AL14" i="115"/>
  <c r="AM14" i="115"/>
  <c r="AA30" i="115"/>
  <c r="Z30" i="115"/>
  <c r="Y30" i="115"/>
  <c r="X30" i="115"/>
  <c r="AE30" i="115"/>
  <c r="W30" i="115"/>
  <c r="AD30" i="115"/>
  <c r="V30" i="115"/>
  <c r="AC30" i="115"/>
  <c r="U30" i="115"/>
  <c r="AB30" i="115"/>
  <c r="T30" i="115"/>
  <c r="AA28" i="115"/>
  <c r="Z28" i="115"/>
  <c r="Y28" i="115"/>
  <c r="X28" i="115"/>
  <c r="AE28" i="115"/>
  <c r="W28" i="115"/>
  <c r="AD28" i="115"/>
  <c r="V28" i="115"/>
  <c r="AC28" i="115"/>
  <c r="U28" i="115"/>
  <c r="AB28" i="115"/>
  <c r="T28" i="115"/>
  <c r="G28" i="115"/>
  <c r="N28" i="115"/>
  <c r="K28" i="115"/>
  <c r="O28" i="115"/>
  <c r="L28" i="115"/>
  <c r="H28" i="115"/>
  <c r="M28" i="115"/>
  <c r="P28" i="115"/>
  <c r="I28" i="115"/>
  <c r="Q28" i="115"/>
  <c r="J28" i="115"/>
  <c r="R28" i="115"/>
  <c r="AE26" i="115"/>
  <c r="W26" i="115"/>
  <c r="AD26" i="115"/>
  <c r="V26" i="115"/>
  <c r="AC26" i="115"/>
  <c r="U26" i="115"/>
  <c r="AB26" i="115"/>
  <c r="T26" i="115"/>
  <c r="AA26" i="115"/>
  <c r="Z26" i="115"/>
  <c r="Y26" i="115"/>
  <c r="X26" i="115"/>
  <c r="AE18" i="115"/>
  <c r="W18" i="115"/>
  <c r="AD18" i="115"/>
  <c r="V18" i="115"/>
  <c r="AC18" i="115"/>
  <c r="U18" i="115"/>
  <c r="AB18" i="115"/>
  <c r="T18" i="115"/>
  <c r="AA18" i="115"/>
  <c r="Z18" i="115"/>
  <c r="Y18" i="115"/>
  <c r="X18" i="115"/>
  <c r="AE14" i="115"/>
  <c r="W14" i="115"/>
  <c r="Y14" i="115"/>
  <c r="AD14" i="115"/>
  <c r="V14" i="115"/>
  <c r="AC14" i="115"/>
  <c r="U14" i="115"/>
  <c r="AB14" i="115"/>
  <c r="T14" i="115"/>
  <c r="X14" i="115"/>
  <c r="AA14" i="115"/>
  <c r="Z14" i="115"/>
  <c r="AA21" i="17"/>
  <c r="K47" i="118"/>
  <c r="F47" i="118"/>
  <c r="N44" i="118"/>
  <c r="F44" i="118"/>
  <c r="Y32" i="118"/>
  <c r="F32" i="118"/>
  <c r="X26" i="118"/>
  <c r="F26" i="118"/>
  <c r="M13" i="48"/>
  <c r="L13" i="48"/>
  <c r="N13" i="48"/>
  <c r="I13" i="48"/>
  <c r="J13" i="48"/>
  <c r="K13" i="48"/>
  <c r="AA13" i="17"/>
  <c r="AD13" i="17"/>
  <c r="X15" i="17"/>
  <c r="AD15" i="17"/>
  <c r="V11" i="17"/>
  <c r="Y11" i="17"/>
  <c r="AB11" i="17"/>
  <c r="R37" i="17"/>
  <c r="Q37" i="17"/>
  <c r="P37" i="17"/>
  <c r="L17" i="17"/>
  <c r="R17" i="17"/>
  <c r="M11" i="17"/>
  <c r="P11" i="17"/>
  <c r="N11" i="17"/>
  <c r="L13" i="17"/>
  <c r="X17" i="17"/>
  <c r="K11" i="17"/>
  <c r="J11" i="17"/>
  <c r="X23" i="17"/>
  <c r="X21" i="17"/>
  <c r="X19" i="17"/>
  <c r="I55" i="12"/>
  <c r="J55" i="12"/>
  <c r="K55" i="12"/>
  <c r="H55" i="12"/>
  <c r="I52" i="12"/>
  <c r="J52" i="12"/>
  <c r="K52" i="12"/>
  <c r="H52" i="12"/>
  <c r="M55" i="12"/>
  <c r="M52" i="12"/>
  <c r="H13" i="12"/>
  <c r="J13" i="12"/>
  <c r="S12" i="27"/>
  <c r="T12" i="27" s="1"/>
  <c r="W13" i="27" s="1"/>
  <c r="S10" i="125"/>
  <c r="S10" i="139"/>
  <c r="S10" i="122"/>
  <c r="S10" i="121"/>
  <c r="S10" i="124"/>
  <c r="S10" i="140"/>
  <c r="S10" i="123"/>
  <c r="AP36" i="116"/>
  <c r="AH36" i="116"/>
  <c r="AK36" i="116"/>
  <c r="AO36" i="116"/>
  <c r="AG36" i="116"/>
  <c r="AN36" i="116"/>
  <c r="AL36" i="116"/>
  <c r="AM36" i="116"/>
  <c r="AR36" i="116"/>
  <c r="AJ36" i="116"/>
  <c r="AQ36" i="116"/>
  <c r="AI36" i="116"/>
  <c r="AP34" i="116"/>
  <c r="AH34" i="116"/>
  <c r="AO34" i="116"/>
  <c r="AG34" i="116"/>
  <c r="AN34" i="116"/>
  <c r="AM34" i="116"/>
  <c r="AK34" i="116"/>
  <c r="AL34" i="116"/>
  <c r="AR34" i="116"/>
  <c r="AJ34" i="116"/>
  <c r="AQ34" i="116"/>
  <c r="AI34" i="116"/>
  <c r="AL28" i="116"/>
  <c r="AK28" i="116"/>
  <c r="AR28" i="116"/>
  <c r="AJ28" i="116"/>
  <c r="AM28" i="116"/>
  <c r="AQ28" i="116"/>
  <c r="AI28" i="116"/>
  <c r="AP28" i="116"/>
  <c r="AH28" i="116"/>
  <c r="AO28" i="116"/>
  <c r="AG28" i="116"/>
  <c r="AN28" i="116"/>
  <c r="AL24" i="116"/>
  <c r="AO24" i="116"/>
  <c r="AK24" i="116"/>
  <c r="AM24" i="116"/>
  <c r="AR24" i="116"/>
  <c r="AJ24" i="116"/>
  <c r="AG24" i="116"/>
  <c r="AQ24" i="116"/>
  <c r="AI24" i="116"/>
  <c r="AN24" i="116"/>
  <c r="AP24" i="116"/>
  <c r="AH24" i="116"/>
  <c r="AL22" i="116"/>
  <c r="AO22" i="116"/>
  <c r="AK22" i="116"/>
  <c r="AR22" i="116"/>
  <c r="AJ22" i="116"/>
  <c r="AP22" i="116"/>
  <c r="AG22" i="116"/>
  <c r="AQ22" i="116"/>
  <c r="AI22" i="116"/>
  <c r="AH22" i="116"/>
  <c r="AN22" i="116"/>
  <c r="AM22" i="116"/>
  <c r="AL20" i="116"/>
  <c r="AK20" i="116"/>
  <c r="AR20" i="116"/>
  <c r="AJ20" i="116"/>
  <c r="AQ20" i="116"/>
  <c r="AI20" i="116"/>
  <c r="AP20" i="116"/>
  <c r="AH20" i="116"/>
  <c r="AO20" i="116"/>
  <c r="AG20" i="116"/>
  <c r="AN20" i="116"/>
  <c r="AM20" i="116"/>
  <c r="AL16" i="116"/>
  <c r="AO16" i="116"/>
  <c r="AK16" i="116"/>
  <c r="AR16" i="116"/>
  <c r="AJ16" i="116"/>
  <c r="AQ16" i="116"/>
  <c r="AI16" i="116"/>
  <c r="AG16" i="116"/>
  <c r="AP16" i="116"/>
  <c r="AH16" i="116"/>
  <c r="AN16" i="116"/>
  <c r="AM16" i="116"/>
  <c r="Y28" i="116"/>
  <c r="X28" i="116"/>
  <c r="V28" i="116"/>
  <c r="Z28" i="116"/>
  <c r="AE28" i="116"/>
  <c r="W28" i="116"/>
  <c r="AD28" i="116"/>
  <c r="AC28" i="116"/>
  <c r="U28" i="116"/>
  <c r="AA28" i="116"/>
  <c r="AB28" i="116"/>
  <c r="T28" i="116"/>
  <c r="AB26" i="116"/>
  <c r="T26" i="116"/>
  <c r="AA26" i="116"/>
  <c r="Y26" i="116"/>
  <c r="Z26" i="116"/>
  <c r="X26" i="116"/>
  <c r="AE26" i="116"/>
  <c r="W26" i="116"/>
  <c r="AD26" i="116"/>
  <c r="V26" i="116"/>
  <c r="AC26" i="116"/>
  <c r="U26" i="116"/>
  <c r="Y24" i="116"/>
  <c r="X24" i="116"/>
  <c r="AE24" i="116"/>
  <c r="W24" i="116"/>
  <c r="Z24" i="116"/>
  <c r="AD24" i="116"/>
  <c r="V24" i="116"/>
  <c r="AC24" i="116"/>
  <c r="U24" i="116"/>
  <c r="AB24" i="116"/>
  <c r="T24" i="116"/>
  <c r="AA24" i="116"/>
  <c r="AC22" i="116"/>
  <c r="U22" i="116"/>
  <c r="AB22" i="116"/>
  <c r="T22" i="116"/>
  <c r="X22" i="116"/>
  <c r="AA22" i="116"/>
  <c r="Z22" i="116"/>
  <c r="Y22" i="116"/>
  <c r="AE22" i="116"/>
  <c r="W22" i="116"/>
  <c r="AD22" i="116"/>
  <c r="V22" i="116"/>
  <c r="Y20" i="116"/>
  <c r="AA20" i="116"/>
  <c r="Z20" i="116"/>
  <c r="X20" i="116"/>
  <c r="T20" i="116"/>
  <c r="AE20" i="116"/>
  <c r="W20" i="116"/>
  <c r="AD20" i="116"/>
  <c r="V20" i="116"/>
  <c r="AC20" i="116"/>
  <c r="U20" i="116"/>
  <c r="AB20" i="116"/>
  <c r="AC18" i="116"/>
  <c r="U18" i="116"/>
  <c r="X18" i="116"/>
  <c r="AB18" i="116"/>
  <c r="T18" i="116"/>
  <c r="AA18" i="116"/>
  <c r="Z18" i="116"/>
  <c r="Y18" i="116"/>
  <c r="AE18" i="116"/>
  <c r="W18" i="116"/>
  <c r="AD18" i="116"/>
  <c r="V18" i="116"/>
  <c r="AM36" i="115"/>
  <c r="AL36" i="115"/>
  <c r="AK36" i="115"/>
  <c r="AR36" i="115"/>
  <c r="AJ36" i="115"/>
  <c r="AH36" i="115"/>
  <c r="AQ36" i="115"/>
  <c r="AI36" i="115"/>
  <c r="AP36" i="115"/>
  <c r="AO36" i="115"/>
  <c r="AG36" i="115"/>
  <c r="AN36" i="115"/>
  <c r="AQ24" i="115"/>
  <c r="AI24" i="115"/>
  <c r="AL24" i="115"/>
  <c r="AP24" i="115"/>
  <c r="AH24" i="115"/>
  <c r="AO24" i="115"/>
  <c r="AG24" i="115"/>
  <c r="AN24" i="115"/>
  <c r="AM24" i="115"/>
  <c r="AK24" i="115"/>
  <c r="AR24" i="115"/>
  <c r="AJ24" i="115"/>
  <c r="Y36" i="115"/>
  <c r="X36" i="115"/>
  <c r="Z36" i="115"/>
  <c r="AE36" i="115"/>
  <c r="W36" i="115"/>
  <c r="AD36" i="115"/>
  <c r="V36" i="115"/>
  <c r="AC36" i="115"/>
  <c r="U36" i="115"/>
  <c r="AB36" i="115"/>
  <c r="T36" i="115"/>
  <c r="AA36" i="115"/>
  <c r="AC24" i="115"/>
  <c r="U24" i="115"/>
  <c r="AB24" i="115"/>
  <c r="T24" i="115"/>
  <c r="AA24" i="115"/>
  <c r="Z24" i="115"/>
  <c r="Y24" i="115"/>
  <c r="AE24" i="115"/>
  <c r="W24" i="115"/>
  <c r="X24" i="115"/>
  <c r="AD24" i="115"/>
  <c r="V24" i="115"/>
  <c r="N39" i="17"/>
  <c r="K39" i="17"/>
  <c r="N37" i="17"/>
  <c r="K37" i="17"/>
  <c r="R12" i="12"/>
  <c r="V13" i="12" s="1"/>
  <c r="T14" i="12"/>
  <c r="Z55" i="12"/>
  <c r="Z52" i="12"/>
  <c r="X55" i="12"/>
  <c r="T55" i="12"/>
  <c r="AA55" i="12"/>
  <c r="U55" i="12"/>
  <c r="V55" i="12"/>
  <c r="Y55" i="12"/>
  <c r="W55" i="12"/>
  <c r="Y52" i="12"/>
  <c r="U52" i="12"/>
  <c r="T52" i="12"/>
  <c r="V52" i="12"/>
  <c r="W52" i="12"/>
  <c r="X52" i="12"/>
  <c r="AA52" i="12"/>
  <c r="AA36" i="129"/>
  <c r="AB36" i="129"/>
  <c r="AC36" i="129"/>
  <c r="W36" i="129"/>
  <c r="X36" i="129"/>
  <c r="Y36" i="129"/>
  <c r="Z36" i="129"/>
  <c r="AC34" i="129"/>
  <c r="X34" i="129"/>
  <c r="W34" i="129"/>
  <c r="Y34" i="129"/>
  <c r="Z34" i="129"/>
  <c r="AB34" i="129"/>
  <c r="AA34" i="129"/>
  <c r="AC32" i="129"/>
  <c r="W32" i="129"/>
  <c r="Y32" i="129"/>
  <c r="X32" i="129"/>
  <c r="Z32" i="129"/>
  <c r="AA32" i="129"/>
  <c r="AB32" i="129"/>
  <c r="W30" i="129"/>
  <c r="AC30" i="129"/>
  <c r="X30" i="129"/>
  <c r="Y30" i="129"/>
  <c r="AA30" i="129"/>
  <c r="AB30" i="129"/>
  <c r="Z30" i="129"/>
  <c r="X28" i="129"/>
  <c r="Y28" i="129"/>
  <c r="Z28" i="129"/>
  <c r="AA28" i="129"/>
  <c r="AB28" i="129"/>
  <c r="AC28" i="129"/>
  <c r="W28" i="129"/>
  <c r="Y26" i="129"/>
  <c r="AC26" i="129"/>
  <c r="Z26" i="129"/>
  <c r="AA26" i="129"/>
  <c r="AB26" i="129"/>
  <c r="W26" i="129"/>
  <c r="X26" i="129"/>
  <c r="Y24" i="129"/>
  <c r="Z24" i="129"/>
  <c r="AA24" i="129"/>
  <c r="AB24" i="129"/>
  <c r="W24" i="129"/>
  <c r="AC24" i="129"/>
  <c r="X24" i="129"/>
  <c r="Z22" i="129"/>
  <c r="AA22" i="129"/>
  <c r="AB22" i="129"/>
  <c r="AC22" i="129"/>
  <c r="W22" i="129"/>
  <c r="Y22" i="129"/>
  <c r="AB20" i="129"/>
  <c r="W20" i="129"/>
  <c r="Y20" i="129"/>
  <c r="X20" i="129"/>
  <c r="Z20" i="129"/>
  <c r="AA20" i="129"/>
  <c r="AC20" i="129"/>
  <c r="AC18" i="129"/>
  <c r="W18" i="129"/>
  <c r="Z18" i="129"/>
  <c r="X18" i="129"/>
  <c r="Y18" i="129"/>
  <c r="AA18" i="129"/>
  <c r="AB18" i="129"/>
  <c r="W16" i="129"/>
  <c r="Z16" i="129"/>
  <c r="X16" i="129"/>
  <c r="Y16" i="129"/>
  <c r="AA16" i="129"/>
  <c r="AC16" i="129"/>
  <c r="AB16" i="129"/>
  <c r="X14" i="129"/>
  <c r="Y14" i="129"/>
  <c r="Z14" i="129"/>
  <c r="AA14" i="129"/>
  <c r="W14" i="129"/>
  <c r="AB14" i="129"/>
  <c r="AC14" i="129"/>
  <c r="T16" i="129"/>
  <c r="O16" i="129"/>
  <c r="P16" i="129"/>
  <c r="Q16" i="129"/>
  <c r="R16" i="129"/>
  <c r="U16" i="129"/>
  <c r="S16" i="129"/>
  <c r="H11" i="129"/>
  <c r="J11" i="129"/>
  <c r="P11" i="27"/>
  <c r="G13" i="114"/>
  <c r="S39" i="116"/>
  <c r="Y40" i="116" s="1"/>
  <c r="S37" i="116"/>
  <c r="Y38" i="116" s="1"/>
  <c r="Z32" i="115"/>
  <c r="Y32" i="115"/>
  <c r="X32" i="115"/>
  <c r="AA32" i="115"/>
  <c r="AE32" i="115"/>
  <c r="W32" i="115"/>
  <c r="AD32" i="115"/>
  <c r="V32" i="115"/>
  <c r="AC32" i="115"/>
  <c r="U32" i="115"/>
  <c r="AB32" i="115"/>
  <c r="T32" i="115"/>
  <c r="L37" i="115"/>
  <c r="AE34" i="115"/>
  <c r="W34" i="115"/>
  <c r="AD34" i="115"/>
  <c r="V34" i="115"/>
  <c r="AC34" i="115"/>
  <c r="U34" i="115"/>
  <c r="X34" i="115"/>
  <c r="AB34" i="115"/>
  <c r="T34" i="115"/>
  <c r="AA34" i="115"/>
  <c r="Z34" i="115"/>
  <c r="Y34" i="115"/>
  <c r="G20" i="115"/>
  <c r="N20" i="115"/>
  <c r="K20" i="115"/>
  <c r="O20" i="115"/>
  <c r="L20" i="115"/>
  <c r="H20" i="115"/>
  <c r="M20" i="115"/>
  <c r="P20" i="115"/>
  <c r="Q20" i="115"/>
  <c r="I20" i="115"/>
  <c r="J20" i="115"/>
  <c r="R20" i="115"/>
  <c r="G18" i="115"/>
  <c r="H18" i="115"/>
  <c r="I18" i="115"/>
  <c r="O18" i="115"/>
  <c r="Q18" i="115"/>
  <c r="P18" i="115"/>
  <c r="J18" i="115"/>
  <c r="R18" i="115"/>
  <c r="K18" i="115"/>
  <c r="L18" i="115"/>
  <c r="M18" i="115"/>
  <c r="N18" i="115"/>
  <c r="F59" i="131"/>
  <c r="F56" i="131"/>
  <c r="G12" i="27"/>
  <c r="J13" i="27" s="1"/>
  <c r="V13" i="27"/>
  <c r="F10" i="27"/>
  <c r="L53" i="48"/>
  <c r="I55" i="131"/>
  <c r="T11" i="114"/>
  <c r="AP37" i="114"/>
  <c r="AM37" i="114"/>
  <c r="L25" i="114"/>
  <c r="J33" i="27"/>
  <c r="L17" i="114"/>
  <c r="Y11" i="114"/>
  <c r="L19" i="114"/>
  <c r="E12" i="118"/>
  <c r="G14" i="118" s="1"/>
  <c r="U11" i="114"/>
  <c r="H13" i="114"/>
  <c r="P13" i="114"/>
  <c r="I17" i="131"/>
  <c r="I16" i="131"/>
  <c r="AF37" i="115"/>
  <c r="O50" i="118"/>
  <c r="T50" i="118"/>
  <c r="J50" i="118"/>
  <c r="O44" i="118"/>
  <c r="T44" i="118"/>
  <c r="J44" i="118"/>
  <c r="J38" i="118"/>
  <c r="O38" i="118"/>
  <c r="T38" i="118"/>
  <c r="T23" i="118"/>
  <c r="J23" i="118"/>
  <c r="O23" i="118"/>
  <c r="J20" i="118"/>
  <c r="T20" i="118"/>
  <c r="O20" i="118"/>
  <c r="T32" i="118"/>
  <c r="J32" i="118"/>
  <c r="O32" i="118"/>
  <c r="T29" i="118"/>
  <c r="J29" i="118"/>
  <c r="O29" i="118"/>
  <c r="O26" i="118"/>
  <c r="T26" i="118"/>
  <c r="J39" i="129"/>
  <c r="P37" i="27"/>
  <c r="G36" i="27"/>
  <c r="AF39" i="115"/>
  <c r="H14" i="77"/>
  <c r="O47" i="118"/>
  <c r="T47" i="118"/>
  <c r="J47" i="118"/>
  <c r="O41" i="118"/>
  <c r="J41" i="118"/>
  <c r="T41" i="118"/>
  <c r="H34" i="27"/>
  <c r="Q29" i="27"/>
  <c r="U13" i="99"/>
  <c r="U41" i="99"/>
  <c r="J41" i="99"/>
  <c r="I41" i="99"/>
  <c r="T55" i="118"/>
  <c r="T52" i="118"/>
  <c r="T13" i="118"/>
  <c r="P39" i="27"/>
  <c r="O16" i="48"/>
  <c r="R15" i="114"/>
  <c r="O37" i="116"/>
  <c r="Q39" i="115"/>
  <c r="N54" i="42"/>
  <c r="G54" i="42"/>
  <c r="U54" i="42"/>
  <c r="M54" i="42"/>
  <c r="V51" i="42"/>
  <c r="U51" i="42"/>
  <c r="I15" i="27"/>
  <c r="I56" i="48"/>
  <c r="H37" i="115"/>
  <c r="M39" i="129"/>
  <c r="X56" i="48"/>
  <c r="H36" i="107"/>
  <c r="K13" i="126"/>
  <c r="J19" i="27"/>
  <c r="E41" i="100"/>
  <c r="J41" i="100"/>
  <c r="I41" i="100"/>
  <c r="K41" i="100"/>
  <c r="K39" i="100"/>
  <c r="J39" i="100"/>
  <c r="I39" i="100"/>
  <c r="L13" i="100"/>
  <c r="K13" i="100"/>
  <c r="J13" i="100"/>
  <c r="I13" i="100"/>
  <c r="M39" i="100"/>
  <c r="I13" i="99"/>
  <c r="Q13" i="99"/>
  <c r="M13" i="99"/>
  <c r="W41" i="99"/>
  <c r="O39" i="99"/>
  <c r="AA50" i="118"/>
  <c r="Q50" i="118"/>
  <c r="M50" i="118"/>
  <c r="H50" i="118"/>
  <c r="W50" i="118"/>
  <c r="P50" i="118"/>
  <c r="G50" i="118"/>
  <c r="AB50" i="118"/>
  <c r="X50" i="118"/>
  <c r="U50" i="118"/>
  <c r="R50" i="118"/>
  <c r="I50" i="118"/>
  <c r="AC50" i="118"/>
  <c r="Y50" i="118"/>
  <c r="V50" i="118"/>
  <c r="N50" i="118"/>
  <c r="K50" i="118"/>
  <c r="E49" i="118"/>
  <c r="Z50" i="118"/>
  <c r="S50" i="118"/>
  <c r="L50" i="118"/>
  <c r="AB47" i="118"/>
  <c r="X47" i="118"/>
  <c r="U47" i="118"/>
  <c r="R47" i="118"/>
  <c r="I47" i="118"/>
  <c r="Z47" i="118"/>
  <c r="S47" i="118"/>
  <c r="P47" i="118"/>
  <c r="G47" i="118"/>
  <c r="Q47" i="118"/>
  <c r="M47" i="118"/>
  <c r="AC47" i="118"/>
  <c r="Y47" i="118"/>
  <c r="V47" i="118"/>
  <c r="N47" i="118"/>
  <c r="E46" i="118"/>
  <c r="L47" i="118"/>
  <c r="AA47" i="118"/>
  <c r="H47" i="118"/>
  <c r="AC44" i="118"/>
  <c r="Y44" i="118"/>
  <c r="V44" i="118"/>
  <c r="K44" i="118"/>
  <c r="E43" i="118"/>
  <c r="AA44" i="118"/>
  <c r="M44" i="118"/>
  <c r="X44" i="118"/>
  <c r="R44" i="118"/>
  <c r="Z44" i="118"/>
  <c r="W44" i="118"/>
  <c r="P44" i="118"/>
  <c r="L44" i="118"/>
  <c r="G44" i="118"/>
  <c r="Q44" i="118"/>
  <c r="H44" i="118"/>
  <c r="AB44" i="118"/>
  <c r="U44" i="118"/>
  <c r="I44" i="118"/>
  <c r="AA41" i="118"/>
  <c r="Q41" i="118"/>
  <c r="M41" i="118"/>
  <c r="H41" i="118"/>
  <c r="AC41" i="118"/>
  <c r="V41" i="118"/>
  <c r="N41" i="118"/>
  <c r="AB41" i="118"/>
  <c r="X41" i="118"/>
  <c r="U41" i="118"/>
  <c r="R41" i="118"/>
  <c r="I41" i="118"/>
  <c r="Y41" i="118"/>
  <c r="K41" i="118"/>
  <c r="E40" i="118"/>
  <c r="Z41" i="118"/>
  <c r="W41" i="118"/>
  <c r="S41" i="118"/>
  <c r="P41" i="118"/>
  <c r="L41" i="118"/>
  <c r="G41" i="118"/>
  <c r="AC38" i="118"/>
  <c r="Y38" i="118"/>
  <c r="V38" i="118"/>
  <c r="N38" i="118"/>
  <c r="K38" i="118"/>
  <c r="E37" i="118"/>
  <c r="W38" i="118"/>
  <c r="P38" i="118"/>
  <c r="G38" i="118"/>
  <c r="Q38" i="118"/>
  <c r="AB38" i="118"/>
  <c r="X38" i="118"/>
  <c r="U38" i="118"/>
  <c r="R38" i="118"/>
  <c r="I38" i="118"/>
  <c r="Z38" i="118"/>
  <c r="S38" i="118"/>
  <c r="L38" i="118"/>
  <c r="AA38" i="118"/>
  <c r="M38" i="118"/>
  <c r="H38" i="118"/>
  <c r="Z35" i="118"/>
  <c r="W35" i="118"/>
  <c r="S35" i="118"/>
  <c r="P35" i="118"/>
  <c r="L35" i="118"/>
  <c r="G35" i="118"/>
  <c r="AA35" i="118"/>
  <c r="Q35" i="118"/>
  <c r="M35" i="118"/>
  <c r="H35" i="118"/>
  <c r="AB35" i="118"/>
  <c r="X35" i="118"/>
  <c r="U35" i="118"/>
  <c r="R35" i="118"/>
  <c r="I35" i="118"/>
  <c r="AC35" i="118"/>
  <c r="Y35" i="118"/>
  <c r="V35" i="118"/>
  <c r="N35" i="118"/>
  <c r="K35" i="118"/>
  <c r="E34" i="118"/>
  <c r="F35" i="118"/>
  <c r="AA32" i="118"/>
  <c r="Q32" i="118"/>
  <c r="M32" i="118"/>
  <c r="H32" i="118"/>
  <c r="AC32" i="118"/>
  <c r="V32" i="118"/>
  <c r="N32" i="118"/>
  <c r="E31" i="118"/>
  <c r="G32" i="118"/>
  <c r="AB32" i="118"/>
  <c r="X32" i="118"/>
  <c r="U32" i="118"/>
  <c r="R32" i="118"/>
  <c r="I32" i="118"/>
  <c r="K32" i="118"/>
  <c r="Z32" i="118"/>
  <c r="W32" i="118"/>
  <c r="S32" i="118"/>
  <c r="P32" i="118"/>
  <c r="L32" i="118"/>
  <c r="AB29" i="118"/>
  <c r="X29" i="118"/>
  <c r="U29" i="118"/>
  <c r="R29" i="118"/>
  <c r="I29" i="118"/>
  <c r="AC29" i="118"/>
  <c r="Y29" i="118"/>
  <c r="V29" i="118"/>
  <c r="N29" i="118"/>
  <c r="K29" i="118"/>
  <c r="E28" i="118"/>
  <c r="Z29" i="118"/>
  <c r="W29" i="118"/>
  <c r="S29" i="118"/>
  <c r="P29" i="118"/>
  <c r="L29" i="118"/>
  <c r="G29" i="118"/>
  <c r="AA29" i="118"/>
  <c r="Q29" i="118"/>
  <c r="M29" i="118"/>
  <c r="H29" i="118"/>
  <c r="AC26" i="118"/>
  <c r="Y26" i="118"/>
  <c r="V26" i="118"/>
  <c r="N26" i="118"/>
  <c r="K26" i="118"/>
  <c r="E25" i="118"/>
  <c r="Z26" i="118"/>
  <c r="W26" i="118"/>
  <c r="S26" i="118"/>
  <c r="P26" i="118"/>
  <c r="L26" i="118"/>
  <c r="G26" i="118"/>
  <c r="AA26" i="118"/>
  <c r="Q26" i="118"/>
  <c r="M26" i="118"/>
  <c r="H26" i="118"/>
  <c r="AB26" i="118"/>
  <c r="U26" i="118"/>
  <c r="R26" i="118"/>
  <c r="I26" i="118"/>
  <c r="Z23" i="118"/>
  <c r="W23" i="118"/>
  <c r="S23" i="118"/>
  <c r="P23" i="118"/>
  <c r="L23" i="118"/>
  <c r="G23" i="118"/>
  <c r="AA23" i="118"/>
  <c r="Q23" i="118"/>
  <c r="M23" i="118"/>
  <c r="H23" i="118"/>
  <c r="AB23" i="118"/>
  <c r="X23" i="118"/>
  <c r="U23" i="118"/>
  <c r="R23" i="118"/>
  <c r="I23" i="118"/>
  <c r="AC23" i="118"/>
  <c r="Y23" i="118"/>
  <c r="V23" i="118"/>
  <c r="N23" i="118"/>
  <c r="K23" i="118"/>
  <c r="E22" i="118"/>
  <c r="AA20" i="118"/>
  <c r="Q20" i="118"/>
  <c r="M20" i="118"/>
  <c r="H20" i="118"/>
  <c r="K20" i="118"/>
  <c r="AB20" i="118"/>
  <c r="X20" i="118"/>
  <c r="U20" i="118"/>
  <c r="R20" i="118"/>
  <c r="I20" i="118"/>
  <c r="AC20" i="118"/>
  <c r="Y20" i="118"/>
  <c r="V20" i="118"/>
  <c r="N20" i="118"/>
  <c r="E19" i="118"/>
  <c r="Z20" i="118"/>
  <c r="W20" i="118"/>
  <c r="S20" i="118"/>
  <c r="P20" i="118"/>
  <c r="L20" i="118"/>
  <c r="G20" i="118"/>
  <c r="F20" i="118"/>
  <c r="F16" i="118"/>
  <c r="AE52" i="118"/>
  <c r="AA52" i="118"/>
  <c r="Q52" i="118"/>
  <c r="M52" i="118"/>
  <c r="H52" i="118"/>
  <c r="AC52" i="118"/>
  <c r="V52" i="118"/>
  <c r="N52" i="118"/>
  <c r="F52" i="118"/>
  <c r="Z52" i="118"/>
  <c r="S52" i="118"/>
  <c r="L52" i="118"/>
  <c r="G52" i="118"/>
  <c r="AB52" i="118"/>
  <c r="X52" i="118"/>
  <c r="U52" i="118"/>
  <c r="R52" i="118"/>
  <c r="I52" i="118"/>
  <c r="Y52" i="118"/>
  <c r="K52" i="118"/>
  <c r="AD52" i="118"/>
  <c r="W52" i="118"/>
  <c r="P52" i="118"/>
  <c r="AD55" i="118"/>
  <c r="Z55" i="118"/>
  <c r="W55" i="118"/>
  <c r="S55" i="118"/>
  <c r="P55" i="118"/>
  <c r="L55" i="118"/>
  <c r="G55" i="118"/>
  <c r="X55" i="118"/>
  <c r="R55" i="118"/>
  <c r="I55" i="118"/>
  <c r="AC55" i="118"/>
  <c r="V55" i="118"/>
  <c r="K55" i="118"/>
  <c r="AE55" i="118"/>
  <c r="AA55" i="118"/>
  <c r="Q55" i="118"/>
  <c r="M55" i="118"/>
  <c r="H55" i="118"/>
  <c r="AB55" i="118"/>
  <c r="U55" i="118"/>
  <c r="Y55" i="118"/>
  <c r="N55" i="118"/>
  <c r="F55" i="118"/>
  <c r="AE13" i="118"/>
  <c r="AA13" i="118"/>
  <c r="Q13" i="118"/>
  <c r="M13" i="118"/>
  <c r="H13" i="118"/>
  <c r="Y13" i="118"/>
  <c r="K13" i="118"/>
  <c r="Z13" i="118"/>
  <c r="P13" i="118"/>
  <c r="G13" i="118"/>
  <c r="AB13" i="118"/>
  <c r="X13" i="118"/>
  <c r="U13" i="118"/>
  <c r="R13" i="118"/>
  <c r="I13" i="118"/>
  <c r="AC13" i="118"/>
  <c r="V13" i="118"/>
  <c r="N13" i="118"/>
  <c r="AD13" i="118"/>
  <c r="W13" i="118"/>
  <c r="S13" i="118"/>
  <c r="L13" i="118"/>
  <c r="J54" i="120"/>
  <c r="G57" i="120"/>
  <c r="M57" i="120"/>
  <c r="L57" i="120"/>
  <c r="K57" i="120"/>
  <c r="H57" i="120"/>
  <c r="F57" i="120"/>
  <c r="M54" i="120"/>
  <c r="L54" i="120"/>
  <c r="I54" i="120"/>
  <c r="H54" i="120"/>
  <c r="G54" i="120"/>
  <c r="F54" i="120"/>
  <c r="M15" i="120"/>
  <c r="L15" i="120"/>
  <c r="K15" i="120"/>
  <c r="J15" i="120"/>
  <c r="I15" i="120"/>
  <c r="H15" i="120"/>
  <c r="N53" i="120"/>
  <c r="J53" i="120"/>
  <c r="F53" i="120"/>
  <c r="O53" i="120"/>
  <c r="G53" i="120"/>
  <c r="P53" i="120"/>
  <c r="M53" i="120"/>
  <c r="I53" i="120"/>
  <c r="K53" i="120"/>
  <c r="L53" i="120"/>
  <c r="H53" i="120"/>
  <c r="E53" i="120"/>
  <c r="N14" i="120"/>
  <c r="J14" i="120"/>
  <c r="F14" i="120"/>
  <c r="O14" i="120"/>
  <c r="G14" i="120"/>
  <c r="L14" i="120"/>
  <c r="M14" i="120"/>
  <c r="I14" i="120"/>
  <c r="K14" i="120"/>
  <c r="P14" i="120"/>
  <c r="H14" i="120"/>
  <c r="E14" i="120"/>
  <c r="M56" i="120"/>
  <c r="I56" i="120"/>
  <c r="N56" i="120"/>
  <c r="F56" i="120"/>
  <c r="O56" i="120"/>
  <c r="G56" i="120"/>
  <c r="P56" i="120"/>
  <c r="L56" i="120"/>
  <c r="H56" i="120"/>
  <c r="J56" i="120"/>
  <c r="K56" i="120"/>
  <c r="E56" i="120"/>
  <c r="N13" i="126"/>
  <c r="Q14" i="126" s="1"/>
  <c r="J13" i="126"/>
  <c r="O39" i="27"/>
  <c r="I36" i="27"/>
  <c r="V39" i="27"/>
  <c r="V37" i="27"/>
  <c r="U39" i="27"/>
  <c r="U37" i="27"/>
  <c r="U11" i="27"/>
  <c r="J31" i="27"/>
  <c r="J29" i="27"/>
  <c r="J27" i="27"/>
  <c r="J25" i="27"/>
  <c r="J23" i="27"/>
  <c r="J21" i="27"/>
  <c r="J15" i="27"/>
  <c r="I35" i="27"/>
  <c r="I31" i="27"/>
  <c r="I29" i="27"/>
  <c r="F36" i="27"/>
  <c r="O37" i="27"/>
  <c r="I19" i="27"/>
  <c r="I13" i="27"/>
  <c r="O11" i="27"/>
  <c r="AB56" i="48"/>
  <c r="AB53" i="48"/>
  <c r="Y56" i="48"/>
  <c r="Y53" i="48"/>
  <c r="AC56" i="48"/>
  <c r="AA56" i="48"/>
  <c r="AD56" i="48"/>
  <c r="Z56" i="48"/>
  <c r="W56" i="48"/>
  <c r="AC53" i="48"/>
  <c r="AA53" i="48"/>
  <c r="Z53" i="48"/>
  <c r="AD53" i="48"/>
  <c r="X53" i="48"/>
  <c r="W53" i="48"/>
  <c r="AC14" i="48"/>
  <c r="Y14" i="48"/>
  <c r="AD14" i="48"/>
  <c r="AA14" i="48"/>
  <c r="AB14" i="48"/>
  <c r="X14" i="48"/>
  <c r="Z14" i="48"/>
  <c r="AE13" i="48"/>
  <c r="AA13" i="48"/>
  <c r="W13" i="48"/>
  <c r="AC13" i="48"/>
  <c r="Z13" i="48"/>
  <c r="AF13" i="48"/>
  <c r="AB13" i="48"/>
  <c r="X13" i="48"/>
  <c r="Y13" i="48"/>
  <c r="AD13" i="48"/>
  <c r="V13" i="48"/>
  <c r="M56" i="48"/>
  <c r="N56" i="48"/>
  <c r="L56" i="48"/>
  <c r="K56" i="48"/>
  <c r="J56" i="48"/>
  <c r="O56" i="48"/>
  <c r="H56" i="48"/>
  <c r="O53" i="48"/>
  <c r="K53" i="48"/>
  <c r="I53" i="48"/>
  <c r="N53" i="48"/>
  <c r="J53" i="48"/>
  <c r="M53" i="48"/>
  <c r="H53" i="48"/>
  <c r="J56" i="105"/>
  <c r="K56" i="105"/>
  <c r="L56" i="105"/>
  <c r="F56" i="105"/>
  <c r="G56" i="105"/>
  <c r="H56" i="105"/>
  <c r="K53" i="105"/>
  <c r="L53" i="105"/>
  <c r="J53" i="105"/>
  <c r="G53" i="105"/>
  <c r="H53" i="105"/>
  <c r="F53" i="105"/>
  <c r="K17" i="105"/>
  <c r="J17" i="105"/>
  <c r="L17" i="105"/>
  <c r="F14" i="105"/>
  <c r="G14" i="105"/>
  <c r="H14" i="105"/>
  <c r="G17" i="105"/>
  <c r="F17" i="105"/>
  <c r="H17" i="105"/>
  <c r="E16" i="105"/>
  <c r="J55" i="105"/>
  <c r="F55" i="105"/>
  <c r="G55" i="105"/>
  <c r="L55" i="105"/>
  <c r="M55" i="105"/>
  <c r="I55" i="105"/>
  <c r="E55" i="105"/>
  <c r="K55" i="105"/>
  <c r="H55" i="105"/>
  <c r="K13" i="105"/>
  <c r="G13" i="105"/>
  <c r="L13" i="105"/>
  <c r="J13" i="105"/>
  <c r="F13" i="105"/>
  <c r="H13" i="105"/>
  <c r="M52" i="105"/>
  <c r="I52" i="105"/>
  <c r="E52" i="105"/>
  <c r="F52" i="105"/>
  <c r="K52" i="105"/>
  <c r="L52" i="105"/>
  <c r="H52" i="105"/>
  <c r="J52" i="105"/>
  <c r="G52" i="105"/>
  <c r="F54" i="137"/>
  <c r="N54" i="137"/>
  <c r="M54" i="137"/>
  <c r="L54" i="137"/>
  <c r="K54" i="137"/>
  <c r="J54" i="137"/>
  <c r="I54" i="137"/>
  <c r="H54" i="137"/>
  <c r="G54" i="137"/>
  <c r="F15" i="137"/>
  <c r="G15" i="137"/>
  <c r="N15" i="137"/>
  <c r="M15" i="137"/>
  <c r="L15" i="137"/>
  <c r="K15" i="137"/>
  <c r="J15" i="137"/>
  <c r="I15" i="137"/>
  <c r="H15" i="137"/>
  <c r="O56" i="137"/>
  <c r="K56" i="137"/>
  <c r="G56" i="137"/>
  <c r="L56" i="137"/>
  <c r="I56" i="137"/>
  <c r="N56" i="137"/>
  <c r="J56" i="137"/>
  <c r="F56" i="137"/>
  <c r="H56" i="137"/>
  <c r="M56" i="137"/>
  <c r="P14" i="137"/>
  <c r="L14" i="137"/>
  <c r="H14" i="137"/>
  <c r="M14" i="137"/>
  <c r="I14" i="137"/>
  <c r="J14" i="137"/>
  <c r="O14" i="137"/>
  <c r="K14" i="137"/>
  <c r="G14" i="137"/>
  <c r="N14" i="137"/>
  <c r="E14" i="137"/>
  <c r="P53" i="137"/>
  <c r="L53" i="137"/>
  <c r="H53" i="137"/>
  <c r="M53" i="137"/>
  <c r="I53" i="137"/>
  <c r="N53" i="137"/>
  <c r="F53" i="137"/>
  <c r="O53" i="137"/>
  <c r="K53" i="137"/>
  <c r="G53" i="137"/>
  <c r="J53" i="137"/>
  <c r="E53" i="137"/>
  <c r="H35" i="114"/>
  <c r="O15" i="114"/>
  <c r="AB37" i="114"/>
  <c r="M31" i="114"/>
  <c r="S31" i="114"/>
  <c r="I39" i="115"/>
  <c r="S37" i="115"/>
  <c r="AE38" i="115" s="1"/>
  <c r="U39" i="114"/>
  <c r="S33" i="114"/>
  <c r="Z39" i="17"/>
  <c r="W39" i="17"/>
  <c r="Z37" i="17"/>
  <c r="W37" i="17"/>
  <c r="W11" i="17"/>
  <c r="Z11" i="17"/>
  <c r="AA35" i="17"/>
  <c r="X35" i="17"/>
  <c r="X33" i="17"/>
  <c r="AA33" i="17"/>
  <c r="AA31" i="17"/>
  <c r="X31" i="17"/>
  <c r="V39" i="17"/>
  <c r="Y39" i="17"/>
  <c r="AA29" i="17"/>
  <c r="X29" i="17"/>
  <c r="Y37" i="17"/>
  <c r="V37" i="17"/>
  <c r="AA27" i="17"/>
  <c r="X27" i="17"/>
  <c r="AA25" i="17"/>
  <c r="X25" i="17"/>
  <c r="L38" i="17"/>
  <c r="O35" i="17"/>
  <c r="L35" i="17"/>
  <c r="O33" i="17"/>
  <c r="L33" i="17"/>
  <c r="L31" i="17"/>
  <c r="O31" i="17"/>
  <c r="O27" i="17"/>
  <c r="L27" i="17"/>
  <c r="M39" i="17"/>
  <c r="J39" i="17"/>
  <c r="I36" i="17"/>
  <c r="L29" i="17"/>
  <c r="O29" i="17"/>
  <c r="M37" i="17"/>
  <c r="J37" i="17"/>
  <c r="L25" i="17"/>
  <c r="O25" i="17"/>
  <c r="L23" i="17"/>
  <c r="O23" i="17"/>
  <c r="L21" i="17"/>
  <c r="O21" i="17"/>
  <c r="L19" i="17"/>
  <c r="O19" i="17"/>
  <c r="O17" i="17"/>
  <c r="O15" i="17"/>
  <c r="L15" i="17"/>
  <c r="O13" i="17"/>
  <c r="K56" i="109"/>
  <c r="P56" i="109"/>
  <c r="H56" i="109"/>
  <c r="M56" i="109"/>
  <c r="K53" i="109"/>
  <c r="P53" i="109"/>
  <c r="H53" i="109"/>
  <c r="M53" i="109"/>
  <c r="G53" i="109"/>
  <c r="K57" i="109"/>
  <c r="E56" i="109"/>
  <c r="H57" i="109"/>
  <c r="M57" i="109"/>
  <c r="N57" i="109"/>
  <c r="N56" i="109"/>
  <c r="L56" i="109"/>
  <c r="L57" i="109"/>
  <c r="J57" i="109"/>
  <c r="J56" i="109"/>
  <c r="I57" i="109"/>
  <c r="I56" i="109"/>
  <c r="G57" i="109"/>
  <c r="G56" i="109"/>
  <c r="F57" i="109"/>
  <c r="F56" i="109"/>
  <c r="O53" i="109"/>
  <c r="K54" i="109"/>
  <c r="E53" i="109"/>
  <c r="G54" i="109"/>
  <c r="M54" i="109"/>
  <c r="H54" i="109"/>
  <c r="N54" i="109"/>
  <c r="N53" i="109"/>
  <c r="L54" i="109"/>
  <c r="L53" i="109"/>
  <c r="J53" i="109"/>
  <c r="J54" i="109"/>
  <c r="I54" i="109"/>
  <c r="I53" i="109"/>
  <c r="F54" i="109"/>
  <c r="F53" i="109"/>
  <c r="H15" i="109"/>
  <c r="I15" i="109"/>
  <c r="M15" i="109"/>
  <c r="K15" i="109"/>
  <c r="N15" i="109"/>
  <c r="L15" i="109"/>
  <c r="J15" i="109"/>
  <c r="O50" i="77"/>
  <c r="K50" i="77"/>
  <c r="G50" i="77"/>
  <c r="E49" i="77"/>
  <c r="P50" i="77"/>
  <c r="L50" i="77"/>
  <c r="H50" i="77"/>
  <c r="Q50" i="77"/>
  <c r="M50" i="77"/>
  <c r="I50" i="77"/>
  <c r="N50" i="77"/>
  <c r="J50" i="77"/>
  <c r="F50" i="77"/>
  <c r="Q38" i="77"/>
  <c r="M38" i="77"/>
  <c r="I38" i="77"/>
  <c r="J38" i="77"/>
  <c r="L38" i="77"/>
  <c r="H38" i="77"/>
  <c r="N38" i="77"/>
  <c r="F38" i="77"/>
  <c r="O38" i="77"/>
  <c r="K38" i="77"/>
  <c r="G38" i="77"/>
  <c r="E37" i="77"/>
  <c r="N29" i="77"/>
  <c r="J29" i="77"/>
  <c r="F29" i="77"/>
  <c r="L29" i="77"/>
  <c r="O29" i="77"/>
  <c r="K29" i="77"/>
  <c r="G29" i="77"/>
  <c r="E28" i="77"/>
  <c r="P29" i="77"/>
  <c r="H29" i="77"/>
  <c r="Q29" i="77"/>
  <c r="M29" i="77"/>
  <c r="I29" i="77"/>
  <c r="Q26" i="77"/>
  <c r="M26" i="77"/>
  <c r="I26" i="77"/>
  <c r="P26" i="77"/>
  <c r="L26" i="77"/>
  <c r="H26" i="77"/>
  <c r="N26" i="77"/>
  <c r="J26" i="77"/>
  <c r="F26" i="77"/>
  <c r="O26" i="77"/>
  <c r="K26" i="77"/>
  <c r="G26" i="77"/>
  <c r="E25" i="77"/>
  <c r="P23" i="77"/>
  <c r="L23" i="77"/>
  <c r="H23" i="77"/>
  <c r="J23" i="77"/>
  <c r="F23" i="77"/>
  <c r="O23" i="77"/>
  <c r="G23" i="77"/>
  <c r="Q23" i="77"/>
  <c r="M23" i="77"/>
  <c r="I23" i="77"/>
  <c r="N23" i="77"/>
  <c r="K23" i="77"/>
  <c r="E22" i="77"/>
  <c r="O20" i="77"/>
  <c r="K20" i="77"/>
  <c r="G20" i="77"/>
  <c r="E19" i="77"/>
  <c r="M20" i="77"/>
  <c r="J20" i="77"/>
  <c r="P20" i="77"/>
  <c r="L20" i="77"/>
  <c r="H20" i="77"/>
  <c r="Q20" i="77"/>
  <c r="I20" i="77"/>
  <c r="N20" i="77"/>
  <c r="F20" i="77"/>
  <c r="Q17" i="77"/>
  <c r="F17" i="77"/>
  <c r="E16" i="77"/>
  <c r="H17" i="77"/>
  <c r="Q13" i="77"/>
  <c r="M13" i="77"/>
  <c r="I13" i="77"/>
  <c r="H13" i="77"/>
  <c r="F13" i="77"/>
  <c r="G32" i="119"/>
  <c r="G18" i="119"/>
  <c r="G34" i="119"/>
  <c r="G30" i="119"/>
  <c r="G28" i="119"/>
  <c r="G26" i="119"/>
  <c r="G22" i="119"/>
  <c r="G20" i="119"/>
  <c r="G16" i="119"/>
  <c r="G14" i="119"/>
  <c r="G12" i="119"/>
  <c r="G40" i="74"/>
  <c r="F40" i="74"/>
  <c r="E40" i="74"/>
  <c r="F38" i="74"/>
  <c r="E38" i="74"/>
  <c r="G38" i="74"/>
  <c r="V54" i="42"/>
  <c r="O54" i="42"/>
  <c r="W54" i="42"/>
  <c r="I54" i="42"/>
  <c r="Z54" i="42"/>
  <c r="K54" i="42"/>
  <c r="S54" i="42"/>
  <c r="P54" i="42"/>
  <c r="H54" i="42"/>
  <c r="AA54" i="42"/>
  <c r="H51" i="42"/>
  <c r="AA51" i="42"/>
  <c r="P51" i="42"/>
  <c r="Q54" i="42"/>
  <c r="X54" i="42"/>
  <c r="R54" i="42"/>
  <c r="Y54" i="42"/>
  <c r="Z51" i="42"/>
  <c r="N51" i="42"/>
  <c r="G51" i="42"/>
  <c r="K51" i="42"/>
  <c r="M51" i="42"/>
  <c r="R51" i="42"/>
  <c r="Y51" i="42"/>
  <c r="E51" i="42"/>
  <c r="O51" i="42"/>
  <c r="W51" i="42"/>
  <c r="I51" i="42"/>
  <c r="S51" i="42"/>
  <c r="Q51" i="42"/>
  <c r="X51" i="42"/>
  <c r="F54" i="42"/>
  <c r="F51" i="42"/>
  <c r="J54" i="42"/>
  <c r="J51" i="42"/>
  <c r="E54" i="42"/>
  <c r="E12" i="42"/>
  <c r="X55" i="42"/>
  <c r="Z55" i="42"/>
  <c r="W55" i="42"/>
  <c r="Y55" i="42"/>
  <c r="U55" i="42"/>
  <c r="T54" i="42"/>
  <c r="AA55" i="42"/>
  <c r="V55" i="42"/>
  <c r="Z52" i="42"/>
  <c r="V52" i="42"/>
  <c r="U52" i="42"/>
  <c r="T51" i="42"/>
  <c r="AA52" i="42"/>
  <c r="W52" i="42"/>
  <c r="X52" i="42"/>
  <c r="Y52" i="42"/>
  <c r="M55" i="42"/>
  <c r="P55" i="42"/>
  <c r="O55" i="42"/>
  <c r="L54" i="42"/>
  <c r="S55" i="42"/>
  <c r="Q55" i="42"/>
  <c r="R55" i="42"/>
  <c r="N55" i="42"/>
  <c r="Q52" i="42"/>
  <c r="M52" i="42"/>
  <c r="L51" i="42"/>
  <c r="P52" i="42"/>
  <c r="R52" i="42"/>
  <c r="N52" i="42"/>
  <c r="S52" i="42"/>
  <c r="O52" i="42"/>
  <c r="M13" i="42"/>
  <c r="O14" i="109"/>
  <c r="K14" i="109"/>
  <c r="N14" i="109"/>
  <c r="J14" i="109"/>
  <c r="F14" i="109"/>
  <c r="P14" i="109"/>
  <c r="L14" i="109"/>
  <c r="H14" i="109"/>
  <c r="M14" i="109"/>
  <c r="I14" i="109"/>
  <c r="E14" i="109"/>
  <c r="Z41" i="99"/>
  <c r="T13" i="99"/>
  <c r="R13" i="99"/>
  <c r="N41" i="99"/>
  <c r="K41" i="99"/>
  <c r="H13" i="99"/>
  <c r="F41" i="99"/>
  <c r="W13" i="100"/>
  <c r="S39" i="99"/>
  <c r="H39" i="99"/>
  <c r="U39" i="99"/>
  <c r="I39" i="99"/>
  <c r="AA41" i="99"/>
  <c r="R41" i="99"/>
  <c r="Z39" i="99"/>
  <c r="Q39" i="99"/>
  <c r="N39" i="99"/>
  <c r="G41" i="99"/>
  <c r="O41" i="99"/>
  <c r="Z13" i="99"/>
  <c r="F13" i="99"/>
  <c r="AA39" i="99"/>
  <c r="J39" i="99"/>
  <c r="G39" i="99"/>
  <c r="V39" i="99"/>
  <c r="H41" i="99"/>
  <c r="W13" i="99"/>
  <c r="Y41" i="99"/>
  <c r="Y39" i="99"/>
  <c r="R39" i="99"/>
  <c r="M39" i="99"/>
  <c r="W39" i="99"/>
  <c r="Q41" i="99"/>
  <c r="S41" i="99"/>
  <c r="V41" i="99"/>
  <c r="M41" i="99"/>
  <c r="G13" i="99"/>
  <c r="V13" i="99"/>
  <c r="X13" i="99"/>
  <c r="K39" i="99"/>
  <c r="F39" i="99"/>
  <c r="E41" i="99"/>
  <c r="P13" i="99"/>
  <c r="N13" i="99"/>
  <c r="J13" i="99"/>
  <c r="S13" i="99"/>
  <c r="AA13" i="99"/>
  <c r="O13" i="99"/>
  <c r="K13" i="99"/>
  <c r="E13" i="99"/>
  <c r="L13" i="99"/>
  <c r="Y13" i="99"/>
  <c r="AB13" i="99"/>
  <c r="E54" i="118"/>
  <c r="E51" i="118"/>
  <c r="T53" i="118" s="1"/>
  <c r="F17" i="118"/>
  <c r="F12" i="118"/>
  <c r="F13" i="118" s="1"/>
  <c r="K10" i="121"/>
  <c r="K8" i="121" s="1"/>
  <c r="Q8" i="121"/>
  <c r="Q11" i="121"/>
  <c r="U9" i="121"/>
  <c r="O9" i="121"/>
  <c r="N39" i="129"/>
  <c r="O40" i="129" s="1"/>
  <c r="H37" i="129"/>
  <c r="I37" i="129"/>
  <c r="N37" i="129"/>
  <c r="O38" i="129" s="1"/>
  <c r="M37" i="129"/>
  <c r="F13" i="129"/>
  <c r="L14" i="129" s="1"/>
  <c r="L11" i="129"/>
  <c r="K11" i="129"/>
  <c r="J37" i="129"/>
  <c r="H39" i="129"/>
  <c r="I39" i="129"/>
  <c r="G39" i="129"/>
  <c r="L37" i="129"/>
  <c r="K39" i="129"/>
  <c r="L39" i="129"/>
  <c r="I11" i="129"/>
  <c r="M11" i="129"/>
  <c r="G11" i="129"/>
  <c r="V11" i="129"/>
  <c r="AA12" i="129" s="1"/>
  <c r="N11" i="129"/>
  <c r="R12" i="129" s="1"/>
  <c r="K22" i="27"/>
  <c r="K34" i="27"/>
  <c r="H30" i="27"/>
  <c r="H24" i="27"/>
  <c r="Q13" i="27"/>
  <c r="T38" i="27"/>
  <c r="T36" i="27"/>
  <c r="H18" i="27"/>
  <c r="K19" i="27" s="1"/>
  <c r="K14" i="27"/>
  <c r="K28" i="27"/>
  <c r="K24" i="27"/>
  <c r="K26" i="27"/>
  <c r="K30" i="27"/>
  <c r="K12" i="27"/>
  <c r="H20" i="27"/>
  <c r="H16" i="27"/>
  <c r="K17" i="27" s="1"/>
  <c r="H32" i="27"/>
  <c r="K33" i="27" s="1"/>
  <c r="N38" i="27"/>
  <c r="Q39" i="27" s="1"/>
  <c r="H14" i="27"/>
  <c r="G10" i="27"/>
  <c r="H28" i="27"/>
  <c r="O17" i="48"/>
  <c r="W55" i="48"/>
  <c r="W52" i="48"/>
  <c r="H52" i="48"/>
  <c r="I16" i="105"/>
  <c r="I12" i="105"/>
  <c r="I13" i="105" s="1"/>
  <c r="L38" i="107"/>
  <c r="L36" i="107"/>
  <c r="H38" i="107"/>
  <c r="I18" i="137"/>
  <c r="M18" i="137"/>
  <c r="L18" i="137"/>
  <c r="J18" i="137"/>
  <c r="K18" i="137"/>
  <c r="H18" i="137"/>
  <c r="E55" i="137"/>
  <c r="N18" i="137"/>
  <c r="N35" i="114"/>
  <c r="K35" i="114"/>
  <c r="J35" i="114"/>
  <c r="N33" i="114"/>
  <c r="K33" i="114"/>
  <c r="J33" i="114"/>
  <c r="N31" i="114"/>
  <c r="J31" i="114"/>
  <c r="O29" i="114"/>
  <c r="N29" i="114"/>
  <c r="AJ37" i="114"/>
  <c r="N27" i="114"/>
  <c r="K27" i="114"/>
  <c r="J27" i="114"/>
  <c r="O23" i="114"/>
  <c r="M21" i="114"/>
  <c r="Q19" i="114"/>
  <c r="Q17" i="114"/>
  <c r="P17" i="114"/>
  <c r="M17" i="114"/>
  <c r="Q13" i="114"/>
  <c r="AE39" i="114"/>
  <c r="N37" i="116"/>
  <c r="I39" i="116"/>
  <c r="H37" i="116"/>
  <c r="L37" i="116"/>
  <c r="J37" i="116"/>
  <c r="M39" i="116"/>
  <c r="Q39" i="116"/>
  <c r="J39" i="116"/>
  <c r="R39" i="116"/>
  <c r="K39" i="116"/>
  <c r="N39" i="116"/>
  <c r="P39" i="116"/>
  <c r="G39" i="116"/>
  <c r="O39" i="116"/>
  <c r="Q37" i="116"/>
  <c r="P37" i="116"/>
  <c r="K37" i="116"/>
  <c r="I37" i="116"/>
  <c r="H39" i="115"/>
  <c r="J17" i="12"/>
  <c r="I17" i="12"/>
  <c r="L17" i="12"/>
  <c r="K17" i="12"/>
  <c r="AA38" i="17"/>
  <c r="U36" i="17"/>
  <c r="AD37" i="17" s="1"/>
  <c r="L36" i="17"/>
  <c r="L10" i="17"/>
  <c r="AA10" i="17"/>
  <c r="AA36" i="17"/>
  <c r="X38" i="17"/>
  <c r="X36" i="17"/>
  <c r="U38" i="17"/>
  <c r="AD39" i="17" s="1"/>
  <c r="U10" i="17"/>
  <c r="AD11" i="17" s="1"/>
  <c r="O10" i="17"/>
  <c r="O36" i="17"/>
  <c r="O38" i="17"/>
  <c r="I38" i="17"/>
  <c r="R39" i="17" s="1"/>
  <c r="X10" i="17"/>
  <c r="I10" i="17"/>
  <c r="R11" i="17" s="1"/>
  <c r="I17" i="77"/>
  <c r="O17" i="77"/>
  <c r="E54" i="77"/>
  <c r="O56" i="77" s="1"/>
  <c r="I53" i="77"/>
  <c r="P17" i="77"/>
  <c r="L17" i="77"/>
  <c r="J17" i="77"/>
  <c r="K17" i="77"/>
  <c r="N17" i="77"/>
  <c r="G37" i="119"/>
  <c r="G35" i="119"/>
  <c r="G9" i="119"/>
  <c r="E12" i="74"/>
  <c r="F12" i="74"/>
  <c r="G12" i="74"/>
  <c r="F41" i="132"/>
  <c r="F39" i="132"/>
  <c r="F13" i="132"/>
  <c r="H55" i="131"/>
  <c r="I56" i="131"/>
  <c r="E55" i="131"/>
  <c r="E58" i="131"/>
  <c r="I59" i="131"/>
  <c r="H58" i="131"/>
  <c r="I58" i="131"/>
  <c r="E16" i="131"/>
  <c r="H16" i="131"/>
  <c r="O33" i="114"/>
  <c r="P13" i="42"/>
  <c r="P13" i="100"/>
  <c r="T13" i="100"/>
  <c r="N13" i="100"/>
  <c r="E13" i="100"/>
  <c r="O13" i="100"/>
  <c r="F13" i="100"/>
  <c r="S13" i="100"/>
  <c r="R13" i="100"/>
  <c r="Y13" i="100"/>
  <c r="O41" i="100"/>
  <c r="M41" i="100"/>
  <c r="H13" i="100"/>
  <c r="V13" i="100"/>
  <c r="Y41" i="100"/>
  <c r="AA13" i="100"/>
  <c r="G13" i="100"/>
  <c r="Z13" i="100"/>
  <c r="G41" i="100"/>
  <c r="G39" i="100"/>
  <c r="U13" i="100"/>
  <c r="AA41" i="100"/>
  <c r="AA39" i="100"/>
  <c r="Z39" i="100"/>
  <c r="N39" i="100"/>
  <c r="Q13" i="100"/>
  <c r="E39" i="100"/>
  <c r="Y39" i="100"/>
  <c r="N41" i="100"/>
  <c r="X13" i="100"/>
  <c r="F41" i="100"/>
  <c r="M13" i="100"/>
  <c r="AB13" i="100"/>
  <c r="O39" i="100"/>
  <c r="F39" i="100"/>
  <c r="Z41" i="100"/>
  <c r="I10" i="27"/>
  <c r="J36" i="27"/>
  <c r="K20" i="27"/>
  <c r="N36" i="27"/>
  <c r="H26" i="27"/>
  <c r="G38" i="27"/>
  <c r="H12" i="27"/>
  <c r="F38" i="27"/>
  <c r="I38" i="27"/>
  <c r="J10" i="27"/>
  <c r="W10" i="27"/>
  <c r="J38" i="27"/>
  <c r="Q36" i="27"/>
  <c r="H22" i="27"/>
  <c r="W36" i="27"/>
  <c r="N10" i="27"/>
  <c r="Q11" i="27" s="1"/>
  <c r="R11" i="116"/>
  <c r="H39" i="116"/>
  <c r="K11" i="116"/>
  <c r="AF37" i="116"/>
  <c r="AM38" i="116" s="1"/>
  <c r="L39" i="116"/>
  <c r="AF11" i="116"/>
  <c r="AM12" i="116" s="1"/>
  <c r="N11" i="116"/>
  <c r="Q11" i="116"/>
  <c r="R35" i="114"/>
  <c r="S11" i="116"/>
  <c r="U12" i="116" s="1"/>
  <c r="G11" i="116"/>
  <c r="M11" i="116"/>
  <c r="O11" i="116"/>
  <c r="L11" i="116"/>
  <c r="R37" i="116"/>
  <c r="M37" i="116"/>
  <c r="H23" i="114"/>
  <c r="AF39" i="116"/>
  <c r="AQ40" i="116" s="1"/>
  <c r="G37" i="116"/>
  <c r="Q25" i="114"/>
  <c r="H29" i="114"/>
  <c r="J39" i="115"/>
  <c r="AN12" i="115"/>
  <c r="P37" i="115"/>
  <c r="K39" i="115"/>
  <c r="K37" i="115"/>
  <c r="O37" i="115"/>
  <c r="N39" i="115"/>
  <c r="R39" i="115"/>
  <c r="J37" i="115"/>
  <c r="F33" i="115"/>
  <c r="M37" i="115"/>
  <c r="F21" i="115"/>
  <c r="F35" i="115"/>
  <c r="L11" i="115"/>
  <c r="Q11" i="115"/>
  <c r="R37" i="115"/>
  <c r="Q37" i="115"/>
  <c r="P39" i="115"/>
  <c r="L39" i="115"/>
  <c r="I37" i="115"/>
  <c r="N37" i="115"/>
  <c r="M39" i="115"/>
  <c r="F29" i="115"/>
  <c r="F31" i="115"/>
  <c r="O11" i="115"/>
  <c r="J11" i="115"/>
  <c r="R11" i="115"/>
  <c r="N11" i="115"/>
  <c r="H11" i="115"/>
  <c r="O39" i="115"/>
  <c r="F23" i="115"/>
  <c r="J19" i="114"/>
  <c r="N19" i="114"/>
  <c r="J23" i="114"/>
  <c r="G39" i="115"/>
  <c r="G37" i="115"/>
  <c r="S39" i="115"/>
  <c r="AC40" i="115" s="1"/>
  <c r="J25" i="114"/>
  <c r="AF13" i="114"/>
  <c r="S15" i="114"/>
  <c r="I25" i="114"/>
  <c r="M15" i="114"/>
  <c r="AI39" i="114"/>
  <c r="G29" i="114"/>
  <c r="G33" i="114"/>
  <c r="G35" i="114"/>
  <c r="AF19" i="114"/>
  <c r="AG20" i="114" s="1"/>
  <c r="P25" i="114"/>
  <c r="J15" i="114"/>
  <c r="Y12" i="12"/>
  <c r="F51" i="12"/>
  <c r="S54" i="12"/>
  <c r="S55" i="12" s="1"/>
  <c r="F54" i="12"/>
  <c r="F55" i="12" s="1"/>
  <c r="S51" i="12"/>
  <c r="S52" i="12" s="1"/>
  <c r="J12" i="42"/>
  <c r="I12" i="42"/>
  <c r="AG37" i="114"/>
  <c r="Q15" i="114"/>
  <c r="S23" i="114"/>
  <c r="T24" i="114" s="1"/>
  <c r="I35" i="114"/>
  <c r="AF17" i="114"/>
  <c r="S19" i="114"/>
  <c r="I19" i="114"/>
  <c r="V11" i="114"/>
  <c r="AF23" i="114"/>
  <c r="R21" i="114"/>
  <c r="AA11" i="114"/>
  <c r="J21" i="114"/>
  <c r="AC11" i="114"/>
  <c r="AF29" i="114"/>
  <c r="AG30" i="114" s="1"/>
  <c r="N15" i="114"/>
  <c r="I23" i="114"/>
  <c r="AF25" i="114"/>
  <c r="AG26" i="114" s="1"/>
  <c r="T37" i="114"/>
  <c r="AG39" i="114"/>
  <c r="G31" i="114"/>
  <c r="T39" i="114"/>
  <c r="AF33" i="114"/>
  <c r="H25" i="114"/>
  <c r="AQ11" i="114"/>
  <c r="M19" i="114"/>
  <c r="H19" i="114"/>
  <c r="M23" i="114"/>
  <c r="AN37" i="114"/>
  <c r="AJ39" i="114"/>
  <c r="O35" i="114"/>
  <c r="AN39" i="114"/>
  <c r="R33" i="114"/>
  <c r="I21" i="114"/>
  <c r="N25" i="114"/>
  <c r="I29" i="114"/>
  <c r="M33" i="114"/>
  <c r="P33" i="114"/>
  <c r="N23" i="114"/>
  <c r="AG11" i="114"/>
  <c r="AL11" i="114"/>
  <c r="P15" i="114"/>
  <c r="AP11" i="114"/>
  <c r="K17" i="114"/>
  <c r="O17" i="114"/>
  <c r="AB11" i="114"/>
  <c r="R17" i="114"/>
  <c r="AE11" i="114"/>
  <c r="K31" i="114"/>
  <c r="AK39" i="114"/>
  <c r="O31" i="114"/>
  <c r="AO39" i="114"/>
  <c r="M35" i="114"/>
  <c r="S35" i="114"/>
  <c r="Q35" i="114"/>
  <c r="L35" i="114"/>
  <c r="AL39" i="114"/>
  <c r="AJ11" i="114"/>
  <c r="J13" i="114"/>
  <c r="N13" i="114"/>
  <c r="R13" i="114"/>
  <c r="R31" i="114"/>
  <c r="I15" i="114"/>
  <c r="G19" i="114"/>
  <c r="O19" i="114"/>
  <c r="AO11" i="114"/>
  <c r="S21" i="114"/>
  <c r="G21" i="114"/>
  <c r="N21" i="114"/>
  <c r="Q21" i="114"/>
  <c r="AD11" i="114"/>
  <c r="I33" i="114"/>
  <c r="V39" i="114"/>
  <c r="N17" i="114"/>
  <c r="X11" i="114"/>
  <c r="K15" i="114"/>
  <c r="AI11" i="114"/>
  <c r="AF15" i="114"/>
  <c r="AF21" i="114"/>
  <c r="AH11" i="114"/>
  <c r="H21" i="114"/>
  <c r="R23" i="114"/>
  <c r="M25" i="114"/>
  <c r="S25" i="114"/>
  <c r="I27" i="114"/>
  <c r="V37" i="114"/>
  <c r="Z37" i="114"/>
  <c r="M27" i="114"/>
  <c r="AD37" i="114"/>
  <c r="AL37" i="114"/>
  <c r="U37" i="114"/>
  <c r="H31" i="114"/>
  <c r="Y39" i="114"/>
  <c r="L31" i="114"/>
  <c r="AC39" i="114"/>
  <c r="P31" i="114"/>
  <c r="AH39" i="114"/>
  <c r="AF31" i="114"/>
  <c r="AG32" i="114" s="1"/>
  <c r="AR11" i="114"/>
  <c r="G17" i="114"/>
  <c r="S17" i="114"/>
  <c r="J17" i="114"/>
  <c r="W11" i="114"/>
  <c r="I17" i="114"/>
  <c r="AM11" i="114"/>
  <c r="Q23" i="114"/>
  <c r="Y37" i="114"/>
  <c r="L27" i="114"/>
  <c r="AC37" i="114"/>
  <c r="AF27" i="114"/>
  <c r="AH37" i="114"/>
  <c r="H27" i="114"/>
  <c r="AK37" i="114"/>
  <c r="O27" i="114"/>
  <c r="AO37" i="114"/>
  <c r="S29" i="114"/>
  <c r="X39" i="114"/>
  <c r="X37" i="114"/>
  <c r="K29" i="114"/>
  <c r="AE37" i="114"/>
  <c r="R29" i="114"/>
  <c r="L33" i="114"/>
  <c r="AF35" i="114"/>
  <c r="AG36" i="114" s="1"/>
  <c r="AB39" i="114"/>
  <c r="AM39" i="114"/>
  <c r="AP39" i="114"/>
  <c r="P35" i="114"/>
  <c r="Z11" i="114"/>
  <c r="M13" i="114"/>
  <c r="O25" i="114"/>
  <c r="G25" i="114"/>
  <c r="K25" i="114"/>
  <c r="S27" i="114"/>
  <c r="G27" i="114"/>
  <c r="R27" i="114"/>
  <c r="AR37" i="114"/>
  <c r="J29" i="114"/>
  <c r="W39" i="114"/>
  <c r="AA37" i="114"/>
  <c r="AA39" i="114"/>
  <c r="AD39" i="114"/>
  <c r="Q29" i="114"/>
  <c r="L29" i="114"/>
  <c r="AR39" i="114"/>
  <c r="K19" i="114"/>
  <c r="I13" i="114"/>
  <c r="G23" i="114"/>
  <c r="K23" i="114"/>
  <c r="R25" i="114"/>
  <c r="W37" i="114"/>
  <c r="AQ39" i="114"/>
  <c r="Z39" i="114"/>
  <c r="Q33" i="114"/>
  <c r="AK11" i="114"/>
  <c r="I31" i="114"/>
  <c r="M17" i="77"/>
  <c r="W12" i="42"/>
  <c r="V12" i="42"/>
  <c r="H12" i="42"/>
  <c r="AA13" i="42"/>
  <c r="U13" i="42"/>
  <c r="Z13" i="42"/>
  <c r="AA12" i="42"/>
  <c r="N13" i="42"/>
  <c r="G12" i="42"/>
  <c r="V13" i="42"/>
  <c r="K12" i="42"/>
  <c r="T12" i="42"/>
  <c r="R12" i="42"/>
  <c r="Z12" i="42"/>
  <c r="U12" i="42"/>
  <c r="X12" i="42"/>
  <c r="O12" i="42"/>
  <c r="X13" i="42"/>
  <c r="S12" i="42"/>
  <c r="Q12" i="42"/>
  <c r="W13" i="42"/>
  <c r="O13" i="42"/>
  <c r="Q13" i="42"/>
  <c r="N12" i="42"/>
  <c r="Y12" i="42"/>
  <c r="S13" i="42"/>
  <c r="P12" i="42"/>
  <c r="R13" i="42"/>
  <c r="Y13" i="42"/>
  <c r="S10" i="27" l="1"/>
  <c r="AM32" i="114"/>
  <c r="AH32" i="114"/>
  <c r="AO32" i="114"/>
  <c r="AK32" i="114"/>
  <c r="AJ32" i="114"/>
  <c r="AP32" i="114"/>
  <c r="AL32" i="114"/>
  <c r="AR32" i="114"/>
  <c r="AN32" i="114"/>
  <c r="AI32" i="114"/>
  <c r="AQ32" i="114"/>
  <c r="AN30" i="114"/>
  <c r="AM30" i="114"/>
  <c r="AL30" i="114"/>
  <c r="AK30" i="114"/>
  <c r="AR30" i="114"/>
  <c r="AJ30" i="114"/>
  <c r="AQ30" i="114"/>
  <c r="AI30" i="114"/>
  <c r="AP30" i="114"/>
  <c r="AH30" i="114"/>
  <c r="AO30" i="114"/>
  <c r="AL26" i="114"/>
  <c r="AH26" i="114"/>
  <c r="AQ26" i="114"/>
  <c r="AK26" i="114"/>
  <c r="AO26" i="114"/>
  <c r="AN26" i="114"/>
  <c r="AP26" i="114"/>
  <c r="AM26" i="114"/>
  <c r="AR26" i="114"/>
  <c r="AJ26" i="114"/>
  <c r="AI26" i="114"/>
  <c r="AP18" i="114"/>
  <c r="AR18" i="114"/>
  <c r="AN18" i="114"/>
  <c r="AO18" i="114"/>
  <c r="AM18" i="114"/>
  <c r="AJ18" i="114"/>
  <c r="AH18" i="114"/>
  <c r="AQ18" i="114"/>
  <c r="AI18" i="114"/>
  <c r="AL18" i="114"/>
  <c r="AK18" i="114"/>
  <c r="AG18" i="114"/>
  <c r="AK14" i="114"/>
  <c r="AN14" i="114"/>
  <c r="AM14" i="114"/>
  <c r="AL14" i="114"/>
  <c r="AI14" i="114"/>
  <c r="AH14" i="114"/>
  <c r="AR14" i="114"/>
  <c r="AJ14" i="114"/>
  <c r="AQ14" i="114"/>
  <c r="AP14" i="114"/>
  <c r="AO14" i="114"/>
  <c r="AK12" i="115"/>
  <c r="AG14" i="114"/>
  <c r="AG12" i="115"/>
  <c r="AB30" i="114"/>
  <c r="AD30" i="114"/>
  <c r="Z30" i="114"/>
  <c r="Y30" i="114"/>
  <c r="X30" i="114"/>
  <c r="AA30" i="114"/>
  <c r="V30" i="114"/>
  <c r="AC30" i="114"/>
  <c r="U30" i="114"/>
  <c r="AE30" i="114"/>
  <c r="W30" i="114"/>
  <c r="T30" i="114"/>
  <c r="G30" i="115"/>
  <c r="L30" i="115"/>
  <c r="J30" i="115"/>
  <c r="M30" i="115"/>
  <c r="R30" i="115"/>
  <c r="N30" i="115"/>
  <c r="K30" i="115"/>
  <c r="O30" i="115"/>
  <c r="H30" i="115"/>
  <c r="P30" i="115"/>
  <c r="I30" i="115"/>
  <c r="Q30" i="115"/>
  <c r="R14" i="126"/>
  <c r="T14" i="126"/>
  <c r="S14" i="126"/>
  <c r="U14" i="126"/>
  <c r="P14" i="126"/>
  <c r="O14" i="126"/>
  <c r="J14" i="105"/>
  <c r="L11" i="17"/>
  <c r="G53" i="12"/>
  <c r="F52" i="12"/>
  <c r="T10" i="123"/>
  <c r="S8" i="123"/>
  <c r="V11" i="123"/>
  <c r="G10" i="123"/>
  <c r="T10" i="140"/>
  <c r="S8" i="140"/>
  <c r="V11" i="140"/>
  <c r="G10" i="140"/>
  <c r="T10" i="124"/>
  <c r="S8" i="124"/>
  <c r="V11" i="124"/>
  <c r="G10" i="124"/>
  <c r="T10" i="121"/>
  <c r="S8" i="121"/>
  <c r="V11" i="121"/>
  <c r="G10" i="121"/>
  <c r="T10" i="122"/>
  <c r="S8" i="122"/>
  <c r="G10" i="122"/>
  <c r="V11" i="122"/>
  <c r="T10" i="139"/>
  <c r="S8" i="139"/>
  <c r="V11" i="139"/>
  <c r="G10" i="139"/>
  <c r="T10" i="125"/>
  <c r="S8" i="125"/>
  <c r="V11" i="125"/>
  <c r="G10" i="125"/>
  <c r="AI40" i="116"/>
  <c r="AJ40" i="116"/>
  <c r="AP40" i="116"/>
  <c r="AR40" i="116"/>
  <c r="AM40" i="116"/>
  <c r="AH40" i="116"/>
  <c r="AO40" i="116"/>
  <c r="AG40" i="116"/>
  <c r="AL40" i="116"/>
  <c r="AN40" i="116"/>
  <c r="AK40" i="116"/>
  <c r="AP38" i="116"/>
  <c r="AH38" i="116"/>
  <c r="AO38" i="116"/>
  <c r="AG38" i="116"/>
  <c r="AN38" i="116"/>
  <c r="AI38" i="116"/>
  <c r="AQ38" i="116"/>
  <c r="AL38" i="116"/>
  <c r="AK38" i="116"/>
  <c r="AR38" i="116"/>
  <c r="AJ38" i="116"/>
  <c r="AL28" i="114"/>
  <c r="AK28" i="114"/>
  <c r="AR28" i="114"/>
  <c r="AJ28" i="114"/>
  <c r="AQ28" i="114"/>
  <c r="AI28" i="114"/>
  <c r="AP28" i="114"/>
  <c r="AH28" i="114"/>
  <c r="AO28" i="114"/>
  <c r="AG28" i="114"/>
  <c r="AN28" i="114"/>
  <c r="AM28" i="114"/>
  <c r="AN22" i="114"/>
  <c r="AP22" i="114"/>
  <c r="AM22" i="114"/>
  <c r="AH22" i="114"/>
  <c r="AL22" i="114"/>
  <c r="AK22" i="114"/>
  <c r="AQ22" i="114"/>
  <c r="AO22" i="114"/>
  <c r="AJ22" i="114"/>
  <c r="AI22" i="114"/>
  <c r="AR22" i="114"/>
  <c r="AG22" i="114"/>
  <c r="AJ20" i="114"/>
  <c r="AK20" i="114"/>
  <c r="AQ20" i="114"/>
  <c r="AM20" i="114"/>
  <c r="AI20" i="114"/>
  <c r="AL20" i="114"/>
  <c r="AR20" i="114"/>
  <c r="AP20" i="114"/>
  <c r="AH20" i="114"/>
  <c r="AO20" i="114"/>
  <c r="AN20" i="114"/>
  <c r="AL12" i="116"/>
  <c r="AJ12" i="116"/>
  <c r="AO12" i="116"/>
  <c r="AG12" i="116"/>
  <c r="AN12" i="116"/>
  <c r="AI12" i="116"/>
  <c r="AK12" i="116"/>
  <c r="AQ12" i="116"/>
  <c r="AR12" i="116"/>
  <c r="AH12" i="116"/>
  <c r="AP12" i="116"/>
  <c r="AR16" i="114"/>
  <c r="AM16" i="114"/>
  <c r="AH16" i="114"/>
  <c r="AO16" i="114"/>
  <c r="AQ16" i="114"/>
  <c r="AL16" i="114"/>
  <c r="AK16" i="114"/>
  <c r="AI16" i="114"/>
  <c r="AN16" i="114"/>
  <c r="AJ16" i="114"/>
  <c r="AP16" i="114"/>
  <c r="AG16" i="114"/>
  <c r="Z40" i="116"/>
  <c r="W40" i="116"/>
  <c r="T40" i="116"/>
  <c r="AB40" i="116"/>
  <c r="X40" i="116"/>
  <c r="AA40" i="116"/>
  <c r="AD40" i="116"/>
  <c r="V40" i="116"/>
  <c r="AC40" i="116"/>
  <c r="U40" i="116"/>
  <c r="AE40" i="116"/>
  <c r="W38" i="116"/>
  <c r="Z38" i="116"/>
  <c r="AC38" i="116"/>
  <c r="AB38" i="116"/>
  <c r="T38" i="116"/>
  <c r="X38" i="116"/>
  <c r="AE28" i="114"/>
  <c r="AA28" i="114"/>
  <c r="Z28" i="114"/>
  <c r="Y28" i="114"/>
  <c r="V28" i="114"/>
  <c r="W28" i="114"/>
  <c r="X28" i="114"/>
  <c r="U28" i="114"/>
  <c r="T28" i="114"/>
  <c r="AD28" i="114"/>
  <c r="AC28" i="114"/>
  <c r="AB28" i="114"/>
  <c r="V38" i="116"/>
  <c r="AE38" i="116"/>
  <c r="AA38" i="116"/>
  <c r="U38" i="116"/>
  <c r="AD38" i="116"/>
  <c r="Z26" i="114"/>
  <c r="AC26" i="114"/>
  <c r="Y26" i="114"/>
  <c r="U26" i="114"/>
  <c r="AD26" i="114"/>
  <c r="X26" i="114"/>
  <c r="AB26" i="114"/>
  <c r="AA26" i="114"/>
  <c r="AE26" i="114"/>
  <c r="T26" i="114"/>
  <c r="W26" i="114"/>
  <c r="V26" i="114"/>
  <c r="T22" i="114"/>
  <c r="Z22" i="114"/>
  <c r="W22" i="114"/>
  <c r="V22" i="114"/>
  <c r="Y22" i="114"/>
  <c r="AD22" i="114"/>
  <c r="AE22" i="114"/>
  <c r="AC22" i="114"/>
  <c r="AA22" i="114"/>
  <c r="U22" i="114"/>
  <c r="X22" i="114"/>
  <c r="AB22" i="114"/>
  <c r="Z20" i="114"/>
  <c r="U20" i="114"/>
  <c r="Y20" i="114"/>
  <c r="T20" i="114"/>
  <c r="AE20" i="114"/>
  <c r="W20" i="114"/>
  <c r="V20" i="114"/>
  <c r="AB20" i="114"/>
  <c r="AC20" i="114"/>
  <c r="X20" i="114"/>
  <c r="AA20" i="114"/>
  <c r="AD20" i="114"/>
  <c r="AB12" i="116"/>
  <c r="AE12" i="116"/>
  <c r="W12" i="116"/>
  <c r="AC12" i="116"/>
  <c r="AA12" i="116"/>
  <c r="Z12" i="116"/>
  <c r="T12" i="116"/>
  <c r="X12" i="116"/>
  <c r="Y12" i="116"/>
  <c r="V12" i="116"/>
  <c r="AD12" i="116"/>
  <c r="AK36" i="114"/>
  <c r="AN36" i="114"/>
  <c r="AL36" i="114"/>
  <c r="AP36" i="114"/>
  <c r="AR36" i="114"/>
  <c r="AM36" i="114"/>
  <c r="AI36" i="114"/>
  <c r="AJ36" i="114"/>
  <c r="AH36" i="114"/>
  <c r="AQ36" i="114"/>
  <c r="AO36" i="114"/>
  <c r="AM38" i="115"/>
  <c r="AK38" i="115"/>
  <c r="AP38" i="115"/>
  <c r="AR38" i="115"/>
  <c r="AJ38" i="115"/>
  <c r="AQ38" i="115"/>
  <c r="AI38" i="115"/>
  <c r="AH38" i="115"/>
  <c r="AO38" i="115"/>
  <c r="AG38" i="115"/>
  <c r="AN38" i="115"/>
  <c r="AL38" i="115"/>
  <c r="AP34" i="114"/>
  <c r="AH34" i="114"/>
  <c r="AO34" i="114"/>
  <c r="AG34" i="114"/>
  <c r="AN34" i="114"/>
  <c r="AK34" i="114"/>
  <c r="AM34" i="114"/>
  <c r="AR34" i="114"/>
  <c r="AJ34" i="114"/>
  <c r="AQ34" i="114"/>
  <c r="AI34" i="114"/>
  <c r="AL34" i="114"/>
  <c r="AQ40" i="115"/>
  <c r="AI40" i="115"/>
  <c r="AP40" i="115"/>
  <c r="AH40" i="115"/>
  <c r="AO40" i="115"/>
  <c r="AG40" i="115"/>
  <c r="AN40" i="115"/>
  <c r="AM40" i="115"/>
  <c r="AK40" i="115"/>
  <c r="AR40" i="115"/>
  <c r="AJ40" i="115"/>
  <c r="AL40" i="115"/>
  <c r="AO12" i="115"/>
  <c r="AR12" i="115"/>
  <c r="AQ12" i="115"/>
  <c r="AM12" i="115"/>
  <c r="AH12" i="115"/>
  <c r="AP24" i="114"/>
  <c r="AK24" i="114"/>
  <c r="AR24" i="114"/>
  <c r="AO24" i="114"/>
  <c r="AI24" i="114"/>
  <c r="AQ24" i="114"/>
  <c r="AH24" i="114"/>
  <c r="AN24" i="114"/>
  <c r="AM24" i="114"/>
  <c r="AJ24" i="114"/>
  <c r="AL24" i="114"/>
  <c r="AP12" i="115"/>
  <c r="AG24" i="114"/>
  <c r="AJ12" i="115"/>
  <c r="AI12" i="115"/>
  <c r="AC36" i="114"/>
  <c r="AD36" i="114"/>
  <c r="T36" i="114"/>
  <c r="AB36" i="114"/>
  <c r="Z36" i="114"/>
  <c r="W36" i="114"/>
  <c r="Y36" i="114"/>
  <c r="X36" i="114"/>
  <c r="U36" i="114"/>
  <c r="AE36" i="114"/>
  <c r="AA36" i="114"/>
  <c r="V36" i="114"/>
  <c r="G36" i="115"/>
  <c r="M36" i="115"/>
  <c r="R36" i="115"/>
  <c r="N36" i="115"/>
  <c r="K36" i="115"/>
  <c r="O36" i="115"/>
  <c r="L36" i="115"/>
  <c r="H36" i="115"/>
  <c r="P36" i="115"/>
  <c r="I36" i="115"/>
  <c r="Q36" i="115"/>
  <c r="J36" i="115"/>
  <c r="Y34" i="114"/>
  <c r="T34" i="114"/>
  <c r="X34" i="114"/>
  <c r="AA34" i="114"/>
  <c r="AE34" i="114"/>
  <c r="AB34" i="114"/>
  <c r="W34" i="114"/>
  <c r="V34" i="114"/>
  <c r="U34" i="114"/>
  <c r="AC34" i="114"/>
  <c r="Z34" i="114"/>
  <c r="AD34" i="114"/>
  <c r="AC32" i="114"/>
  <c r="U32" i="114"/>
  <c r="AB32" i="114"/>
  <c r="T32" i="114"/>
  <c r="AD32" i="114"/>
  <c r="AA32" i="114"/>
  <c r="Z32" i="114"/>
  <c r="V32" i="114"/>
  <c r="Y32" i="114"/>
  <c r="X32" i="114"/>
  <c r="AE32" i="114"/>
  <c r="W32" i="114"/>
  <c r="U12" i="115"/>
  <c r="T12" i="115"/>
  <c r="U24" i="114"/>
  <c r="AC24" i="114"/>
  <c r="AD24" i="114"/>
  <c r="V24" i="114"/>
  <c r="Z24" i="114"/>
  <c r="X24" i="114"/>
  <c r="W24" i="114"/>
  <c r="AB24" i="114"/>
  <c r="Y24" i="114"/>
  <c r="AE24" i="114"/>
  <c r="AA24" i="114"/>
  <c r="Y18" i="114"/>
  <c r="AA18" i="114"/>
  <c r="X18" i="114"/>
  <c r="AE18" i="114"/>
  <c r="W18" i="114"/>
  <c r="Z18" i="114"/>
  <c r="AD18" i="114"/>
  <c r="V18" i="114"/>
  <c r="AC18" i="114"/>
  <c r="U18" i="114"/>
  <c r="AB18" i="114"/>
  <c r="T18" i="114"/>
  <c r="AC16" i="114"/>
  <c r="U16" i="114"/>
  <c r="X16" i="114"/>
  <c r="AB16" i="114"/>
  <c r="T16" i="114"/>
  <c r="AA16" i="114"/>
  <c r="Z16" i="114"/>
  <c r="Y16" i="114"/>
  <c r="AE16" i="114"/>
  <c r="W16" i="114"/>
  <c r="AD16" i="114"/>
  <c r="V16" i="114"/>
  <c r="Y13" i="12"/>
  <c r="T13" i="12"/>
  <c r="U13" i="12"/>
  <c r="AA13" i="12"/>
  <c r="Z13" i="12"/>
  <c r="W13" i="12"/>
  <c r="S13" i="12"/>
  <c r="X13" i="12"/>
  <c r="Y56" i="12"/>
  <c r="V56" i="12"/>
  <c r="T56" i="12"/>
  <c r="W56" i="12"/>
  <c r="X56" i="12"/>
  <c r="U56" i="12"/>
  <c r="X53" i="12"/>
  <c r="T53" i="12"/>
  <c r="W53" i="12"/>
  <c r="U53" i="12"/>
  <c r="V53" i="12"/>
  <c r="Y53" i="12"/>
  <c r="AC12" i="129"/>
  <c r="W12" i="129"/>
  <c r="Z12" i="129"/>
  <c r="Y12" i="129"/>
  <c r="AB12" i="129"/>
  <c r="X12" i="129"/>
  <c r="H14" i="129"/>
  <c r="S12" i="129"/>
  <c r="J14" i="129"/>
  <c r="G14" i="129"/>
  <c r="U12" i="129"/>
  <c r="P12" i="129"/>
  <c r="O12" i="129"/>
  <c r="M14" i="129"/>
  <c r="K14" i="129"/>
  <c r="I14" i="129"/>
  <c r="Q12" i="129"/>
  <c r="T12" i="129"/>
  <c r="I32" i="115"/>
  <c r="G32" i="115"/>
  <c r="Q32" i="115"/>
  <c r="O32" i="115"/>
  <c r="J32" i="115"/>
  <c r="H32" i="115"/>
  <c r="R32" i="115"/>
  <c r="P32" i="115"/>
  <c r="K32" i="115"/>
  <c r="L32" i="115"/>
  <c r="M32" i="115"/>
  <c r="N32" i="115"/>
  <c r="W40" i="115"/>
  <c r="Z40" i="115"/>
  <c r="U40" i="115"/>
  <c r="AB38" i="115"/>
  <c r="X38" i="115"/>
  <c r="V38" i="115"/>
  <c r="AE40" i="115"/>
  <c r="AD38" i="115"/>
  <c r="X40" i="115"/>
  <c r="V40" i="115"/>
  <c r="T38" i="115"/>
  <c r="W38" i="115"/>
  <c r="AB40" i="115"/>
  <c r="N34" i="115"/>
  <c r="R34" i="115"/>
  <c r="I34" i="115"/>
  <c r="G34" i="115"/>
  <c r="K34" i="115"/>
  <c r="O34" i="115"/>
  <c r="M34" i="115"/>
  <c r="H34" i="115"/>
  <c r="L34" i="115"/>
  <c r="P34" i="115"/>
  <c r="Q34" i="115"/>
  <c r="J34" i="115"/>
  <c r="AA40" i="115"/>
  <c r="AD40" i="115"/>
  <c r="Y40" i="115"/>
  <c r="T40" i="115"/>
  <c r="AC38" i="115"/>
  <c r="Y38" i="115"/>
  <c r="U38" i="115"/>
  <c r="AA38" i="115"/>
  <c r="Z38" i="115"/>
  <c r="G22" i="115"/>
  <c r="L22" i="115"/>
  <c r="M22" i="115"/>
  <c r="H22" i="115"/>
  <c r="K22" i="115"/>
  <c r="P22" i="115"/>
  <c r="N22" i="115"/>
  <c r="I22" i="115"/>
  <c r="O22" i="115"/>
  <c r="Q22" i="115"/>
  <c r="J22" i="115"/>
  <c r="R22" i="115"/>
  <c r="R15" i="27"/>
  <c r="M15" i="27"/>
  <c r="L15" i="27"/>
  <c r="H24" i="115"/>
  <c r="P24" i="115"/>
  <c r="I24" i="115"/>
  <c r="Q24" i="115"/>
  <c r="J24" i="115"/>
  <c r="R24" i="115"/>
  <c r="K24" i="115"/>
  <c r="L24" i="115"/>
  <c r="M24" i="115"/>
  <c r="N24" i="115"/>
  <c r="O24" i="115"/>
  <c r="G24" i="115"/>
  <c r="L11" i="114"/>
  <c r="S11" i="114"/>
  <c r="X12" i="114" s="1"/>
  <c r="T40" i="129"/>
  <c r="S40" i="129"/>
  <c r="R40" i="129"/>
  <c r="Q40" i="129"/>
  <c r="P38" i="129"/>
  <c r="R38" i="129"/>
  <c r="K27" i="27"/>
  <c r="O14" i="118"/>
  <c r="J14" i="118"/>
  <c r="T14" i="118"/>
  <c r="U40" i="129"/>
  <c r="P40" i="129"/>
  <c r="F53" i="118"/>
  <c r="J53" i="118"/>
  <c r="O53" i="118"/>
  <c r="E55" i="118"/>
  <c r="J56" i="118"/>
  <c r="O56" i="118"/>
  <c r="T56" i="118"/>
  <c r="K15" i="27"/>
  <c r="F13" i="114"/>
  <c r="I14" i="114" s="1"/>
  <c r="K25" i="27"/>
  <c r="F56" i="118"/>
  <c r="AA56" i="118"/>
  <c r="Q56" i="118"/>
  <c r="M56" i="118"/>
  <c r="H56" i="118"/>
  <c r="AB56" i="118"/>
  <c r="X56" i="118"/>
  <c r="U56" i="118"/>
  <c r="R56" i="118"/>
  <c r="I56" i="118"/>
  <c r="AC56" i="118"/>
  <c r="Y56" i="118"/>
  <c r="V56" i="118"/>
  <c r="N56" i="118"/>
  <c r="K56" i="118"/>
  <c r="Z56" i="118"/>
  <c r="W56" i="118"/>
  <c r="S56" i="118"/>
  <c r="P56" i="118"/>
  <c r="L56" i="118"/>
  <c r="G56" i="118"/>
  <c r="E52" i="118"/>
  <c r="AB53" i="118"/>
  <c r="X53" i="118"/>
  <c r="U53" i="118"/>
  <c r="R53" i="118"/>
  <c r="I53" i="118"/>
  <c r="AA53" i="118"/>
  <c r="Q53" i="118"/>
  <c r="M53" i="118"/>
  <c r="H53" i="118"/>
  <c r="AC53" i="118"/>
  <c r="Y53" i="118"/>
  <c r="V53" i="118"/>
  <c r="N53" i="118"/>
  <c r="K53" i="118"/>
  <c r="Z53" i="118"/>
  <c r="W53" i="118"/>
  <c r="S53" i="118"/>
  <c r="P53" i="118"/>
  <c r="L53" i="118"/>
  <c r="G53" i="118"/>
  <c r="R17" i="118"/>
  <c r="Q17" i="118"/>
  <c r="M17" i="118"/>
  <c r="H17" i="118"/>
  <c r="I17" i="118"/>
  <c r="S17" i="118"/>
  <c r="N17" i="118"/>
  <c r="K17" i="118"/>
  <c r="E16" i="118"/>
  <c r="P17" i="118"/>
  <c r="L17" i="118"/>
  <c r="G17" i="118"/>
  <c r="V17" i="118"/>
  <c r="F13" i="126"/>
  <c r="J14" i="126" s="1"/>
  <c r="K13" i="27"/>
  <c r="Q37" i="27"/>
  <c r="I37" i="27"/>
  <c r="K35" i="27"/>
  <c r="K31" i="27"/>
  <c r="K29" i="27"/>
  <c r="K23" i="27"/>
  <c r="K21" i="27"/>
  <c r="J11" i="27"/>
  <c r="I11" i="27"/>
  <c r="W39" i="27"/>
  <c r="W37" i="27"/>
  <c r="J39" i="27"/>
  <c r="J37" i="27"/>
  <c r="I39" i="27"/>
  <c r="AF55" i="48"/>
  <c r="AB55" i="48"/>
  <c r="X55" i="48"/>
  <c r="AD55" i="48"/>
  <c r="AA55" i="48"/>
  <c r="AC55" i="48"/>
  <c r="Y55" i="48"/>
  <c r="Z55" i="48"/>
  <c r="AE55" i="48"/>
  <c r="V55" i="48"/>
  <c r="AE52" i="48"/>
  <c r="AA52" i="48"/>
  <c r="AC52" i="48"/>
  <c r="AD52" i="48"/>
  <c r="AF52" i="48"/>
  <c r="AB52" i="48"/>
  <c r="X52" i="48"/>
  <c r="Y52" i="48"/>
  <c r="Z52" i="48"/>
  <c r="V52" i="48"/>
  <c r="N55" i="48"/>
  <c r="J55" i="48"/>
  <c r="M55" i="48"/>
  <c r="O55" i="48"/>
  <c r="K55" i="48"/>
  <c r="P55" i="48"/>
  <c r="L55" i="48"/>
  <c r="Q55" i="48"/>
  <c r="I55" i="48"/>
  <c r="G55" i="48"/>
  <c r="H55" i="48"/>
  <c r="Q52" i="48"/>
  <c r="M52" i="48"/>
  <c r="I52" i="48"/>
  <c r="K52" i="48"/>
  <c r="P52" i="48"/>
  <c r="L52" i="48"/>
  <c r="N52" i="48"/>
  <c r="J52" i="48"/>
  <c r="O52" i="48"/>
  <c r="G52" i="48"/>
  <c r="O14" i="48"/>
  <c r="K14" i="48"/>
  <c r="L14" i="48"/>
  <c r="I14" i="48"/>
  <c r="N14" i="48"/>
  <c r="J14" i="48"/>
  <c r="M14" i="48"/>
  <c r="F40" i="111"/>
  <c r="H40" i="111"/>
  <c r="E40" i="111"/>
  <c r="G40" i="111"/>
  <c r="I40" i="111"/>
  <c r="G38" i="111"/>
  <c r="I38" i="111"/>
  <c r="F38" i="111"/>
  <c r="H38" i="111"/>
  <c r="E38" i="111"/>
  <c r="L14" i="105"/>
  <c r="K14" i="105"/>
  <c r="G14" i="111"/>
  <c r="E14" i="111"/>
  <c r="H14" i="111"/>
  <c r="I14" i="111"/>
  <c r="F14" i="111"/>
  <c r="L57" i="137"/>
  <c r="H57" i="137"/>
  <c r="I57" i="137"/>
  <c r="J57" i="137"/>
  <c r="F57" i="137"/>
  <c r="K57" i="137"/>
  <c r="G57" i="137"/>
  <c r="M57" i="137"/>
  <c r="N57" i="137"/>
  <c r="E56" i="137"/>
  <c r="F33" i="114"/>
  <c r="H34" i="114" s="1"/>
  <c r="F31" i="114"/>
  <c r="F27" i="114"/>
  <c r="F25" i="114"/>
  <c r="R26" i="114" s="1"/>
  <c r="F21" i="114"/>
  <c r="R22" i="114" s="1"/>
  <c r="F19" i="114"/>
  <c r="I20" i="114" s="1"/>
  <c r="F17" i="114"/>
  <c r="H18" i="114" s="1"/>
  <c r="F15" i="114"/>
  <c r="F35" i="114"/>
  <c r="N36" i="114" s="1"/>
  <c r="F29" i="114"/>
  <c r="G30" i="114" s="1"/>
  <c r="F23" i="114"/>
  <c r="Q24" i="114" s="1"/>
  <c r="AA39" i="17"/>
  <c r="X39" i="17"/>
  <c r="AA37" i="17"/>
  <c r="X37" i="17"/>
  <c r="X11" i="17"/>
  <c r="AA11" i="17"/>
  <c r="L39" i="17"/>
  <c r="O39" i="17"/>
  <c r="O37" i="17"/>
  <c r="L37" i="17"/>
  <c r="O11" i="17"/>
  <c r="V14" i="12"/>
  <c r="Y14" i="12"/>
  <c r="U14" i="12"/>
  <c r="W14" i="12"/>
  <c r="X14" i="12"/>
  <c r="G56" i="12"/>
  <c r="L56" i="12"/>
  <c r="H56" i="12"/>
  <c r="K56" i="12"/>
  <c r="I56" i="12"/>
  <c r="J56" i="12"/>
  <c r="J53" i="12"/>
  <c r="H53" i="12"/>
  <c r="I53" i="12"/>
  <c r="K53" i="12"/>
  <c r="L53" i="12"/>
  <c r="I14" i="12"/>
  <c r="L14" i="12"/>
  <c r="J14" i="12"/>
  <c r="K14" i="12"/>
  <c r="H14" i="12"/>
  <c r="G14" i="12"/>
  <c r="I56" i="77"/>
  <c r="F56" i="77"/>
  <c r="E55" i="77"/>
  <c r="P56" i="77"/>
  <c r="Q56" i="77"/>
  <c r="L56" i="77"/>
  <c r="N56" i="77"/>
  <c r="K56" i="77"/>
  <c r="M56" i="77"/>
  <c r="J56" i="77"/>
  <c r="F53" i="77"/>
  <c r="H56" i="77"/>
  <c r="H53" i="77"/>
  <c r="G56" i="77"/>
  <c r="P53" i="77"/>
  <c r="J53" i="77"/>
  <c r="N53" i="77"/>
  <c r="M53" i="77"/>
  <c r="L53" i="77"/>
  <c r="K53" i="77"/>
  <c r="O53" i="77"/>
  <c r="G53" i="77"/>
  <c r="Q53" i="77"/>
  <c r="I14" i="77"/>
  <c r="Q14" i="77"/>
  <c r="L14" i="77"/>
  <c r="N14" i="77"/>
  <c r="K14" i="77"/>
  <c r="O14" i="77"/>
  <c r="J14" i="77"/>
  <c r="P14" i="77"/>
  <c r="G14" i="77"/>
  <c r="M14" i="77"/>
  <c r="L38" i="119"/>
  <c r="H38" i="119"/>
  <c r="J38" i="119"/>
  <c r="F38" i="119"/>
  <c r="I38" i="119"/>
  <c r="K38" i="119"/>
  <c r="G38" i="119"/>
  <c r="E38" i="119"/>
  <c r="AA17" i="118"/>
  <c r="F14" i="118"/>
  <c r="Z17" i="118"/>
  <c r="Y17" i="118"/>
  <c r="W17" i="118"/>
  <c r="U17" i="118"/>
  <c r="X17" i="118"/>
  <c r="AB17" i="118"/>
  <c r="AC17" i="118"/>
  <c r="I9" i="121"/>
  <c r="Q9" i="121"/>
  <c r="F37" i="129"/>
  <c r="F39" i="129"/>
  <c r="G40" i="129" s="1"/>
  <c r="F11" i="129"/>
  <c r="M12" i="129" s="1"/>
  <c r="K36" i="27"/>
  <c r="H38" i="27"/>
  <c r="H10" i="27"/>
  <c r="K10" i="27"/>
  <c r="V12" i="115"/>
  <c r="F10" i="119"/>
  <c r="I11" i="126"/>
  <c r="L11" i="126"/>
  <c r="J11" i="126"/>
  <c r="H36" i="27"/>
  <c r="K38" i="27"/>
  <c r="F39" i="116"/>
  <c r="F37" i="116"/>
  <c r="N38" i="116" s="1"/>
  <c r="F11" i="116"/>
  <c r="G12" i="116" s="1"/>
  <c r="G37" i="114"/>
  <c r="F37" i="115"/>
  <c r="AB12" i="115"/>
  <c r="Z12" i="115"/>
  <c r="AD12" i="115"/>
  <c r="W12" i="115"/>
  <c r="AA12" i="115"/>
  <c r="X12" i="115"/>
  <c r="F11" i="115"/>
  <c r="G12" i="115" s="1"/>
  <c r="Y12" i="115"/>
  <c r="AC12" i="115"/>
  <c r="AE12" i="115"/>
  <c r="F39" i="115"/>
  <c r="O11" i="114"/>
  <c r="G39" i="114"/>
  <c r="H11" i="114"/>
  <c r="S39" i="114"/>
  <c r="M11" i="114"/>
  <c r="L37" i="114"/>
  <c r="AF39" i="114"/>
  <c r="H39" i="114"/>
  <c r="M39" i="114"/>
  <c r="J37" i="114"/>
  <c r="I11" i="114"/>
  <c r="O39" i="114"/>
  <c r="K37" i="114"/>
  <c r="L39" i="114"/>
  <c r="H37" i="114"/>
  <c r="I39" i="114"/>
  <c r="K11" i="126"/>
  <c r="O37" i="114"/>
  <c r="K39" i="114"/>
  <c r="Q37" i="114"/>
  <c r="J11" i="114"/>
  <c r="J39" i="114"/>
  <c r="R37" i="114"/>
  <c r="P37" i="114"/>
  <c r="I37" i="114"/>
  <c r="AF11" i="114"/>
  <c r="AN12" i="114" s="1"/>
  <c r="Q11" i="114"/>
  <c r="S37" i="114"/>
  <c r="W38" i="114" s="1"/>
  <c r="N39" i="114"/>
  <c r="P39" i="114"/>
  <c r="M37" i="114"/>
  <c r="R11" i="114"/>
  <c r="P11" i="114"/>
  <c r="R39" i="114"/>
  <c r="Q39" i="114"/>
  <c r="N37" i="114"/>
  <c r="M11" i="126"/>
  <c r="N11" i="114"/>
  <c r="G11" i="114"/>
  <c r="AF37" i="114"/>
  <c r="AL38" i="114" s="1"/>
  <c r="K11" i="114"/>
  <c r="E52" i="77"/>
  <c r="T10" i="27" l="1"/>
  <c r="V11" i="27"/>
  <c r="H30" i="114"/>
  <c r="P14" i="114"/>
  <c r="M30" i="114"/>
  <c r="P30" i="114"/>
  <c r="Q30" i="114"/>
  <c r="L30" i="114"/>
  <c r="R30" i="114"/>
  <c r="O30" i="114"/>
  <c r="J30" i="114"/>
  <c r="N30" i="114"/>
  <c r="K30" i="114"/>
  <c r="I30" i="114"/>
  <c r="G14" i="114"/>
  <c r="Q14" i="114"/>
  <c r="J14" i="114"/>
  <c r="M14" i="114"/>
  <c r="N14" i="114"/>
  <c r="O14" i="114"/>
  <c r="K14" i="114"/>
  <c r="L14" i="114"/>
  <c r="H14" i="114"/>
  <c r="R14" i="114"/>
  <c r="G14" i="126"/>
  <c r="H14" i="126"/>
  <c r="M14" i="126"/>
  <c r="I14" i="126"/>
  <c r="L14" i="126"/>
  <c r="K14" i="126"/>
  <c r="V9" i="125"/>
  <c r="T8" i="121"/>
  <c r="W11" i="121"/>
  <c r="H10" i="121"/>
  <c r="V9" i="122"/>
  <c r="G8" i="124"/>
  <c r="J11" i="124"/>
  <c r="T8" i="140"/>
  <c r="W11" i="140"/>
  <c r="H10" i="140"/>
  <c r="V9" i="140"/>
  <c r="G8" i="139"/>
  <c r="J11" i="139"/>
  <c r="T8" i="122"/>
  <c r="H10" i="122"/>
  <c r="W11" i="122"/>
  <c r="G8" i="122"/>
  <c r="J11" i="122"/>
  <c r="V9" i="124"/>
  <c r="G8" i="123"/>
  <c r="J11" i="123"/>
  <c r="V9" i="139"/>
  <c r="J11" i="121"/>
  <c r="G8" i="121"/>
  <c r="W11" i="124"/>
  <c r="T8" i="124"/>
  <c r="H10" i="124"/>
  <c r="G8" i="125"/>
  <c r="J11" i="125"/>
  <c r="W11" i="139"/>
  <c r="T8" i="139"/>
  <c r="H10" i="139"/>
  <c r="V9" i="123"/>
  <c r="W11" i="125"/>
  <c r="T8" i="125"/>
  <c r="H10" i="125"/>
  <c r="V9" i="121"/>
  <c r="G8" i="140"/>
  <c r="J11" i="140"/>
  <c r="W11" i="123"/>
  <c r="T8" i="123"/>
  <c r="H10" i="123"/>
  <c r="R40" i="116"/>
  <c r="M40" i="116"/>
  <c r="G40" i="116"/>
  <c r="Q40" i="116"/>
  <c r="I40" i="116"/>
  <c r="K40" i="116"/>
  <c r="H40" i="116"/>
  <c r="N40" i="116"/>
  <c r="J40" i="116"/>
  <c r="O40" i="116"/>
  <c r="L40" i="116"/>
  <c r="P40" i="116"/>
  <c r="O38" i="116"/>
  <c r="K38" i="116"/>
  <c r="P28" i="114"/>
  <c r="Q28" i="114"/>
  <c r="H38" i="116"/>
  <c r="I38" i="116"/>
  <c r="N28" i="114"/>
  <c r="P38" i="116"/>
  <c r="R38" i="116"/>
  <c r="J28" i="114"/>
  <c r="M38" i="116"/>
  <c r="G38" i="116"/>
  <c r="Q38" i="116"/>
  <c r="I28" i="114"/>
  <c r="H28" i="114"/>
  <c r="L28" i="114"/>
  <c r="M28" i="114"/>
  <c r="O28" i="114"/>
  <c r="L38" i="116"/>
  <c r="G28" i="114"/>
  <c r="K28" i="114"/>
  <c r="J38" i="116"/>
  <c r="R28" i="114"/>
  <c r="H26" i="114"/>
  <c r="I26" i="114"/>
  <c r="P26" i="114"/>
  <c r="L26" i="114"/>
  <c r="J26" i="114"/>
  <c r="O26" i="114"/>
  <c r="N26" i="114"/>
  <c r="G26" i="114"/>
  <c r="M26" i="114"/>
  <c r="K26" i="114"/>
  <c r="Q26" i="114"/>
  <c r="P22" i="114"/>
  <c r="L22" i="114"/>
  <c r="O22" i="114"/>
  <c r="K22" i="114"/>
  <c r="N22" i="114"/>
  <c r="Q22" i="114"/>
  <c r="H22" i="114"/>
  <c r="M22" i="114"/>
  <c r="J22" i="114"/>
  <c r="G22" i="114"/>
  <c r="I22" i="114"/>
  <c r="J20" i="114"/>
  <c r="H20" i="114"/>
  <c r="M20" i="114"/>
  <c r="K20" i="114"/>
  <c r="L20" i="114"/>
  <c r="P20" i="114"/>
  <c r="R20" i="114"/>
  <c r="N20" i="114"/>
  <c r="Q20" i="114"/>
  <c r="G20" i="114"/>
  <c r="O20" i="114"/>
  <c r="I12" i="116"/>
  <c r="P12" i="116"/>
  <c r="J12" i="116"/>
  <c r="H12" i="116"/>
  <c r="Q12" i="116"/>
  <c r="R12" i="116"/>
  <c r="M12" i="116"/>
  <c r="N12" i="116"/>
  <c r="K12" i="116"/>
  <c r="L12" i="116"/>
  <c r="O12" i="116"/>
  <c r="AK40" i="114"/>
  <c r="AO40" i="114"/>
  <c r="AR40" i="114"/>
  <c r="AJ40" i="114"/>
  <c r="AQ40" i="114"/>
  <c r="AI40" i="114"/>
  <c r="AP40" i="114"/>
  <c r="AH40" i="114"/>
  <c r="AG40" i="114"/>
  <c r="AN40" i="114"/>
  <c r="AM40" i="114"/>
  <c r="AL40" i="114"/>
  <c r="AP38" i="114"/>
  <c r="AH38" i="114"/>
  <c r="AO38" i="114"/>
  <c r="AG38" i="114"/>
  <c r="AN38" i="114"/>
  <c r="AK38" i="114"/>
  <c r="AM38" i="114"/>
  <c r="AR38" i="114"/>
  <c r="AJ38" i="114"/>
  <c r="AQ38" i="114"/>
  <c r="AI38" i="114"/>
  <c r="AG12" i="114"/>
  <c r="AH12" i="114"/>
  <c r="AK12" i="114"/>
  <c r="AQ12" i="114"/>
  <c r="G24" i="114"/>
  <c r="AO12" i="114"/>
  <c r="AL12" i="114"/>
  <c r="AP12" i="114"/>
  <c r="AM12" i="114"/>
  <c r="AJ12" i="114"/>
  <c r="AR12" i="114"/>
  <c r="AI12" i="114"/>
  <c r="O36" i="114"/>
  <c r="J36" i="114"/>
  <c r="Q36" i="114"/>
  <c r="M36" i="114"/>
  <c r="I36" i="114"/>
  <c r="G36" i="114"/>
  <c r="L36" i="114"/>
  <c r="K36" i="114"/>
  <c r="P36" i="114"/>
  <c r="R36" i="114"/>
  <c r="H36" i="114"/>
  <c r="G34" i="114"/>
  <c r="K34" i="114"/>
  <c r="M34" i="114"/>
  <c r="O34" i="114"/>
  <c r="P34" i="114"/>
  <c r="J34" i="114"/>
  <c r="I34" i="114"/>
  <c r="R34" i="114"/>
  <c r="Q34" i="114"/>
  <c r="L34" i="114"/>
  <c r="N34" i="114"/>
  <c r="L32" i="114"/>
  <c r="K32" i="114"/>
  <c r="R32" i="114"/>
  <c r="M32" i="114"/>
  <c r="Q32" i="114"/>
  <c r="I32" i="114"/>
  <c r="P32" i="114"/>
  <c r="H32" i="114"/>
  <c r="O32" i="114"/>
  <c r="G32" i="114"/>
  <c r="N32" i="114"/>
  <c r="AC40" i="114"/>
  <c r="U40" i="114"/>
  <c r="V40" i="114"/>
  <c r="AB40" i="114"/>
  <c r="T40" i="114"/>
  <c r="AA40" i="114"/>
  <c r="AD40" i="114"/>
  <c r="Z40" i="114"/>
  <c r="Y40" i="114"/>
  <c r="X40" i="114"/>
  <c r="AE40" i="114"/>
  <c r="J32" i="114"/>
  <c r="W40" i="114"/>
  <c r="Y38" i="114"/>
  <c r="X38" i="114"/>
  <c r="AE38" i="114"/>
  <c r="AD38" i="114"/>
  <c r="V38" i="114"/>
  <c r="AC38" i="114"/>
  <c r="U38" i="114"/>
  <c r="Z38" i="114"/>
  <c r="AB38" i="114"/>
  <c r="T38" i="114"/>
  <c r="AA38" i="114"/>
  <c r="K24" i="114"/>
  <c r="R24" i="114"/>
  <c r="H24" i="114"/>
  <c r="L24" i="114"/>
  <c r="P24" i="114"/>
  <c r="J24" i="114"/>
  <c r="I24" i="114"/>
  <c r="M24" i="114"/>
  <c r="N24" i="114"/>
  <c r="O24" i="114"/>
  <c r="P18" i="114"/>
  <c r="I18" i="114"/>
  <c r="L18" i="114"/>
  <c r="K18" i="114"/>
  <c r="R18" i="114"/>
  <c r="O18" i="114"/>
  <c r="J18" i="114"/>
  <c r="G18" i="114"/>
  <c r="Q18" i="114"/>
  <c r="M18" i="114"/>
  <c r="N18" i="114"/>
  <c r="L16" i="114"/>
  <c r="G16" i="114"/>
  <c r="K16" i="114"/>
  <c r="AB12" i="114"/>
  <c r="AE12" i="114"/>
  <c r="H16" i="114"/>
  <c r="W12" i="114"/>
  <c r="U12" i="114"/>
  <c r="AA12" i="114"/>
  <c r="O16" i="114"/>
  <c r="R16" i="114"/>
  <c r="V12" i="114"/>
  <c r="P16" i="114"/>
  <c r="J16" i="114"/>
  <c r="I16" i="114"/>
  <c r="Z12" i="114"/>
  <c r="T12" i="114"/>
  <c r="Q16" i="114"/>
  <c r="AD12" i="114"/>
  <c r="M16" i="114"/>
  <c r="AC12" i="114"/>
  <c r="N16" i="114"/>
  <c r="Y12" i="114"/>
  <c r="J12" i="129"/>
  <c r="K12" i="129"/>
  <c r="L12" i="129"/>
  <c r="H12" i="129"/>
  <c r="I12" i="129"/>
  <c r="G12" i="129"/>
  <c r="G40" i="115"/>
  <c r="F11" i="114"/>
  <c r="I12" i="114" s="1"/>
  <c r="H38" i="129"/>
  <c r="G38" i="129"/>
  <c r="J40" i="129"/>
  <c r="I40" i="129"/>
  <c r="K40" i="129"/>
  <c r="L40" i="129"/>
  <c r="H40" i="129"/>
  <c r="M40" i="129"/>
  <c r="AB14" i="118"/>
  <c r="X14" i="118"/>
  <c r="U14" i="118"/>
  <c r="R14" i="118"/>
  <c r="I14" i="118"/>
  <c r="AC14" i="118"/>
  <c r="Y14" i="118"/>
  <c r="V14" i="118"/>
  <c r="N14" i="118"/>
  <c r="K14" i="118"/>
  <c r="Z14" i="118"/>
  <c r="W14" i="118"/>
  <c r="S14" i="118"/>
  <c r="P14" i="118"/>
  <c r="L14" i="118"/>
  <c r="AA14" i="118"/>
  <c r="Q14" i="118"/>
  <c r="M14" i="118"/>
  <c r="H14" i="118"/>
  <c r="E13" i="118"/>
  <c r="K39" i="27"/>
  <c r="K11" i="27"/>
  <c r="K37" i="27"/>
  <c r="F12" i="111"/>
  <c r="H12" i="111"/>
  <c r="E12" i="111"/>
  <c r="G12" i="111"/>
  <c r="I12" i="111"/>
  <c r="S55" i="77"/>
  <c r="P55" i="77"/>
  <c r="L55" i="77"/>
  <c r="M55" i="77"/>
  <c r="J55" i="77"/>
  <c r="N55" i="77"/>
  <c r="K55" i="77"/>
  <c r="Q55" i="77"/>
  <c r="O55" i="77"/>
  <c r="H55" i="77"/>
  <c r="F55" i="77"/>
  <c r="I55" i="77"/>
  <c r="R55" i="77"/>
  <c r="G55" i="77"/>
  <c r="S52" i="77"/>
  <c r="P52" i="77"/>
  <c r="J52" i="77"/>
  <c r="N52" i="77"/>
  <c r="L52" i="77"/>
  <c r="K52" i="77"/>
  <c r="M52" i="77"/>
  <c r="R52" i="77"/>
  <c r="H52" i="77"/>
  <c r="O52" i="77"/>
  <c r="Q52" i="77"/>
  <c r="G52" i="77"/>
  <c r="F52" i="77"/>
  <c r="I52" i="77"/>
  <c r="L36" i="119"/>
  <c r="H36" i="119"/>
  <c r="F36" i="119"/>
  <c r="G36" i="119"/>
  <c r="I36" i="119"/>
  <c r="J36" i="119"/>
  <c r="K36" i="119"/>
  <c r="E36" i="119"/>
  <c r="G38" i="115"/>
  <c r="H12" i="115"/>
  <c r="H10" i="119"/>
  <c r="G10" i="119"/>
  <c r="I10" i="119"/>
  <c r="E10" i="119"/>
  <c r="J10" i="119"/>
  <c r="L10" i="119"/>
  <c r="K10" i="119"/>
  <c r="O40" i="115"/>
  <c r="I40" i="115"/>
  <c r="H40" i="115"/>
  <c r="L40" i="115"/>
  <c r="J40" i="115"/>
  <c r="Q40" i="115"/>
  <c r="N40" i="115"/>
  <c r="M40" i="115"/>
  <c r="R40" i="115"/>
  <c r="K40" i="115"/>
  <c r="P40" i="115"/>
  <c r="J12" i="115"/>
  <c r="Q12" i="115"/>
  <c r="N12" i="115"/>
  <c r="K12" i="115"/>
  <c r="M12" i="115"/>
  <c r="O12" i="115"/>
  <c r="L12" i="115"/>
  <c r="I12" i="115"/>
  <c r="P12" i="115"/>
  <c r="R12" i="115"/>
  <c r="J38" i="115"/>
  <c r="I38" i="115"/>
  <c r="O38" i="115"/>
  <c r="L38" i="115"/>
  <c r="P38" i="115"/>
  <c r="N38" i="115"/>
  <c r="Q38" i="115"/>
  <c r="H38" i="115"/>
  <c r="M38" i="115"/>
  <c r="R38" i="115"/>
  <c r="K38" i="115"/>
  <c r="F39" i="114"/>
  <c r="J40" i="114" s="1"/>
  <c r="F37" i="114"/>
  <c r="J38" i="114" s="1"/>
  <c r="H11" i="126"/>
  <c r="N11" i="126"/>
  <c r="W11" i="27" l="1"/>
  <c r="S12" i="126"/>
  <c r="U12" i="126"/>
  <c r="O12" i="126"/>
  <c r="P12" i="126"/>
  <c r="Q12" i="126"/>
  <c r="R12" i="126"/>
  <c r="T12" i="126"/>
  <c r="H8" i="125"/>
  <c r="K11" i="125"/>
  <c r="W9" i="139"/>
  <c r="J9" i="121"/>
  <c r="H8" i="122"/>
  <c r="K11" i="122"/>
  <c r="K11" i="140"/>
  <c r="H8" i="140"/>
  <c r="W9" i="125"/>
  <c r="W9" i="122"/>
  <c r="K11" i="121"/>
  <c r="H8" i="121"/>
  <c r="J9" i="125"/>
  <c r="J9" i="139"/>
  <c r="W9" i="121"/>
  <c r="W9" i="123"/>
  <c r="W9" i="140"/>
  <c r="J9" i="124"/>
  <c r="K11" i="139"/>
  <c r="H8" i="139"/>
  <c r="K11" i="124"/>
  <c r="H8" i="124"/>
  <c r="J9" i="122"/>
  <c r="J9" i="140"/>
  <c r="K11" i="123"/>
  <c r="H8" i="123"/>
  <c r="W9" i="124"/>
  <c r="J9" i="123"/>
  <c r="L40" i="114"/>
  <c r="K40" i="114"/>
  <c r="R40" i="114"/>
  <c r="M40" i="114"/>
  <c r="Q40" i="114"/>
  <c r="I40" i="114"/>
  <c r="P40" i="114"/>
  <c r="H40" i="114"/>
  <c r="O40" i="114"/>
  <c r="G40" i="114"/>
  <c r="N40" i="114"/>
  <c r="P38" i="114"/>
  <c r="H38" i="114"/>
  <c r="Q38" i="114"/>
  <c r="O38" i="114"/>
  <c r="G38" i="114"/>
  <c r="N38" i="114"/>
  <c r="M38" i="114"/>
  <c r="L38" i="114"/>
  <c r="K38" i="114"/>
  <c r="R38" i="114"/>
  <c r="I38" i="114"/>
  <c r="M12" i="114"/>
  <c r="K12" i="114"/>
  <c r="R12" i="114"/>
  <c r="Q12" i="114"/>
  <c r="G12" i="114"/>
  <c r="P12" i="114"/>
  <c r="L12" i="114"/>
  <c r="H12" i="114"/>
  <c r="O12" i="114"/>
  <c r="N12" i="114"/>
  <c r="J12" i="114"/>
  <c r="F11" i="126"/>
  <c r="G12" i="126" s="1"/>
  <c r="K12" i="126" l="1"/>
  <c r="K9" i="123"/>
  <c r="K9" i="124"/>
  <c r="K9" i="122"/>
  <c r="K9" i="139"/>
  <c r="K9" i="121"/>
  <c r="K9" i="140"/>
  <c r="K9" i="125"/>
  <c r="M12" i="126"/>
  <c r="L12" i="126"/>
  <c r="I12" i="126"/>
  <c r="J12" i="126"/>
  <c r="H12" i="126"/>
  <c r="P55" i="137" l="1"/>
  <c r="P56" i="137" l="1"/>
  <c r="N25" i="126" l="1"/>
  <c r="N25" i="129"/>
  <c r="G25" i="129"/>
  <c r="G25" i="126"/>
  <c r="O26" i="126" l="1"/>
  <c r="P26" i="126"/>
  <c r="R26" i="126"/>
  <c r="T26" i="126"/>
  <c r="U26" i="126"/>
  <c r="S26" i="126"/>
  <c r="Q26" i="126"/>
  <c r="T26" i="129"/>
  <c r="O26" i="129"/>
  <c r="U26" i="129"/>
  <c r="P26" i="129"/>
  <c r="R26" i="129"/>
  <c r="S26" i="129"/>
  <c r="Q26" i="129"/>
  <c r="F25" i="129"/>
  <c r="F25" i="126"/>
  <c r="G26" i="126" s="1"/>
  <c r="K26" i="126" l="1"/>
  <c r="L26" i="126"/>
  <c r="M26" i="126"/>
  <c r="H26" i="126"/>
  <c r="I26" i="126"/>
  <c r="J26" i="126"/>
  <c r="K26" i="129"/>
  <c r="M26" i="129"/>
  <c r="L26" i="129"/>
  <c r="H26" i="129"/>
  <c r="I26" i="129"/>
  <c r="J26" i="129"/>
  <c r="G26" i="129"/>
  <c r="N14" i="23" l="1"/>
  <c r="O14" i="23"/>
  <c r="H14" i="23"/>
  <c r="G14" i="23"/>
  <c r="J14" i="23"/>
  <c r="I14" i="23"/>
  <c r="E14" i="23"/>
  <c r="L14" i="23"/>
  <c r="K14" i="23"/>
  <c r="M14" i="23"/>
  <c r="J8" i="205" l="1"/>
  <c r="H8" i="205"/>
  <c r="H45" i="205" l="1"/>
  <c r="I46" i="205"/>
  <c r="J45" i="205"/>
  <c r="J46" i="205"/>
</calcChain>
</file>

<file path=xl/sharedStrings.xml><?xml version="1.0" encoding="utf-8"?>
<sst xmlns="http://schemas.openxmlformats.org/spreadsheetml/2006/main" count="4179" uniqueCount="1014">
  <si>
    <t>（１）回答事業所の現況</t>
    <rPh sb="3" eb="5">
      <t>カイトウ</t>
    </rPh>
    <rPh sb="5" eb="8">
      <t>ジギョウショ</t>
    </rPh>
    <rPh sb="9" eb="11">
      <t>ゲンキョウ</t>
    </rPh>
    <phoneticPr fontId="2"/>
  </si>
  <si>
    <t>表１</t>
    <rPh sb="0" eb="1">
      <t>ヒョウ</t>
    </rPh>
    <phoneticPr fontId="2"/>
  </si>
  <si>
    <t>回答事業所における各雇用形態の有無</t>
    <rPh sb="0" eb="5">
      <t>カイトウジギョウショ</t>
    </rPh>
    <rPh sb="9" eb="14">
      <t>カクコヨウケイタイ</t>
    </rPh>
    <rPh sb="15" eb="17">
      <t>ウム</t>
    </rPh>
    <phoneticPr fontId="2"/>
  </si>
  <si>
    <t>表２</t>
    <rPh sb="0" eb="1">
      <t>ヒョウ</t>
    </rPh>
    <phoneticPr fontId="2"/>
  </si>
  <si>
    <t>回答事業所における従業員の雇用形態別内訳</t>
    <phoneticPr fontId="2"/>
  </si>
  <si>
    <t>表３－１</t>
    <rPh sb="0" eb="1">
      <t>ヒョウ</t>
    </rPh>
    <phoneticPr fontId="2"/>
  </si>
  <si>
    <t>回答事業所における従業員の雇用形態別内訳（60歳以上）</t>
    <phoneticPr fontId="2"/>
  </si>
  <si>
    <t>表３－２</t>
    <rPh sb="0" eb="1">
      <t>ヒョウ</t>
    </rPh>
    <phoneticPr fontId="2"/>
  </si>
  <si>
    <t>回答事業所における従業員の雇用形態別内訳（60～65歳）</t>
    <phoneticPr fontId="2"/>
  </si>
  <si>
    <t>表３－３</t>
    <rPh sb="0" eb="1">
      <t>ヒョウ</t>
    </rPh>
    <phoneticPr fontId="2"/>
  </si>
  <si>
    <t>回答事業所における従業員の雇用形態別内訳（66歳以上）</t>
    <phoneticPr fontId="2"/>
  </si>
  <si>
    <t>表４</t>
    <rPh sb="0" eb="1">
      <t>ヒョウ</t>
    </rPh>
    <phoneticPr fontId="2"/>
  </si>
  <si>
    <t>早期離職の状況</t>
    <phoneticPr fontId="2"/>
  </si>
  <si>
    <t>表５－１</t>
    <rPh sb="0" eb="1">
      <t>ヒョウ</t>
    </rPh>
    <phoneticPr fontId="2"/>
  </si>
  <si>
    <t>女性管理職の状況</t>
    <phoneticPr fontId="2"/>
  </si>
  <si>
    <t>表５－２</t>
    <rPh sb="0" eb="1">
      <t>ヒョウ</t>
    </rPh>
    <phoneticPr fontId="2"/>
  </si>
  <si>
    <t>女性リーダーの状況</t>
    <phoneticPr fontId="2"/>
  </si>
  <si>
    <t>表５－３</t>
    <rPh sb="0" eb="1">
      <t>ヒョウ</t>
    </rPh>
    <phoneticPr fontId="2"/>
  </si>
  <si>
    <t>平均勤続年数の状況</t>
    <phoneticPr fontId="2"/>
  </si>
  <si>
    <t>（２）就業規則</t>
    <rPh sb="3" eb="7">
      <t>シュウギョウキソク</t>
    </rPh>
    <phoneticPr fontId="2"/>
  </si>
  <si>
    <t>表６</t>
    <rPh sb="0" eb="1">
      <t>ヒョウ</t>
    </rPh>
    <phoneticPr fontId="2"/>
  </si>
  <si>
    <t>就業規則の作成の有無</t>
    <rPh sb="0" eb="4">
      <t>シュウギョウキソク</t>
    </rPh>
    <rPh sb="5" eb="7">
      <t>サクセイ</t>
    </rPh>
    <rPh sb="8" eb="10">
      <t>ウム</t>
    </rPh>
    <phoneticPr fontId="2"/>
  </si>
  <si>
    <t>（３）労働時間・休日・休暇</t>
    <rPh sb="3" eb="7">
      <t>ロウドウジカン</t>
    </rPh>
    <rPh sb="8" eb="10">
      <t>キュウジツ</t>
    </rPh>
    <rPh sb="11" eb="13">
      <t>キュウカ</t>
    </rPh>
    <phoneticPr fontId="2"/>
  </si>
  <si>
    <t>表７</t>
    <rPh sb="0" eb="1">
      <t>ヒョウ</t>
    </rPh>
    <phoneticPr fontId="2"/>
  </si>
  <si>
    <t>週休制の状況</t>
    <rPh sb="0" eb="2">
      <t>シュウキュウ</t>
    </rPh>
    <rPh sb="2" eb="3">
      <t>セイ</t>
    </rPh>
    <rPh sb="4" eb="6">
      <t>ジョウキョウ</t>
    </rPh>
    <phoneticPr fontId="2"/>
  </si>
  <si>
    <t>表８</t>
    <rPh sb="0" eb="1">
      <t>ヒョウ</t>
    </rPh>
    <phoneticPr fontId="2"/>
  </si>
  <si>
    <t>所定外労働（残業）の状況</t>
    <phoneticPr fontId="2"/>
  </si>
  <si>
    <t>表９</t>
    <rPh sb="0" eb="1">
      <t>ヒョウ</t>
    </rPh>
    <phoneticPr fontId="2"/>
  </si>
  <si>
    <t>恒常的な所定外労働時間（残業）削減のための取組</t>
    <phoneticPr fontId="2"/>
  </si>
  <si>
    <t>表１０</t>
    <rPh sb="0" eb="1">
      <t>ヒョウ</t>
    </rPh>
    <phoneticPr fontId="2"/>
  </si>
  <si>
    <t>年次有給休暇の状況</t>
    <phoneticPr fontId="2"/>
  </si>
  <si>
    <t>表１１</t>
    <rPh sb="0" eb="1">
      <t>ヒョウ</t>
    </rPh>
    <phoneticPr fontId="2"/>
  </si>
  <si>
    <t>年次有給休暇取得促進のための取組</t>
    <phoneticPr fontId="2"/>
  </si>
  <si>
    <t>（４）非正規従業員の雇用管理</t>
    <rPh sb="3" eb="9">
      <t>ヒセイキジュウギョウイン</t>
    </rPh>
    <rPh sb="10" eb="14">
      <t>コヨウカンリ</t>
    </rPh>
    <phoneticPr fontId="2"/>
  </si>
  <si>
    <t>非正規従業員の正規従業員への転換実績（パートタイム労働者）</t>
    <rPh sb="25" eb="28">
      <t>ロウドウシャ</t>
    </rPh>
    <phoneticPr fontId="2"/>
  </si>
  <si>
    <t>表１２－２</t>
    <rPh sb="0" eb="1">
      <t>ヒョウ</t>
    </rPh>
    <phoneticPr fontId="2"/>
  </si>
  <si>
    <t>表１２－３</t>
    <rPh sb="0" eb="1">
      <t>ヒョウ</t>
    </rPh>
    <phoneticPr fontId="2"/>
  </si>
  <si>
    <t>非正規従業員の正規従業員への転換実績（その他）</t>
    <rPh sb="21" eb="22">
      <t>タ</t>
    </rPh>
    <phoneticPr fontId="2"/>
  </si>
  <si>
    <t>（５）育児・介護休業制度</t>
    <rPh sb="3" eb="5">
      <t>イクジ</t>
    </rPh>
    <rPh sb="6" eb="12">
      <t>カイゴキュウギョウセイド</t>
    </rPh>
    <phoneticPr fontId="2"/>
  </si>
  <si>
    <t>表１３－１</t>
    <rPh sb="0" eb="1">
      <t>ヒョウ</t>
    </rPh>
    <phoneticPr fontId="2"/>
  </si>
  <si>
    <t>育児休業制度の有無および利用できる期間（正規従業員）</t>
    <phoneticPr fontId="2"/>
  </si>
  <si>
    <t>表１３－２</t>
    <rPh sb="0" eb="1">
      <t>ヒョウ</t>
    </rPh>
    <phoneticPr fontId="2"/>
  </si>
  <si>
    <t>育児休業制度の有無および利用できる期間（パートタイム労働者）</t>
    <phoneticPr fontId="2"/>
  </si>
  <si>
    <t>表１４</t>
    <rPh sb="0" eb="1">
      <t>ヒョウ</t>
    </rPh>
    <phoneticPr fontId="2"/>
  </si>
  <si>
    <t>育児休業の取得状況</t>
    <phoneticPr fontId="2"/>
  </si>
  <si>
    <t>表１５－１</t>
    <rPh sb="0" eb="1">
      <t>ヒョウ</t>
    </rPh>
    <phoneticPr fontId="2"/>
  </si>
  <si>
    <t>育児休業を開始した者(開始予定の者も含む)の取得期間別内訳（男女計）</t>
  </si>
  <si>
    <t>表１５－２</t>
    <rPh sb="0" eb="1">
      <t>ヒョウ</t>
    </rPh>
    <phoneticPr fontId="2"/>
  </si>
  <si>
    <t>育児休業を開始した者(開始予定の者も含む)の取得期間別内訳（男）</t>
  </si>
  <si>
    <t>表１５－３</t>
    <rPh sb="0" eb="1">
      <t>ヒョウ</t>
    </rPh>
    <phoneticPr fontId="2"/>
  </si>
  <si>
    <t>育児休業を開始した者(開始予定の者も含む)の取得期間別内訳（女）</t>
  </si>
  <si>
    <t>表１５－４</t>
    <rPh sb="0" eb="1">
      <t>ヒョウ</t>
    </rPh>
    <phoneticPr fontId="2"/>
  </si>
  <si>
    <t>育児のための休暇取得者の取得期間別内訳（男女計）</t>
  </si>
  <si>
    <t>表１５－５</t>
    <rPh sb="0" eb="1">
      <t>ヒョウ</t>
    </rPh>
    <phoneticPr fontId="2"/>
  </si>
  <si>
    <t>育児のための休暇取得者の取得期間別内訳（男）</t>
  </si>
  <si>
    <t>表１５－６</t>
    <rPh sb="0" eb="1">
      <t>ヒョウ</t>
    </rPh>
    <phoneticPr fontId="2"/>
  </si>
  <si>
    <t>育児のための休暇取得者の取得期間別内訳（女）</t>
  </si>
  <si>
    <t>表１６－１</t>
    <rPh sb="0" eb="1">
      <t>ヒョウ</t>
    </rPh>
    <phoneticPr fontId="2"/>
  </si>
  <si>
    <t>育児休業制度を取得する際の課題（男）</t>
    <phoneticPr fontId="2"/>
  </si>
  <si>
    <t>表１６－２</t>
    <rPh sb="0" eb="1">
      <t>ヒョウ</t>
    </rPh>
    <phoneticPr fontId="2"/>
  </si>
  <si>
    <t>育児休業制度を取得する際の課題（女）</t>
    <phoneticPr fontId="2"/>
  </si>
  <si>
    <t>表１７</t>
    <rPh sb="0" eb="1">
      <t>ヒョウ</t>
    </rPh>
    <phoneticPr fontId="2"/>
  </si>
  <si>
    <t>妊娠または出産により退職した女性労働者</t>
    <phoneticPr fontId="2"/>
  </si>
  <si>
    <t>表１８－１</t>
    <rPh sb="0" eb="1">
      <t>ヒョウ</t>
    </rPh>
    <phoneticPr fontId="2"/>
  </si>
  <si>
    <t>育児・介護による退職者の再雇用制度の有無</t>
    <phoneticPr fontId="2"/>
  </si>
  <si>
    <t>表１８－２</t>
    <rPh sb="0" eb="1">
      <t>ヒョウ</t>
    </rPh>
    <phoneticPr fontId="2"/>
  </si>
  <si>
    <t>育児・介護による退職者の再雇用実績の有無</t>
    <phoneticPr fontId="2"/>
  </si>
  <si>
    <t>表１９－１</t>
    <rPh sb="0" eb="1">
      <t>ヒョウ</t>
    </rPh>
    <phoneticPr fontId="2"/>
  </si>
  <si>
    <t>介護休業制度の有無および利用できる期間（正規従業員）</t>
    <phoneticPr fontId="2"/>
  </si>
  <si>
    <t>表１９－２</t>
    <rPh sb="0" eb="1">
      <t>ヒョウ</t>
    </rPh>
    <phoneticPr fontId="2"/>
  </si>
  <si>
    <t>介護休業制度の有無および利用できる期間（パートタイム労働者）</t>
    <phoneticPr fontId="2"/>
  </si>
  <si>
    <t>表２０</t>
    <rPh sb="0" eb="1">
      <t>ヒョウ</t>
    </rPh>
    <phoneticPr fontId="2"/>
  </si>
  <si>
    <t>介護休業の取得状況</t>
    <phoneticPr fontId="2"/>
  </si>
  <si>
    <t>表２１－１</t>
    <rPh sb="0" eb="1">
      <t>ヒョウ</t>
    </rPh>
    <phoneticPr fontId="2"/>
  </si>
  <si>
    <t>介護休業より復職した者の取得期間別内訳（男女計）</t>
    <phoneticPr fontId="2"/>
  </si>
  <si>
    <t>表２１－２</t>
    <rPh sb="0" eb="1">
      <t>ヒョウ</t>
    </rPh>
    <phoneticPr fontId="2"/>
  </si>
  <si>
    <t>介護休業より復職した者の取得期間別内訳（男）</t>
    <phoneticPr fontId="2"/>
  </si>
  <si>
    <t>表２１－３</t>
    <rPh sb="0" eb="1">
      <t>ヒョウ</t>
    </rPh>
    <phoneticPr fontId="2"/>
  </si>
  <si>
    <t>介護休業より復職した者の取得期間別内訳（女）</t>
    <phoneticPr fontId="2"/>
  </si>
  <si>
    <t>（６）仕事と家庭の両立支援</t>
    <rPh sb="3" eb="5">
      <t>シゴト</t>
    </rPh>
    <rPh sb="6" eb="8">
      <t>カテイ</t>
    </rPh>
    <rPh sb="9" eb="13">
      <t>リョウリツシエン</t>
    </rPh>
    <phoneticPr fontId="2"/>
  </si>
  <si>
    <t>表２２</t>
    <rPh sb="0" eb="1">
      <t>ヒョウ</t>
    </rPh>
    <phoneticPr fontId="2"/>
  </si>
  <si>
    <t>育児のための勤務時間短縮等措置の制度の有無</t>
    <phoneticPr fontId="2"/>
  </si>
  <si>
    <t>表２３－１</t>
    <rPh sb="0" eb="1">
      <t>ヒョウ</t>
    </rPh>
    <phoneticPr fontId="2"/>
  </si>
  <si>
    <t>育児のための勤務時間短縮等措置の有無および利用できる期間（短時間勤務）</t>
    <phoneticPr fontId="2"/>
  </si>
  <si>
    <t>表２３－２</t>
    <rPh sb="0" eb="1">
      <t>ヒョウ</t>
    </rPh>
    <phoneticPr fontId="2"/>
  </si>
  <si>
    <t>表２３－３</t>
    <rPh sb="0" eb="1">
      <t>ヒョウ</t>
    </rPh>
    <phoneticPr fontId="2"/>
  </si>
  <si>
    <t>育児のための勤務時間短縮等措置の有無および利用できる期間（始業・就業時刻の繰上・繰下）</t>
    <phoneticPr fontId="2"/>
  </si>
  <si>
    <t>表２３－４</t>
    <rPh sb="0" eb="1">
      <t>ヒョウ</t>
    </rPh>
    <phoneticPr fontId="2"/>
  </si>
  <si>
    <t>育児のための勤務時間短縮等措置の有無および利用できる期間（所定外労働の免除）</t>
    <phoneticPr fontId="2"/>
  </si>
  <si>
    <t>表２３－５</t>
    <rPh sb="0" eb="1">
      <t>ヒョウ</t>
    </rPh>
    <phoneticPr fontId="2"/>
  </si>
  <si>
    <t>育児のための勤務時間短縮等措置の有無および利用できる期間（在宅勤務）</t>
    <phoneticPr fontId="2"/>
  </si>
  <si>
    <t>表２３－６</t>
    <rPh sb="0" eb="1">
      <t>ヒョウ</t>
    </rPh>
    <phoneticPr fontId="2"/>
  </si>
  <si>
    <t>育児のための勤務時間短縮等措置の有無および利用できる期間（事業所内託児施設）</t>
    <phoneticPr fontId="2"/>
  </si>
  <si>
    <t>表２３－７</t>
    <rPh sb="0" eb="1">
      <t>ヒョウ</t>
    </rPh>
    <phoneticPr fontId="2"/>
  </si>
  <si>
    <t>育児のための勤務時間短縮等措置の有無および利用できる期間（費用援助）</t>
    <phoneticPr fontId="2"/>
  </si>
  <si>
    <t>表２３－８</t>
    <rPh sb="0" eb="1">
      <t>ヒョウ</t>
    </rPh>
    <phoneticPr fontId="2"/>
  </si>
  <si>
    <t>育児のための勤務時間短縮等措置の有無および利用できる期間（１歳以上の子の育休）</t>
    <phoneticPr fontId="2"/>
  </si>
  <si>
    <t>表２４－１</t>
    <rPh sb="0" eb="1">
      <t>ヒョウ</t>
    </rPh>
    <phoneticPr fontId="2"/>
  </si>
  <si>
    <t>表２４－２</t>
    <rPh sb="0" eb="1">
      <t>ヒョウ</t>
    </rPh>
    <phoneticPr fontId="2"/>
  </si>
  <si>
    <t>表２４－３</t>
    <rPh sb="0" eb="1">
      <t>ヒョウ</t>
    </rPh>
    <phoneticPr fontId="2"/>
  </si>
  <si>
    <t>育児のための勤務時間短縮等措置の利用状況（始業・就業時刻の繰上・繰下）</t>
    <phoneticPr fontId="2"/>
  </si>
  <si>
    <t>表２４－４</t>
    <rPh sb="0" eb="1">
      <t>ヒョウ</t>
    </rPh>
    <phoneticPr fontId="2"/>
  </si>
  <si>
    <t>育児のための勤務時間短縮等措置の利用状況（所定外労働の免除）</t>
    <phoneticPr fontId="2"/>
  </si>
  <si>
    <t>表２４－５</t>
    <rPh sb="0" eb="1">
      <t>ヒョウ</t>
    </rPh>
    <phoneticPr fontId="2"/>
  </si>
  <si>
    <t>育児のための勤務時間短縮等措置の利用状況（在宅勤務）</t>
    <phoneticPr fontId="2"/>
  </si>
  <si>
    <t>表２４－６</t>
    <rPh sb="0" eb="1">
      <t>ヒョウ</t>
    </rPh>
    <phoneticPr fontId="2"/>
  </si>
  <si>
    <t>育児のための勤務時間短縮等措置の利用状況（事業所内託児施設）</t>
    <phoneticPr fontId="2"/>
  </si>
  <si>
    <t>表２４－７</t>
    <rPh sb="0" eb="1">
      <t>ヒョウ</t>
    </rPh>
    <phoneticPr fontId="2"/>
  </si>
  <si>
    <t>育児のための勤務時間短縮等措置の利用状況（費用援助）</t>
    <phoneticPr fontId="2"/>
  </si>
  <si>
    <t>表２５</t>
    <rPh sb="0" eb="1">
      <t>ヒョウ</t>
    </rPh>
    <phoneticPr fontId="2"/>
  </si>
  <si>
    <t>勤務時間短縮制度等の課題</t>
    <phoneticPr fontId="2"/>
  </si>
  <si>
    <t>表２６</t>
    <rPh sb="0" eb="1">
      <t>ヒョウ</t>
    </rPh>
    <phoneticPr fontId="2"/>
  </si>
  <si>
    <t>子の看護休暇制度の有無、賃金の取扱い等</t>
    <phoneticPr fontId="2"/>
  </si>
  <si>
    <t>（７）男女雇用機会均等関係</t>
    <rPh sb="3" eb="5">
      <t>ダンジョ</t>
    </rPh>
    <rPh sb="5" eb="7">
      <t>コヨウ</t>
    </rPh>
    <rPh sb="7" eb="13">
      <t>キカイキントウカンケイ</t>
    </rPh>
    <phoneticPr fontId="2"/>
  </si>
  <si>
    <t>表２７－１</t>
    <rPh sb="0" eb="1">
      <t>ヒョウ</t>
    </rPh>
    <phoneticPr fontId="2"/>
  </si>
  <si>
    <t>ポジティブ・アクションの取組状況</t>
    <phoneticPr fontId="2"/>
  </si>
  <si>
    <t>表２７－２</t>
    <rPh sb="0" eb="1">
      <t>ヒョウ</t>
    </rPh>
    <phoneticPr fontId="2"/>
  </si>
  <si>
    <t>　　　　　　同上　　　　　　　　　</t>
    <phoneticPr fontId="2"/>
  </si>
  <si>
    <t>（８）高年齢者雇用関係</t>
    <rPh sb="3" eb="7">
      <t>コウネンレイシャ</t>
    </rPh>
    <rPh sb="7" eb="9">
      <t>コヨウ</t>
    </rPh>
    <rPh sb="9" eb="11">
      <t>カンケイ</t>
    </rPh>
    <phoneticPr fontId="2"/>
  </si>
  <si>
    <t>表２８－１</t>
    <rPh sb="0" eb="1">
      <t>ヒョウ</t>
    </rPh>
    <phoneticPr fontId="2"/>
  </si>
  <si>
    <t>高年齢者の採用および雇用拡大の検討状況</t>
    <phoneticPr fontId="2"/>
  </si>
  <si>
    <t>表２８－２</t>
    <rPh sb="0" eb="1">
      <t>ヒョウ</t>
    </rPh>
    <phoneticPr fontId="2"/>
  </si>
  <si>
    <t>高年齢者採用時の業務内容</t>
    <phoneticPr fontId="2"/>
  </si>
  <si>
    <t>（９）人材育成関係</t>
    <rPh sb="3" eb="9">
      <t>ジンザイイクセイカンケイ</t>
    </rPh>
    <phoneticPr fontId="2"/>
  </si>
  <si>
    <t>表２９</t>
    <rPh sb="0" eb="1">
      <t>ヒョウ</t>
    </rPh>
    <phoneticPr fontId="2"/>
  </si>
  <si>
    <t>人材育成・従業員キャリアアップ支援として実施しているもの</t>
    <phoneticPr fontId="2"/>
  </si>
  <si>
    <t>表３０－１</t>
    <rPh sb="0" eb="1">
      <t>ヒョウ</t>
    </rPh>
    <phoneticPr fontId="2"/>
  </si>
  <si>
    <t>教育訓練に関する国等の助成金活用の有無</t>
    <phoneticPr fontId="2"/>
  </si>
  <si>
    <t>表３０－２</t>
    <rPh sb="0" eb="1">
      <t>ヒョウ</t>
    </rPh>
    <phoneticPr fontId="2"/>
  </si>
  <si>
    <t>国等の助成金を活用していない事業所の活用していない理由</t>
    <phoneticPr fontId="2"/>
  </si>
  <si>
    <t>表３１－１</t>
    <rPh sb="0" eb="1">
      <t>ヒョウ</t>
    </rPh>
    <phoneticPr fontId="2"/>
  </si>
  <si>
    <t>高度教育の必要性の有無　</t>
    <phoneticPr fontId="2"/>
  </si>
  <si>
    <t>表３１－２</t>
    <rPh sb="0" eb="1">
      <t>ヒョウ</t>
    </rPh>
    <phoneticPr fontId="2"/>
  </si>
  <si>
    <t>高度教育の必要性を感じる分野</t>
    <phoneticPr fontId="2"/>
  </si>
  <si>
    <t>（１０）多様な人材の活用関係</t>
    <rPh sb="4" eb="6">
      <t>タヨウ</t>
    </rPh>
    <rPh sb="7" eb="9">
      <t>ジンザイ</t>
    </rPh>
    <rPh sb="10" eb="12">
      <t>カツヨウ</t>
    </rPh>
    <rPh sb="12" eb="14">
      <t>カンケイ</t>
    </rPh>
    <phoneticPr fontId="2"/>
  </si>
  <si>
    <t>表３２－１</t>
    <rPh sb="0" eb="1">
      <t>ヒョウ</t>
    </rPh>
    <phoneticPr fontId="2"/>
  </si>
  <si>
    <t xml:space="preserve">外国人労働者の雇用状況（在留資格の種別） </t>
    <phoneticPr fontId="2"/>
  </si>
  <si>
    <t>表３２－２</t>
    <rPh sb="0" eb="1">
      <t>ヒョウ</t>
    </rPh>
    <phoneticPr fontId="2"/>
  </si>
  <si>
    <t>（１１）働き方改革関係</t>
    <rPh sb="4" eb="5">
      <t>ハタラ</t>
    </rPh>
    <rPh sb="6" eb="9">
      <t>カタカイカク</t>
    </rPh>
    <rPh sb="9" eb="11">
      <t>カンケイ</t>
    </rPh>
    <phoneticPr fontId="2"/>
  </si>
  <si>
    <t>表３３－１</t>
    <rPh sb="0" eb="1">
      <t>ヒョウ</t>
    </rPh>
    <phoneticPr fontId="2"/>
  </si>
  <si>
    <t>テレワーク（在宅勤務）導入の有無</t>
    <phoneticPr fontId="2"/>
  </si>
  <si>
    <t>表３３－２</t>
    <rPh sb="0" eb="1">
      <t>ヒョウ</t>
    </rPh>
    <phoneticPr fontId="2"/>
  </si>
  <si>
    <t>表３３－３</t>
    <rPh sb="0" eb="1">
      <t>ヒョウ</t>
    </rPh>
    <phoneticPr fontId="2"/>
  </si>
  <si>
    <t>導入を検討している、検討したいと考える働き方</t>
    <phoneticPr fontId="2"/>
  </si>
  <si>
    <t>（１２）雇用関係</t>
    <rPh sb="4" eb="6">
      <t>コヨウ</t>
    </rPh>
    <rPh sb="6" eb="8">
      <t>カンケイ</t>
    </rPh>
    <phoneticPr fontId="2"/>
  </si>
  <si>
    <t>表３４－１</t>
    <rPh sb="0" eb="1">
      <t>ヒョウ</t>
    </rPh>
    <phoneticPr fontId="2"/>
  </si>
  <si>
    <t>公正採用選考人権啓発推進員選任に関する研修会への参加の有無</t>
    <phoneticPr fontId="2"/>
  </si>
  <si>
    <t>賃上げ実施の有無</t>
    <rPh sb="0" eb="2">
      <t>チンア</t>
    </rPh>
    <rPh sb="3" eb="5">
      <t>ジッシ</t>
    </rPh>
    <rPh sb="6" eb="8">
      <t>ウム</t>
    </rPh>
    <phoneticPr fontId="2"/>
  </si>
  <si>
    <t>賃上げ実施事業所における賃上げ幅の昨年度比較</t>
    <rPh sb="0" eb="2">
      <t>チンア</t>
    </rPh>
    <rPh sb="3" eb="8">
      <t>ジッシジギョウショ</t>
    </rPh>
    <rPh sb="12" eb="14">
      <t>チンア</t>
    </rPh>
    <rPh sb="15" eb="16">
      <t>ハバ</t>
    </rPh>
    <rPh sb="17" eb="22">
      <t>サクネンドヒカク</t>
    </rPh>
    <phoneticPr fontId="2"/>
  </si>
  <si>
    <t>賃上げ実施事業所における実施理由</t>
    <rPh sb="0" eb="2">
      <t>チンア</t>
    </rPh>
    <rPh sb="3" eb="8">
      <t>ジッシジギョウショ</t>
    </rPh>
    <rPh sb="12" eb="16">
      <t>ジッシリユウ</t>
    </rPh>
    <phoneticPr fontId="2"/>
  </si>
  <si>
    <t>賃上げの課題</t>
    <rPh sb="0" eb="2">
      <t>チンア</t>
    </rPh>
    <rPh sb="4" eb="6">
      <t>カダイ</t>
    </rPh>
    <phoneticPr fontId="2"/>
  </si>
  <si>
    <t>表１　回答事業所における各雇用形態の有無</t>
    <rPh sb="0" eb="1">
      <t>ﾋｮｳ</t>
    </rPh>
    <phoneticPr fontId="2" type="halfwidthKatakana"/>
  </si>
  <si>
    <t>１段目：事業所数</t>
    <rPh sb="1" eb="3">
      <t>ﾀﾞﾝﾒ</t>
    </rPh>
    <rPh sb="4" eb="7">
      <t>ｼﾞｷﾞｮｳｼｮ</t>
    </rPh>
    <rPh sb="7" eb="8">
      <t>ｽｳ</t>
    </rPh>
    <phoneticPr fontId="2" type="halfwidthKatakana"/>
  </si>
  <si>
    <t>２段目：総計（事業所数）に対する割合</t>
    <rPh sb="1" eb="3">
      <t>ﾀﾞﾝﾒ</t>
    </rPh>
    <rPh sb="4" eb="6">
      <t>ｿｳｹｲ</t>
    </rPh>
    <rPh sb="7" eb="10">
      <t>ｼﾞｷﾞｮｳｼｮ</t>
    </rPh>
    <rPh sb="10" eb="11">
      <t>ｽｳ</t>
    </rPh>
    <rPh sb="13" eb="14">
      <t>ﾀｲ</t>
    </rPh>
    <rPh sb="16" eb="18">
      <t>ﾜﾘｱｲ</t>
    </rPh>
    <phoneticPr fontId="2" type="halfwidthKatakana"/>
  </si>
  <si>
    <t>３段目：男性のいる事業所、女性のいる事業所ごとでの構成比</t>
    <rPh sb="1" eb="3">
      <t>ﾀﾞﾝﾒ</t>
    </rPh>
    <rPh sb="4" eb="6">
      <t>ﾀﾞﾝｾｲ</t>
    </rPh>
    <rPh sb="9" eb="12">
      <t>ｼﾞｷﾞｮｳｼｮ</t>
    </rPh>
    <rPh sb="13" eb="15">
      <t>ｼﾞｮｾｲ</t>
    </rPh>
    <rPh sb="18" eb="21">
      <t>ｼﾞｷﾞｮｳｼｮ</t>
    </rPh>
    <rPh sb="25" eb="28">
      <t>ｺｳｾｲﾋ</t>
    </rPh>
    <phoneticPr fontId="2" type="halfwidthKatakana"/>
  </si>
  <si>
    <t>（単位：社、％）</t>
    <rPh sb="1" eb="3">
      <t>ﾀﾝｲ</t>
    </rPh>
    <rPh sb="4" eb="5">
      <t>ｼｬ</t>
    </rPh>
    <phoneticPr fontId="2" type="halfwidthKatakana"/>
  </si>
  <si>
    <t xml:space="preserve"> 総 計</t>
    <phoneticPr fontId="2" type="halfwidthKatakana"/>
  </si>
  <si>
    <t>　男性のいる事業所</t>
    <phoneticPr fontId="2" type="halfwidthKatakana"/>
  </si>
  <si>
    <t>　女性のいる事業所</t>
    <phoneticPr fontId="2" type="halfwidthKatakana"/>
  </si>
  <si>
    <t>正規従業員のいる事業所</t>
    <phoneticPr fontId="2" type="halfwidthKatakana"/>
  </si>
  <si>
    <t>非正規従業員のいる事業所</t>
    <rPh sb="0" eb="1">
      <t>ﾋ</t>
    </rPh>
    <phoneticPr fontId="2" type="halfwidthKatakana"/>
  </si>
  <si>
    <t>非正規従業員の雇用形態区分</t>
    <rPh sb="0" eb="1">
      <t>ﾋ</t>
    </rPh>
    <rPh sb="1" eb="3">
      <t>ｾｲｷ</t>
    </rPh>
    <rPh sb="3" eb="6">
      <t>ｼﾞｭｳｷﾞｮｳｲﾝ</t>
    </rPh>
    <rPh sb="7" eb="9">
      <t>ｺﾖｳ</t>
    </rPh>
    <rPh sb="9" eb="11">
      <t>ｹｲﾀｲ</t>
    </rPh>
    <rPh sb="11" eb="13">
      <t>ｸﾌﾞﾝ</t>
    </rPh>
    <phoneticPr fontId="2" type="halfwidthKatakana"/>
  </si>
  <si>
    <t>パートタイム労働者のいる事業所</t>
    <rPh sb="6" eb="9">
      <t>ﾛｳﾄﾞｳｼｬ</t>
    </rPh>
    <rPh sb="12" eb="15">
      <t>ｼﾞｷﾞｮｳｼｮ</t>
    </rPh>
    <phoneticPr fontId="2" type="halfwidthKatakana"/>
  </si>
  <si>
    <t>派遣従業員のいる事業所</t>
    <rPh sb="0" eb="2">
      <t>ﾊｹﾝ</t>
    </rPh>
    <rPh sb="2" eb="5">
      <t>ｼﾞｭｳｷﾞｮｳｲﾝ</t>
    </rPh>
    <rPh sb="8" eb="11">
      <t>ｼﾞｷﾞｮｳｼｮ</t>
    </rPh>
    <phoneticPr fontId="2" type="halfwidthKatakana"/>
  </si>
  <si>
    <r>
      <t>その他</t>
    </r>
    <r>
      <rPr>
        <sz val="8"/>
        <rFont val="ＭＳ Ｐ明朝"/>
        <family val="1"/>
        <charset val="128"/>
      </rPr>
      <t>(※)</t>
    </r>
    <r>
      <rPr>
        <sz val="11"/>
        <rFont val="ＭＳ Ｐ明朝"/>
        <family val="1"/>
        <charset val="128"/>
      </rPr>
      <t>のいる事業所</t>
    </r>
    <rPh sb="2" eb="3">
      <t>ﾀ</t>
    </rPh>
    <rPh sb="9" eb="12">
      <t>ｼﾞｷﾞｮｳｼｮ</t>
    </rPh>
    <phoneticPr fontId="2" type="halfwidthKatakana"/>
  </si>
  <si>
    <t>1日および1週の所定労働時間（日数）が正規従業員と同じ者のいる事業所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1" eb="34">
      <t>ｼﾞｷﾞｮｳｼｮ</t>
    </rPh>
    <phoneticPr fontId="2" type="halfwidthKatakana"/>
  </si>
  <si>
    <t>1日または1週の所定労働時間（日数）が正規従業員より短い者のいる事業所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2" eb="35">
      <t>ｼﾞｷﾞｮｳｼｮ</t>
    </rPh>
    <phoneticPr fontId="2" type="halfwidthKatakana"/>
  </si>
  <si>
    <t>計</t>
    <rPh sb="0" eb="1">
      <t>ｹｲ</t>
    </rPh>
    <phoneticPr fontId="2" type="halfwidthKatakana"/>
  </si>
  <si>
    <t>産業</t>
    <phoneticPr fontId="2" type="halfwidthKatakana"/>
  </si>
  <si>
    <t>建設業</t>
  </si>
  <si>
    <t>製造業</t>
  </si>
  <si>
    <t>運輸・通信業、
電気・ガス・水道業</t>
    <phoneticPr fontId="2" type="halfwidthKatakana"/>
  </si>
  <si>
    <t>卸売業・小売業</t>
    <rPh sb="2" eb="3">
      <t>ｷﾞｮｳ</t>
    </rPh>
    <rPh sb="6" eb="7">
      <t>ｷﾞｮｳ</t>
    </rPh>
    <phoneticPr fontId="2" type="halfwidthKatakana"/>
  </si>
  <si>
    <t>金融業・保険業</t>
    <rPh sb="2" eb="3">
      <t>ｷﾞｮｳ</t>
    </rPh>
    <phoneticPr fontId="2" type="halfwidthKatakana"/>
  </si>
  <si>
    <t>サービス業</t>
  </si>
  <si>
    <t>企業規模</t>
    <rPh sb="0" eb="2">
      <t>ｷｷﾞｮｳ</t>
    </rPh>
    <rPh sb="2" eb="4">
      <t>ｷﾎﾞ</t>
    </rPh>
    <phoneticPr fontId="2" type="halfwidthKatakana"/>
  </si>
  <si>
    <t>9人以下</t>
    <rPh sb="2" eb="4">
      <t>ｲｶ</t>
    </rPh>
    <phoneticPr fontId="2" type="halfwidthKatakana"/>
  </si>
  <si>
    <t>10～29人</t>
    <phoneticPr fontId="2" type="halfwidthKatakana"/>
  </si>
  <si>
    <t>30～49人</t>
    <phoneticPr fontId="2" type="halfwidthKatakana"/>
  </si>
  <si>
    <t>50～99人</t>
    <phoneticPr fontId="2" type="halfwidthKatakana"/>
  </si>
  <si>
    <t>100～299人</t>
  </si>
  <si>
    <t>300人以上</t>
    <rPh sb="4" eb="6">
      <t>ｲｼﾞｮｳ</t>
    </rPh>
    <phoneticPr fontId="2" type="halfwidthKatakana"/>
  </si>
  <si>
    <t>（再掲）</t>
    <rPh sb="1" eb="2">
      <t>サイ</t>
    </rPh>
    <rPh sb="2" eb="3">
      <t>ケイ</t>
    </rPh>
    <phoneticPr fontId="2"/>
  </si>
  <si>
    <t>10～299人</t>
  </si>
  <si>
    <t>30人以上</t>
    <rPh sb="3" eb="5">
      <t>イジョウ</t>
    </rPh>
    <phoneticPr fontId="2"/>
  </si>
  <si>
    <t>※その他の非正規従業員･･･嘱託従業員、他企業からの出向従業員、臨時的雇用者、アルバイト等</t>
    <rPh sb="3" eb="4">
      <t>ﾀ</t>
    </rPh>
    <rPh sb="5" eb="6">
      <t>ﾋ</t>
    </rPh>
    <rPh sb="6" eb="8">
      <t>ｾｲｷ</t>
    </rPh>
    <rPh sb="8" eb="11">
      <t>ｼﾞｭｳｷﾞｮｳｲﾝ</t>
    </rPh>
    <rPh sb="14" eb="16">
      <t>ｼｮｸﾀｸ</t>
    </rPh>
    <rPh sb="16" eb="19">
      <t>ｼﾞｭｳｷﾞｮｳｲﾝ</t>
    </rPh>
    <rPh sb="20" eb="23">
      <t>ﾀｷｷﾞｮｳ</t>
    </rPh>
    <rPh sb="26" eb="28">
      <t>ｼｭｯｺｳ</t>
    </rPh>
    <rPh sb="28" eb="31">
      <t>ｼﾞｭｳｷﾞｮｳｲﾝ</t>
    </rPh>
    <rPh sb="32" eb="35">
      <t>ﾘﾝｼﾞﾃｷ</t>
    </rPh>
    <rPh sb="35" eb="38">
      <t>ｺﾖｳｼｬ</t>
    </rPh>
    <rPh sb="44" eb="45">
      <t>ﾄｳ</t>
    </rPh>
    <phoneticPr fontId="2" type="halfwidthKatakana"/>
  </si>
  <si>
    <t>表２　回答事業所における従業員の雇用形態別内訳</t>
    <rPh sb="16" eb="18">
      <t>ｺﾖｳ</t>
    </rPh>
    <rPh sb="18" eb="20">
      <t>ｹｲﾀｲ</t>
    </rPh>
    <rPh sb="20" eb="21">
      <t>ﾍﾞﾂ</t>
    </rPh>
    <phoneticPr fontId="2" type="halfwidthKatakana"/>
  </si>
  <si>
    <t>１段目：事業所数または人数</t>
    <rPh sb="1" eb="3">
      <t>ﾀﾞﾝﾒ</t>
    </rPh>
    <rPh sb="4" eb="7">
      <t>ｼﾞｷﾞｮｳｼｮ</t>
    </rPh>
    <rPh sb="7" eb="8">
      <t>ｶｽﾞ</t>
    </rPh>
    <rPh sb="11" eb="13">
      <t>ﾆﾝｽﾞｳ</t>
    </rPh>
    <phoneticPr fontId="2" type="halfwidthKatakana"/>
  </si>
  <si>
    <t>２段目：従業員数（総数）に対する割合</t>
    <rPh sb="1" eb="3">
      <t>ﾀﾞﾝﾒ</t>
    </rPh>
    <rPh sb="4" eb="6">
      <t>ｼﾞｭｳｷﾞｮｳ</t>
    </rPh>
    <rPh sb="6" eb="8">
      <t>ｲﾝｽｳ</t>
    </rPh>
    <rPh sb="9" eb="11">
      <t>ｿｳｽｳ</t>
    </rPh>
    <rPh sb="13" eb="14">
      <t>ﾀｲ</t>
    </rPh>
    <rPh sb="16" eb="18">
      <t>ﾜﾘｱｲ</t>
    </rPh>
    <phoneticPr fontId="2" type="halfwidthKatakana"/>
  </si>
  <si>
    <t>３段目：男女別従業員数（総数）に対する割合</t>
    <rPh sb="1" eb="3">
      <t>ﾀﾞﾝﾒ</t>
    </rPh>
    <rPh sb="4" eb="6">
      <t>ﾀﾞﾝｼﾞｮ</t>
    </rPh>
    <rPh sb="6" eb="7">
      <t>ﾍﾞﾂ</t>
    </rPh>
    <rPh sb="7" eb="10">
      <t>ｼﾞｭｳｷﾞｮｳｲﾝ</t>
    </rPh>
    <rPh sb="10" eb="11">
      <t>ｽｳ</t>
    </rPh>
    <rPh sb="12" eb="14">
      <t>ｿｳｽｳ</t>
    </rPh>
    <rPh sb="16" eb="17">
      <t>ﾀｲ</t>
    </rPh>
    <rPh sb="19" eb="21">
      <t>ﾜﾘｱｲ</t>
    </rPh>
    <phoneticPr fontId="2" type="halfwidthKatakana"/>
  </si>
  <si>
    <t>（単位：社、人、％）</t>
    <rPh sb="1" eb="3">
      <t>ﾀﾝｲ</t>
    </rPh>
    <rPh sb="4" eb="5">
      <t>ｼｬ</t>
    </rPh>
    <rPh sb="6" eb="7">
      <t>ﾆﾝ</t>
    </rPh>
    <phoneticPr fontId="2" type="halfwidthKatakana"/>
  </si>
  <si>
    <t>回答
事業所数</t>
    <rPh sb="0" eb="2">
      <t>ｶｲﾄｳ</t>
    </rPh>
    <rPh sb="3" eb="6">
      <t>ｼﾞｷﾞｮｳｼｮ</t>
    </rPh>
    <phoneticPr fontId="2" type="halfwidthKatakana"/>
  </si>
  <si>
    <t>従業員数
（総数）</t>
    <rPh sb="6" eb="8">
      <t>ｿｳｽｳ</t>
    </rPh>
    <phoneticPr fontId="2" type="halfwidthKatakana"/>
  </si>
  <si>
    <t>正規
従業員</t>
    <phoneticPr fontId="2" type="halfwidthKatakana"/>
  </si>
  <si>
    <t>非正規
従業員</t>
    <phoneticPr fontId="2" type="halfwidthKatakana"/>
  </si>
  <si>
    <t>パートタイム労働者</t>
    <rPh sb="6" eb="9">
      <t>ﾛｳﾄﾞｳｼｬ</t>
    </rPh>
    <phoneticPr fontId="2" type="halfwidthKatakana"/>
  </si>
  <si>
    <t>1日および1週の所定労働時間（日数）が正規従業員と同じ者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</si>
  <si>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</si>
  <si>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t>
    <rPh sb="0" eb="2">
      <t>ﾊｹﾝ</t>
    </rPh>
    <rPh sb="3" eb="6">
      <t>ｼﾞｭｳｷﾞｮｳｲﾝ</t>
    </rPh>
    <phoneticPr fontId="2" type="halfwidthKatakana"/>
  </si>
  <si>
    <t>その他の労働者</t>
    <rPh sb="2" eb="3">
      <t>ﾀ</t>
    </rPh>
    <rPh sb="4" eb="7">
      <t>ﾛｳﾄﾞｳｼｬ</t>
    </rPh>
    <phoneticPr fontId="2" type="halfwidthKatakana"/>
  </si>
  <si>
    <t>男</t>
  </si>
  <si>
    <t>女</t>
    <rPh sb="0" eb="1">
      <t>ｵﾝﾅ</t>
    </rPh>
    <phoneticPr fontId="2" type="halfwidthKatakana"/>
  </si>
  <si>
    <t>運輸・通信業、
電気・ガス・水道業</t>
    <rPh sb="8" eb="9">
      <t>ﾃﾞﾝ</t>
    </rPh>
    <phoneticPr fontId="2" type="halfwidthKatakana"/>
  </si>
  <si>
    <t>表３－１　回答事業所における従業員の雇用形態別内訳（60歳以上）</t>
    <rPh sb="18" eb="20">
      <t>ｺﾖｳ</t>
    </rPh>
    <rPh sb="20" eb="22">
      <t>ｹｲﾀｲ</t>
    </rPh>
    <rPh sb="22" eb="23">
      <t>ﾍﾞﾂ</t>
    </rPh>
    <rPh sb="28" eb="31">
      <t>ｻｲｲｼﾞｮｳ</t>
    </rPh>
    <phoneticPr fontId="2" type="halfwidthKatakana"/>
  </si>
  <si>
    <t>60歳以上の従業員数
（総数）</t>
    <rPh sb="2" eb="5">
      <t>ｻｲｲｼﾞｮｳ</t>
    </rPh>
    <rPh sb="6" eb="9">
      <t>ｼﾞｭｳｷﾞｮｳｲﾝ</t>
    </rPh>
    <rPh sb="12" eb="14">
      <t>ｿｳｽｳ</t>
    </rPh>
    <phoneticPr fontId="2" type="halfwidthKatakana"/>
  </si>
  <si>
    <t>正規
従業員
（60歳以上）</t>
    <rPh sb="10" eb="13">
      <t>ｻｲｲｼﾞｮｳ</t>
    </rPh>
    <phoneticPr fontId="2" type="halfwidthKatakana"/>
  </si>
  <si>
    <t>非正規
従業員
（60歳以上）</t>
    <rPh sb="11" eb="14">
      <t>ｻｲｲｼﾞｮｳ</t>
    </rPh>
    <phoneticPr fontId="2" type="halfwidthKatakana"/>
  </si>
  <si>
    <t>パートタイム労働者
（60歳以上）</t>
    <rPh sb="6" eb="9">
      <t>ﾛｳﾄﾞｳｼｬ</t>
    </rPh>
    <rPh sb="13" eb="14">
      <t>ｻｲ</t>
    </rPh>
    <rPh sb="14" eb="16">
      <t>ｲｼﾞｮｳ</t>
    </rPh>
    <phoneticPr fontId="2" type="halfwidthKatakana"/>
  </si>
  <si>
    <t>1日および1週の所定労働時間（日数）が正規従業員と同じ者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2" eb="35">
      <t>ｻｲｲｼﾞｮｳ</t>
    </rPh>
    <phoneticPr fontId="2" type="halfwidthKatakana"/>
  </si>
  <si>
    <t>1日または1週の所定労働時間（日数）が正規従業員より短い者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3" eb="36">
      <t>ｻｲｲｼﾞｮｳ</t>
    </rPh>
    <phoneticPr fontId="2" type="halfwidthKatakana"/>
  </si>
  <si>
    <t>派遣
従業員
（60歳以上）</t>
    <rPh sb="0" eb="2">
      <t>ﾊｹﾝ</t>
    </rPh>
    <rPh sb="3" eb="6">
      <t>ｼﾞｭｳｷﾞｮｳｲﾝ</t>
    </rPh>
    <rPh sb="10" eb="13">
      <t>ｻｲｲｼﾞｮｳ</t>
    </rPh>
    <phoneticPr fontId="2" type="halfwidthKatakana"/>
  </si>
  <si>
    <t>その他の労働者
（60歳以上）</t>
    <rPh sb="2" eb="3">
      <t>ﾀ</t>
    </rPh>
    <rPh sb="4" eb="7">
      <t>ﾛｳﾄﾞｳｼｬ</t>
    </rPh>
    <rPh sb="11" eb="14">
      <t>ｻｲｲｼﾞｮｳ</t>
    </rPh>
    <phoneticPr fontId="2" type="halfwidthKatakana"/>
  </si>
  <si>
    <t>企業規模別事業所・従業員数計</t>
  </si>
  <si>
    <t>　/総従業員数</t>
  </si>
  <si>
    <t>　/男（女）総従業員数</t>
  </si>
  <si>
    <t>再掲</t>
    <rPh sb="0" eb="2">
      <t>サイケイ</t>
    </rPh>
    <phoneticPr fontId="2"/>
  </si>
  <si>
    <t>上記チェック（ゼロならOK）</t>
  </si>
  <si>
    <t>表３－２　回答事業所における従業員の雇用形態別内訳（60～65歳）</t>
    <rPh sb="18" eb="20">
      <t>ｺﾖｳ</t>
    </rPh>
    <rPh sb="20" eb="22">
      <t>ｹｲﾀｲ</t>
    </rPh>
    <rPh sb="22" eb="23">
      <t>ﾍﾞﾂ</t>
    </rPh>
    <rPh sb="31" eb="32">
      <t>ｻｲ</t>
    </rPh>
    <phoneticPr fontId="2" type="halfwidthKatakana"/>
  </si>
  <si>
    <t>60～65歳の従業員数
（総数）</t>
    <rPh sb="7" eb="10">
      <t>ｼﾞｭｳｷﾞｮｳｲﾝ</t>
    </rPh>
    <rPh sb="13" eb="15">
      <t>ｿｳｽｳ</t>
    </rPh>
    <phoneticPr fontId="2" type="halfwidthKatakana"/>
  </si>
  <si>
    <t>正規
従業員
（60～65歳）</t>
    <phoneticPr fontId="2" type="halfwidthKatakana"/>
  </si>
  <si>
    <t>非正規
従業員
（60～65歳）</t>
    <phoneticPr fontId="2" type="halfwidthKatakana"/>
  </si>
  <si>
    <t>パートタイム労働者
（60～65歳）</t>
    <rPh sb="6" eb="9">
      <t>ﾛｳﾄﾞｳｼｬ</t>
    </rPh>
    <phoneticPr fontId="2" type="halfwidthKatakana"/>
  </si>
  <si>
    <t>1日および1週の所定労働時間（日数）が正規従業員と同じ者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</si>
  <si>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</si>
  <si>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（60～65歳）</t>
    <rPh sb="0" eb="2">
      <t>ﾊｹﾝ</t>
    </rPh>
    <rPh sb="3" eb="6">
      <t>ｼﾞｭｳｷﾞｮｳｲﾝ</t>
    </rPh>
    <phoneticPr fontId="2" type="halfwidthKatakana"/>
  </si>
  <si>
    <t>その他の労働者
（60～65歳）</t>
    <rPh sb="2" eb="3">
      <t>ﾀ</t>
    </rPh>
    <rPh sb="4" eb="7">
      <t>ﾛｳﾄﾞｳｼｬ</t>
    </rPh>
    <phoneticPr fontId="2" type="halfwidthKatakana"/>
  </si>
  <si>
    <t>表３　回答事業所における従業員の雇用形態別内訳（60歳以上）</t>
    <rPh sb="16" eb="18">
      <t>ｺﾖｳ</t>
    </rPh>
    <rPh sb="18" eb="20">
      <t>ｹｲﾀｲ</t>
    </rPh>
    <rPh sb="20" eb="21">
      <t>ﾍﾞﾂ</t>
    </rPh>
    <rPh sb="26" eb="29">
      <t>ｻｲｲｼﾞｮｳ</t>
    </rPh>
    <phoneticPr fontId="2" type="halfwidthKatakana"/>
  </si>
  <si>
    <t>表３－３　回答事業所における従業員の雇用形態別内訳（66歳以上）</t>
    <rPh sb="18" eb="20">
      <t>ｺﾖｳ</t>
    </rPh>
    <rPh sb="20" eb="22">
      <t>ｹｲﾀｲ</t>
    </rPh>
    <rPh sb="22" eb="23">
      <t>ﾍﾞﾂ</t>
    </rPh>
    <phoneticPr fontId="2" type="halfwidthKatakana"/>
  </si>
  <si>
    <t>66歳以上の従業員数
（総数）</t>
    <rPh sb="6" eb="9">
      <t>ｼﾞｭｳｷﾞｮｳｲﾝ</t>
    </rPh>
    <rPh sb="12" eb="14">
      <t>ｿｳｽｳ</t>
    </rPh>
    <phoneticPr fontId="2" type="halfwidthKatakana"/>
  </si>
  <si>
    <t>正規
従業員
（66歳以上）</t>
    <phoneticPr fontId="2" type="halfwidthKatakana"/>
  </si>
  <si>
    <t>非正規
従業員
（66歳以上）</t>
    <phoneticPr fontId="2" type="halfwidthKatakana"/>
  </si>
  <si>
    <t>パートタイム労働者
（66歳以上）</t>
    <rPh sb="6" eb="9">
      <t>ﾛｳﾄﾞｳｼｬ</t>
    </rPh>
    <rPh sb="14" eb="16">
      <t>ｲｼﾞｮｳ</t>
    </rPh>
    <phoneticPr fontId="2" type="halfwidthKatakana"/>
  </si>
  <si>
    <t>1日および1週の所定労働時間（日数）が正規従業員と同じ者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</si>
  <si>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</si>
  <si>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（66歳以上）</t>
    <rPh sb="0" eb="2">
      <t>ﾊｹﾝ</t>
    </rPh>
    <rPh sb="3" eb="6">
      <t>ｼﾞｭｳｷﾞｮｳｲﾝ</t>
    </rPh>
    <phoneticPr fontId="2" type="halfwidthKatakana"/>
  </si>
  <si>
    <t>その他の労働者
（66歳以上）</t>
    <rPh sb="2" eb="3">
      <t>ﾀ</t>
    </rPh>
    <rPh sb="4" eb="7">
      <t>ﾛｳﾄﾞｳｼｬ</t>
    </rPh>
    <phoneticPr fontId="2" type="halfwidthKatakana"/>
  </si>
  <si>
    <t>表４　早期離職の状況</t>
    <rPh sb="3" eb="5">
      <t>ソウキ</t>
    </rPh>
    <rPh sb="5" eb="7">
      <t>リショク</t>
    </rPh>
    <rPh sb="8" eb="10">
      <t>ジョウキョウ</t>
    </rPh>
    <phoneticPr fontId="2"/>
  </si>
  <si>
    <t>　　　　１段目：事業所数または採用者数もしくは離職者数</t>
    <rPh sb="5" eb="7">
      <t>ﾀﾞﾝﾒ</t>
    </rPh>
    <rPh sb="8" eb="11">
      <t>ｼﾞｷﾞｮｳｼｮ</t>
    </rPh>
    <rPh sb="11" eb="12">
      <t>ｽｳ</t>
    </rPh>
    <rPh sb="15" eb="18">
      <t>ｻｲﾖｳｼｬ</t>
    </rPh>
    <rPh sb="18" eb="19">
      <t>ｽｳ</t>
    </rPh>
    <rPh sb="23" eb="26">
      <t>ﾘｼｮｸｼｬ</t>
    </rPh>
    <rPh sb="26" eb="27">
      <t>ｽｳ</t>
    </rPh>
    <phoneticPr fontId="2" type="halfwidthKatakana"/>
  </si>
  <si>
    <t>　　　　２段目：回答事業所数に対する割合</t>
    <rPh sb="5" eb="7">
      <t>ﾀﾞﾝﾒ</t>
    </rPh>
    <rPh sb="8" eb="10">
      <t>ｶｲﾄｳ</t>
    </rPh>
    <rPh sb="10" eb="13">
      <t>ｼﾞｷﾞｮｳｼｮ</t>
    </rPh>
    <rPh sb="13" eb="14">
      <t>ｽｳ</t>
    </rPh>
    <rPh sb="15" eb="16">
      <t>ﾀｲ</t>
    </rPh>
    <rPh sb="18" eb="20">
      <t>ﾜﾘｱｲ</t>
    </rPh>
    <phoneticPr fontId="2" type="halfwidthKatakana"/>
  </si>
  <si>
    <t xml:space="preserve">                 または、過去3年間の採用者数に対する割合</t>
    <rPh sb="21" eb="23">
      <t>カコ</t>
    </rPh>
    <rPh sb="24" eb="26">
      <t>ネンカン</t>
    </rPh>
    <rPh sb="27" eb="30">
      <t>サイヨウシャ</t>
    </rPh>
    <rPh sb="30" eb="31">
      <t>スウ</t>
    </rPh>
    <rPh sb="32" eb="33">
      <t>タイ</t>
    </rPh>
    <rPh sb="35" eb="37">
      <t>ワリアイ</t>
    </rPh>
    <phoneticPr fontId="2"/>
  </si>
  <si>
    <t>　　　　３段目：過去３年間に採用者のあった事業所数に対する割合</t>
    <rPh sb="5" eb="7">
      <t>ﾀﾞﾝﾒ</t>
    </rPh>
    <rPh sb="8" eb="10">
      <t>ｶｺ</t>
    </rPh>
    <rPh sb="11" eb="13">
      <t>ﾈﾝｶﾝ</t>
    </rPh>
    <rPh sb="14" eb="16">
      <t>ｻｲﾖｳ</t>
    </rPh>
    <rPh sb="16" eb="17">
      <t>ｼｬ</t>
    </rPh>
    <rPh sb="21" eb="25">
      <t>ｼﾞｷﾞｮｳｼｮｽｳ</t>
    </rPh>
    <rPh sb="26" eb="27">
      <t>ﾀｲ</t>
    </rPh>
    <rPh sb="29" eb="31">
      <t>ﾜﾘｱｲ</t>
    </rPh>
    <phoneticPr fontId="2" type="halfwidthKatakana"/>
  </si>
  <si>
    <t>　　　　　　　　現在までに離職した者に対する割合</t>
    <phoneticPr fontId="2"/>
  </si>
  <si>
    <t>（単位：社、人、％）</t>
    <rPh sb="1" eb="3">
      <t>タンイ</t>
    </rPh>
    <rPh sb="4" eb="5">
      <t>シャ</t>
    </rPh>
    <rPh sb="6" eb="7">
      <t>ニン</t>
    </rPh>
    <phoneticPr fontId="2"/>
  </si>
  <si>
    <t>回答
事業所数</t>
    <rPh sb="0" eb="2">
      <t>カイトウ</t>
    </rPh>
    <rPh sb="3" eb="6">
      <t>ジギョウショ</t>
    </rPh>
    <rPh sb="6" eb="7">
      <t>スウ</t>
    </rPh>
    <phoneticPr fontId="2"/>
  </si>
  <si>
    <t>過去3年間に採用者のあった事業所数</t>
    <rPh sb="0" eb="2">
      <t>カコ</t>
    </rPh>
    <rPh sb="3" eb="5">
      <t>ネンカン</t>
    </rPh>
    <rPh sb="6" eb="8">
      <t>サイヨウ</t>
    </rPh>
    <rPh sb="8" eb="9">
      <t>シャ</t>
    </rPh>
    <rPh sb="13" eb="16">
      <t>ジギョウショ</t>
    </rPh>
    <rPh sb="16" eb="17">
      <t>スウ</t>
    </rPh>
    <phoneticPr fontId="2"/>
  </si>
  <si>
    <t>左記のうち離職者のあった事業所数</t>
    <rPh sb="0" eb="2">
      <t>サキ</t>
    </rPh>
    <rPh sb="5" eb="8">
      <t>リショクシャ</t>
    </rPh>
    <rPh sb="12" eb="15">
      <t>ジギョウショ</t>
    </rPh>
    <rPh sb="15" eb="16">
      <t>スウ</t>
    </rPh>
    <phoneticPr fontId="2"/>
  </si>
  <si>
    <t>過去3年間の
採用者数</t>
    <rPh sb="0" eb="2">
      <t>カコ</t>
    </rPh>
    <rPh sb="3" eb="5">
      <t>ネンカン</t>
    </rPh>
    <rPh sb="7" eb="10">
      <t>サイヨウシャ</t>
    </rPh>
    <rPh sb="10" eb="11">
      <t>スウ</t>
    </rPh>
    <phoneticPr fontId="2"/>
  </si>
  <si>
    <t>過去3年間に採用した者のうち、現在までに離職した者</t>
    <rPh sb="0" eb="2">
      <t>カコ</t>
    </rPh>
    <rPh sb="3" eb="5">
      <t>ネンカン</t>
    </rPh>
    <rPh sb="6" eb="8">
      <t>サイヨウ</t>
    </rPh>
    <rPh sb="10" eb="11">
      <t>モノ</t>
    </rPh>
    <rPh sb="15" eb="17">
      <t>ゲンザイ</t>
    </rPh>
    <rPh sb="20" eb="22">
      <t>リショク</t>
    </rPh>
    <rPh sb="24" eb="25">
      <t>モノ</t>
    </rPh>
    <phoneticPr fontId="2"/>
  </si>
  <si>
    <t>うち、26歳以下の者</t>
    <rPh sb="5" eb="6">
      <t>サイ</t>
    </rPh>
    <rPh sb="6" eb="8">
      <t>イカ</t>
    </rPh>
    <rPh sb="9" eb="10">
      <t>モノ</t>
    </rPh>
    <phoneticPr fontId="2"/>
  </si>
  <si>
    <t>その他</t>
  </si>
  <si>
    <t>計</t>
    <rPh sb="0" eb="1">
      <t>ケイ</t>
    </rPh>
    <phoneticPr fontId="2"/>
  </si>
  <si>
    <t>産業</t>
    <phoneticPr fontId="2"/>
  </si>
  <si>
    <t>建設業</t>
    <rPh sb="0" eb="3">
      <t>ケンセツギョウ</t>
    </rPh>
    <phoneticPr fontId="2"/>
  </si>
  <si>
    <t>製造業</t>
    <rPh sb="0" eb="3">
      <t>セイゾウギョウ</t>
    </rPh>
    <phoneticPr fontId="2"/>
  </si>
  <si>
    <t>運輸・通信業、
電気・ガス・水道業</t>
    <phoneticPr fontId="2"/>
  </si>
  <si>
    <t>卸売業・小売業</t>
    <rPh sb="0" eb="2">
      <t>オロシウリ</t>
    </rPh>
    <rPh sb="2" eb="3">
      <t>ギョウ</t>
    </rPh>
    <rPh sb="4" eb="6">
      <t>コウリ</t>
    </rPh>
    <rPh sb="6" eb="7">
      <t>ギョウ</t>
    </rPh>
    <phoneticPr fontId="2"/>
  </si>
  <si>
    <t>金融業・保険業</t>
    <rPh sb="0" eb="2">
      <t>キンユウ</t>
    </rPh>
    <rPh sb="2" eb="3">
      <t>ギョウ</t>
    </rPh>
    <rPh sb="4" eb="7">
      <t>ホケンギョウ</t>
    </rPh>
    <phoneticPr fontId="2"/>
  </si>
  <si>
    <t>サービス業</t>
    <rPh sb="4" eb="5">
      <t>ギョウ</t>
    </rPh>
    <phoneticPr fontId="2"/>
  </si>
  <si>
    <t>企業規模</t>
    <rPh sb="0" eb="2">
      <t>キギョウ</t>
    </rPh>
    <rPh sb="2" eb="4">
      <t>キボ</t>
    </rPh>
    <phoneticPr fontId="2"/>
  </si>
  <si>
    <t>9人以下</t>
    <rPh sb="2" eb="4">
      <t>イカ</t>
    </rPh>
    <phoneticPr fontId="2"/>
  </si>
  <si>
    <t>10～29人</t>
    <phoneticPr fontId="2"/>
  </si>
  <si>
    <t>30～49人</t>
    <phoneticPr fontId="2"/>
  </si>
  <si>
    <t>50～99人</t>
    <phoneticPr fontId="2"/>
  </si>
  <si>
    <t>100～299人</t>
    <phoneticPr fontId="2"/>
  </si>
  <si>
    <t>300人以上</t>
    <rPh sb="4" eb="6">
      <t>イジョウ</t>
    </rPh>
    <phoneticPr fontId="2"/>
  </si>
  <si>
    <t>（再掲）</t>
    <rPh sb="1" eb="3">
      <t>サイケイ</t>
    </rPh>
    <phoneticPr fontId="2"/>
  </si>
  <si>
    <t>10～299人</t>
    <rPh sb="6" eb="7">
      <t>ニン</t>
    </rPh>
    <phoneticPr fontId="2"/>
  </si>
  <si>
    <t>30人以上</t>
    <rPh sb="2" eb="3">
      <t>ニン</t>
    </rPh>
    <rPh sb="3" eb="5">
      <t>イジョウ</t>
    </rPh>
    <phoneticPr fontId="2"/>
  </si>
  <si>
    <t>表５－１　女性管理職の状況</t>
    <rPh sb="0" eb="1">
      <t>ヒョウ</t>
    </rPh>
    <rPh sb="5" eb="7">
      <t>ジョセイ</t>
    </rPh>
    <rPh sb="7" eb="9">
      <t>カンリ</t>
    </rPh>
    <rPh sb="9" eb="10">
      <t>ショク</t>
    </rPh>
    <rPh sb="11" eb="13">
      <t>ジョウキョウ</t>
    </rPh>
    <phoneticPr fontId="2"/>
  </si>
  <si>
    <t>１段目：事業所数または管理職者数</t>
    <rPh sb="1" eb="3">
      <t>ﾀﾞﾝﾒ</t>
    </rPh>
    <rPh sb="4" eb="7">
      <t>ｼﾞｷﾞｮｳｼｮ</t>
    </rPh>
    <rPh sb="7" eb="8">
      <t>ｽｳ</t>
    </rPh>
    <rPh sb="11" eb="13">
      <t>ｶﾝﾘ</t>
    </rPh>
    <rPh sb="13" eb="14">
      <t>ｼｮｸ</t>
    </rPh>
    <rPh sb="14" eb="15">
      <t>ｼｬ</t>
    </rPh>
    <rPh sb="15" eb="16">
      <t>ｽｳ</t>
    </rPh>
    <phoneticPr fontId="2" type="halfwidthKatakana"/>
  </si>
  <si>
    <t>２段目：管理職者数に対する女性管理職者の割合</t>
    <rPh sb="1" eb="3">
      <t>ﾀﾞﾝﾒ</t>
    </rPh>
    <rPh sb="4" eb="6">
      <t>ｶﾝﾘ</t>
    </rPh>
    <rPh sb="6" eb="7">
      <t>ｼｮｸ</t>
    </rPh>
    <rPh sb="7" eb="8">
      <t>ｼｬ</t>
    </rPh>
    <rPh sb="8" eb="9">
      <t>ｽｳ</t>
    </rPh>
    <rPh sb="10" eb="11">
      <t>ﾀｲ</t>
    </rPh>
    <rPh sb="13" eb="15">
      <t>ｼﾞｮｾｲ</t>
    </rPh>
    <rPh sb="15" eb="17">
      <t>ｶﾝﾘ</t>
    </rPh>
    <rPh sb="17" eb="18">
      <t>ｼｮｸ</t>
    </rPh>
    <rPh sb="18" eb="19">
      <t>ｼｬ</t>
    </rPh>
    <rPh sb="20" eb="22">
      <t>ﾜﾘｱｲ</t>
    </rPh>
    <phoneticPr fontId="2" type="halfwidthKatakana"/>
  </si>
  <si>
    <t>回答事業所数</t>
    <rPh sb="0" eb="2">
      <t>カイトウ</t>
    </rPh>
    <rPh sb="2" eb="5">
      <t>ジギョウショ</t>
    </rPh>
    <rPh sb="5" eb="6">
      <t>スウ</t>
    </rPh>
    <phoneticPr fontId="2"/>
  </si>
  <si>
    <t>表５－２　女性リーダーの状況</t>
    <rPh sb="0" eb="1">
      <t>ヒョウ</t>
    </rPh>
    <rPh sb="5" eb="7">
      <t>ジョセイ</t>
    </rPh>
    <rPh sb="12" eb="14">
      <t>ジョウキョウ</t>
    </rPh>
    <phoneticPr fontId="2"/>
  </si>
  <si>
    <t>１段目：事業所数またはリーダーの人数</t>
    <rPh sb="1" eb="3">
      <t>ﾀﾞﾝﾒ</t>
    </rPh>
    <rPh sb="4" eb="7">
      <t>ｼﾞｷﾞｮｳｼｮ</t>
    </rPh>
    <rPh sb="7" eb="8">
      <t>ｽｳ</t>
    </rPh>
    <rPh sb="16" eb="17">
      <t>ﾆﾝ</t>
    </rPh>
    <rPh sb="17" eb="18">
      <t>ｽｳ</t>
    </rPh>
    <phoneticPr fontId="2" type="halfwidthKatakana"/>
  </si>
  <si>
    <t>２段目：リーダーの人数に対する女性リーダーの割合</t>
    <rPh sb="1" eb="3">
      <t>ﾀﾞﾝﾒ</t>
    </rPh>
    <rPh sb="9" eb="11">
      <t>ﾆﾝｽﾞｳ</t>
    </rPh>
    <rPh sb="12" eb="13">
      <t>ﾀｲ</t>
    </rPh>
    <rPh sb="15" eb="17">
      <t>ｼﾞｮｾｲ</t>
    </rPh>
    <rPh sb="22" eb="24">
      <t>ﾜﾘｱｲ</t>
    </rPh>
    <phoneticPr fontId="2" type="halfwidthKatakana"/>
  </si>
  <si>
    <t>リーダーの人数</t>
    <rPh sb="5" eb="7">
      <t>ニンズウ</t>
    </rPh>
    <phoneticPr fontId="2"/>
  </si>
  <si>
    <t>うち、女性リーダーの人数</t>
    <rPh sb="3" eb="5">
      <t>ジョセイ</t>
    </rPh>
    <rPh sb="10" eb="12">
      <t>ニンズウ</t>
    </rPh>
    <phoneticPr fontId="2"/>
  </si>
  <si>
    <t>（正規従業員）</t>
    <rPh sb="1" eb="3">
      <t>セイキ</t>
    </rPh>
    <rPh sb="3" eb="6">
      <t>ジュウギョウイン</t>
    </rPh>
    <phoneticPr fontId="2"/>
  </si>
  <si>
    <t>（単位：社、年）</t>
    <rPh sb="1" eb="3">
      <t>ﾀﾝｲ</t>
    </rPh>
    <rPh sb="4" eb="5">
      <t>ｼｬ</t>
    </rPh>
    <rPh sb="6" eb="7">
      <t>ﾈﾝ</t>
    </rPh>
    <phoneticPr fontId="2" type="halfwidthKatakana"/>
  </si>
  <si>
    <t>男性従業員</t>
    <rPh sb="0" eb="2">
      <t>ダンセイ</t>
    </rPh>
    <rPh sb="2" eb="5">
      <t>ジュウギョウイン</t>
    </rPh>
    <phoneticPr fontId="2"/>
  </si>
  <si>
    <t>女性従業員</t>
    <rPh sb="0" eb="2">
      <t>ジョセイ</t>
    </rPh>
    <rPh sb="2" eb="5">
      <t>ジュウギョウイン</t>
    </rPh>
    <phoneticPr fontId="2"/>
  </si>
  <si>
    <t>産業</t>
    <rPh sb="0" eb="2">
      <t>サンギョウ</t>
    </rPh>
    <phoneticPr fontId="2"/>
  </si>
  <si>
    <t>運輸・通信業、
電気・ガス・水道業</t>
    <rPh sb="0" eb="2">
      <t>ウンユ</t>
    </rPh>
    <rPh sb="3" eb="5">
      <t>ツウシン</t>
    </rPh>
    <rPh sb="5" eb="6">
      <t>ギョウ</t>
    </rPh>
    <phoneticPr fontId="2"/>
  </si>
  <si>
    <t>企業規模</t>
    <rPh sb="0" eb="2">
      <t>キギョウ</t>
    </rPh>
    <phoneticPr fontId="2"/>
  </si>
  <si>
    <t>9人以下</t>
    <rPh sb="1" eb="2">
      <t>ニン</t>
    </rPh>
    <rPh sb="2" eb="4">
      <t>イカ</t>
    </rPh>
    <phoneticPr fontId="2"/>
  </si>
  <si>
    <t>10～29人</t>
    <rPh sb="5" eb="6">
      <t>ニン</t>
    </rPh>
    <phoneticPr fontId="2"/>
  </si>
  <si>
    <t>30～49人</t>
    <rPh sb="5" eb="6">
      <t>ニン</t>
    </rPh>
    <phoneticPr fontId="2"/>
  </si>
  <si>
    <t>50～99人</t>
    <rPh sb="5" eb="6">
      <t>ニン</t>
    </rPh>
    <phoneticPr fontId="2"/>
  </si>
  <si>
    <t>100～299人</t>
    <rPh sb="7" eb="8">
      <t>ニン</t>
    </rPh>
    <phoneticPr fontId="2"/>
  </si>
  <si>
    <t>300人以上</t>
    <rPh sb="3" eb="4">
      <t>ニン</t>
    </rPh>
    <rPh sb="4" eb="6">
      <t>イジョウ</t>
    </rPh>
    <phoneticPr fontId="2"/>
  </si>
  <si>
    <t>（再掲）
　　　10～299人</t>
    <rPh sb="1" eb="3">
      <t>サイケイ</t>
    </rPh>
    <rPh sb="14" eb="15">
      <t>ニン</t>
    </rPh>
    <phoneticPr fontId="2"/>
  </si>
  <si>
    <t>（再掲）
　　　30人以上</t>
    <rPh sb="1" eb="3">
      <t>サイケイ</t>
    </rPh>
    <rPh sb="10" eb="11">
      <t>ニン</t>
    </rPh>
    <rPh sb="11" eb="13">
      <t>イジョウ</t>
    </rPh>
    <phoneticPr fontId="2"/>
  </si>
  <si>
    <t>表６　就業規則の作成の有無</t>
    <rPh sb="3" eb="5">
      <t>シュウギョウ</t>
    </rPh>
    <rPh sb="5" eb="7">
      <t>キソク</t>
    </rPh>
    <rPh sb="8" eb="10">
      <t>サクセイ</t>
    </rPh>
    <rPh sb="11" eb="13">
      <t>ウム</t>
    </rPh>
    <phoneticPr fontId="2"/>
  </si>
  <si>
    <t>２段目：回答事業所数に対する割合</t>
    <rPh sb="1" eb="3">
      <t>ﾀﾞﾝﾒ</t>
    </rPh>
    <rPh sb="4" eb="6">
      <t>ｶｲﾄｳ</t>
    </rPh>
    <rPh sb="6" eb="9">
      <t>ｼﾞｷﾞｮｳｼｮ</t>
    </rPh>
    <rPh sb="9" eb="10">
      <t>ｽｳ</t>
    </rPh>
    <rPh sb="11" eb="12">
      <t>ﾀｲ</t>
    </rPh>
    <rPh sb="14" eb="16">
      <t>ﾜﾘｱｲ</t>
    </rPh>
    <phoneticPr fontId="2" type="halfwidthKatakana"/>
  </si>
  <si>
    <t>就業規則を作成
している</t>
    <rPh sb="0" eb="2">
      <t>シュウギョウ</t>
    </rPh>
    <rPh sb="2" eb="4">
      <t>キソク</t>
    </rPh>
    <rPh sb="5" eb="7">
      <t>サクセイ</t>
    </rPh>
    <phoneticPr fontId="2"/>
  </si>
  <si>
    <t>就業規則を作成
していない</t>
    <rPh sb="0" eb="2">
      <t>シュウギョウ</t>
    </rPh>
    <rPh sb="2" eb="4">
      <t>キソク</t>
    </rPh>
    <rPh sb="5" eb="7">
      <t>サクセイ</t>
    </rPh>
    <phoneticPr fontId="2"/>
  </si>
  <si>
    <t>無回答</t>
    <rPh sb="0" eb="3">
      <t>ムカイトウ</t>
    </rPh>
    <phoneticPr fontId="2"/>
  </si>
  <si>
    <t>表７　週休制の状況</t>
    <rPh sb="0" eb="1">
      <t>ヒョウ</t>
    </rPh>
    <rPh sb="3" eb="5">
      <t>シュウキュウ</t>
    </rPh>
    <rPh sb="5" eb="6">
      <t>セイ</t>
    </rPh>
    <rPh sb="7" eb="9">
      <t>ジョウキョウ</t>
    </rPh>
    <phoneticPr fontId="2"/>
  </si>
  <si>
    <t>２段目：回答事業所数に対する週休制の形態の割合</t>
    <rPh sb="1" eb="3">
      <t>ﾀﾞﾝﾒ</t>
    </rPh>
    <rPh sb="4" eb="6">
      <t>ｶｲﾄｳ</t>
    </rPh>
    <rPh sb="6" eb="9">
      <t>ｼﾞｷﾞｮｳｼｮ</t>
    </rPh>
    <rPh sb="9" eb="10">
      <t>ｽｳ</t>
    </rPh>
    <rPh sb="11" eb="12">
      <t>ﾀｲ</t>
    </rPh>
    <rPh sb="14" eb="17">
      <t>ｼｭｳｷｭｳｾｲ</t>
    </rPh>
    <rPh sb="18" eb="20">
      <t>ｹｲﾀｲ</t>
    </rPh>
    <rPh sb="21" eb="23">
      <t>ﾜﾘｱｲ</t>
    </rPh>
    <phoneticPr fontId="2" type="halfwidthKatakana"/>
  </si>
  <si>
    <t>回答
事業所数</t>
    <rPh sb="0" eb="2">
      <t>カイトウ</t>
    </rPh>
    <rPh sb="3" eb="6">
      <t>ジギョウショ</t>
    </rPh>
    <rPh sb="6" eb="7">
      <t>カズ</t>
    </rPh>
    <phoneticPr fontId="2"/>
  </si>
  <si>
    <t>週休
１日制</t>
    <rPh sb="0" eb="2">
      <t>シュウキュウ</t>
    </rPh>
    <rPh sb="4" eb="5">
      <t>ニチ</t>
    </rPh>
    <rPh sb="5" eb="6">
      <t>セイ</t>
    </rPh>
    <phoneticPr fontId="2"/>
  </si>
  <si>
    <t>週休
１日半制</t>
    <rPh sb="0" eb="2">
      <t>シュウキュウ</t>
    </rPh>
    <rPh sb="4" eb="5">
      <t>ニチ</t>
    </rPh>
    <rPh sb="5" eb="6">
      <t>ハン</t>
    </rPh>
    <rPh sb="6" eb="7">
      <t>セイ</t>
    </rPh>
    <phoneticPr fontId="2"/>
  </si>
  <si>
    <t>何らかの
週休
２日制</t>
    <rPh sb="0" eb="1">
      <t>ナン</t>
    </rPh>
    <rPh sb="5" eb="7">
      <t>シュウキュウ</t>
    </rPh>
    <rPh sb="9" eb="10">
      <t>ニチ</t>
    </rPh>
    <rPh sb="10" eb="11">
      <t>セイ</t>
    </rPh>
    <phoneticPr fontId="2"/>
  </si>
  <si>
    <t>その他
（週休３日制、３勤３休など）</t>
    <rPh sb="2" eb="3">
      <t>タ</t>
    </rPh>
    <rPh sb="5" eb="7">
      <t>シュウキュウ</t>
    </rPh>
    <rPh sb="8" eb="9">
      <t>ニチ</t>
    </rPh>
    <rPh sb="9" eb="10">
      <t>セイ</t>
    </rPh>
    <rPh sb="12" eb="13">
      <t>キン</t>
    </rPh>
    <rPh sb="14" eb="15">
      <t>キュウ</t>
    </rPh>
    <phoneticPr fontId="2"/>
  </si>
  <si>
    <t>変形
休日制
（４週４休）</t>
    <rPh sb="0" eb="1">
      <t>ヘン</t>
    </rPh>
    <rPh sb="1" eb="2">
      <t>ケイ</t>
    </rPh>
    <rPh sb="3" eb="5">
      <t>キュウジツ</t>
    </rPh>
    <rPh sb="5" eb="6">
      <t>セイ</t>
    </rPh>
    <rPh sb="9" eb="10">
      <t>シュウ</t>
    </rPh>
    <rPh sb="11" eb="12">
      <t>キュウ</t>
    </rPh>
    <phoneticPr fontId="2"/>
  </si>
  <si>
    <t>完全
週休
２日制</t>
    <rPh sb="0" eb="2">
      <t>カンゼン</t>
    </rPh>
    <rPh sb="3" eb="5">
      <t>シュウキュウ</t>
    </rPh>
    <rPh sb="7" eb="8">
      <t>ニチ</t>
    </rPh>
    <rPh sb="8" eb="9">
      <t>セイ</t>
    </rPh>
    <phoneticPr fontId="2"/>
  </si>
  <si>
    <t>その他の週休
２日制</t>
    <rPh sb="2" eb="3">
      <t>タ</t>
    </rPh>
    <rPh sb="4" eb="6">
      <t>シュウキュウ</t>
    </rPh>
    <rPh sb="8" eb="9">
      <t>ニチ</t>
    </rPh>
    <rPh sb="9" eb="10">
      <t>セイ</t>
    </rPh>
    <phoneticPr fontId="2"/>
  </si>
  <si>
    <t>卸売業・小売業</t>
    <rPh sb="2" eb="3">
      <t>ギョウ</t>
    </rPh>
    <phoneticPr fontId="2"/>
  </si>
  <si>
    <t>金融業・保険業</t>
    <rPh sb="2" eb="3">
      <t>ギョウ</t>
    </rPh>
    <phoneticPr fontId="2"/>
  </si>
  <si>
    <t>表８　所定外労働（残業）の状況</t>
    <rPh sb="0" eb="1">
      <t>ヒョウ</t>
    </rPh>
    <rPh sb="3" eb="5">
      <t>ショテイ</t>
    </rPh>
    <rPh sb="5" eb="6">
      <t>ガイ</t>
    </rPh>
    <rPh sb="6" eb="8">
      <t>ロウドウ</t>
    </rPh>
    <rPh sb="9" eb="11">
      <t>ザンギョウ</t>
    </rPh>
    <rPh sb="13" eb="15">
      <t>ジョウキョウ</t>
    </rPh>
    <phoneticPr fontId="2"/>
  </si>
  <si>
    <t>（単位：社、時間）</t>
    <rPh sb="1" eb="3">
      <t>ﾀﾝｲ</t>
    </rPh>
    <rPh sb="4" eb="5">
      <t>ｼｬ</t>
    </rPh>
    <rPh sb="6" eb="8">
      <t>ｼﾞｶﾝ</t>
    </rPh>
    <phoneticPr fontId="2" type="halfwidthKatakana"/>
  </si>
  <si>
    <t>1人当たり所定外労働の状況（年計）</t>
    <rPh sb="0" eb="2">
      <t>ヒトリ</t>
    </rPh>
    <rPh sb="2" eb="3">
      <t>ア</t>
    </rPh>
    <rPh sb="5" eb="7">
      <t>ショテイ</t>
    </rPh>
    <rPh sb="7" eb="8">
      <t>ガイ</t>
    </rPh>
    <rPh sb="8" eb="10">
      <t>ロウドウ</t>
    </rPh>
    <rPh sb="11" eb="13">
      <t>ジョウキョウ</t>
    </rPh>
    <rPh sb="14" eb="15">
      <t>ネン</t>
    </rPh>
    <rPh sb="15" eb="16">
      <t>ケイ</t>
    </rPh>
    <phoneticPr fontId="2"/>
  </si>
  <si>
    <t>所定外労働時間数</t>
    <rPh sb="0" eb="2">
      <t>ショテイ</t>
    </rPh>
    <rPh sb="2" eb="3">
      <t>ガイ</t>
    </rPh>
    <rPh sb="3" eb="5">
      <t>ロウドウ</t>
    </rPh>
    <rPh sb="5" eb="7">
      <t>ジカン</t>
    </rPh>
    <rPh sb="7" eb="8">
      <t>スウ</t>
    </rPh>
    <phoneticPr fontId="2"/>
  </si>
  <si>
    <t>表９　恒常的な所定外労働（残業）削減のための取組　（複数回答）</t>
    <rPh sb="0" eb="1">
      <t>ヒョウ</t>
    </rPh>
    <rPh sb="3" eb="5">
      <t>コウジョウ</t>
    </rPh>
    <rPh sb="5" eb="6">
      <t>テキ</t>
    </rPh>
    <rPh sb="7" eb="9">
      <t>ショテイ</t>
    </rPh>
    <rPh sb="9" eb="10">
      <t>ガイ</t>
    </rPh>
    <rPh sb="10" eb="12">
      <t>ロウドウ</t>
    </rPh>
    <rPh sb="13" eb="15">
      <t>ザンギョウ</t>
    </rPh>
    <rPh sb="16" eb="18">
      <t>サクゲン</t>
    </rPh>
    <rPh sb="22" eb="23">
      <t>ト</t>
    </rPh>
    <rPh sb="23" eb="24">
      <t>ク</t>
    </rPh>
    <rPh sb="26" eb="28">
      <t>フクスウ</t>
    </rPh>
    <rPh sb="28" eb="30">
      <t>カイトウ</t>
    </rPh>
    <phoneticPr fontId="2"/>
  </si>
  <si>
    <t>３段目：取組をしている事業所での取組内容の割合（複数回答）</t>
    <rPh sb="1" eb="3">
      <t>ﾀﾞﾝﾒ</t>
    </rPh>
    <rPh sb="4" eb="5">
      <t>ﾄ</t>
    </rPh>
    <rPh sb="5" eb="6">
      <t>ｸ</t>
    </rPh>
    <rPh sb="11" eb="14">
      <t>ｼﾞｷﾞｮｳｼｮ</t>
    </rPh>
    <rPh sb="16" eb="18">
      <t>ﾄﾘｸﾐ</t>
    </rPh>
    <rPh sb="18" eb="20">
      <t>ﾅｲﾖｳ</t>
    </rPh>
    <rPh sb="21" eb="23">
      <t>ﾜﾘｱｲ</t>
    </rPh>
    <rPh sb="24" eb="26">
      <t>ﾌｸｽｳ</t>
    </rPh>
    <rPh sb="26" eb="28">
      <t>ｶｲﾄｳ</t>
    </rPh>
    <phoneticPr fontId="2" type="halfwidthKatakana"/>
  </si>
  <si>
    <t>（単位：社、％）</t>
    <rPh sb="1" eb="3">
      <t>タンイ</t>
    </rPh>
    <rPh sb="4" eb="5">
      <t>シャ</t>
    </rPh>
    <phoneticPr fontId="2"/>
  </si>
  <si>
    <t>取組を
している</t>
    <rPh sb="0" eb="1">
      <t>ト</t>
    </rPh>
    <rPh sb="1" eb="2">
      <t>ク</t>
    </rPh>
    <phoneticPr fontId="2"/>
  </si>
  <si>
    <t>特になし</t>
    <rPh sb="0" eb="1">
      <t>トク</t>
    </rPh>
    <phoneticPr fontId="2"/>
  </si>
  <si>
    <t>業務量や
内容に
見合った
人員配置を工夫</t>
    <rPh sb="0" eb="2">
      <t>ギョウム</t>
    </rPh>
    <rPh sb="2" eb="3">
      <t>リョウ</t>
    </rPh>
    <rPh sb="5" eb="7">
      <t>ナイヨウ</t>
    </rPh>
    <rPh sb="9" eb="11">
      <t>ミア</t>
    </rPh>
    <rPh sb="14" eb="15">
      <t>ジンジ</t>
    </rPh>
    <rPh sb="15" eb="16">
      <t>イン</t>
    </rPh>
    <rPh sb="16" eb="18">
      <t>ハイチ</t>
    </rPh>
    <rPh sb="19" eb="21">
      <t>クフウ</t>
    </rPh>
    <phoneticPr fontId="2"/>
  </si>
  <si>
    <t>業務内容の共有化</t>
    <rPh sb="0" eb="2">
      <t>ギョウム</t>
    </rPh>
    <rPh sb="2" eb="4">
      <t>ナイヨウ</t>
    </rPh>
    <rPh sb="5" eb="8">
      <t>キョウユウカ</t>
    </rPh>
    <phoneticPr fontId="2"/>
  </si>
  <si>
    <t>残業の事前申請の徹底</t>
    <rPh sb="0" eb="2">
      <t>ザンギョウ</t>
    </rPh>
    <rPh sb="3" eb="5">
      <t>ジゼン</t>
    </rPh>
    <rPh sb="5" eb="7">
      <t>シンセイ</t>
    </rPh>
    <rPh sb="8" eb="10">
      <t>テッテイ</t>
    </rPh>
    <phoneticPr fontId="2"/>
  </si>
  <si>
    <t>変形労働時間制の導入</t>
    <rPh sb="0" eb="2">
      <t>ヘンケイ</t>
    </rPh>
    <rPh sb="2" eb="4">
      <t>ロウドウ</t>
    </rPh>
    <rPh sb="4" eb="6">
      <t>ジカン</t>
    </rPh>
    <rPh sb="6" eb="7">
      <t>セイ</t>
    </rPh>
    <rPh sb="8" eb="10">
      <t>ドウニュウ</t>
    </rPh>
    <phoneticPr fontId="2"/>
  </si>
  <si>
    <t>フレックスタイム制の導入</t>
    <rPh sb="8" eb="9">
      <t>セイ</t>
    </rPh>
    <rPh sb="10" eb="12">
      <t>ドウニュウ</t>
    </rPh>
    <phoneticPr fontId="2"/>
  </si>
  <si>
    <t>裁量労働制の導入</t>
    <rPh sb="0" eb="2">
      <t>サイリョウ</t>
    </rPh>
    <rPh sb="2" eb="4">
      <t>ロウドウ</t>
    </rPh>
    <rPh sb="4" eb="5">
      <t>セイ</t>
    </rPh>
    <rPh sb="6" eb="8">
      <t>ドウニュウ</t>
    </rPh>
    <phoneticPr fontId="2"/>
  </si>
  <si>
    <t>管理者に対する研修・教育</t>
    <rPh sb="0" eb="2">
      <t>カンリ</t>
    </rPh>
    <rPh sb="2" eb="3">
      <t>シャ</t>
    </rPh>
    <rPh sb="4" eb="5">
      <t>タイ</t>
    </rPh>
    <rPh sb="7" eb="9">
      <t>ケンシュウ</t>
    </rPh>
    <rPh sb="10" eb="12">
      <t>キョウイク</t>
    </rPh>
    <phoneticPr fontId="2"/>
  </si>
  <si>
    <t>残業削減のための数値目標設定</t>
    <rPh sb="0" eb="2">
      <t>ザンギョウ</t>
    </rPh>
    <rPh sb="2" eb="4">
      <t>サクゲン</t>
    </rPh>
    <rPh sb="8" eb="10">
      <t>スウチ</t>
    </rPh>
    <rPh sb="10" eb="12">
      <t>モクヒョウ</t>
    </rPh>
    <rPh sb="12" eb="14">
      <t>セッテイ</t>
    </rPh>
    <phoneticPr fontId="2"/>
  </si>
  <si>
    <t>ノー残業デー等の
実施</t>
    <rPh sb="2" eb="4">
      <t>ザンギョウ</t>
    </rPh>
    <rPh sb="6" eb="7">
      <t>トウ</t>
    </rPh>
    <rPh sb="9" eb="11">
      <t>ジッシ</t>
    </rPh>
    <phoneticPr fontId="2"/>
  </si>
  <si>
    <t>その他※</t>
    <rPh sb="2" eb="3">
      <t>ホカ</t>
    </rPh>
    <phoneticPr fontId="2"/>
  </si>
  <si>
    <t>※その他･･･定時帰社の呼びかけ、ＩＴ化等の設備投資　等</t>
    <rPh sb="3" eb="4">
      <t>ホカ</t>
    </rPh>
    <rPh sb="7" eb="9">
      <t>テイジ</t>
    </rPh>
    <rPh sb="9" eb="11">
      <t>キシャ</t>
    </rPh>
    <rPh sb="12" eb="13">
      <t>ヨ</t>
    </rPh>
    <rPh sb="19" eb="20">
      <t>カ</t>
    </rPh>
    <rPh sb="20" eb="21">
      <t>トウ</t>
    </rPh>
    <rPh sb="22" eb="24">
      <t>セツビ</t>
    </rPh>
    <rPh sb="24" eb="26">
      <t>トウシ</t>
    </rPh>
    <rPh sb="27" eb="28">
      <t>トウ</t>
    </rPh>
    <phoneticPr fontId="2"/>
  </si>
  <si>
    <t>表１０　年次有給休暇の状況</t>
    <rPh sb="0" eb="1">
      <t>ヒョウ</t>
    </rPh>
    <rPh sb="4" eb="6">
      <t>ネンジ</t>
    </rPh>
    <rPh sb="6" eb="8">
      <t>ユウキュウ</t>
    </rPh>
    <rPh sb="8" eb="10">
      <t>キュウカ</t>
    </rPh>
    <rPh sb="11" eb="13">
      <t>ジョウキョウ</t>
    </rPh>
    <phoneticPr fontId="2"/>
  </si>
  <si>
    <t>（単位：社、日、％）</t>
    <rPh sb="1" eb="3">
      <t>ﾀﾝｲ</t>
    </rPh>
    <rPh sb="4" eb="5">
      <t>ｼｬ</t>
    </rPh>
    <rPh sb="6" eb="7">
      <t>ﾆﾁ</t>
    </rPh>
    <phoneticPr fontId="2" type="halfwidthKatakana"/>
  </si>
  <si>
    <t>年次有給休暇の状況（１人当たり）</t>
    <rPh sb="0" eb="2">
      <t>ネンジ</t>
    </rPh>
    <rPh sb="2" eb="4">
      <t>ユウキュウ</t>
    </rPh>
    <rPh sb="4" eb="6">
      <t>キュウカ</t>
    </rPh>
    <rPh sb="7" eb="9">
      <t>ジョウキョウ</t>
    </rPh>
    <rPh sb="11" eb="12">
      <t>ニン</t>
    </rPh>
    <rPh sb="12" eb="13">
      <t>ア</t>
    </rPh>
    <phoneticPr fontId="2"/>
  </si>
  <si>
    <t>平均
付与日数</t>
    <rPh sb="0" eb="2">
      <t>ヘイキン</t>
    </rPh>
    <rPh sb="3" eb="5">
      <t>フヨ</t>
    </rPh>
    <rPh sb="5" eb="7">
      <t>ニッスウ</t>
    </rPh>
    <phoneticPr fontId="2"/>
  </si>
  <si>
    <t>平均
取得日数</t>
    <rPh sb="0" eb="2">
      <t>ヘイキン</t>
    </rPh>
    <rPh sb="3" eb="5">
      <t>シュトク</t>
    </rPh>
    <rPh sb="5" eb="7">
      <t>ニッスウ</t>
    </rPh>
    <phoneticPr fontId="2"/>
  </si>
  <si>
    <t>取得率</t>
    <rPh sb="0" eb="2">
      <t>シュトク</t>
    </rPh>
    <rPh sb="2" eb="3">
      <t>リツ</t>
    </rPh>
    <phoneticPr fontId="2"/>
  </si>
  <si>
    <t>表１１　年次有給休暇取得促進のための取組　（複数回答）</t>
    <rPh sb="0" eb="1">
      <t>ヒョウ</t>
    </rPh>
    <rPh sb="4" eb="6">
      <t>ネンジ</t>
    </rPh>
    <rPh sb="6" eb="8">
      <t>ユウキュウ</t>
    </rPh>
    <rPh sb="8" eb="10">
      <t>キュウカ</t>
    </rPh>
    <rPh sb="10" eb="12">
      <t>シュトク</t>
    </rPh>
    <rPh sb="12" eb="14">
      <t>ソクシン</t>
    </rPh>
    <rPh sb="18" eb="20">
      <t>トリクミ</t>
    </rPh>
    <rPh sb="22" eb="24">
      <t>フクスウ</t>
    </rPh>
    <rPh sb="24" eb="26">
      <t>カイトウ</t>
    </rPh>
    <phoneticPr fontId="2"/>
  </si>
  <si>
    <t>年または
月初めに
休暇取得
計画書を
作成</t>
    <rPh sb="0" eb="1">
      <t>ネン</t>
    </rPh>
    <rPh sb="5" eb="6">
      <t>ツキ</t>
    </rPh>
    <rPh sb="6" eb="7">
      <t>ハジ</t>
    </rPh>
    <rPh sb="10" eb="12">
      <t>キュウカ</t>
    </rPh>
    <rPh sb="12" eb="14">
      <t>シュトク</t>
    </rPh>
    <rPh sb="15" eb="17">
      <t>ケイカク</t>
    </rPh>
    <rPh sb="17" eb="18">
      <t>ショ</t>
    </rPh>
    <rPh sb="20" eb="22">
      <t>サクセイ</t>
    </rPh>
    <phoneticPr fontId="2"/>
  </si>
  <si>
    <t>計画的
付与制度
の導入</t>
    <rPh sb="0" eb="3">
      <t>ケイカクテキ</t>
    </rPh>
    <rPh sb="4" eb="6">
      <t>フヨ</t>
    </rPh>
    <rPh sb="6" eb="8">
      <t>セイド</t>
    </rPh>
    <rPh sb="10" eb="12">
      <t>ドウニュウ</t>
    </rPh>
    <phoneticPr fontId="2"/>
  </si>
  <si>
    <t>「年休取得促進月間」等の実施</t>
    <rPh sb="1" eb="3">
      <t>ネンキュウ</t>
    </rPh>
    <rPh sb="3" eb="5">
      <t>シュトク</t>
    </rPh>
    <rPh sb="5" eb="7">
      <t>ソクシン</t>
    </rPh>
    <rPh sb="7" eb="9">
      <t>ゲッカン</t>
    </rPh>
    <rPh sb="10" eb="11">
      <t>トウ</t>
    </rPh>
    <rPh sb="12" eb="14">
      <t>ジッシ</t>
    </rPh>
    <phoneticPr fontId="2"/>
  </si>
  <si>
    <t>時間・半日
単位等の
分割付与
の導入</t>
    <rPh sb="0" eb="2">
      <t>ジカン</t>
    </rPh>
    <rPh sb="3" eb="5">
      <t>ハンニチ</t>
    </rPh>
    <rPh sb="6" eb="9">
      <t>タンイトウ</t>
    </rPh>
    <rPh sb="11" eb="13">
      <t>ブンカツ</t>
    </rPh>
    <rPh sb="13" eb="15">
      <t>フヨ</t>
    </rPh>
    <rPh sb="17" eb="19">
      <t>ドウニュウ</t>
    </rPh>
    <phoneticPr fontId="2"/>
  </si>
  <si>
    <t>年休取得を促進した管理者を評価する仕組みの導入</t>
    <rPh sb="0" eb="2">
      <t>ネンキュウ</t>
    </rPh>
    <rPh sb="2" eb="4">
      <t>シュトク</t>
    </rPh>
    <rPh sb="5" eb="7">
      <t>ソクシン</t>
    </rPh>
    <rPh sb="9" eb="12">
      <t>カンリシャ</t>
    </rPh>
    <rPh sb="13" eb="15">
      <t>ヒョウカ</t>
    </rPh>
    <rPh sb="17" eb="19">
      <t>シク</t>
    </rPh>
    <rPh sb="21" eb="23">
      <t>ドウニュウ</t>
    </rPh>
    <phoneticPr fontId="2"/>
  </si>
  <si>
    <t>研修や
掲示、
通知など
による
普及啓発</t>
    <rPh sb="0" eb="2">
      <t>ケンシュウ</t>
    </rPh>
    <rPh sb="4" eb="6">
      <t>ケイジ</t>
    </rPh>
    <rPh sb="8" eb="10">
      <t>ツウチ</t>
    </rPh>
    <rPh sb="17" eb="19">
      <t>フキュウ</t>
    </rPh>
    <rPh sb="19" eb="21">
      <t>ケイハツ</t>
    </rPh>
    <phoneticPr fontId="2"/>
  </si>
  <si>
    <t>業務内容の共有化等業務を相互補完できる体制づくり</t>
    <rPh sb="0" eb="2">
      <t>ギョウム</t>
    </rPh>
    <rPh sb="2" eb="4">
      <t>ナイヨウ</t>
    </rPh>
    <rPh sb="5" eb="8">
      <t>キョウユウカ</t>
    </rPh>
    <rPh sb="8" eb="9">
      <t>トウ</t>
    </rPh>
    <rPh sb="9" eb="11">
      <t>ギョウム</t>
    </rPh>
    <rPh sb="12" eb="14">
      <t>ソウゴ</t>
    </rPh>
    <rPh sb="14" eb="16">
      <t>ホカン</t>
    </rPh>
    <rPh sb="19" eb="21">
      <t>タイセイ</t>
    </rPh>
    <phoneticPr fontId="2"/>
  </si>
  <si>
    <t>※その他･･･年休取得促進日の設定、連休に合わせた取得促進　等</t>
    <rPh sb="3" eb="4">
      <t>ホカ</t>
    </rPh>
    <rPh sb="7" eb="9">
      <t>ネンキュウ</t>
    </rPh>
    <rPh sb="9" eb="11">
      <t>シュトク</t>
    </rPh>
    <rPh sb="11" eb="13">
      <t>ソクシン</t>
    </rPh>
    <rPh sb="13" eb="14">
      <t>ビ</t>
    </rPh>
    <rPh sb="15" eb="17">
      <t>セッテイ</t>
    </rPh>
    <rPh sb="18" eb="20">
      <t>レンキュウ</t>
    </rPh>
    <rPh sb="21" eb="22">
      <t>ア</t>
    </rPh>
    <rPh sb="25" eb="27">
      <t>シュトク</t>
    </rPh>
    <rPh sb="27" eb="29">
      <t>ソクシン</t>
    </rPh>
    <rPh sb="30" eb="31">
      <t>トウ</t>
    </rPh>
    <phoneticPr fontId="2"/>
  </si>
  <si>
    <t>１段目：事業所数または過去３年以内に正規従業員に転換した労働者数</t>
    <rPh sb="1" eb="3">
      <t>ﾀﾞﾝﾒ</t>
    </rPh>
    <rPh sb="4" eb="7">
      <t>ｼﾞｷﾞｮｳｼｮ</t>
    </rPh>
    <rPh sb="7" eb="8">
      <t>ｽｳ</t>
    </rPh>
    <rPh sb="11" eb="13">
      <t>ｶｺ</t>
    </rPh>
    <rPh sb="14" eb="15">
      <t>ﾈﾝ</t>
    </rPh>
    <rPh sb="15" eb="17">
      <t>ｲﾅｲ</t>
    </rPh>
    <rPh sb="18" eb="20">
      <t>ｾｲｷ</t>
    </rPh>
    <rPh sb="20" eb="23">
      <t>ｼﾞｭｳｷﾞｮｳｲﾝ</t>
    </rPh>
    <rPh sb="24" eb="26">
      <t>ﾃﾝｶﾝ</t>
    </rPh>
    <rPh sb="28" eb="31">
      <t>ﾛｳﾄﾞｳｼｬ</t>
    </rPh>
    <rPh sb="31" eb="32">
      <t>ｽｳ</t>
    </rPh>
    <phoneticPr fontId="2" type="halfwidthKatakana"/>
  </si>
  <si>
    <t>無期転換ルールに該当する非正規従業員数（過去３か年合計）</t>
    <rPh sb="0" eb="4">
      <t>ムキテンカン</t>
    </rPh>
    <rPh sb="8" eb="10">
      <t>ガイトウ</t>
    </rPh>
    <rPh sb="12" eb="15">
      <t>ヒセイキ</t>
    </rPh>
    <rPh sb="15" eb="19">
      <t>ジュウギョウインスウ</t>
    </rPh>
    <rPh sb="20" eb="22">
      <t>カコ</t>
    </rPh>
    <rPh sb="24" eb="25">
      <t>ネン</t>
    </rPh>
    <rPh sb="25" eb="27">
      <t>ゴウケイ</t>
    </rPh>
    <phoneticPr fontId="2"/>
  </si>
  <si>
    <t>パートタイム労働者</t>
    <rPh sb="6" eb="9">
      <t>ロウドウシャ</t>
    </rPh>
    <phoneticPr fontId="2"/>
  </si>
  <si>
    <t>派遣労働者</t>
    <rPh sb="0" eb="2">
      <t>ハケン</t>
    </rPh>
    <rPh sb="2" eb="5">
      <t>ロウドウシャ</t>
    </rPh>
    <phoneticPr fontId="2"/>
  </si>
  <si>
    <t>転換制度なし</t>
    <rPh sb="0" eb="2">
      <t>テンカン</t>
    </rPh>
    <rPh sb="2" eb="4">
      <t>セイド</t>
    </rPh>
    <phoneticPr fontId="2"/>
  </si>
  <si>
    <t>男性</t>
    <rPh sb="0" eb="2">
      <t>ダンセイ</t>
    </rPh>
    <phoneticPr fontId="2"/>
  </si>
  <si>
    <t>女性</t>
    <rPh sb="0" eb="2">
      <t>ジョセイ</t>
    </rPh>
    <phoneticPr fontId="2"/>
  </si>
  <si>
    <t>転換制度
あり</t>
    <rPh sb="0" eb="2">
      <t>テンカン</t>
    </rPh>
    <rPh sb="2" eb="4">
      <t>セイド</t>
    </rPh>
    <phoneticPr fontId="2"/>
  </si>
  <si>
    <t>転換した人数（過去3年以内）</t>
    <rPh sb="0" eb="2">
      <t>テンカン</t>
    </rPh>
    <rPh sb="4" eb="6">
      <t>ニンズウ</t>
    </rPh>
    <rPh sb="7" eb="9">
      <t>カコ</t>
    </rPh>
    <rPh sb="10" eb="11">
      <t>ネン</t>
    </rPh>
    <rPh sb="11" eb="13">
      <t>イナイ</t>
    </rPh>
    <phoneticPr fontId="2"/>
  </si>
  <si>
    <t>再掲</t>
  </si>
  <si>
    <t>その他</t>
    <rPh sb="2" eb="3">
      <t>タ</t>
    </rPh>
    <phoneticPr fontId="2"/>
  </si>
  <si>
    <t>表１３－１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</si>
  <si>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表１３－２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</si>
  <si>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３段目：育児休業制度規定がある事業所での利用できる期間の割合</t>
    <rPh sb="1" eb="3">
      <t>ﾀﾞﾝﾒ</t>
    </rPh>
    <rPh sb="4" eb="6">
      <t>ｲｸｼﾞ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</si>
  <si>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（パートタイム労働者）</t>
    <rPh sb="7" eb="10">
      <t>ロウドウシャ</t>
    </rPh>
    <phoneticPr fontId="2"/>
  </si>
  <si>
    <t>規定
あり</t>
    <rPh sb="0" eb="2">
      <t>キテイ</t>
    </rPh>
    <phoneticPr fontId="2"/>
  </si>
  <si>
    <t>規定
なし</t>
    <rPh sb="0" eb="2">
      <t>キテイ</t>
    </rPh>
    <phoneticPr fontId="2"/>
  </si>
  <si>
    <t>子が１歳（特別の場合２歳）未満</t>
    <rPh sb="0" eb="1">
      <t>コ</t>
    </rPh>
    <rPh sb="3" eb="4">
      <t>サイ</t>
    </rPh>
    <rPh sb="13" eb="15">
      <t>ミマン</t>
    </rPh>
    <phoneticPr fontId="2"/>
  </si>
  <si>
    <t>子が１歳２ヶ月未満（パパ・ママ育休プラス）</t>
    <rPh sb="0" eb="1">
      <t>コ</t>
    </rPh>
    <rPh sb="3" eb="4">
      <t>サイ</t>
    </rPh>
    <rPh sb="6" eb="7">
      <t>ゲツ</t>
    </rPh>
    <rPh sb="7" eb="9">
      <t>ミマン</t>
    </rPh>
    <rPh sb="15" eb="16">
      <t>イク</t>
    </rPh>
    <rPh sb="16" eb="17">
      <t>キュウ</t>
    </rPh>
    <phoneticPr fontId="2"/>
  </si>
  <si>
    <t>うち
法規定
以上
計</t>
    <rPh sb="3" eb="4">
      <t>ホウ</t>
    </rPh>
    <rPh sb="4" eb="6">
      <t>キテイ</t>
    </rPh>
    <rPh sb="7" eb="9">
      <t>イジョウ</t>
    </rPh>
    <rPh sb="10" eb="11">
      <t>ケイ</t>
    </rPh>
    <phoneticPr fontId="2"/>
  </si>
  <si>
    <t>子が２歳
未満</t>
    <rPh sb="0" eb="1">
      <t>コ</t>
    </rPh>
    <rPh sb="3" eb="4">
      <t>サイ</t>
    </rPh>
    <rPh sb="5" eb="7">
      <t>ミマン</t>
    </rPh>
    <phoneticPr fontId="2"/>
  </si>
  <si>
    <t>子が３歳
未満</t>
    <rPh sb="0" eb="1">
      <t>コ</t>
    </rPh>
    <rPh sb="3" eb="4">
      <t>サイ</t>
    </rPh>
    <rPh sb="5" eb="7">
      <t>ミマン</t>
    </rPh>
    <phoneticPr fontId="2"/>
  </si>
  <si>
    <t>子が３歳
以上</t>
    <rPh sb="0" eb="1">
      <t>コ</t>
    </rPh>
    <rPh sb="3" eb="4">
      <t>サイ</t>
    </rPh>
    <rPh sb="5" eb="7">
      <t>イジョウ</t>
    </rPh>
    <phoneticPr fontId="2"/>
  </si>
  <si>
    <t>１段目：事業所数または出産者、育児休業取得者、育児休暇取得者人数</t>
    <rPh sb="11" eb="13">
      <t>シュッサン</t>
    </rPh>
    <rPh sb="13" eb="14">
      <t>シャ</t>
    </rPh>
    <rPh sb="15" eb="17">
      <t>イクジ</t>
    </rPh>
    <rPh sb="17" eb="19">
      <t>キュウギョウ</t>
    </rPh>
    <rPh sb="19" eb="22">
      <t>シュトクシャ</t>
    </rPh>
    <rPh sb="23" eb="25">
      <t>イクジ</t>
    </rPh>
    <rPh sb="25" eb="27">
      <t>キュウカ</t>
    </rPh>
    <rPh sb="27" eb="30">
      <t>シュトクシャ</t>
    </rPh>
    <rPh sb="30" eb="31">
      <t>ニン</t>
    </rPh>
    <rPh sb="31" eb="32">
      <t>スウ</t>
    </rPh>
    <phoneticPr fontId="2"/>
  </si>
  <si>
    <t>２段目：出産者人数に対する割合</t>
    <rPh sb="4" eb="6">
      <t>シュッサン</t>
    </rPh>
    <rPh sb="6" eb="7">
      <t>シャ</t>
    </rPh>
    <rPh sb="7" eb="9">
      <t>ニンズウ</t>
    </rPh>
    <rPh sb="10" eb="11">
      <t>タイ</t>
    </rPh>
    <phoneticPr fontId="2"/>
  </si>
  <si>
    <t>回答
事業所数（正規）</t>
    <rPh sb="0" eb="2">
      <t>カイトウ</t>
    </rPh>
    <rPh sb="3" eb="6">
      <t>ジギョウショ</t>
    </rPh>
    <rPh sb="6" eb="7">
      <t>スウ</t>
    </rPh>
    <rPh sb="8" eb="10">
      <t>セイキ</t>
    </rPh>
    <phoneticPr fontId="2"/>
  </si>
  <si>
    <t>回答
事業所数（パート）</t>
    <rPh sb="0" eb="2">
      <t>カイトウ</t>
    </rPh>
    <rPh sb="3" eb="6">
      <t>ジギョウショ</t>
    </rPh>
    <rPh sb="6" eb="7">
      <t>スウ</t>
    </rPh>
    <phoneticPr fontId="2"/>
  </si>
  <si>
    <t>男　　　　　　　性</t>
    <rPh sb="0" eb="1">
      <t>オトコ</t>
    </rPh>
    <rPh sb="8" eb="9">
      <t>セイ</t>
    </rPh>
    <phoneticPr fontId="2"/>
  </si>
  <si>
    <t>女　　　　　　　性</t>
    <rPh sb="0" eb="1">
      <t>オンナ</t>
    </rPh>
    <rPh sb="8" eb="9">
      <t>セイ</t>
    </rPh>
    <phoneticPr fontId="2"/>
  </si>
  <si>
    <t>（配偶者が）出産した者</t>
    <rPh sb="1" eb="4">
      <t>ハイグウシャ</t>
    </rPh>
    <rPh sb="6" eb="8">
      <t>シュッサン</t>
    </rPh>
    <rPh sb="10" eb="11">
      <t>モノ</t>
    </rPh>
    <phoneticPr fontId="2"/>
  </si>
  <si>
    <t>育児休業を開始した者</t>
    <rPh sb="0" eb="2">
      <t>イクジ</t>
    </rPh>
    <rPh sb="2" eb="4">
      <t>キュウギョウ</t>
    </rPh>
    <rPh sb="5" eb="7">
      <t>カイシ</t>
    </rPh>
    <rPh sb="9" eb="10">
      <t>モノ</t>
    </rPh>
    <phoneticPr fontId="2"/>
  </si>
  <si>
    <t>育児休業以外の休暇を取得した者</t>
    <rPh sb="0" eb="2">
      <t>イクジ</t>
    </rPh>
    <rPh sb="2" eb="4">
      <t>キュウギョウ</t>
    </rPh>
    <rPh sb="4" eb="6">
      <t>イガイ</t>
    </rPh>
    <rPh sb="7" eb="9">
      <t>キュウカ</t>
    </rPh>
    <rPh sb="10" eb="12">
      <t>シュトク</t>
    </rPh>
    <rPh sb="14" eb="15">
      <t>モノ</t>
    </rPh>
    <phoneticPr fontId="2"/>
  </si>
  <si>
    <t>出産した者</t>
    <rPh sb="0" eb="2">
      <t>シュッサン</t>
    </rPh>
    <rPh sb="4" eb="5">
      <t>モノ</t>
    </rPh>
    <phoneticPr fontId="2"/>
  </si>
  <si>
    <t>育児休業および育児休業以外の休暇を取得した者</t>
    <rPh sb="0" eb="4">
      <t>イクジキュウギョウ</t>
    </rPh>
    <rPh sb="7" eb="9">
      <t>イクジ</t>
    </rPh>
    <rPh sb="9" eb="11">
      <t>キュウギョウ</t>
    </rPh>
    <rPh sb="11" eb="13">
      <t>イガイ</t>
    </rPh>
    <rPh sb="14" eb="16">
      <t>キュウカ</t>
    </rPh>
    <rPh sb="17" eb="19">
      <t>シュトク</t>
    </rPh>
    <rPh sb="21" eb="22">
      <t>モノ</t>
    </rPh>
    <phoneticPr fontId="2"/>
  </si>
  <si>
    <t>正規</t>
    <rPh sb="0" eb="2">
      <t>セイキ</t>
    </rPh>
    <phoneticPr fontId="2"/>
  </si>
  <si>
    <t>パート</t>
    <phoneticPr fontId="2"/>
  </si>
  <si>
    <t>-</t>
    <phoneticPr fontId="2"/>
  </si>
  <si>
    <t>※令和5年度調査より調査対象期間を変更しているため、時系列比較には注意を要する。</t>
    <phoneticPr fontId="2"/>
  </si>
  <si>
    <t>表１５－１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</si>
  <si>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phoneticPr fontId="2"/>
  </si>
  <si>
    <t>２段目：育児休業取得者の利用期間別割合</t>
  </si>
  <si>
    <t>(男女計）</t>
  </si>
  <si>
    <t>（単位：社、人、％）</t>
  </si>
  <si>
    <t xml:space="preserve">
回答
事業所数
（正規）</t>
    <rPh sb="4" eb="7">
      <t>ジギョウショ</t>
    </rPh>
    <phoneticPr fontId="2"/>
  </si>
  <si>
    <r>
      <t xml:space="preserve">
回答
事業所数
</t>
    </r>
    <r>
      <rPr>
        <sz val="10"/>
        <rFont val="ＭＳ Ｐ明朝"/>
        <family val="1"/>
        <charset val="128"/>
      </rPr>
      <t>（パート）</t>
    </r>
    <rPh sb="1" eb="3">
      <t>カイトウ</t>
    </rPh>
    <rPh sb="4" eb="6">
      <t>ジギョウ</t>
    </rPh>
    <rPh sb="6" eb="7">
      <t>ショ</t>
    </rPh>
    <rPh sb="7" eb="8">
      <t>スウ</t>
    </rPh>
    <phoneticPr fontId="2"/>
  </si>
  <si>
    <t>合　　　　　　　　　　　　　　　　　計</t>
  </si>
  <si>
    <t>正規従業員</t>
  </si>
  <si>
    <t>パートタイム労働者</t>
  </si>
  <si>
    <t>育児休業取得者</t>
    <rPh sb="4" eb="6">
      <t>シュトク</t>
    </rPh>
    <phoneticPr fontId="2"/>
  </si>
  <si>
    <t>５日
未満</t>
    <rPh sb="1" eb="2">
      <t>ニチ</t>
    </rPh>
    <rPh sb="3" eb="5">
      <t>ミマン</t>
    </rPh>
    <phoneticPr fontId="2"/>
  </si>
  <si>
    <t>５日～２週間</t>
    <rPh sb="1" eb="2">
      <t>ニチ</t>
    </rPh>
    <rPh sb="4" eb="6">
      <t>シュウカン</t>
    </rPh>
    <phoneticPr fontId="2"/>
  </si>
  <si>
    <t>２週間～１ヵ月</t>
    <rPh sb="1" eb="3">
      <t>シュウカン</t>
    </rPh>
    <rPh sb="6" eb="7">
      <t>ゲツ</t>
    </rPh>
    <phoneticPr fontId="2"/>
  </si>
  <si>
    <t>１～３ヵ月未満</t>
    <rPh sb="4" eb="5">
      <t>ゲツ</t>
    </rPh>
    <rPh sb="5" eb="7">
      <t>ミマン</t>
    </rPh>
    <phoneticPr fontId="2"/>
  </si>
  <si>
    <t>３～６ヵ月未満</t>
    <rPh sb="4" eb="5">
      <t>ゲツ</t>
    </rPh>
    <rPh sb="5" eb="7">
      <t>ミマン</t>
    </rPh>
    <phoneticPr fontId="2"/>
  </si>
  <si>
    <t>６～８ヵ月未満</t>
    <rPh sb="4" eb="5">
      <t>ゲツ</t>
    </rPh>
    <rPh sb="5" eb="7">
      <t>ミマン</t>
    </rPh>
    <phoneticPr fontId="2"/>
  </si>
  <si>
    <t>８～10ヵ月未満</t>
    <rPh sb="5" eb="6">
      <t>ゲツ</t>
    </rPh>
    <rPh sb="6" eb="8">
      <t>ミマン</t>
    </rPh>
    <phoneticPr fontId="2"/>
  </si>
  <si>
    <t>10～12ヵ月未満</t>
    <rPh sb="6" eb="7">
      <t>ゲツ</t>
    </rPh>
    <rPh sb="7" eb="9">
      <t>ミマン</t>
    </rPh>
    <phoneticPr fontId="2"/>
  </si>
  <si>
    <t>12～18ヵ月未満</t>
  </si>
  <si>
    <t>18～24ヵ月未満</t>
  </si>
  <si>
    <t>24～36ヵ月未満</t>
    <rPh sb="6" eb="7">
      <t>ゲツ</t>
    </rPh>
    <rPh sb="7" eb="9">
      <t>ミマン</t>
    </rPh>
    <phoneticPr fontId="2"/>
  </si>
  <si>
    <t>36ヵ月以上</t>
    <phoneticPr fontId="2"/>
  </si>
  <si>
    <t>計</t>
  </si>
  <si>
    <t>※令和5年度調査より調査対象期間を変更しているため、時系列比較には注意を要する。</t>
  </si>
  <si>
    <t>表１５－２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</si>
  <si>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(男性）</t>
  </si>
  <si>
    <t xml:space="preserve">
回答
事業所数
（正規）</t>
    <phoneticPr fontId="2"/>
  </si>
  <si>
    <t>育児休業取得者</t>
  </si>
  <si>
    <t>産業</t>
  </si>
  <si>
    <t>運輸・通信業、
電気・ガス・水道業</t>
  </si>
  <si>
    <t>企業規模</t>
  </si>
  <si>
    <t>9人以下</t>
  </si>
  <si>
    <t>10～29人</t>
  </si>
  <si>
    <t>30～49人</t>
  </si>
  <si>
    <t>50～99人</t>
  </si>
  <si>
    <t>300人以上</t>
  </si>
  <si>
    <t>（再掲）</t>
  </si>
  <si>
    <t>30人以上</t>
  </si>
  <si>
    <t>表１５－３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</si>
  <si>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rPh sb="1" eb="3">
      <t>ﾀﾞﾝﾒ</t>
    </rPh>
    <rPh sb="4" eb="7">
      <t>ｼﾞｷﾞｮｳｼｮ</t>
    </rPh>
    <rPh sb="7" eb="8">
      <t>ｽｳ</t>
    </rPh>
    <rPh sb="11" eb="13">
      <t>ｲｸｼﾞ</t>
    </rPh>
    <rPh sb="13" eb="15">
      <t>ｷｭｳｷﾞｮｳ</t>
    </rPh>
    <rPh sb="15" eb="18">
      <t>ｼｭﾄｸｼｬ</t>
    </rPh>
    <rPh sb="18" eb="19">
      <t>ｶｽﾞ</t>
    </rPh>
    <phoneticPr fontId="2" type="halfwidthKatakana"/>
  </si>
  <si>
    <t>２段目：育児休業取得者の利用期間別割合</t>
    <rPh sb="1" eb="3">
      <t>ﾀﾞﾝﾒ</t>
    </rPh>
    <rPh sb="4" eb="6">
      <t>ｲｸｼﾞ</t>
    </rPh>
    <rPh sb="6" eb="8">
      <t>ｷｭｳｷﾞｮｳ</t>
    </rPh>
    <rPh sb="8" eb="11">
      <t>ｼｭﾄｸｼｬ</t>
    </rPh>
    <rPh sb="12" eb="14">
      <t>ﾘﾖｳ</t>
    </rPh>
    <rPh sb="14" eb="16">
      <t>ｷｶﾝ</t>
    </rPh>
    <rPh sb="16" eb="17">
      <t>ﾍﾞﾂ</t>
    </rPh>
    <rPh sb="17" eb="19">
      <t>ﾜﾘｱｲ</t>
    </rPh>
    <phoneticPr fontId="2" type="halfwidthKatakana"/>
  </si>
  <si>
    <t>(女性）</t>
    <rPh sb="1" eb="2">
      <t>オンナ</t>
    </rPh>
    <phoneticPr fontId="2"/>
  </si>
  <si>
    <t>表１５-４　育児のための休暇取得者の取得期間別内訳</t>
    <rPh sb="12" eb="14">
      <t>キュウカ</t>
    </rPh>
    <rPh sb="14" eb="16">
      <t>シュトク</t>
    </rPh>
    <rPh sb="16" eb="17">
      <t>シャ</t>
    </rPh>
    <phoneticPr fontId="2"/>
  </si>
  <si>
    <t>育児のための休暇
取得者</t>
    <rPh sb="6" eb="8">
      <t>キュウカ</t>
    </rPh>
    <rPh sb="9" eb="11">
      <t>シュトク</t>
    </rPh>
    <phoneticPr fontId="2"/>
  </si>
  <si>
    <t>１日</t>
    <rPh sb="1" eb="2">
      <t>ニチ</t>
    </rPh>
    <phoneticPr fontId="2"/>
  </si>
  <si>
    <t>２日</t>
    <rPh sb="1" eb="2">
      <t>ニチ</t>
    </rPh>
    <phoneticPr fontId="2"/>
  </si>
  <si>
    <t>３日</t>
    <rPh sb="1" eb="2">
      <t>ニチ</t>
    </rPh>
    <phoneticPr fontId="2"/>
  </si>
  <si>
    <t>４日</t>
    <rPh sb="1" eb="2">
      <t>ニチ</t>
    </rPh>
    <phoneticPr fontId="2"/>
  </si>
  <si>
    <t>５日～
２週間
未満</t>
    <rPh sb="1" eb="2">
      <t>ニチ</t>
    </rPh>
    <rPh sb="5" eb="7">
      <t>シュウカン</t>
    </rPh>
    <rPh sb="8" eb="10">
      <t>ミマン</t>
    </rPh>
    <phoneticPr fontId="2"/>
  </si>
  <si>
    <t>２週間～１ヵ月
未満</t>
    <rPh sb="1" eb="3">
      <t>シュウカン</t>
    </rPh>
    <rPh sb="6" eb="7">
      <t>ゲツ</t>
    </rPh>
    <rPh sb="8" eb="10">
      <t>ミマン</t>
    </rPh>
    <phoneticPr fontId="2"/>
  </si>
  <si>
    <t>１か月
以上</t>
    <rPh sb="4" eb="6">
      <t>イジョウ</t>
    </rPh>
    <phoneticPr fontId="2"/>
  </si>
  <si>
    <t>表１５－５　　育児のための休暇取得者の取得期間別内訳</t>
    <phoneticPr fontId="2"/>
  </si>
  <si>
    <t>表１５－６　　育児のための休暇取得者の取得期間別内訳</t>
    <rPh sb="7" eb="9">
      <t>イクジ</t>
    </rPh>
    <rPh sb="13" eb="15">
      <t>キュウカ</t>
    </rPh>
    <rPh sb="15" eb="17">
      <t>シュトク</t>
    </rPh>
    <rPh sb="17" eb="18">
      <t>シャ</t>
    </rPh>
    <rPh sb="19" eb="21">
      <t>シュトク</t>
    </rPh>
    <rPh sb="21" eb="23">
      <t>キカン</t>
    </rPh>
    <rPh sb="23" eb="24">
      <t>ベツ</t>
    </rPh>
    <rPh sb="24" eb="26">
      <t>ウチワケ</t>
    </rPh>
    <phoneticPr fontId="2"/>
  </si>
  <si>
    <t>表１６－１　育児休業制度を取得する際の課題（複数回答）</t>
    <rPh sb="0" eb="1">
      <t>ヒョウ</t>
    </rPh>
    <rPh sb="6" eb="8">
      <t>イクジ</t>
    </rPh>
    <rPh sb="8" eb="10">
      <t>キュウギョウ</t>
    </rPh>
    <rPh sb="10" eb="12">
      <t>セイド</t>
    </rPh>
    <rPh sb="13" eb="15">
      <t>シュトク</t>
    </rPh>
    <rPh sb="17" eb="18">
      <t>サイ</t>
    </rPh>
    <rPh sb="19" eb="21">
      <t>カダイ</t>
    </rPh>
    <rPh sb="22" eb="24">
      <t>フクスウ</t>
    </rPh>
    <rPh sb="24" eb="26">
      <t>カイトウ</t>
    </rPh>
    <phoneticPr fontId="2"/>
  </si>
  <si>
    <t>３段目：課題があると回答した事業所数に対する割合（複数回答）</t>
    <rPh sb="1" eb="3">
      <t>ﾀﾞﾝﾒ</t>
    </rPh>
    <rPh sb="4" eb="6">
      <t>ｶﾀﾞｲ</t>
    </rPh>
    <rPh sb="10" eb="12">
      <t>ｶｲﾄｳ</t>
    </rPh>
    <rPh sb="14" eb="17">
      <t>ｼﾞｷﾞｮｳｼｮ</t>
    </rPh>
    <rPh sb="17" eb="18">
      <t>ｽｳ</t>
    </rPh>
    <rPh sb="19" eb="20">
      <t>ﾀｲ</t>
    </rPh>
    <rPh sb="22" eb="24">
      <t>ﾜﾘｱｲ</t>
    </rPh>
    <rPh sb="25" eb="27">
      <t>ﾌｸｽｳ</t>
    </rPh>
    <rPh sb="27" eb="29">
      <t>ｶｲﾄｳ</t>
    </rPh>
    <phoneticPr fontId="2" type="halfwidthKatakana"/>
  </si>
  <si>
    <t>（男性）</t>
    <rPh sb="1" eb="3">
      <t>ダンセイ</t>
    </rPh>
    <phoneticPr fontId="2"/>
  </si>
  <si>
    <t>課題が
ある</t>
    <rPh sb="0" eb="2">
      <t>カダイ</t>
    </rPh>
    <phoneticPr fontId="2"/>
  </si>
  <si>
    <t>休業後の復職率が低い</t>
    <rPh sb="0" eb="2">
      <t>キュウギョウ</t>
    </rPh>
    <rPh sb="2" eb="3">
      <t>ゴ</t>
    </rPh>
    <rPh sb="4" eb="6">
      <t>フクショク</t>
    </rPh>
    <rPh sb="6" eb="7">
      <t>リツ</t>
    </rPh>
    <rPh sb="8" eb="9">
      <t>ヒク</t>
    </rPh>
    <phoneticPr fontId="2"/>
  </si>
  <si>
    <t>休業中・復職後の能力維持が困難</t>
    <rPh sb="0" eb="3">
      <t>キュウギョウチュウ</t>
    </rPh>
    <rPh sb="4" eb="6">
      <t>フクショク</t>
    </rPh>
    <rPh sb="6" eb="7">
      <t>ゴ</t>
    </rPh>
    <rPh sb="8" eb="10">
      <t>ノウリョク</t>
    </rPh>
    <rPh sb="10" eb="12">
      <t>イジ</t>
    </rPh>
    <rPh sb="13" eb="15">
      <t>コンナン</t>
    </rPh>
    <phoneticPr fontId="2"/>
  </si>
  <si>
    <t>代替要員の採用や教育等に費用がかかり、企業の負担が大きい</t>
    <rPh sb="0" eb="2">
      <t>ダイタイ</t>
    </rPh>
    <rPh sb="2" eb="4">
      <t>ヨウイン</t>
    </rPh>
    <rPh sb="5" eb="7">
      <t>サイヨウ</t>
    </rPh>
    <rPh sb="8" eb="10">
      <t>キョウイク</t>
    </rPh>
    <rPh sb="10" eb="11">
      <t>トウ</t>
    </rPh>
    <rPh sb="12" eb="14">
      <t>ヒヨウ</t>
    </rPh>
    <rPh sb="19" eb="21">
      <t>キギョウ</t>
    </rPh>
    <rPh sb="22" eb="24">
      <t>フタン</t>
    </rPh>
    <rPh sb="25" eb="26">
      <t>オオ</t>
    </rPh>
    <phoneticPr fontId="2"/>
  </si>
  <si>
    <t>代替要員では遂行できない業務内容であり、代替が困難</t>
    <rPh sb="0" eb="2">
      <t>ダイタイ</t>
    </rPh>
    <rPh sb="2" eb="4">
      <t>ヨウイン</t>
    </rPh>
    <rPh sb="6" eb="8">
      <t>スイコウ</t>
    </rPh>
    <rPh sb="12" eb="14">
      <t>ギョウム</t>
    </rPh>
    <rPh sb="14" eb="16">
      <t>ナイヨウ</t>
    </rPh>
    <rPh sb="20" eb="22">
      <t>ダイタイ</t>
    </rPh>
    <rPh sb="23" eb="25">
      <t>コンナン</t>
    </rPh>
    <phoneticPr fontId="2"/>
  </si>
  <si>
    <t>対象となる従業員が育児休業制度についてよく分かっていない</t>
    <rPh sb="0" eb="2">
      <t>タイショウ</t>
    </rPh>
    <rPh sb="5" eb="8">
      <t>ジュウギョウイン</t>
    </rPh>
    <rPh sb="9" eb="11">
      <t>イクジ</t>
    </rPh>
    <rPh sb="11" eb="13">
      <t>キュウギョウ</t>
    </rPh>
    <rPh sb="13" eb="15">
      <t>セイド</t>
    </rPh>
    <rPh sb="21" eb="22">
      <t>ワ</t>
    </rPh>
    <phoneticPr fontId="2"/>
  </si>
  <si>
    <t>上司・同僚など、他の従業員の理解を得るのが難しい</t>
    <rPh sb="0" eb="2">
      <t>ジョウシ</t>
    </rPh>
    <rPh sb="3" eb="5">
      <t>ドウリョウ</t>
    </rPh>
    <rPh sb="8" eb="9">
      <t>ホカ</t>
    </rPh>
    <rPh sb="10" eb="13">
      <t>ジュウギョウイン</t>
    </rPh>
    <rPh sb="14" eb="16">
      <t>リカイ</t>
    </rPh>
    <rPh sb="17" eb="18">
      <t>エ</t>
    </rPh>
    <rPh sb="21" eb="22">
      <t>ムズカ</t>
    </rPh>
    <phoneticPr fontId="2"/>
  </si>
  <si>
    <t>収入が減るので、本人が取得したがらない</t>
    <rPh sb="0" eb="2">
      <t>シュウニュウ</t>
    </rPh>
    <rPh sb="3" eb="4">
      <t>ヘ</t>
    </rPh>
    <rPh sb="8" eb="10">
      <t>ホンニン</t>
    </rPh>
    <rPh sb="11" eb="13">
      <t>シュトク</t>
    </rPh>
    <phoneticPr fontId="2"/>
  </si>
  <si>
    <t>昇進・昇給への影響を心配して、本人が取得したがらない</t>
    <rPh sb="0" eb="2">
      <t>ショウシン</t>
    </rPh>
    <rPh sb="3" eb="5">
      <t>ショウキュウ</t>
    </rPh>
    <rPh sb="7" eb="9">
      <t>エイキョウ</t>
    </rPh>
    <rPh sb="10" eb="12">
      <t>シンパイ</t>
    </rPh>
    <rPh sb="15" eb="17">
      <t>ホンニン</t>
    </rPh>
    <rPh sb="18" eb="20">
      <t>シュトク</t>
    </rPh>
    <phoneticPr fontId="2"/>
  </si>
  <si>
    <t>表１６－２　育児休業制度を取得する際の課題（複数回答）</t>
    <phoneticPr fontId="2"/>
  </si>
  <si>
    <t>１段目：事業所数</t>
  </si>
  <si>
    <t>２段目：回答事業所数に対する割合</t>
  </si>
  <si>
    <t>３段目：課題があると回答した事業所数に対する割合（複数回答）</t>
  </si>
  <si>
    <t>（女性）</t>
    <rPh sb="1" eb="3">
      <t>ジョセイ</t>
    </rPh>
    <phoneticPr fontId="2"/>
  </si>
  <si>
    <t>（単位：社、％）</t>
  </si>
  <si>
    <t>回答
事業所数</t>
  </si>
  <si>
    <t>課題が
ある</t>
  </si>
  <si>
    <t>特になし</t>
  </si>
  <si>
    <t>無回答</t>
  </si>
  <si>
    <t>休業後の復職率が低い</t>
    <phoneticPr fontId="2"/>
  </si>
  <si>
    <t>休業中・復職後の能力維持が困難</t>
  </si>
  <si>
    <t>代替要員の採用や教育等に費用がかかり、企業の負担が大きい</t>
  </si>
  <si>
    <t>代替要員では遂行できない業務内容であり、代替が困難</t>
  </si>
  <si>
    <t>対象となる従業員が育児休業制度についてよく分かっていない</t>
  </si>
  <si>
    <t>上司・同僚など、他の従業員の理解を得るのが難しい</t>
  </si>
  <si>
    <t>収入が減るので、本人が取得したがらない</t>
  </si>
  <si>
    <t>昇進・昇給への影響を心配して、本人が取得したがらない</t>
  </si>
  <si>
    <t>左記チェック（ゼロならOK）</t>
  </si>
  <si>
    <t>卸売業・小売業</t>
  </si>
  <si>
    <t>金融業・保険業</t>
  </si>
  <si>
    <t>表１７　妊娠または出産により退職した女性労働者</t>
    <rPh sb="0" eb="1">
      <t>ヒョウ</t>
    </rPh>
    <rPh sb="4" eb="6">
      <t>ニンシン</t>
    </rPh>
    <rPh sb="9" eb="11">
      <t>シュッサン</t>
    </rPh>
    <rPh sb="14" eb="16">
      <t>タイショク</t>
    </rPh>
    <rPh sb="18" eb="20">
      <t>ジョセイ</t>
    </rPh>
    <rPh sb="20" eb="23">
      <t>ロウドウシャ</t>
    </rPh>
    <phoneticPr fontId="2"/>
  </si>
  <si>
    <t>１段目：事業所数または人数</t>
    <rPh sb="1" eb="3">
      <t>ﾀﾞﾝﾒ</t>
    </rPh>
    <rPh sb="4" eb="7">
      <t>ｼﾞｷﾞｮｳｼｮ</t>
    </rPh>
    <rPh sb="7" eb="8">
      <t>ｽｳ</t>
    </rPh>
    <rPh sb="11" eb="13">
      <t>ﾆﾝｽﾞｳ</t>
    </rPh>
    <phoneticPr fontId="2" type="halfwidthKatakana"/>
  </si>
  <si>
    <t>２段目：出産した者に対する出産後退職者の割合</t>
    <rPh sb="1" eb="3">
      <t>ﾀﾞﾝﾒ</t>
    </rPh>
    <rPh sb="4" eb="6">
      <t>ｼｭｯｻﾝ</t>
    </rPh>
    <rPh sb="8" eb="9">
      <t>ｼｬ</t>
    </rPh>
    <rPh sb="10" eb="11">
      <t>ﾀｲ</t>
    </rPh>
    <rPh sb="13" eb="15">
      <t>ｼｭｯｻﾝ</t>
    </rPh>
    <rPh sb="15" eb="16">
      <t>ｺﾞ</t>
    </rPh>
    <rPh sb="16" eb="19">
      <t>ﾀｲｼｮｸｼｬ</t>
    </rPh>
    <rPh sb="20" eb="22">
      <t>ﾜﾘｱｲ</t>
    </rPh>
    <phoneticPr fontId="2" type="halfwidthKatakana"/>
  </si>
  <si>
    <t>回答
事業所数
（正規）</t>
    <rPh sb="0" eb="2">
      <t>カイトウ</t>
    </rPh>
    <rPh sb="3" eb="6">
      <t>ジギョウショ</t>
    </rPh>
    <rPh sb="6" eb="7">
      <t>スウ</t>
    </rPh>
    <rPh sb="9" eb="11">
      <t>セイキ</t>
    </rPh>
    <phoneticPr fontId="2"/>
  </si>
  <si>
    <t>回答
事業所数
（パート）</t>
    <rPh sb="0" eb="2">
      <t>カイトウ</t>
    </rPh>
    <rPh sb="3" eb="6">
      <t>ジギョウショ</t>
    </rPh>
    <rPh sb="6" eb="7">
      <t>スウ</t>
    </rPh>
    <phoneticPr fontId="2"/>
  </si>
  <si>
    <t>正規従業員</t>
    <rPh sb="0" eb="2">
      <t>セイキ</t>
    </rPh>
    <rPh sb="2" eb="5">
      <t>ジュウギョウイン</t>
    </rPh>
    <phoneticPr fontId="2"/>
  </si>
  <si>
    <r>
      <t xml:space="preserve">出産した者
</t>
    </r>
    <r>
      <rPr>
        <sz val="8"/>
        <rFont val="ＭＳ Ｐ明朝"/>
        <family val="1"/>
        <charset val="128"/>
      </rPr>
      <t>（※１）</t>
    </r>
    <rPh sb="0" eb="2">
      <t>シュッサン</t>
    </rPh>
    <rPh sb="4" eb="5">
      <t>モノ</t>
    </rPh>
    <phoneticPr fontId="2"/>
  </si>
  <si>
    <r>
      <t xml:space="preserve">出産前
退職者
</t>
    </r>
    <r>
      <rPr>
        <sz val="8"/>
        <rFont val="ＭＳ Ｐ明朝"/>
        <family val="1"/>
        <charset val="128"/>
      </rPr>
      <t>（※２）</t>
    </r>
    <rPh sb="0" eb="2">
      <t>シュッサン</t>
    </rPh>
    <rPh sb="2" eb="3">
      <t>マエ</t>
    </rPh>
    <rPh sb="4" eb="7">
      <t>タイショクシャ</t>
    </rPh>
    <phoneticPr fontId="2"/>
  </si>
  <si>
    <r>
      <t xml:space="preserve">出産後
退職者
</t>
    </r>
    <r>
      <rPr>
        <sz val="8"/>
        <rFont val="ＭＳ Ｐ明朝"/>
        <family val="1"/>
        <charset val="128"/>
      </rPr>
      <t>（※３）</t>
    </r>
    <rPh sb="0" eb="2">
      <t>シュッサン</t>
    </rPh>
    <rPh sb="2" eb="3">
      <t>ゴ</t>
    </rPh>
    <rPh sb="4" eb="7">
      <t>タイショクシャ</t>
    </rPh>
    <phoneticPr fontId="2"/>
  </si>
  <si>
    <t>表１８－１　育児･介護による退職者の再雇用制度の有無</t>
    <rPh sb="0" eb="1">
      <t>ヒョウ</t>
    </rPh>
    <rPh sb="6" eb="8">
      <t>イクジ</t>
    </rPh>
    <rPh sb="9" eb="11">
      <t>カイゴ</t>
    </rPh>
    <rPh sb="14" eb="17">
      <t>タイショクシャ</t>
    </rPh>
    <rPh sb="18" eb="21">
      <t>サイコヨウ</t>
    </rPh>
    <rPh sb="21" eb="23">
      <t>セイド</t>
    </rPh>
    <rPh sb="24" eb="26">
      <t>ウム</t>
    </rPh>
    <phoneticPr fontId="2"/>
  </si>
  <si>
    <t>３段目：制度あり（なし）事業所に対する割合</t>
    <rPh sb="1" eb="3">
      <t>ﾀﾞﾝﾒ</t>
    </rPh>
    <rPh sb="4" eb="6">
      <t>ｾｲﾄﾞ</t>
    </rPh>
    <rPh sb="12" eb="15">
      <t>ｼﾞｷﾞｮｳｼｮ</t>
    </rPh>
    <rPh sb="16" eb="17">
      <t>ﾀｲ</t>
    </rPh>
    <rPh sb="19" eb="21">
      <t>ﾜﾘｱｲ</t>
    </rPh>
    <phoneticPr fontId="2" type="halfwidthKatakana"/>
  </si>
  <si>
    <t>再雇用
制度あり</t>
    <rPh sb="0" eb="3">
      <t>サイコヨウ</t>
    </rPh>
    <rPh sb="4" eb="6">
      <t>セイド</t>
    </rPh>
    <phoneticPr fontId="2"/>
  </si>
  <si>
    <t>再雇用
制度なし</t>
    <rPh sb="0" eb="3">
      <t>サイコヨウ</t>
    </rPh>
    <rPh sb="4" eb="6">
      <t>セイド</t>
    </rPh>
    <phoneticPr fontId="2"/>
  </si>
  <si>
    <t>正規従業員として再雇用する</t>
    <rPh sb="0" eb="2">
      <t>セイキ</t>
    </rPh>
    <rPh sb="2" eb="5">
      <t>ジュウギョウイン</t>
    </rPh>
    <rPh sb="8" eb="11">
      <t>サイコヨウ</t>
    </rPh>
    <phoneticPr fontId="2"/>
  </si>
  <si>
    <t>正規従業員に準じて再雇用する</t>
    <rPh sb="0" eb="2">
      <t>セイキ</t>
    </rPh>
    <rPh sb="2" eb="5">
      <t>ジュウギョウイン</t>
    </rPh>
    <rPh sb="6" eb="7">
      <t>ジュン</t>
    </rPh>
    <rPh sb="9" eb="12">
      <t>サイコヨウ</t>
    </rPh>
    <phoneticPr fontId="2"/>
  </si>
  <si>
    <t>パートタイム労働者として再雇用する</t>
    <rPh sb="6" eb="9">
      <t>ロウドウシャ</t>
    </rPh>
    <rPh sb="12" eb="15">
      <t>サイコヨウ</t>
    </rPh>
    <phoneticPr fontId="2"/>
  </si>
  <si>
    <t>慣行としてある</t>
    <rPh sb="0" eb="2">
      <t>カンコウ</t>
    </rPh>
    <phoneticPr fontId="2"/>
  </si>
  <si>
    <t>制度･慣行ともないが今後検討したい</t>
    <rPh sb="0" eb="2">
      <t>セイド</t>
    </rPh>
    <rPh sb="3" eb="5">
      <t>カンコウ</t>
    </rPh>
    <rPh sb="10" eb="12">
      <t>コンゴ</t>
    </rPh>
    <rPh sb="12" eb="14">
      <t>ケントウ</t>
    </rPh>
    <phoneticPr fontId="2"/>
  </si>
  <si>
    <t>制度･慣行もなく今後検討する予定がない</t>
    <rPh sb="0" eb="2">
      <t>セイド</t>
    </rPh>
    <rPh sb="3" eb="5">
      <t>カンコウ</t>
    </rPh>
    <rPh sb="8" eb="10">
      <t>コンゴ</t>
    </rPh>
    <rPh sb="10" eb="12">
      <t>ケントウ</t>
    </rPh>
    <rPh sb="14" eb="16">
      <t>ヨテイ</t>
    </rPh>
    <phoneticPr fontId="2"/>
  </si>
  <si>
    <t>卸売業・小売業</t>
    <rPh sb="0" eb="3">
      <t>オロシウリギョウ</t>
    </rPh>
    <rPh sb="4" eb="6">
      <t>コウリ</t>
    </rPh>
    <rPh sb="6" eb="7">
      <t>ギョウ</t>
    </rPh>
    <phoneticPr fontId="2"/>
  </si>
  <si>
    <t>表１８－２　育児･介護による退職者の再雇用実績の有無</t>
    <rPh sb="0" eb="1">
      <t>ヒョウ</t>
    </rPh>
    <rPh sb="6" eb="8">
      <t>イクジ</t>
    </rPh>
    <rPh sb="9" eb="11">
      <t>カイゴ</t>
    </rPh>
    <rPh sb="14" eb="17">
      <t>タイショクシャ</t>
    </rPh>
    <rPh sb="18" eb="21">
      <t>サイコヨウ</t>
    </rPh>
    <rPh sb="21" eb="23">
      <t>ジッセキ</t>
    </rPh>
    <rPh sb="24" eb="26">
      <t>ウム</t>
    </rPh>
    <phoneticPr fontId="2"/>
  </si>
  <si>
    <t>回答事業所数
（再雇用制度のある事業所と慣行としてある事業所の計）</t>
    <rPh sb="0" eb="2">
      <t>カイトウ</t>
    </rPh>
    <rPh sb="2" eb="5">
      <t>ジギョウショ</t>
    </rPh>
    <rPh sb="5" eb="6">
      <t>スウ</t>
    </rPh>
    <rPh sb="8" eb="11">
      <t>サイコヨウ</t>
    </rPh>
    <rPh sb="11" eb="13">
      <t>セイド</t>
    </rPh>
    <rPh sb="16" eb="19">
      <t>ジギョウショ</t>
    </rPh>
    <rPh sb="20" eb="22">
      <t>カンコウ</t>
    </rPh>
    <rPh sb="27" eb="30">
      <t>ジギョウショ</t>
    </rPh>
    <rPh sb="31" eb="32">
      <t>ケイ</t>
    </rPh>
    <phoneticPr fontId="2"/>
  </si>
  <si>
    <t>昨年度実績あり</t>
    <rPh sb="0" eb="3">
      <t>サクネンド</t>
    </rPh>
    <rPh sb="3" eb="5">
      <t>ジッセキ</t>
    </rPh>
    <phoneticPr fontId="2"/>
  </si>
  <si>
    <t>本年度実績あり</t>
    <rPh sb="0" eb="3">
      <t>ホンネンド</t>
    </rPh>
    <rPh sb="3" eb="5">
      <t>ジッセキ</t>
    </rPh>
    <phoneticPr fontId="2"/>
  </si>
  <si>
    <t>本年度再雇用予定</t>
    <rPh sb="0" eb="3">
      <t>ホンネンド</t>
    </rPh>
    <rPh sb="3" eb="6">
      <t>サイコヨウ</t>
    </rPh>
    <rPh sb="6" eb="8">
      <t>ヨテイ</t>
    </rPh>
    <phoneticPr fontId="2"/>
  </si>
  <si>
    <t>昨年度以降
実績（予定）なし</t>
    <rPh sb="0" eb="3">
      <t>サクネンド</t>
    </rPh>
    <rPh sb="3" eb="5">
      <t>イコウ</t>
    </rPh>
    <rPh sb="6" eb="8">
      <t>ジッセキ</t>
    </rPh>
    <rPh sb="9" eb="11">
      <t>ヨテイ</t>
    </rPh>
    <phoneticPr fontId="2"/>
  </si>
  <si>
    <t>表１９－１　介護休業制度の有無および利用できる期間（就業規則等による規定）</t>
    <rPh sb="6" eb="8">
      <t>カイゴ</t>
    </rPh>
    <phoneticPr fontId="2"/>
  </si>
  <si>
    <t>表１９－２　介護休業制度の有無および利用できる期間（就業規則等による規定）</t>
    <rPh sb="6" eb="8">
      <t>カイゴ</t>
    </rPh>
    <phoneticPr fontId="2"/>
  </si>
  <si>
    <t>３段目：介護休業制度規定がある事業所での利用できる期間の割合</t>
    <rPh sb="1" eb="3">
      <t>ﾀﾞﾝﾒ</t>
    </rPh>
    <rPh sb="4" eb="6">
      <t>ｶｲｺﾞ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</si>
  <si>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（正規従業員）</t>
  </si>
  <si>
    <t>（パートタイム労働者）</t>
  </si>
  <si>
    <t>規定
あり</t>
    <phoneticPr fontId="2"/>
  </si>
  <si>
    <t>規定
なし</t>
  </si>
  <si>
    <t>通算
93日
まで</t>
    <rPh sb="0" eb="2">
      <t>ツウサン</t>
    </rPh>
    <rPh sb="5" eb="6">
      <t>ニチ</t>
    </rPh>
    <phoneticPr fontId="2"/>
  </si>
  <si>
    <t>うち
法規定
以上計</t>
  </si>
  <si>
    <t>93日を
超え
6ヵ月未満</t>
    <rPh sb="2" eb="3">
      <t>ニチ</t>
    </rPh>
    <rPh sb="5" eb="6">
      <t>コ</t>
    </rPh>
    <rPh sb="10" eb="11">
      <t>ゲツ</t>
    </rPh>
    <rPh sb="11" eb="13">
      <t>ミマン</t>
    </rPh>
    <phoneticPr fontId="2"/>
  </si>
  <si>
    <t>6ヵ月</t>
    <rPh sb="2" eb="3">
      <t>ゲツ</t>
    </rPh>
    <phoneticPr fontId="2"/>
  </si>
  <si>
    <t>6ヵ月を
超え
1年未満</t>
    <rPh sb="2" eb="3">
      <t>ツキ</t>
    </rPh>
    <rPh sb="5" eb="6">
      <t>コ</t>
    </rPh>
    <rPh sb="9" eb="10">
      <t>ネン</t>
    </rPh>
    <rPh sb="10" eb="12">
      <t>ミマン</t>
    </rPh>
    <phoneticPr fontId="2"/>
  </si>
  <si>
    <t>1年</t>
    <rPh sb="1" eb="2">
      <t>ネン</t>
    </rPh>
    <phoneticPr fontId="2"/>
  </si>
  <si>
    <t>１年
を超える
期間</t>
    <rPh sb="1" eb="2">
      <t>ネン</t>
    </rPh>
    <rPh sb="4" eb="5">
      <t>コ</t>
    </rPh>
    <rPh sb="8" eb="10">
      <t>キカン</t>
    </rPh>
    <phoneticPr fontId="2"/>
  </si>
  <si>
    <t>期間の
限度はなく必要日数
取得可</t>
    <phoneticPr fontId="2"/>
  </si>
  <si>
    <t>１段目：事業所数または雇用者数、介護休業を開始した者の人数</t>
    <rPh sb="11" eb="14">
      <t>コヨウシャ</t>
    </rPh>
    <rPh sb="14" eb="15">
      <t>スウ</t>
    </rPh>
    <rPh sb="16" eb="18">
      <t>カイゴ</t>
    </rPh>
    <rPh sb="18" eb="20">
      <t>キュウギョウ</t>
    </rPh>
    <rPh sb="21" eb="23">
      <t>カイシ</t>
    </rPh>
    <rPh sb="25" eb="26">
      <t>モノ</t>
    </rPh>
    <rPh sb="27" eb="29">
      <t>ニンズウ</t>
    </rPh>
    <phoneticPr fontId="2"/>
  </si>
  <si>
    <t>２段目：雇用者数に対する割合</t>
    <rPh sb="4" eb="7">
      <t>コヨウシャ</t>
    </rPh>
    <rPh sb="7" eb="8">
      <t>スウ</t>
    </rPh>
    <rPh sb="9" eb="10">
      <t>タイ</t>
    </rPh>
    <phoneticPr fontId="2"/>
  </si>
  <si>
    <t>（単位：社、人、％）</t>
    <rPh sb="4" eb="5">
      <t>シャ</t>
    </rPh>
    <phoneticPr fontId="2"/>
  </si>
  <si>
    <t>男女計</t>
    <rPh sb="0" eb="2">
      <t>ダンジョ</t>
    </rPh>
    <rPh sb="2" eb="3">
      <t>ケイ</t>
    </rPh>
    <phoneticPr fontId="2"/>
  </si>
  <si>
    <t>雇用者数</t>
    <rPh sb="0" eb="3">
      <t>コヨウシャ</t>
    </rPh>
    <rPh sb="3" eb="4">
      <t>スウ</t>
    </rPh>
    <phoneticPr fontId="2"/>
  </si>
  <si>
    <t>介護休業を開始した者</t>
    <rPh sb="0" eb="2">
      <t>カイゴ</t>
    </rPh>
    <rPh sb="2" eb="4">
      <t>キュウギョウ</t>
    </rPh>
    <rPh sb="5" eb="7">
      <t>カイシ</t>
    </rPh>
    <rPh sb="9" eb="10">
      <t>モノ</t>
    </rPh>
    <phoneticPr fontId="2"/>
  </si>
  <si>
    <t>正規</t>
  </si>
  <si>
    <t>パート</t>
  </si>
  <si>
    <t>合計</t>
    <rPh sb="0" eb="2">
      <t>ゴウケイ</t>
    </rPh>
    <phoneticPr fontId="2"/>
  </si>
  <si>
    <t>計</t>
    <phoneticPr fontId="2"/>
  </si>
  <si>
    <t>卸売業・小売業</t>
    <rPh sb="2" eb="3">
      <t>ギョウ</t>
    </rPh>
    <rPh sb="6" eb="7">
      <t>ギョウ</t>
    </rPh>
    <phoneticPr fontId="2"/>
  </si>
  <si>
    <t>企業規模別従業員数計</t>
    <rPh sb="5" eb="8">
      <t>ジュウギョウイン</t>
    </rPh>
    <phoneticPr fontId="2"/>
  </si>
  <si>
    <t>表２１－１　介護休業より復職した者の取得期間別内訳</t>
    <rPh sb="6" eb="8">
      <t>カイゴ</t>
    </rPh>
    <phoneticPr fontId="2"/>
  </si>
  <si>
    <t>１段目：事業所数または介護休業取得者数</t>
    <rPh sb="11" eb="13">
      <t>カイゴ</t>
    </rPh>
    <phoneticPr fontId="2"/>
  </si>
  <si>
    <t>２段目：介護休業取得者の利用期間別割合</t>
    <rPh sb="4" eb="6">
      <t>カイゴ</t>
    </rPh>
    <phoneticPr fontId="2"/>
  </si>
  <si>
    <t>介護休業取得者</t>
    <rPh sb="0" eb="2">
      <t>カイゴ</t>
    </rPh>
    <rPh sb="4" eb="6">
      <t>シュトク</t>
    </rPh>
    <phoneticPr fontId="2"/>
  </si>
  <si>
    <t>１週間未満</t>
    <rPh sb="1" eb="3">
      <t>シュウカン</t>
    </rPh>
    <rPh sb="3" eb="5">
      <t>ミマン</t>
    </rPh>
    <phoneticPr fontId="2"/>
  </si>
  <si>
    <t>１週間～
２週間</t>
    <rPh sb="1" eb="3">
      <t>シュウカン</t>
    </rPh>
    <rPh sb="6" eb="8">
      <t>シュウカン</t>
    </rPh>
    <phoneticPr fontId="2"/>
  </si>
  <si>
    <t>２週間～
１ヵ月</t>
    <rPh sb="1" eb="3">
      <t>シュウカン</t>
    </rPh>
    <rPh sb="7" eb="8">
      <t>ゲツ</t>
    </rPh>
    <phoneticPr fontId="2"/>
  </si>
  <si>
    <t>１～
３ヵ月
未満</t>
    <rPh sb="5" eb="6">
      <t>ゲツ</t>
    </rPh>
    <rPh sb="7" eb="9">
      <t>ミマン</t>
    </rPh>
    <phoneticPr fontId="2"/>
  </si>
  <si>
    <t>３～
６ヵ月
未満</t>
    <rPh sb="5" eb="6">
      <t>ゲツ</t>
    </rPh>
    <rPh sb="7" eb="9">
      <t>ミマン</t>
    </rPh>
    <phoneticPr fontId="2"/>
  </si>
  <si>
    <t>６ヵ月
～１年</t>
    <rPh sb="6" eb="7">
      <t>ネン</t>
    </rPh>
    <phoneticPr fontId="2"/>
  </si>
  <si>
    <t>１年以上</t>
    <rPh sb="1" eb="2">
      <t>ネン</t>
    </rPh>
    <phoneticPr fontId="2"/>
  </si>
  <si>
    <t>表２１－２　介護休業より復職した者の取得期間別内訳</t>
    <rPh sb="6" eb="8">
      <t>カイゴ</t>
    </rPh>
    <phoneticPr fontId="2"/>
  </si>
  <si>
    <t>(男性）</t>
    <rPh sb="2" eb="3">
      <t>セイ</t>
    </rPh>
    <phoneticPr fontId="2"/>
  </si>
  <si>
    <t>表２１－３　介護休業より復職した者の取得期間別内訳</t>
    <rPh sb="6" eb="8">
      <t>カイゴ</t>
    </rPh>
    <phoneticPr fontId="2"/>
  </si>
  <si>
    <t>(女性）</t>
    <rPh sb="1" eb="3">
      <t>ジョセイ</t>
    </rPh>
    <phoneticPr fontId="2"/>
  </si>
  <si>
    <t>表２２　育児のための勤務時間短縮等措置の制度の有無（就業規則等により明文化されているもの）　（複数回答）</t>
    <rPh sb="0" eb="1">
      <t>ヒョウ</t>
    </rPh>
    <rPh sb="4" eb="6">
      <t>イクジ</t>
    </rPh>
    <rPh sb="10" eb="12">
      <t>キンム</t>
    </rPh>
    <rPh sb="12" eb="14">
      <t>ジカン</t>
    </rPh>
    <rPh sb="14" eb="16">
      <t>タンシュク</t>
    </rPh>
    <rPh sb="16" eb="17">
      <t>トウ</t>
    </rPh>
    <rPh sb="17" eb="19">
      <t>ソチ</t>
    </rPh>
    <rPh sb="20" eb="22">
      <t>セイド</t>
    </rPh>
    <rPh sb="23" eb="25">
      <t>ウム</t>
    </rPh>
    <rPh sb="34" eb="37">
      <t>メイブンカ</t>
    </rPh>
    <rPh sb="47" eb="49">
      <t>フクスウ</t>
    </rPh>
    <rPh sb="49" eb="51">
      <t>カイトウ</t>
    </rPh>
    <phoneticPr fontId="2"/>
  </si>
  <si>
    <t>３段目：勤務時間短縮等措置の制度がある事業所での</t>
    <rPh sb="1" eb="3">
      <t>ﾀﾞﾝﾒ</t>
    </rPh>
    <rPh sb="4" eb="6">
      <t>ｷﾝﾑ</t>
    </rPh>
    <rPh sb="6" eb="8">
      <t>ｼﾞｶﾝ</t>
    </rPh>
    <rPh sb="8" eb="10">
      <t>ﾀﾝｼｭｸ</t>
    </rPh>
    <rPh sb="10" eb="11">
      <t>ﾄｳ</t>
    </rPh>
    <rPh sb="11" eb="13">
      <t>ｿﾁ</t>
    </rPh>
    <rPh sb="14" eb="16">
      <t>ｾｲﾄﾞ</t>
    </rPh>
    <rPh sb="19" eb="22">
      <t>ｼﾞｷﾞｮｳｼｮ</t>
    </rPh>
    <phoneticPr fontId="2" type="halfwidthKatakana"/>
  </si>
  <si>
    <t>　　　　　措置内容の割合（複数回答）</t>
    <rPh sb="13" eb="15">
      <t>フクスウ</t>
    </rPh>
    <rPh sb="15" eb="17">
      <t>カイトウ</t>
    </rPh>
    <phoneticPr fontId="2"/>
  </si>
  <si>
    <t>無回答
（不明を含む）</t>
    <rPh sb="0" eb="3">
      <t>ムカイトウ</t>
    </rPh>
    <rPh sb="5" eb="7">
      <t>フメイ</t>
    </rPh>
    <rPh sb="8" eb="9">
      <t>フク</t>
    </rPh>
    <phoneticPr fontId="2"/>
  </si>
  <si>
    <t>短時間
勤務
制度</t>
    <rPh sb="0" eb="3">
      <t>タンジカン</t>
    </rPh>
    <rPh sb="4" eb="6">
      <t>キンム</t>
    </rPh>
    <rPh sb="7" eb="9">
      <t>セイド</t>
    </rPh>
    <phoneticPr fontId="2"/>
  </si>
  <si>
    <t>育児のために利用できるフレックスタイム制</t>
    <rPh sb="0" eb="2">
      <t>イクジ</t>
    </rPh>
    <rPh sb="6" eb="8">
      <t>リヨウ</t>
    </rPh>
    <rPh sb="19" eb="20">
      <t>セイ</t>
    </rPh>
    <phoneticPr fontId="2"/>
  </si>
  <si>
    <t>始業・終業時刻の繰上げ・繰下げ</t>
    <rPh sb="0" eb="2">
      <t>シギョウ</t>
    </rPh>
    <rPh sb="3" eb="5">
      <t>シュウギョウ</t>
    </rPh>
    <rPh sb="5" eb="7">
      <t>ジコク</t>
    </rPh>
    <rPh sb="8" eb="10">
      <t>クリアゲ</t>
    </rPh>
    <phoneticPr fontId="2"/>
  </si>
  <si>
    <t>所定外労働の免除</t>
    <rPh sb="0" eb="3">
      <t>ショテイガイ</t>
    </rPh>
    <rPh sb="3" eb="5">
      <t>ロウドウ</t>
    </rPh>
    <rPh sb="6" eb="8">
      <t>メンジョ</t>
    </rPh>
    <phoneticPr fontId="2"/>
  </si>
  <si>
    <t>事業所内託児施設</t>
    <rPh sb="0" eb="3">
      <t>ジギョウショ</t>
    </rPh>
    <rPh sb="3" eb="4">
      <t>ナイ</t>
    </rPh>
    <rPh sb="4" eb="6">
      <t>タクジ</t>
    </rPh>
    <rPh sb="6" eb="8">
      <t>シセツ</t>
    </rPh>
    <phoneticPr fontId="2"/>
  </si>
  <si>
    <t>育児に要する費用の援助</t>
    <rPh sb="0" eb="2">
      <t>イクジ</t>
    </rPh>
    <rPh sb="3" eb="4">
      <t>ヨウ</t>
    </rPh>
    <rPh sb="6" eb="8">
      <t>ヒヨウ</t>
    </rPh>
    <rPh sb="9" eb="11">
      <t>エンジョ</t>
    </rPh>
    <phoneticPr fontId="2"/>
  </si>
  <si>
    <t>表２３－1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</si>
  <si>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２段目：回答事業所に対する割合</t>
    <rPh sb="1" eb="3">
      <t>ﾀﾞﾝﾒ</t>
    </rPh>
    <rPh sb="4" eb="6">
      <t>ｶｲﾄｳ</t>
    </rPh>
    <rPh sb="6" eb="9">
      <t>ｼﾞｷﾞｮｳｼｮ</t>
    </rPh>
    <rPh sb="10" eb="11">
      <t>ﾀｲ</t>
    </rPh>
    <phoneticPr fontId="2" type="halfwidthKatakana"/>
  </si>
  <si>
    <t>３段目：制度がある事業所での利用できる期間の割合</t>
    <rPh sb="1" eb="3">
      <t>ﾀﾞﾝﾒ</t>
    </rPh>
    <rPh sb="4" eb="6">
      <t>ｾｲﾄﾞ</t>
    </rPh>
    <rPh sb="9" eb="12">
      <t>ｼﾞｷﾞｮｳｼｮ</t>
    </rPh>
    <rPh sb="14" eb="16">
      <t>ﾘﾖｳ</t>
    </rPh>
    <rPh sb="19" eb="21">
      <t>ｷｶﾝ</t>
    </rPh>
    <rPh sb="22" eb="24">
      <t>ﾜﾘｱｲ</t>
    </rPh>
    <phoneticPr fontId="2" type="halfwidthKatakana"/>
  </si>
  <si>
    <t>A</t>
    <phoneticPr fontId="2"/>
  </si>
  <si>
    <t>B</t>
    <phoneticPr fontId="2"/>
  </si>
  <si>
    <t>C</t>
    <phoneticPr fontId="2"/>
  </si>
  <si>
    <t>D</t>
    <phoneticPr fontId="2"/>
  </si>
  <si>
    <t>E</t>
    <phoneticPr fontId="2"/>
  </si>
  <si>
    <t>（単位：社、％）</t>
    <phoneticPr fontId="2"/>
  </si>
  <si>
    <t>短時間勤務制度</t>
    <rPh sb="0" eb="3">
      <t>タンジカン</t>
    </rPh>
    <rPh sb="3" eb="5">
      <t>キンム</t>
    </rPh>
    <rPh sb="5" eb="7">
      <t>セイド</t>
    </rPh>
    <phoneticPr fontId="2"/>
  </si>
  <si>
    <t>制度あり</t>
    <rPh sb="0" eb="2">
      <t>セイド</t>
    </rPh>
    <phoneticPr fontId="2"/>
  </si>
  <si>
    <t>制度なし</t>
    <rPh sb="0" eb="2">
      <t>セイド</t>
    </rPh>
    <phoneticPr fontId="2"/>
  </si>
  <si>
    <t>利用することができる子の年齢の上限</t>
    <rPh sb="0" eb="2">
      <t>リヨウ</t>
    </rPh>
    <rPh sb="10" eb="11">
      <t>コ</t>
    </rPh>
    <rPh sb="12" eb="14">
      <t>ネンレイ</t>
    </rPh>
    <rPh sb="15" eb="17">
      <t>ジョウゲン</t>
    </rPh>
    <phoneticPr fontId="2"/>
  </si>
  <si>
    <t>１歳未満</t>
    <rPh sb="1" eb="2">
      <t>サイ</t>
    </rPh>
    <rPh sb="2" eb="4">
      <t>ミマン</t>
    </rPh>
    <phoneticPr fontId="2"/>
  </si>
  <si>
    <t>１歳～３歳未満</t>
    <rPh sb="1" eb="2">
      <t>サイ</t>
    </rPh>
    <rPh sb="4" eb="5">
      <t>３サイ</t>
    </rPh>
    <rPh sb="5" eb="7">
      <t>ミマン</t>
    </rPh>
    <phoneticPr fontId="2"/>
  </si>
  <si>
    <t>３歳～小学校就学前まで</t>
    <rPh sb="1" eb="2">
      <t>サイ</t>
    </rPh>
    <rPh sb="3" eb="6">
      <t>ショウガッコウ</t>
    </rPh>
    <rPh sb="6" eb="8">
      <t>シュウガク</t>
    </rPh>
    <rPh sb="8" eb="9">
      <t>マエ</t>
    </rPh>
    <phoneticPr fontId="2"/>
  </si>
  <si>
    <t>小学校入学～卒業まで</t>
    <rPh sb="0" eb="3">
      <t>ショウガッコウ</t>
    </rPh>
    <rPh sb="3" eb="5">
      <t>ニュウガク</t>
    </rPh>
    <rPh sb="6" eb="8">
      <t>ソツギョウ</t>
    </rPh>
    <phoneticPr fontId="2"/>
  </si>
  <si>
    <t>小学校卒業以降も利用可</t>
    <rPh sb="0" eb="3">
      <t>ショウガッコウ</t>
    </rPh>
    <rPh sb="3" eb="5">
      <t>ソツギョウ</t>
    </rPh>
    <rPh sb="5" eb="7">
      <t>イコウ</t>
    </rPh>
    <rPh sb="8" eb="10">
      <t>リヨウ</t>
    </rPh>
    <rPh sb="10" eb="11">
      <t>カ</t>
    </rPh>
    <phoneticPr fontId="2"/>
  </si>
  <si>
    <t>不明</t>
    <rPh sb="0" eb="2">
      <t>フメイ</t>
    </rPh>
    <phoneticPr fontId="2"/>
  </si>
  <si>
    <t>（再掲）</t>
    <rPh sb="1" eb="2">
      <t>サイ</t>
    </rPh>
    <rPh sb="2" eb="3">
      <t>掲</t>
    </rPh>
    <phoneticPr fontId="2"/>
  </si>
  <si>
    <t>３歳～</t>
    <rPh sb="1" eb="2">
      <t>サイ</t>
    </rPh>
    <phoneticPr fontId="2"/>
  </si>
  <si>
    <t>表２３－２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</si>
  <si>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育児のために
利用できる
フレックスタイム制</t>
    <phoneticPr fontId="2"/>
  </si>
  <si>
    <t>表２３－３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</si>
  <si>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始業・終業時刻の
繰上げ・繰下げ</t>
    <rPh sb="5" eb="7">
      <t>ジコク</t>
    </rPh>
    <rPh sb="13" eb="15">
      <t>クリサ</t>
    </rPh>
    <phoneticPr fontId="2"/>
  </si>
  <si>
    <t>表２３－４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</si>
  <si>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所定外労働の免除</t>
    <phoneticPr fontId="2"/>
  </si>
  <si>
    <t>表２３－５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</si>
  <si>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表２３－６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</si>
  <si>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事業所内
託児施設</t>
    <rPh sb="0" eb="3">
      <t>ジギョウショ</t>
    </rPh>
    <rPh sb="3" eb="4">
      <t>ナイ</t>
    </rPh>
    <rPh sb="5" eb="7">
      <t>タクジ</t>
    </rPh>
    <rPh sb="7" eb="9">
      <t>シセツ</t>
    </rPh>
    <phoneticPr fontId="2"/>
  </si>
  <si>
    <t>表２３－７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</si>
  <si>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育児に要する
費用の援助</t>
    <rPh sb="0" eb="2">
      <t>イクジ</t>
    </rPh>
    <rPh sb="3" eb="4">
      <t>ヨウ</t>
    </rPh>
    <rPh sb="7" eb="9">
      <t>ヒヨウ</t>
    </rPh>
    <rPh sb="10" eb="12">
      <t>エンジョ</t>
    </rPh>
    <phoneticPr fontId="2"/>
  </si>
  <si>
    <t>表２３－８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</si>
  <si>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短時間勤務制度を利用した者</t>
    <rPh sb="0" eb="3">
      <t>タンジカン</t>
    </rPh>
    <rPh sb="3" eb="5">
      <t>キンム</t>
    </rPh>
    <rPh sb="5" eb="6">
      <t>セイ</t>
    </rPh>
    <rPh sb="6" eb="7">
      <t>ド</t>
    </rPh>
    <rPh sb="8" eb="10">
      <t>リヨウ</t>
    </rPh>
    <rPh sb="12" eb="13">
      <t>モノ</t>
    </rPh>
    <phoneticPr fontId="2"/>
  </si>
  <si>
    <t>　/各形態雇用者数</t>
    <rPh sb="2" eb="5">
      <t>カクケイタイ</t>
    </rPh>
    <rPh sb="5" eb="8">
      <t>コヨウシャ</t>
    </rPh>
    <rPh sb="8" eb="9">
      <t>スウ</t>
    </rPh>
    <phoneticPr fontId="2"/>
  </si>
  <si>
    <t>育児のために利用できるフレックスタイム制を利用した者</t>
    <rPh sb="0" eb="2">
      <t>イクジ</t>
    </rPh>
    <rPh sb="6" eb="8">
      <t>リヨウ</t>
    </rPh>
    <rPh sb="19" eb="20">
      <t>セイ</t>
    </rPh>
    <rPh sb="21" eb="23">
      <t>リヨウ</t>
    </rPh>
    <rPh sb="25" eb="26">
      <t>モノ</t>
    </rPh>
    <phoneticPr fontId="2"/>
  </si>
  <si>
    <t>始業・終業時刻の繰上げ・繰下げ制度を利用した者</t>
    <rPh sb="0" eb="2">
      <t>シギョウ</t>
    </rPh>
    <rPh sb="3" eb="5">
      <t>シュウギョウ</t>
    </rPh>
    <rPh sb="5" eb="7">
      <t>ジコク</t>
    </rPh>
    <rPh sb="8" eb="10">
      <t>クリア</t>
    </rPh>
    <rPh sb="12" eb="14">
      <t>クリサ</t>
    </rPh>
    <rPh sb="15" eb="17">
      <t>セイド</t>
    </rPh>
    <rPh sb="18" eb="20">
      <t>リヨウ</t>
    </rPh>
    <rPh sb="22" eb="23">
      <t>モノ</t>
    </rPh>
    <phoneticPr fontId="2"/>
  </si>
  <si>
    <t>所定外労働の免除制度
を利用した者</t>
    <rPh sb="0" eb="2">
      <t>ショテイ</t>
    </rPh>
    <rPh sb="2" eb="3">
      <t>ガイ</t>
    </rPh>
    <rPh sb="3" eb="5">
      <t>ロウドウ</t>
    </rPh>
    <rPh sb="6" eb="8">
      <t>メンジョ</t>
    </rPh>
    <rPh sb="8" eb="10">
      <t>セイド</t>
    </rPh>
    <rPh sb="12" eb="14">
      <t>リヨウ</t>
    </rPh>
    <rPh sb="16" eb="17">
      <t>モノ</t>
    </rPh>
    <phoneticPr fontId="2"/>
  </si>
  <si>
    <t>在宅勤務制度
を利用した者</t>
    <rPh sb="0" eb="2">
      <t>ザイタク</t>
    </rPh>
    <rPh sb="2" eb="4">
      <t>キンム</t>
    </rPh>
    <rPh sb="4" eb="6">
      <t>セイド</t>
    </rPh>
    <rPh sb="8" eb="10">
      <t>リヨウ</t>
    </rPh>
    <rPh sb="12" eb="13">
      <t>モノ</t>
    </rPh>
    <phoneticPr fontId="2"/>
  </si>
  <si>
    <t>事業所内託児施設
を利用した者</t>
    <rPh sb="0" eb="2">
      <t>ジギョウ</t>
    </rPh>
    <rPh sb="2" eb="3">
      <t>ショ</t>
    </rPh>
    <rPh sb="3" eb="4">
      <t>ナイ</t>
    </rPh>
    <rPh sb="4" eb="6">
      <t>タクジ</t>
    </rPh>
    <rPh sb="6" eb="8">
      <t>シセツ</t>
    </rPh>
    <rPh sb="10" eb="12">
      <t>リヨウ</t>
    </rPh>
    <rPh sb="14" eb="15">
      <t>モノ</t>
    </rPh>
    <phoneticPr fontId="2"/>
  </si>
  <si>
    <t>表２５　勤務時間短縮制度等の課題（複数回答）</t>
    <rPh sb="0" eb="1">
      <t>ヒョウ</t>
    </rPh>
    <rPh sb="4" eb="6">
      <t>キンム</t>
    </rPh>
    <rPh sb="6" eb="8">
      <t>ジカン</t>
    </rPh>
    <rPh sb="8" eb="10">
      <t>タンシュク</t>
    </rPh>
    <rPh sb="10" eb="12">
      <t>セイド</t>
    </rPh>
    <rPh sb="12" eb="13">
      <t>トウ</t>
    </rPh>
    <rPh sb="14" eb="16">
      <t>カダイ</t>
    </rPh>
    <rPh sb="17" eb="19">
      <t>フクスウ</t>
    </rPh>
    <rPh sb="19" eb="21">
      <t>カイトウ</t>
    </rPh>
    <phoneticPr fontId="2"/>
  </si>
  <si>
    <t>利用率が
低い</t>
    <rPh sb="0" eb="3">
      <t>リヨウリツ</t>
    </rPh>
    <rPh sb="5" eb="6">
      <t>ヒク</t>
    </rPh>
    <phoneticPr fontId="2"/>
  </si>
  <si>
    <t>雇用管理が煩雑</t>
    <rPh sb="0" eb="2">
      <t>コヨウ</t>
    </rPh>
    <rPh sb="2" eb="4">
      <t>カンリ</t>
    </rPh>
    <rPh sb="5" eb="7">
      <t>ハンザツ</t>
    </rPh>
    <phoneticPr fontId="2"/>
  </si>
  <si>
    <t>事務の配分が難しい</t>
    <rPh sb="0" eb="2">
      <t>ジム</t>
    </rPh>
    <rPh sb="3" eb="5">
      <t>ハイブン</t>
    </rPh>
    <rPh sb="6" eb="7">
      <t>ムズカ</t>
    </rPh>
    <phoneticPr fontId="2"/>
  </si>
  <si>
    <t>取引先・顧客の理解を得るのが難しい</t>
    <rPh sb="0" eb="2">
      <t>トリヒキ</t>
    </rPh>
    <rPh sb="2" eb="3">
      <t>サキ</t>
    </rPh>
    <rPh sb="4" eb="6">
      <t>コキャク</t>
    </rPh>
    <rPh sb="7" eb="9">
      <t>リカイ</t>
    </rPh>
    <rPh sb="10" eb="11">
      <t>エ</t>
    </rPh>
    <rPh sb="14" eb="15">
      <t>ムズカ</t>
    </rPh>
    <phoneticPr fontId="2"/>
  </si>
  <si>
    <t>対象となる従業員が勤務時間短縮制度についてよく分かっていない</t>
    <rPh sb="0" eb="2">
      <t>タイショウ</t>
    </rPh>
    <rPh sb="5" eb="8">
      <t>ジュウギョウイン</t>
    </rPh>
    <rPh sb="9" eb="11">
      <t>キンム</t>
    </rPh>
    <rPh sb="11" eb="13">
      <t>ジカン</t>
    </rPh>
    <rPh sb="13" eb="15">
      <t>タンシュク</t>
    </rPh>
    <rPh sb="15" eb="17">
      <t>セイド</t>
    </rPh>
    <rPh sb="23" eb="24">
      <t>ワ</t>
    </rPh>
    <phoneticPr fontId="2"/>
  </si>
  <si>
    <t>上司・同僚など、他の従業員の理解を得るのが難しい</t>
    <rPh sb="0" eb="2">
      <t>ジョウシ</t>
    </rPh>
    <rPh sb="3" eb="5">
      <t>ドウリョウ</t>
    </rPh>
    <rPh sb="8" eb="9">
      <t>タ</t>
    </rPh>
    <rPh sb="10" eb="13">
      <t>ジュウギョウイン</t>
    </rPh>
    <rPh sb="14" eb="16">
      <t>リカイ</t>
    </rPh>
    <rPh sb="17" eb="18">
      <t>エ</t>
    </rPh>
    <rPh sb="21" eb="22">
      <t>ムズカ</t>
    </rPh>
    <phoneticPr fontId="2"/>
  </si>
  <si>
    <t>表２６　子の看護休暇制度の有無、賃金の取扱い等（就業規則等による規定）　</t>
    <rPh sb="0" eb="1">
      <t>ヒョウ</t>
    </rPh>
    <rPh sb="4" eb="5">
      <t>コ</t>
    </rPh>
    <rPh sb="6" eb="8">
      <t>カンゴ</t>
    </rPh>
    <rPh sb="13" eb="15">
      <t>ウム</t>
    </rPh>
    <rPh sb="16" eb="18">
      <t>チンギン</t>
    </rPh>
    <rPh sb="19" eb="21">
      <t>トリアツカイ</t>
    </rPh>
    <rPh sb="22" eb="23">
      <t>トウ</t>
    </rPh>
    <rPh sb="32" eb="34">
      <t>キテイ</t>
    </rPh>
    <phoneticPr fontId="2"/>
  </si>
  <si>
    <t>３段目：子の看護休暇制度がある事業所に対する割合</t>
    <rPh sb="1" eb="3">
      <t>ﾀﾞﾝﾒ</t>
    </rPh>
    <rPh sb="4" eb="5">
      <t>ｺ</t>
    </rPh>
    <rPh sb="6" eb="8">
      <t>ｶﾝｺﾞ</t>
    </rPh>
    <rPh sb="8" eb="10">
      <t>ｷｭｳｶ</t>
    </rPh>
    <rPh sb="10" eb="12">
      <t>ｾｲﾄﾞ</t>
    </rPh>
    <rPh sb="15" eb="18">
      <t>ｼﾞｷﾞｮｳｼｮ</t>
    </rPh>
    <rPh sb="19" eb="20">
      <t>ﾀｲ</t>
    </rPh>
    <rPh sb="22" eb="24">
      <t>ﾜﾘｱｲ</t>
    </rPh>
    <phoneticPr fontId="2" type="halfwidthKatakana"/>
  </si>
  <si>
    <t>回答
事業所数</t>
    <rPh sb="3" eb="6">
      <t>ジギョウショ</t>
    </rPh>
    <phoneticPr fontId="2"/>
  </si>
  <si>
    <t>制度
あり</t>
  </si>
  <si>
    <t>賃金の取扱い</t>
  </si>
  <si>
    <t>取得可能日数（子が1人）</t>
    <rPh sb="7" eb="8">
      <t>コ</t>
    </rPh>
    <rPh sb="10" eb="11">
      <t>リ</t>
    </rPh>
    <phoneticPr fontId="2"/>
  </si>
  <si>
    <t>取得可能日数（子が２人以上）</t>
    <rPh sb="7" eb="8">
      <t>コ</t>
    </rPh>
    <rPh sb="10" eb="11">
      <t>ニン</t>
    </rPh>
    <rPh sb="11" eb="13">
      <t>イジョウ</t>
    </rPh>
    <phoneticPr fontId="2"/>
  </si>
  <si>
    <t>取得可能日数（子に関係なく）</t>
    <rPh sb="7" eb="8">
      <t>コ</t>
    </rPh>
    <rPh sb="9" eb="11">
      <t>カンケイ</t>
    </rPh>
    <phoneticPr fontId="2"/>
  </si>
  <si>
    <t>取得することができる子の年齢の上限</t>
    <rPh sb="0" eb="2">
      <t>シュトク</t>
    </rPh>
    <phoneticPr fontId="2"/>
  </si>
  <si>
    <t>制度
なし</t>
  </si>
  <si>
    <t>有給</t>
  </si>
  <si>
    <t>無給</t>
  </si>
  <si>
    <t>５日
未満</t>
    <rPh sb="3" eb="5">
      <t>ミマン</t>
    </rPh>
    <phoneticPr fontId="2"/>
  </si>
  <si>
    <t>５日</t>
    <phoneticPr fontId="2"/>
  </si>
  <si>
    <t>６～９日</t>
    <phoneticPr fontId="2"/>
  </si>
  <si>
    <t>１０日
以上</t>
    <phoneticPr fontId="2"/>
  </si>
  <si>
    <t>小学校卒業後も利用可</t>
    <rPh sb="0" eb="3">
      <t>ショウガッコウ</t>
    </rPh>
    <rPh sb="3" eb="5">
      <t>ソツギョウ</t>
    </rPh>
    <rPh sb="5" eb="6">
      <t>ゴ</t>
    </rPh>
    <rPh sb="7" eb="9">
      <t>リヨウ</t>
    </rPh>
    <rPh sb="9" eb="10">
      <t>カ</t>
    </rPh>
    <phoneticPr fontId="2"/>
  </si>
  <si>
    <t>一部
有給</t>
  </si>
  <si>
    <t>表２７－１　ポジティブ・アクションの取組状況</t>
    <rPh sb="18" eb="20">
      <t>トリクミ</t>
    </rPh>
    <rPh sb="20" eb="22">
      <t>ジョウキョウ</t>
    </rPh>
    <phoneticPr fontId="2"/>
  </si>
  <si>
    <t>１段目：事業所数</t>
    <phoneticPr fontId="2"/>
  </si>
  <si>
    <t>２段目：回答事業所数に対する割合</t>
    <rPh sb="9" eb="10">
      <t>スウ</t>
    </rPh>
    <phoneticPr fontId="2"/>
  </si>
  <si>
    <t xml:space="preserve">
回答
事業所数
</t>
    <phoneticPr fontId="2"/>
  </si>
  <si>
    <t>ア</t>
  </si>
  <si>
    <t>イ</t>
    <phoneticPr fontId="2"/>
  </si>
  <si>
    <t>ウ</t>
    <phoneticPr fontId="2"/>
  </si>
  <si>
    <t>エ</t>
    <phoneticPr fontId="2"/>
  </si>
  <si>
    <t>オ</t>
    <phoneticPr fontId="2"/>
  </si>
  <si>
    <t>カ</t>
    <phoneticPr fontId="2"/>
  </si>
  <si>
    <t>採用時の面接・選考担当者に
女性を含める</t>
    <phoneticPr fontId="2"/>
  </si>
  <si>
    <t>行って
いる</t>
    <rPh sb="0" eb="1">
      <t>オコナ</t>
    </rPh>
    <phoneticPr fontId="2"/>
  </si>
  <si>
    <t>行って
いない</t>
    <rPh sb="0" eb="1">
      <t>オコナ</t>
    </rPh>
    <phoneticPr fontId="2"/>
  </si>
  <si>
    <t>今後取り組みたい</t>
    <rPh sb="0" eb="2">
      <t>コンゴ</t>
    </rPh>
    <rPh sb="2" eb="5">
      <t>トリク</t>
    </rPh>
    <phoneticPr fontId="2"/>
  </si>
  <si>
    <t>表２７－２　ポジティブ・アクションの取組状況</t>
    <phoneticPr fontId="2"/>
  </si>
  <si>
    <t>キ</t>
    <phoneticPr fontId="2"/>
  </si>
  <si>
    <t>ク</t>
    <phoneticPr fontId="2"/>
  </si>
  <si>
    <t>ケ</t>
    <phoneticPr fontId="2"/>
  </si>
  <si>
    <t>コ</t>
    <phoneticPr fontId="2"/>
  </si>
  <si>
    <t>サ</t>
    <phoneticPr fontId="2"/>
  </si>
  <si>
    <t>シ</t>
    <phoneticPr fontId="2"/>
  </si>
  <si>
    <t>評価が性別によって影響されないような人事考課基準を明確に定める</t>
    <rPh sb="0" eb="2">
      <t>ヒョウカ</t>
    </rPh>
    <rPh sb="3" eb="5">
      <t>セイベツ</t>
    </rPh>
    <rPh sb="9" eb="11">
      <t>エイキョウ</t>
    </rPh>
    <rPh sb="18" eb="20">
      <t>ジンジ</t>
    </rPh>
    <rPh sb="20" eb="22">
      <t>コウカ</t>
    </rPh>
    <rPh sb="22" eb="24">
      <t>キジュン</t>
    </rPh>
    <rPh sb="25" eb="27">
      <t>メイカク</t>
    </rPh>
    <rPh sb="28" eb="29">
      <t>サダ</t>
    </rPh>
    <phoneticPr fontId="2"/>
  </si>
  <si>
    <t>今後取り組みたい</t>
  </si>
  <si>
    <t>表２８－１　高年齢者の採用および雇用拡大の検討状況</t>
    <rPh sb="0" eb="1">
      <t>ヒョウ</t>
    </rPh>
    <rPh sb="6" eb="9">
      <t>コウネンレイ</t>
    </rPh>
    <rPh sb="9" eb="10">
      <t>シャ</t>
    </rPh>
    <rPh sb="11" eb="13">
      <t>サイヨウ</t>
    </rPh>
    <rPh sb="16" eb="18">
      <t>コヨウ</t>
    </rPh>
    <rPh sb="18" eb="20">
      <t>カクダイ</t>
    </rPh>
    <rPh sb="21" eb="23">
      <t>ケントウ</t>
    </rPh>
    <rPh sb="23" eb="25">
      <t>ジョウキョウ</t>
    </rPh>
    <phoneticPr fontId="2"/>
  </si>
  <si>
    <t xml:space="preserve">回答事業所数
</t>
    <rPh sb="0" eb="2">
      <t>カイトウ</t>
    </rPh>
    <rPh sb="2" eb="5">
      <t>ジギョウショ</t>
    </rPh>
    <rPh sb="5" eb="6">
      <t>スウ</t>
    </rPh>
    <phoneticPr fontId="2"/>
  </si>
  <si>
    <t>検討している</t>
    <rPh sb="0" eb="2">
      <t>ケントウ</t>
    </rPh>
    <phoneticPr fontId="2"/>
  </si>
  <si>
    <t>検討していない</t>
    <rPh sb="0" eb="2">
      <t>ケントウ</t>
    </rPh>
    <phoneticPr fontId="2"/>
  </si>
  <si>
    <t>わからない</t>
    <phoneticPr fontId="2"/>
  </si>
  <si>
    <t>表２８－２　高年齢者採用時の業務内容（複数回答）</t>
    <rPh sb="0" eb="1">
      <t>ヒョウ</t>
    </rPh>
    <rPh sb="6" eb="9">
      <t>コウネンレイ</t>
    </rPh>
    <rPh sb="9" eb="10">
      <t>シャ</t>
    </rPh>
    <rPh sb="10" eb="13">
      <t>サイヨウジ</t>
    </rPh>
    <rPh sb="14" eb="16">
      <t>ギョウム</t>
    </rPh>
    <rPh sb="16" eb="18">
      <t>ナイヨウ</t>
    </rPh>
    <rPh sb="19" eb="21">
      <t>フクスウ</t>
    </rPh>
    <rPh sb="21" eb="23">
      <t>カイトウ</t>
    </rPh>
    <phoneticPr fontId="2"/>
  </si>
  <si>
    <t>３段目：検討していると回答した事業所数に対する割合（複数回答）</t>
    <rPh sb="1" eb="3">
      <t>ﾀﾞﾝﾒ</t>
    </rPh>
    <rPh sb="4" eb="6">
      <t>ｹﾝﾄｳ</t>
    </rPh>
    <rPh sb="11" eb="13">
      <t>ｶｲﾄｳ</t>
    </rPh>
    <rPh sb="15" eb="18">
      <t>ｼﾞｷﾞｮｳｼｮ</t>
    </rPh>
    <rPh sb="18" eb="19">
      <t>ｽｳ</t>
    </rPh>
    <rPh sb="20" eb="21">
      <t>ﾀｲ</t>
    </rPh>
    <rPh sb="23" eb="25">
      <t>ﾜﾘｱｲ</t>
    </rPh>
    <rPh sb="26" eb="28">
      <t>ﾌｸｽｳ</t>
    </rPh>
    <rPh sb="28" eb="30">
      <t>ｶｲﾄｳ</t>
    </rPh>
    <phoneticPr fontId="2" type="halfwidthKatakana"/>
  </si>
  <si>
    <t>管理業務</t>
    <rPh sb="0" eb="2">
      <t>カンリ</t>
    </rPh>
    <rPh sb="2" eb="4">
      <t>ギョウム</t>
    </rPh>
    <phoneticPr fontId="2"/>
  </si>
  <si>
    <t>専門的・技術的業務</t>
    <rPh sb="0" eb="3">
      <t>センモンテキ</t>
    </rPh>
    <rPh sb="4" eb="7">
      <t>ギジュツテキ</t>
    </rPh>
    <rPh sb="7" eb="9">
      <t>ギョウム</t>
    </rPh>
    <phoneticPr fontId="2"/>
  </si>
  <si>
    <t>事務</t>
    <rPh sb="0" eb="2">
      <t>ジム</t>
    </rPh>
    <phoneticPr fontId="2"/>
  </si>
  <si>
    <t>販売</t>
    <rPh sb="0" eb="2">
      <t>ハンバイ</t>
    </rPh>
    <phoneticPr fontId="2"/>
  </si>
  <si>
    <t>サービス業務</t>
    <rPh sb="4" eb="6">
      <t>ギョウム</t>
    </rPh>
    <phoneticPr fontId="2"/>
  </si>
  <si>
    <t>医療・介護業務</t>
    <rPh sb="0" eb="2">
      <t>イリョウ</t>
    </rPh>
    <rPh sb="3" eb="5">
      <t>カイゴ</t>
    </rPh>
    <rPh sb="5" eb="7">
      <t>ギョウム</t>
    </rPh>
    <phoneticPr fontId="2"/>
  </si>
  <si>
    <t>保安</t>
    <rPh sb="0" eb="2">
      <t>ホアン</t>
    </rPh>
    <phoneticPr fontId="2"/>
  </si>
  <si>
    <t>生産工程</t>
    <rPh sb="0" eb="2">
      <t>セイサン</t>
    </rPh>
    <rPh sb="2" eb="4">
      <t>コウテイ</t>
    </rPh>
    <phoneticPr fontId="2"/>
  </si>
  <si>
    <t>輸送・機械運転</t>
    <rPh sb="0" eb="2">
      <t>ユソウ</t>
    </rPh>
    <rPh sb="3" eb="5">
      <t>キカイ</t>
    </rPh>
    <rPh sb="5" eb="7">
      <t>ウンテン</t>
    </rPh>
    <phoneticPr fontId="2"/>
  </si>
  <si>
    <t>建設・採掘</t>
    <rPh sb="0" eb="2">
      <t>ケンセツ</t>
    </rPh>
    <rPh sb="3" eb="5">
      <t>サイクツ</t>
    </rPh>
    <phoneticPr fontId="2"/>
  </si>
  <si>
    <t>配送・包装等</t>
    <rPh sb="0" eb="2">
      <t>ハイソウ</t>
    </rPh>
    <rPh sb="3" eb="5">
      <t>ホウソウ</t>
    </rPh>
    <rPh sb="5" eb="6">
      <t>トウ</t>
    </rPh>
    <phoneticPr fontId="2"/>
  </si>
  <si>
    <t>表２９　人材育成・従業員キャリアアップ支援として実施しているもの（複数回答）</t>
    <rPh sb="4" eb="6">
      <t>ジンザイ</t>
    </rPh>
    <rPh sb="6" eb="8">
      <t>イクセイ</t>
    </rPh>
    <rPh sb="9" eb="12">
      <t>ジュウギョウイン</t>
    </rPh>
    <rPh sb="19" eb="21">
      <t>シエン</t>
    </rPh>
    <rPh sb="24" eb="26">
      <t>ジッシ</t>
    </rPh>
    <rPh sb="33" eb="37">
      <t>フクスウカイトウ</t>
    </rPh>
    <phoneticPr fontId="2"/>
  </si>
  <si>
    <t>　</t>
    <phoneticPr fontId="2"/>
  </si>
  <si>
    <t>（１）事業内職業能力開発計画の策定</t>
    <rPh sb="3" eb="6">
      <t>ジギョウナイ</t>
    </rPh>
    <rPh sb="6" eb="10">
      <t>ショクギョウノウリョク</t>
    </rPh>
    <rPh sb="10" eb="14">
      <t>カイハツケイカク</t>
    </rPh>
    <rPh sb="15" eb="17">
      <t>サクテイ</t>
    </rPh>
    <phoneticPr fontId="2"/>
  </si>
  <si>
    <r>
      <t>（２）キャリアパス</t>
    </r>
    <r>
      <rPr>
        <sz val="8"/>
        <rFont val="ＭＳ Ｐ明朝"/>
        <family val="1"/>
        <charset val="128"/>
      </rPr>
      <t>※１</t>
    </r>
    <r>
      <rPr>
        <sz val="11"/>
        <rFont val="ＭＳ Ｐ明朝"/>
        <family val="1"/>
        <charset val="128"/>
      </rPr>
      <t xml:space="preserve">
の策定</t>
    </r>
    <rPh sb="13" eb="15">
      <t>サクテイ</t>
    </rPh>
    <phoneticPr fontId="2"/>
  </si>
  <si>
    <t>給与に資格手当を
加算</t>
    <rPh sb="0" eb="2">
      <t>キュウヨ</t>
    </rPh>
    <rPh sb="3" eb="7">
      <t>シカクテアテ</t>
    </rPh>
    <rPh sb="9" eb="11">
      <t>カサン</t>
    </rPh>
    <phoneticPr fontId="2"/>
  </si>
  <si>
    <t>規定はないが、会社の経費で支援を実施</t>
    <rPh sb="0" eb="2">
      <t>キテイ</t>
    </rPh>
    <rPh sb="7" eb="9">
      <t>カイシャ</t>
    </rPh>
    <rPh sb="10" eb="12">
      <t>ケイヒ</t>
    </rPh>
    <rPh sb="13" eb="15">
      <t>シエン</t>
    </rPh>
    <rPh sb="16" eb="18">
      <t>ジッシ</t>
    </rPh>
    <phoneticPr fontId="2"/>
  </si>
  <si>
    <r>
      <t>その他</t>
    </r>
    <r>
      <rPr>
        <sz val="8"/>
        <rFont val="ＭＳ Ｐ明朝"/>
        <family val="1"/>
        <charset val="128"/>
      </rPr>
      <t>※２</t>
    </r>
    <rPh sb="2" eb="3">
      <t>タ</t>
    </rPh>
    <phoneticPr fontId="2"/>
  </si>
  <si>
    <t>回答事業所</t>
    <rPh sb="0" eb="2">
      <t>カイトウ</t>
    </rPh>
    <rPh sb="2" eb="5">
      <t>ジギョウショ</t>
    </rPh>
    <phoneticPr fontId="2"/>
  </si>
  <si>
    <t>※１・・・職位や役職ごとに、業務内容や求められるレベル・人物像、必要資格や研修・技能などを明確にしたもの</t>
    <rPh sb="5" eb="7">
      <t>ショクイ</t>
    </rPh>
    <rPh sb="8" eb="10">
      <t>ヤクショク</t>
    </rPh>
    <rPh sb="14" eb="16">
      <t>ギョウム</t>
    </rPh>
    <rPh sb="16" eb="18">
      <t>ナイヨウ</t>
    </rPh>
    <rPh sb="19" eb="20">
      <t>モト</t>
    </rPh>
    <rPh sb="28" eb="31">
      <t>ジンブツゾウ</t>
    </rPh>
    <rPh sb="32" eb="34">
      <t>ヒツヨウ</t>
    </rPh>
    <rPh sb="34" eb="36">
      <t>シカク</t>
    </rPh>
    <rPh sb="37" eb="39">
      <t>ケンシュウ</t>
    </rPh>
    <rPh sb="40" eb="42">
      <t>ギノウ</t>
    </rPh>
    <rPh sb="45" eb="47">
      <t>メイカク</t>
    </rPh>
    <phoneticPr fontId="2"/>
  </si>
  <si>
    <t>※２・・・全従業員を対象とした研修実施等</t>
    <rPh sb="5" eb="9">
      <t>ゼンジュウギョウイン</t>
    </rPh>
    <rPh sb="10" eb="12">
      <t>タイショウ</t>
    </rPh>
    <rPh sb="15" eb="17">
      <t>ケンシュウ</t>
    </rPh>
    <rPh sb="17" eb="19">
      <t>ジッシ</t>
    </rPh>
    <rPh sb="19" eb="20">
      <t>ナド</t>
    </rPh>
    <phoneticPr fontId="2"/>
  </si>
  <si>
    <t>表３０－１　教育訓練に関する国等の助成金活用の有無</t>
    <rPh sb="0" eb="1">
      <t>ヒョウ</t>
    </rPh>
    <rPh sb="6" eb="8">
      <t>キョウイク</t>
    </rPh>
    <rPh sb="8" eb="10">
      <t>クンレン</t>
    </rPh>
    <rPh sb="11" eb="12">
      <t>カン</t>
    </rPh>
    <rPh sb="14" eb="15">
      <t>クニ</t>
    </rPh>
    <rPh sb="15" eb="16">
      <t>トウ</t>
    </rPh>
    <rPh sb="17" eb="20">
      <t>ジョセイキン</t>
    </rPh>
    <rPh sb="20" eb="22">
      <t>カツヨウ</t>
    </rPh>
    <rPh sb="23" eb="25">
      <t>ウム</t>
    </rPh>
    <phoneticPr fontId="2"/>
  </si>
  <si>
    <t>活用している</t>
    <rPh sb="0" eb="2">
      <t>カツヨウ</t>
    </rPh>
    <phoneticPr fontId="2"/>
  </si>
  <si>
    <t>活用していない</t>
    <rPh sb="0" eb="2">
      <t>カツヨウ</t>
    </rPh>
    <phoneticPr fontId="2"/>
  </si>
  <si>
    <t>助成金が活用しにくい</t>
    <rPh sb="0" eb="3">
      <t>ジョセイキン</t>
    </rPh>
    <rPh sb="4" eb="6">
      <t>カツヨウ</t>
    </rPh>
    <phoneticPr fontId="2"/>
  </si>
  <si>
    <t>助成金の内容を
知らない</t>
    <rPh sb="0" eb="3">
      <t>ジョセイキン</t>
    </rPh>
    <rPh sb="4" eb="6">
      <t>ナイヨウ</t>
    </rPh>
    <rPh sb="8" eb="9">
      <t>シ</t>
    </rPh>
    <phoneticPr fontId="2"/>
  </si>
  <si>
    <t>活用したい助成金
がない</t>
    <rPh sb="0" eb="2">
      <t>カツヨウ</t>
    </rPh>
    <rPh sb="5" eb="8">
      <t>ジョセイキン</t>
    </rPh>
    <phoneticPr fontId="2"/>
  </si>
  <si>
    <t>要件となる事業内職業能力開発計画の策定が煩雑</t>
    <rPh sb="0" eb="2">
      <t>ヨウケン</t>
    </rPh>
    <rPh sb="5" eb="7">
      <t>ジギョウ</t>
    </rPh>
    <rPh sb="7" eb="8">
      <t>ナイ</t>
    </rPh>
    <rPh sb="8" eb="10">
      <t>ショクギョウ</t>
    </rPh>
    <rPh sb="10" eb="12">
      <t>ノウリョク</t>
    </rPh>
    <rPh sb="12" eb="14">
      <t>カイハツ</t>
    </rPh>
    <rPh sb="14" eb="16">
      <t>ケイカク</t>
    </rPh>
    <rPh sb="17" eb="19">
      <t>サクテイ</t>
    </rPh>
    <rPh sb="20" eb="22">
      <t>ハンザツ</t>
    </rPh>
    <phoneticPr fontId="2"/>
  </si>
  <si>
    <t>人材育成に割く予算
（時間・余裕）がない</t>
    <rPh sb="0" eb="2">
      <t>ジンザイ</t>
    </rPh>
    <rPh sb="2" eb="4">
      <t>イクセイ</t>
    </rPh>
    <rPh sb="5" eb="6">
      <t>サ</t>
    </rPh>
    <rPh sb="7" eb="9">
      <t>ヨサン</t>
    </rPh>
    <rPh sb="11" eb="13">
      <t>ジカン</t>
    </rPh>
    <rPh sb="14" eb="16">
      <t>ヨユウ</t>
    </rPh>
    <phoneticPr fontId="2"/>
  </si>
  <si>
    <t>その他※</t>
    <rPh sb="2" eb="3">
      <t>タ</t>
    </rPh>
    <phoneticPr fontId="2"/>
  </si>
  <si>
    <r>
      <t>表３１－１　高度教育</t>
    </r>
    <r>
      <rPr>
        <sz val="8"/>
        <rFont val="ＭＳ Ｐ明朝"/>
        <family val="1"/>
        <charset val="128"/>
      </rPr>
      <t>※</t>
    </r>
    <r>
      <rPr>
        <sz val="11"/>
        <rFont val="ＭＳ Ｐ明朝"/>
        <family val="1"/>
        <charset val="128"/>
      </rPr>
      <t>の必要性の有無</t>
    </r>
    <rPh sb="0" eb="1">
      <t>ヒョウ</t>
    </rPh>
    <rPh sb="6" eb="10">
      <t>コウドキョウイク</t>
    </rPh>
    <rPh sb="12" eb="15">
      <t>ヒツヨウセイ</t>
    </rPh>
    <rPh sb="16" eb="18">
      <t>ウム</t>
    </rPh>
    <phoneticPr fontId="2"/>
  </si>
  <si>
    <t>※高度教育…大学・大学院等での学び・連携や、取得のために数か月～数年の通学または研修期間を要する資格・技能など</t>
    <rPh sb="1" eb="5">
      <t>コウドキョウイク</t>
    </rPh>
    <rPh sb="6" eb="8">
      <t>ダイガク</t>
    </rPh>
    <rPh sb="9" eb="12">
      <t>ダイガクイン</t>
    </rPh>
    <rPh sb="12" eb="13">
      <t>トウ</t>
    </rPh>
    <rPh sb="15" eb="16">
      <t>マナ</t>
    </rPh>
    <rPh sb="18" eb="20">
      <t>レンケイ</t>
    </rPh>
    <rPh sb="22" eb="24">
      <t>シュトク</t>
    </rPh>
    <rPh sb="28" eb="29">
      <t>スウ</t>
    </rPh>
    <rPh sb="30" eb="31">
      <t>ゲツ</t>
    </rPh>
    <rPh sb="32" eb="34">
      <t>スウネン</t>
    </rPh>
    <rPh sb="35" eb="37">
      <t>ツウガク</t>
    </rPh>
    <rPh sb="40" eb="44">
      <t>ケンシュウキカン</t>
    </rPh>
    <rPh sb="45" eb="46">
      <t>ヨウ</t>
    </rPh>
    <rPh sb="48" eb="50">
      <t>シカク</t>
    </rPh>
    <rPh sb="51" eb="53">
      <t>ギノウ</t>
    </rPh>
    <phoneticPr fontId="2"/>
  </si>
  <si>
    <t>必要性を感じており、実績がある</t>
    <rPh sb="0" eb="3">
      <t>ヒツヨウセイ</t>
    </rPh>
    <rPh sb="4" eb="5">
      <t>カン</t>
    </rPh>
    <rPh sb="10" eb="12">
      <t>ジッセキ</t>
    </rPh>
    <phoneticPr fontId="2"/>
  </si>
  <si>
    <t>必要性を感じているが、実施できていない</t>
    <rPh sb="0" eb="3">
      <t>ヒツヨウセイ</t>
    </rPh>
    <rPh sb="4" eb="5">
      <t>カン</t>
    </rPh>
    <rPh sb="11" eb="13">
      <t>ジッシ</t>
    </rPh>
    <phoneticPr fontId="2"/>
  </si>
  <si>
    <t>必要性を感じない</t>
    <rPh sb="0" eb="3">
      <t>ヒツヨウセイ</t>
    </rPh>
    <rPh sb="4" eb="5">
      <t>カン</t>
    </rPh>
    <phoneticPr fontId="2"/>
  </si>
  <si>
    <t>表３１－２　高度教育の必要性を感じる分野</t>
    <rPh sb="0" eb="1">
      <t>ヒョウ</t>
    </rPh>
    <rPh sb="6" eb="10">
      <t>コウドキョウイク</t>
    </rPh>
    <rPh sb="11" eb="14">
      <t>ヒツヨウセイ</t>
    </rPh>
    <rPh sb="15" eb="16">
      <t>カン</t>
    </rPh>
    <rPh sb="18" eb="20">
      <t>ブンヤ</t>
    </rPh>
    <phoneticPr fontId="2"/>
  </si>
  <si>
    <t>実績がある、
必要性を感じているが未実施
事業所数</t>
    <rPh sb="0" eb="2">
      <t>ジッセキ</t>
    </rPh>
    <rPh sb="7" eb="10">
      <t>ヒツヨウセイ</t>
    </rPh>
    <rPh sb="11" eb="12">
      <t>カン</t>
    </rPh>
    <rPh sb="17" eb="20">
      <t>ミジッシ</t>
    </rPh>
    <rPh sb="22" eb="25">
      <t>ジギョウショ</t>
    </rPh>
    <rPh sb="25" eb="26">
      <t>スウ</t>
    </rPh>
    <phoneticPr fontId="2"/>
  </si>
  <si>
    <t>１
ＩＣＴやＤＸ等、デジタル技術の活用</t>
    <rPh sb="9" eb="10">
      <t>トウ</t>
    </rPh>
    <rPh sb="15" eb="17">
      <t>ギジュツ</t>
    </rPh>
    <rPh sb="18" eb="20">
      <t>カツヨウ</t>
    </rPh>
    <phoneticPr fontId="2"/>
  </si>
  <si>
    <t>２
自社の専門分野に関する技能</t>
    <rPh sb="3" eb="5">
      <t>ジシャ</t>
    </rPh>
    <rPh sb="6" eb="10">
      <t>センモンブンヤ</t>
    </rPh>
    <rPh sb="11" eb="12">
      <t>カン</t>
    </rPh>
    <rPh sb="14" eb="16">
      <t>ギノウ</t>
    </rPh>
    <phoneticPr fontId="2"/>
  </si>
  <si>
    <t>３
自社製品の改良、新商品開発の研究</t>
    <rPh sb="3" eb="7">
      <t>ジシャセイヒン</t>
    </rPh>
    <rPh sb="8" eb="10">
      <t>カイリョウ</t>
    </rPh>
    <rPh sb="11" eb="14">
      <t>シンショウヒン</t>
    </rPh>
    <rPh sb="14" eb="16">
      <t>カイハツ</t>
    </rPh>
    <rPh sb="17" eb="19">
      <t>ケンキュウ</t>
    </rPh>
    <phoneticPr fontId="2"/>
  </si>
  <si>
    <t>４
先進的事例の学び（１以外のもの）</t>
    <rPh sb="3" eb="8">
      <t>センシンテキジレイ</t>
    </rPh>
    <rPh sb="9" eb="10">
      <t>マナ</t>
    </rPh>
    <rPh sb="13" eb="15">
      <t>イガイ</t>
    </rPh>
    <phoneticPr fontId="2"/>
  </si>
  <si>
    <t>表３２－１　外国人労働者の雇用状況（在留資格の種別、複数回答）</t>
    <rPh sb="0" eb="1">
      <t>ヒョウ</t>
    </rPh>
    <rPh sb="6" eb="8">
      <t>ガイコク</t>
    </rPh>
    <rPh sb="8" eb="9">
      <t>ジン</t>
    </rPh>
    <rPh sb="9" eb="12">
      <t>ロウドウシャ</t>
    </rPh>
    <rPh sb="13" eb="15">
      <t>コヨウ</t>
    </rPh>
    <rPh sb="15" eb="17">
      <t>ジョウキョウ</t>
    </rPh>
    <rPh sb="18" eb="20">
      <t>ザイリュウ</t>
    </rPh>
    <rPh sb="20" eb="22">
      <t>シカク</t>
    </rPh>
    <rPh sb="23" eb="25">
      <t>シュベツ</t>
    </rPh>
    <rPh sb="26" eb="28">
      <t>フクスウ</t>
    </rPh>
    <rPh sb="28" eb="30">
      <t>カイトウ</t>
    </rPh>
    <phoneticPr fontId="2"/>
  </si>
  <si>
    <t>３段目：外国人労働者を雇用している事業所</t>
    <rPh sb="1" eb="3">
      <t>ﾀﾞﾝﾒ</t>
    </rPh>
    <rPh sb="4" eb="6">
      <t>ｶﾞｲｺｸ</t>
    </rPh>
    <rPh sb="6" eb="7">
      <t>ｼﾞﾝ</t>
    </rPh>
    <rPh sb="7" eb="10">
      <t>ﾛｳﾄﾞｳｼｬ</t>
    </rPh>
    <rPh sb="11" eb="13">
      <t>ｺﾖｳ</t>
    </rPh>
    <rPh sb="17" eb="20">
      <t>ｼﾞｷﾞｮｳｼｮ</t>
    </rPh>
    <phoneticPr fontId="2" type="halfwidthKatakana"/>
  </si>
  <si>
    <t>　　　　　での在留資格別の割合（複数回答）</t>
    <rPh sb="7" eb="9">
      <t>ザイリュウ</t>
    </rPh>
    <rPh sb="9" eb="11">
      <t>シカク</t>
    </rPh>
    <rPh sb="11" eb="12">
      <t>ベツ</t>
    </rPh>
    <rPh sb="13" eb="15">
      <t>ワリアイ</t>
    </rPh>
    <rPh sb="16" eb="18">
      <t>フクスウ</t>
    </rPh>
    <rPh sb="18" eb="20">
      <t>カイトウ</t>
    </rPh>
    <phoneticPr fontId="2"/>
  </si>
  <si>
    <t>外国人
労働者
を雇用
している</t>
    <rPh sb="0" eb="2">
      <t>ガイコク</t>
    </rPh>
    <rPh sb="2" eb="3">
      <t>ジン</t>
    </rPh>
    <rPh sb="4" eb="7">
      <t>ロウドウシャ</t>
    </rPh>
    <rPh sb="9" eb="11">
      <t>コヨウ</t>
    </rPh>
    <phoneticPr fontId="2"/>
  </si>
  <si>
    <t>外国人
労働者
を雇用
していない</t>
    <rPh sb="0" eb="2">
      <t>ガイコク</t>
    </rPh>
    <rPh sb="2" eb="3">
      <t>ジン</t>
    </rPh>
    <rPh sb="4" eb="6">
      <t>ロウドウ</t>
    </rPh>
    <rPh sb="6" eb="7">
      <t>シャ</t>
    </rPh>
    <rPh sb="9" eb="11">
      <t>コヨウ</t>
    </rPh>
    <phoneticPr fontId="2"/>
  </si>
  <si>
    <t>身分に基づく在留資格</t>
    <rPh sb="0" eb="2">
      <t>ミブン</t>
    </rPh>
    <rPh sb="3" eb="4">
      <t>モト</t>
    </rPh>
    <rPh sb="6" eb="10">
      <t>ザイリュウシカク</t>
    </rPh>
    <phoneticPr fontId="2"/>
  </si>
  <si>
    <t>特定技能</t>
    <rPh sb="0" eb="4">
      <t>トクテイギノウ</t>
    </rPh>
    <phoneticPr fontId="2"/>
  </si>
  <si>
    <t>技術・人文知識・国際業務</t>
    <rPh sb="0" eb="2">
      <t>ギジュツ</t>
    </rPh>
    <rPh sb="3" eb="7">
      <t>ジンブンチシキ</t>
    </rPh>
    <rPh sb="8" eb="12">
      <t>コクサイギョウム</t>
    </rPh>
    <phoneticPr fontId="2"/>
  </si>
  <si>
    <t>導入している</t>
    <rPh sb="0" eb="2">
      <t>ドウニュウ</t>
    </rPh>
    <phoneticPr fontId="2"/>
  </si>
  <si>
    <t>今後導入予定</t>
    <rPh sb="0" eb="2">
      <t>コンゴ</t>
    </rPh>
    <rPh sb="2" eb="4">
      <t>ドウニュウ</t>
    </rPh>
    <rPh sb="4" eb="6">
      <t>ヨテイ</t>
    </rPh>
    <phoneticPr fontId="2"/>
  </si>
  <si>
    <t>導入していたが、
やめた</t>
    <rPh sb="0" eb="2">
      <t>ドウニュウ</t>
    </rPh>
    <phoneticPr fontId="2"/>
  </si>
  <si>
    <t>導入していない</t>
    <rPh sb="0" eb="2">
      <t>ドウニュウ</t>
    </rPh>
    <phoneticPr fontId="2"/>
  </si>
  <si>
    <t>テレワーク</t>
    <phoneticPr fontId="2"/>
  </si>
  <si>
    <t>ジョブ型雇用</t>
    <rPh sb="3" eb="4">
      <t>ガタ</t>
    </rPh>
    <rPh sb="4" eb="6">
      <t>コヨウ</t>
    </rPh>
    <phoneticPr fontId="2"/>
  </si>
  <si>
    <t>兼業・副業</t>
    <rPh sb="0" eb="2">
      <t>ケンギョウ</t>
    </rPh>
    <rPh sb="3" eb="5">
      <t>フクギョウ</t>
    </rPh>
    <phoneticPr fontId="2"/>
  </si>
  <si>
    <t>ワーケーション</t>
    <phoneticPr fontId="2"/>
  </si>
  <si>
    <t>週休３日制</t>
    <rPh sb="0" eb="2">
      <t>シュウキュウ</t>
    </rPh>
    <rPh sb="3" eb="5">
      <t>ニチセイ</t>
    </rPh>
    <phoneticPr fontId="2"/>
  </si>
  <si>
    <t>フレックスタイム制度</t>
    <rPh sb="8" eb="10">
      <t>セイド</t>
    </rPh>
    <phoneticPr fontId="2"/>
  </si>
  <si>
    <t>勤務時間インターバル制度</t>
    <rPh sb="0" eb="4">
      <t>キンムジカン</t>
    </rPh>
    <rPh sb="10" eb="12">
      <t>セイド</t>
    </rPh>
    <phoneticPr fontId="2"/>
  </si>
  <si>
    <t>裁量労働制</t>
    <rPh sb="0" eb="5">
      <t>サイリョウロウドウセイ</t>
    </rPh>
    <phoneticPr fontId="2"/>
  </si>
  <si>
    <t>選任している</t>
    <rPh sb="0" eb="2">
      <t>センニン</t>
    </rPh>
    <phoneticPr fontId="2"/>
  </si>
  <si>
    <t>選任していない</t>
    <rPh sb="0" eb="2">
      <t>センニン</t>
    </rPh>
    <phoneticPr fontId="2"/>
  </si>
  <si>
    <t>参加している</t>
    <rPh sb="0" eb="2">
      <t>サンカ</t>
    </rPh>
    <phoneticPr fontId="2"/>
  </si>
  <si>
    <t>参加していない</t>
    <rPh sb="0" eb="2">
      <t>サンカ</t>
    </rPh>
    <phoneticPr fontId="2"/>
  </si>
  <si>
    <t>実施した</t>
    <rPh sb="0" eb="2">
      <t>ジッシ</t>
    </rPh>
    <phoneticPr fontId="2"/>
  </si>
  <si>
    <t>実施していない</t>
    <rPh sb="0" eb="2">
      <t>ジッシ</t>
    </rPh>
    <phoneticPr fontId="2"/>
  </si>
  <si>
    <t>３段目：賃上げ実施事業所数に対する</t>
    <rPh sb="1" eb="3">
      <t>ﾀﾞﾝﾒ</t>
    </rPh>
    <rPh sb="4" eb="6">
      <t>ﾁﾝｱ</t>
    </rPh>
    <rPh sb="7" eb="9">
      <t>ｼﾞｯｼ</t>
    </rPh>
    <rPh sb="9" eb="12">
      <t>ｼﾞｷﾞｮｳｼｮ</t>
    </rPh>
    <rPh sb="12" eb="13">
      <t>ｽｳ</t>
    </rPh>
    <rPh sb="14" eb="15">
      <t>ﾀｲ</t>
    </rPh>
    <phoneticPr fontId="2" type="halfwidthKatakana"/>
  </si>
  <si>
    <t>　　　　　賃上げ幅の昨年度比較の割合（複数回答）</t>
    <phoneticPr fontId="2"/>
  </si>
  <si>
    <t>賃上げを実施した企業数</t>
    <phoneticPr fontId="2"/>
  </si>
  <si>
    <t>昨年度より増額</t>
    <rPh sb="0" eb="3">
      <t>サクネンド</t>
    </rPh>
    <rPh sb="5" eb="7">
      <t>ゾウガク</t>
    </rPh>
    <phoneticPr fontId="2"/>
  </si>
  <si>
    <t>昨年度と同額</t>
    <rPh sb="0" eb="3">
      <t>サクネンド</t>
    </rPh>
    <rPh sb="4" eb="6">
      <t>ドウガク</t>
    </rPh>
    <phoneticPr fontId="2"/>
  </si>
  <si>
    <t>昨年度より減額</t>
    <rPh sb="0" eb="3">
      <t>サクネンド</t>
    </rPh>
    <rPh sb="5" eb="7">
      <t>ゲンガク</t>
    </rPh>
    <phoneticPr fontId="2"/>
  </si>
  <si>
    <t>３段目：賃上げ実施事業所での</t>
    <rPh sb="1" eb="3">
      <t>ﾀﾞﾝﾒ</t>
    </rPh>
    <rPh sb="4" eb="6">
      <t>ﾁﾝｱ</t>
    </rPh>
    <rPh sb="7" eb="9">
      <t>ｼﾞｯｼ</t>
    </rPh>
    <rPh sb="9" eb="12">
      <t>ｼﾞｷﾞｮｳｼｮ</t>
    </rPh>
    <phoneticPr fontId="2" type="halfwidthKatakana"/>
  </si>
  <si>
    <t>　　　　　実施理由の割合（複数回答）</t>
    <rPh sb="5" eb="9">
      <t>ジッシリユウ</t>
    </rPh>
    <rPh sb="10" eb="12">
      <t>ワリアイ</t>
    </rPh>
    <rPh sb="13" eb="15">
      <t>フクスウ</t>
    </rPh>
    <rPh sb="15" eb="17">
      <t>カイトウ</t>
    </rPh>
    <phoneticPr fontId="2"/>
  </si>
  <si>
    <t>賃上げを実施した
企業数</t>
    <rPh sb="0" eb="2">
      <t>チンア</t>
    </rPh>
    <rPh sb="4" eb="6">
      <t>ジッシ</t>
    </rPh>
    <rPh sb="9" eb="11">
      <t>キギョウ</t>
    </rPh>
    <rPh sb="11" eb="12">
      <t>スウ</t>
    </rPh>
    <phoneticPr fontId="2"/>
  </si>
  <si>
    <t>人材を確保するため</t>
    <rPh sb="0" eb="2">
      <t>ジンザイ</t>
    </rPh>
    <rPh sb="3" eb="5">
      <t>カクホ</t>
    </rPh>
    <phoneticPr fontId="2"/>
  </si>
  <si>
    <t>従業員の
モチベーション向上のため</t>
    <rPh sb="0" eb="3">
      <t>ジュウギョウイン</t>
    </rPh>
    <rPh sb="12" eb="14">
      <t>コウジョウ</t>
    </rPh>
    <phoneticPr fontId="2"/>
  </si>
  <si>
    <t>収益が増加したため
(従業員に還元)</t>
    <rPh sb="0" eb="2">
      <t>シュウエキ</t>
    </rPh>
    <rPh sb="3" eb="5">
      <t>ゾウカ</t>
    </rPh>
    <rPh sb="11" eb="14">
      <t>ジュウギョウイン</t>
    </rPh>
    <rPh sb="15" eb="17">
      <t>カンゲン</t>
    </rPh>
    <phoneticPr fontId="2"/>
  </si>
  <si>
    <t>価格転嫁が進んだため</t>
    <rPh sb="0" eb="4">
      <t>カカクテンカ</t>
    </rPh>
    <rPh sb="5" eb="6">
      <t>スス</t>
    </rPh>
    <phoneticPr fontId="2"/>
  </si>
  <si>
    <t>最低賃金が
引き上げられたため</t>
    <rPh sb="0" eb="4">
      <t>サイテイチンギン</t>
    </rPh>
    <rPh sb="6" eb="7">
      <t>ヒ</t>
    </rPh>
    <rPh sb="8" eb="9">
      <t>ア</t>
    </rPh>
    <phoneticPr fontId="2"/>
  </si>
  <si>
    <t>物価が上昇したため</t>
    <rPh sb="0" eb="2">
      <t>ブッカ</t>
    </rPh>
    <rPh sb="3" eb="5">
      <t>ジョウショウ</t>
    </rPh>
    <phoneticPr fontId="2"/>
  </si>
  <si>
    <t>県や国の補助金や助成金が拡充されたため</t>
    <rPh sb="0" eb="1">
      <t>ケン</t>
    </rPh>
    <rPh sb="2" eb="3">
      <t>クニ</t>
    </rPh>
    <rPh sb="4" eb="7">
      <t>ホジョキン</t>
    </rPh>
    <rPh sb="8" eb="11">
      <t>ジョセイキン</t>
    </rPh>
    <rPh sb="12" eb="14">
      <t>カクジュウ</t>
    </rPh>
    <phoneticPr fontId="2"/>
  </si>
  <si>
    <t>※その他…定期昇給のため　等</t>
    <rPh sb="3" eb="4">
      <t>タ</t>
    </rPh>
    <rPh sb="5" eb="7">
      <t>テイキ</t>
    </rPh>
    <rPh sb="7" eb="9">
      <t>ショウキュウ</t>
    </rPh>
    <rPh sb="13" eb="14">
      <t>トウ</t>
    </rPh>
    <phoneticPr fontId="2"/>
  </si>
  <si>
    <t>価格転嫁が適切に
できない</t>
    <rPh sb="0" eb="4">
      <t>カカクテンカ</t>
    </rPh>
    <rPh sb="5" eb="7">
      <t>テキセツ</t>
    </rPh>
    <phoneticPr fontId="2"/>
  </si>
  <si>
    <t>今後の景気、業績など先行きへの不安感</t>
    <rPh sb="0" eb="2">
      <t>コンゴ</t>
    </rPh>
    <rPh sb="3" eb="5">
      <t>ケイキ</t>
    </rPh>
    <rPh sb="6" eb="8">
      <t>ギョウセキ</t>
    </rPh>
    <rPh sb="10" eb="12">
      <t>サキユ</t>
    </rPh>
    <rPh sb="15" eb="18">
      <t>フアンカン</t>
    </rPh>
    <phoneticPr fontId="2"/>
  </si>
  <si>
    <t>賃上げのための原資の確保が困難</t>
    <rPh sb="0" eb="2">
      <t>チンア</t>
    </rPh>
    <rPh sb="7" eb="9">
      <t>ゲンシ</t>
    </rPh>
    <rPh sb="10" eb="12">
      <t>カクホ</t>
    </rPh>
    <rPh sb="13" eb="15">
      <t>コンナン</t>
    </rPh>
    <phoneticPr fontId="2"/>
  </si>
  <si>
    <t>賃上げを行うと不景気の時に賃金を下げられない</t>
    <rPh sb="0" eb="2">
      <t>チンア</t>
    </rPh>
    <rPh sb="4" eb="5">
      <t>オコナ</t>
    </rPh>
    <rPh sb="7" eb="10">
      <t>フケイキ</t>
    </rPh>
    <rPh sb="11" eb="12">
      <t>トキ</t>
    </rPh>
    <rPh sb="13" eb="15">
      <t>チンギン</t>
    </rPh>
    <rPh sb="16" eb="17">
      <t>サ</t>
    </rPh>
    <phoneticPr fontId="2"/>
  </si>
  <si>
    <t>規則や規定が未整備</t>
    <rPh sb="0" eb="2">
      <t>キソク</t>
    </rPh>
    <rPh sb="3" eb="5">
      <t>キテイ</t>
    </rPh>
    <rPh sb="6" eb="9">
      <t>ミセイビ</t>
    </rPh>
    <phoneticPr fontId="2"/>
  </si>
  <si>
    <t>従業員にパートや
高齢者が増えた</t>
    <rPh sb="0" eb="3">
      <t>ジュウギョウイン</t>
    </rPh>
    <rPh sb="9" eb="11">
      <t>コウレイ</t>
    </rPh>
    <rPh sb="11" eb="12">
      <t>シャ</t>
    </rPh>
    <rPh sb="13" eb="14">
      <t>フ</t>
    </rPh>
    <phoneticPr fontId="2"/>
  </si>
  <si>
    <t>増員などの人材確保とのバランスが難しい</t>
    <rPh sb="0" eb="2">
      <t>ゾウイン</t>
    </rPh>
    <rPh sb="5" eb="9">
      <t>ジンザイカクホ</t>
    </rPh>
    <rPh sb="16" eb="17">
      <t>ムズカ</t>
    </rPh>
    <phoneticPr fontId="2"/>
  </si>
  <si>
    <t>設備投資とのバランスが難しい</t>
    <rPh sb="0" eb="4">
      <t>セツビトウシ</t>
    </rPh>
    <rPh sb="11" eb="12">
      <t>ムズカ</t>
    </rPh>
    <phoneticPr fontId="2"/>
  </si>
  <si>
    <t>※その他…扶養内で働きたいという希望(いわゆる年収の壁)への対応　等</t>
    <rPh sb="3" eb="4">
      <t>タ</t>
    </rPh>
    <rPh sb="5" eb="8">
      <t>フヨウナイ</t>
    </rPh>
    <rPh sb="23" eb="25">
      <t>ネンシュウ</t>
    </rPh>
    <rPh sb="26" eb="27">
      <t>カベ</t>
    </rPh>
    <rPh sb="30" eb="32">
      <t>タイオウ</t>
    </rPh>
    <rPh sb="33" eb="34">
      <t>トウ</t>
    </rPh>
    <phoneticPr fontId="2"/>
  </si>
  <si>
    <t>２段目：新たに管理職になった者の人数に対する女性の割合</t>
    <rPh sb="1" eb="3">
      <t>ﾀﾞﾝﾒ</t>
    </rPh>
    <rPh sb="4" eb="5">
      <t>ｱﾗ</t>
    </rPh>
    <rPh sb="7" eb="9">
      <t>ｶﾝﾘ</t>
    </rPh>
    <rPh sb="9" eb="10">
      <t>ｼｮｸ</t>
    </rPh>
    <rPh sb="14" eb="15">
      <t>ｼｬ</t>
    </rPh>
    <rPh sb="16" eb="17">
      <t>ﾆﾝ</t>
    </rPh>
    <rPh sb="17" eb="18">
      <t>ｽｳ</t>
    </rPh>
    <rPh sb="19" eb="20">
      <t>ﾀｲ</t>
    </rPh>
    <rPh sb="22" eb="24">
      <t>ｼﾞｮｾｲ</t>
    </rPh>
    <rPh sb="25" eb="27">
      <t>ﾜﾘｱｲ</t>
    </rPh>
    <phoneticPr fontId="2" type="halfwidthKatakana"/>
  </si>
  <si>
    <t>１段目：事業所数または新たに管理職となった者の人数</t>
    <rPh sb="1" eb="3">
      <t>ﾀﾞﾝﾒ</t>
    </rPh>
    <rPh sb="4" eb="7">
      <t>ｼﾞｷﾞｮｳｼｮ</t>
    </rPh>
    <rPh sb="7" eb="8">
      <t>ｽｳ</t>
    </rPh>
    <rPh sb="11" eb="12">
      <t>ｱﾗ</t>
    </rPh>
    <rPh sb="14" eb="16">
      <t>ｶﾝﾘ</t>
    </rPh>
    <rPh sb="16" eb="17">
      <t>ｼｮｸ</t>
    </rPh>
    <rPh sb="21" eb="22">
      <t>ｼｬ</t>
    </rPh>
    <rPh sb="23" eb="24">
      <t>ﾆﾝ</t>
    </rPh>
    <rPh sb="24" eb="25">
      <t>ｽｳ</t>
    </rPh>
    <phoneticPr fontId="2" type="halfwidthKatakana"/>
  </si>
  <si>
    <t>うち、女性の人数</t>
    <rPh sb="3" eb="5">
      <t>ジョセイ</t>
    </rPh>
    <rPh sb="6" eb="8">
      <t>ニンズウ</t>
    </rPh>
    <phoneticPr fontId="2"/>
  </si>
  <si>
    <t>１段目：事業所数または新たにリーダーとなった者の人数</t>
    <rPh sb="1" eb="3">
      <t>ﾀﾞﾝﾒ</t>
    </rPh>
    <rPh sb="4" eb="7">
      <t>ｼﾞｷﾞｮｳｼｮ</t>
    </rPh>
    <rPh sb="7" eb="8">
      <t>ｽｳ</t>
    </rPh>
    <rPh sb="11" eb="12">
      <t>ｱﾗ</t>
    </rPh>
    <rPh sb="22" eb="23">
      <t>ﾓﾉ</t>
    </rPh>
    <rPh sb="24" eb="25">
      <t>ﾆﾝ</t>
    </rPh>
    <rPh sb="25" eb="26">
      <t>ｽｳ</t>
    </rPh>
    <phoneticPr fontId="2" type="halfwidthKatakana"/>
  </si>
  <si>
    <t>２段目：新たにリーダーとなった者の人数に対する女性の割合</t>
    <rPh sb="1" eb="3">
      <t>ﾀﾞﾝﾒ</t>
    </rPh>
    <rPh sb="4" eb="5">
      <t>ｱﾗ</t>
    </rPh>
    <rPh sb="15" eb="16">
      <t>ﾓﾉ</t>
    </rPh>
    <rPh sb="17" eb="19">
      <t>ﾆﾝｽﾞｳ</t>
    </rPh>
    <rPh sb="20" eb="21">
      <t>ﾀｲ</t>
    </rPh>
    <rPh sb="23" eb="25">
      <t>ｼﾞｮｾｲ</t>
    </rPh>
    <rPh sb="26" eb="28">
      <t>ﾜﾘｱｲ</t>
    </rPh>
    <phoneticPr fontId="2" type="halfwidthKatakana"/>
  </si>
  <si>
    <t>女性を積極的に採用する</t>
    <rPh sb="0" eb="2">
      <t>ジョセイ</t>
    </rPh>
    <rPh sb="3" eb="6">
      <t>セッキョクテキ</t>
    </rPh>
    <rPh sb="7" eb="9">
      <t>サイヨウ</t>
    </rPh>
    <phoneticPr fontId="2"/>
  </si>
  <si>
    <t>女性労働者を対象とした階層別の研修を行う</t>
    <rPh sb="0" eb="5">
      <t>ジョセイロウドウシャ</t>
    </rPh>
    <rPh sb="6" eb="8">
      <t>タイショウ</t>
    </rPh>
    <rPh sb="11" eb="13">
      <t>カイソウ</t>
    </rPh>
    <rPh sb="13" eb="14">
      <t>ベツ</t>
    </rPh>
    <rPh sb="15" eb="17">
      <t>ケンシュウ</t>
    </rPh>
    <rPh sb="18" eb="19">
      <t>オコナ</t>
    </rPh>
    <phoneticPr fontId="2"/>
  </si>
  <si>
    <t>これまで女性が就いていなかった役職や職務に積極的に女性を登用する</t>
    <rPh sb="4" eb="6">
      <t>ジョセイ</t>
    </rPh>
    <rPh sb="7" eb="8">
      <t>ツ</t>
    </rPh>
    <rPh sb="15" eb="17">
      <t>ヤクショク</t>
    </rPh>
    <rPh sb="18" eb="20">
      <t>ショクム</t>
    </rPh>
    <rPh sb="21" eb="24">
      <t>セッキョクテキ</t>
    </rPh>
    <rPh sb="25" eb="27">
      <t>ジョセイ</t>
    </rPh>
    <rPh sb="28" eb="30">
      <t>トウヨウ</t>
    </rPh>
    <phoneticPr fontId="2"/>
  </si>
  <si>
    <t>昇給基準・人事評価の見直しを行う</t>
    <rPh sb="0" eb="4">
      <t>ショウキュウキジュン</t>
    </rPh>
    <rPh sb="5" eb="9">
      <t>ジンジヒョウカ</t>
    </rPh>
    <rPh sb="10" eb="12">
      <t>ミナオ</t>
    </rPh>
    <rPh sb="14" eb="15">
      <t>オコナ</t>
    </rPh>
    <phoneticPr fontId="2"/>
  </si>
  <si>
    <t>3歳以上の子を対象とした短時間勤務制度の導入など、子育て支援対策を充実させる</t>
    <rPh sb="1" eb="4">
      <t>サイイジョウ</t>
    </rPh>
    <rPh sb="5" eb="6">
      <t>コ</t>
    </rPh>
    <rPh sb="7" eb="9">
      <t>タイショウ</t>
    </rPh>
    <rPh sb="12" eb="19">
      <t>タンジカンキンムセイド</t>
    </rPh>
    <rPh sb="20" eb="22">
      <t>ドウニュウ</t>
    </rPh>
    <rPh sb="25" eb="27">
      <t>コソダ</t>
    </rPh>
    <rPh sb="28" eb="32">
      <t>シエンタイサク</t>
    </rPh>
    <rPh sb="33" eb="35">
      <t>ジュウジツ</t>
    </rPh>
    <phoneticPr fontId="2"/>
  </si>
  <si>
    <t>育児や介護による退職者を再雇用する制度をつくる</t>
    <rPh sb="0" eb="2">
      <t>イクジ</t>
    </rPh>
    <rPh sb="3" eb="5">
      <t>カイゴ</t>
    </rPh>
    <rPh sb="8" eb="11">
      <t>タイショクシャ</t>
    </rPh>
    <rPh sb="12" eb="15">
      <t>サイコヨウ</t>
    </rPh>
    <rPh sb="17" eb="19">
      <t>セイド</t>
    </rPh>
    <phoneticPr fontId="2"/>
  </si>
  <si>
    <t>女性本人が希望しない</t>
    <rPh sb="0" eb="4">
      <t>ジョセイホンニン</t>
    </rPh>
    <rPh sb="5" eb="7">
      <t>キボウ</t>
    </rPh>
    <phoneticPr fontId="2"/>
  </si>
  <si>
    <t>管理職は長時間労働になることが多い</t>
    <rPh sb="0" eb="3">
      <t>カンリショク</t>
    </rPh>
    <rPh sb="4" eb="9">
      <t>チョウジカンロウドウ</t>
    </rPh>
    <rPh sb="15" eb="16">
      <t>オオ</t>
    </rPh>
    <phoneticPr fontId="2"/>
  </si>
  <si>
    <t>転居を伴う転勤がある</t>
    <rPh sb="0" eb="2">
      <t>テンキョ</t>
    </rPh>
    <rPh sb="3" eb="4">
      <t>トモナ</t>
    </rPh>
    <rPh sb="5" eb="7">
      <t>テンキン</t>
    </rPh>
    <phoneticPr fontId="2"/>
  </si>
  <si>
    <t>そもそも女性社員の比率が女性管理職および
リーダーの比率以下で
ある</t>
    <rPh sb="4" eb="8">
      <t>ジョセイシャイン</t>
    </rPh>
    <rPh sb="9" eb="11">
      <t>ヒリツ</t>
    </rPh>
    <rPh sb="12" eb="17">
      <t>ジョセイカンリショク</t>
    </rPh>
    <rPh sb="26" eb="30">
      <t>ヒリツイカ</t>
    </rPh>
    <phoneticPr fontId="2"/>
  </si>
  <si>
    <t>知識・経験・能力が
管理職になるまでの基準に達していない</t>
    <rPh sb="0" eb="2">
      <t>チシキ</t>
    </rPh>
    <rPh sb="3" eb="5">
      <t>ケイケン</t>
    </rPh>
    <rPh sb="6" eb="8">
      <t>ノウリョク</t>
    </rPh>
    <rPh sb="10" eb="13">
      <t>カンリショク</t>
    </rPh>
    <rPh sb="19" eb="21">
      <t>キジュン</t>
    </rPh>
    <rPh sb="22" eb="23">
      <t>タッ</t>
    </rPh>
    <phoneticPr fontId="2"/>
  </si>
  <si>
    <t>女性が管理職になると
周囲の社員がやりにくい</t>
    <rPh sb="0" eb="2">
      <t>ジョセイ</t>
    </rPh>
    <rPh sb="3" eb="6">
      <t>カンリショク</t>
    </rPh>
    <rPh sb="11" eb="13">
      <t>シュウイ</t>
    </rPh>
    <rPh sb="14" eb="16">
      <t>シャイン</t>
    </rPh>
    <phoneticPr fontId="2"/>
  </si>
  <si>
    <t>女性管理職の前例が
ない</t>
    <rPh sb="0" eb="5">
      <t>ジョセイカンリショク</t>
    </rPh>
    <rPh sb="6" eb="8">
      <t>ゼンレイ</t>
    </rPh>
    <phoneticPr fontId="2"/>
  </si>
  <si>
    <t>女性の多くが管理職に
なる前に退職する</t>
    <rPh sb="0" eb="2">
      <t>ジョセイ</t>
    </rPh>
    <rPh sb="3" eb="4">
      <t>オオ</t>
    </rPh>
    <rPh sb="6" eb="9">
      <t>カンリショク</t>
    </rPh>
    <rPh sb="13" eb="14">
      <t>マエ</t>
    </rPh>
    <rPh sb="15" eb="17">
      <t>タイショク</t>
    </rPh>
    <phoneticPr fontId="2"/>
  </si>
  <si>
    <t>※その他…女性の採用が少ない　等</t>
    <rPh sb="3" eb="4">
      <t>タ</t>
    </rPh>
    <rPh sb="5" eb="7">
      <t>ジョセイ</t>
    </rPh>
    <rPh sb="8" eb="10">
      <t>サイヨウ</t>
    </rPh>
    <rPh sb="11" eb="12">
      <t>スク</t>
    </rPh>
    <rPh sb="15" eb="16">
      <t>トウ</t>
    </rPh>
    <phoneticPr fontId="2"/>
  </si>
  <si>
    <t>表５－３　新たに管理職となった女性の状況</t>
    <rPh sb="0" eb="1">
      <t>ヒョウ</t>
    </rPh>
    <rPh sb="5" eb="6">
      <t>アラ</t>
    </rPh>
    <rPh sb="8" eb="10">
      <t>カンリ</t>
    </rPh>
    <rPh sb="10" eb="11">
      <t>ショク</t>
    </rPh>
    <rPh sb="15" eb="17">
      <t>ジョセイ</t>
    </rPh>
    <rPh sb="18" eb="20">
      <t>ジョウキョウ</t>
    </rPh>
    <phoneticPr fontId="2"/>
  </si>
  <si>
    <t>新たに管理職となった女性の状況</t>
    <phoneticPr fontId="2"/>
  </si>
  <si>
    <t>表５－４</t>
    <rPh sb="0" eb="1">
      <t>ヒョウ</t>
    </rPh>
    <phoneticPr fontId="2"/>
  </si>
  <si>
    <t>表５－４　新たにリーダーとなった女性の状況</t>
    <rPh sb="0" eb="1">
      <t>ヒョウ</t>
    </rPh>
    <rPh sb="5" eb="6">
      <t>アラ</t>
    </rPh>
    <rPh sb="16" eb="18">
      <t>ジョセイ</t>
    </rPh>
    <rPh sb="19" eb="21">
      <t>ジョウキョウ</t>
    </rPh>
    <phoneticPr fontId="2"/>
  </si>
  <si>
    <t>新たにリーダーとなった女性の状況</t>
    <phoneticPr fontId="2"/>
  </si>
  <si>
    <t>表５－６</t>
    <rPh sb="0" eb="1">
      <t>ヒョウ</t>
    </rPh>
    <phoneticPr fontId="2"/>
  </si>
  <si>
    <t>女性管理職およびリーダーが少ない理由</t>
    <phoneticPr fontId="2"/>
  </si>
  <si>
    <t>表５－７</t>
    <rPh sb="0" eb="1">
      <t>ヒョウ</t>
    </rPh>
    <phoneticPr fontId="2"/>
  </si>
  <si>
    <t>（単位：社、人）</t>
    <rPh sb="1" eb="3">
      <t>ﾀﾝｲ</t>
    </rPh>
    <rPh sb="4" eb="5">
      <t>ｼｬ</t>
    </rPh>
    <rPh sb="6" eb="7">
      <t>ﾆﾝ</t>
    </rPh>
    <phoneticPr fontId="2" type="halfwidthKatakana"/>
  </si>
  <si>
    <t>福利厚生の充実</t>
    <rPh sb="0" eb="4">
      <t>フクリコウセイ</t>
    </rPh>
    <rPh sb="5" eb="7">
      <t>ジュウジツ</t>
    </rPh>
    <phoneticPr fontId="2"/>
  </si>
  <si>
    <t>社内キャリアパスの明確化</t>
    <rPh sb="0" eb="2">
      <t>シャナイ</t>
    </rPh>
    <rPh sb="9" eb="12">
      <t>メイカクカ</t>
    </rPh>
    <phoneticPr fontId="2"/>
  </si>
  <si>
    <t>研修会・講演会や必要な資格等の取得支援制度の導入</t>
    <rPh sb="0" eb="3">
      <t>ケンシュウカイ</t>
    </rPh>
    <rPh sb="4" eb="7">
      <t>コウエンカイ</t>
    </rPh>
    <rPh sb="8" eb="10">
      <t>ヒツヨウ</t>
    </rPh>
    <rPh sb="11" eb="14">
      <t>シカクトウ</t>
    </rPh>
    <rPh sb="15" eb="17">
      <t>シュトク</t>
    </rPh>
    <rPh sb="17" eb="21">
      <t>シエンセイド</t>
    </rPh>
    <rPh sb="22" eb="24">
      <t>ドウニュウ</t>
    </rPh>
    <phoneticPr fontId="2"/>
  </si>
  <si>
    <t>他部局や社外、海外などでの就業経験や機会の提供</t>
    <rPh sb="0" eb="1">
      <t>タ</t>
    </rPh>
    <rPh sb="1" eb="2">
      <t>ブ</t>
    </rPh>
    <rPh sb="2" eb="3">
      <t>キョク</t>
    </rPh>
    <rPh sb="4" eb="6">
      <t>シャガイ</t>
    </rPh>
    <rPh sb="7" eb="9">
      <t>カイガイ</t>
    </rPh>
    <rPh sb="13" eb="17">
      <t>シュウギョウケイケン</t>
    </rPh>
    <rPh sb="18" eb="20">
      <t>キカイ</t>
    </rPh>
    <rPh sb="21" eb="23">
      <t>テイキョウ</t>
    </rPh>
    <phoneticPr fontId="2"/>
  </si>
  <si>
    <t>業務に対する裁量権の付与</t>
    <rPh sb="0" eb="2">
      <t>ギョウム</t>
    </rPh>
    <rPh sb="3" eb="4">
      <t>タイ</t>
    </rPh>
    <rPh sb="6" eb="9">
      <t>サイリョウケン</t>
    </rPh>
    <rPh sb="10" eb="12">
      <t>フヨ</t>
    </rPh>
    <phoneticPr fontId="2"/>
  </si>
  <si>
    <t>外国人労働者の日本語能力の不十分さ</t>
    <rPh sb="0" eb="3">
      <t>ガイコクジン</t>
    </rPh>
    <rPh sb="3" eb="6">
      <t>ロウドウシャ</t>
    </rPh>
    <rPh sb="7" eb="12">
      <t>ニホンゴノウリョク</t>
    </rPh>
    <rPh sb="13" eb="16">
      <t>フジュウブン</t>
    </rPh>
    <phoneticPr fontId="2"/>
  </si>
  <si>
    <t>在留期間が制限されていること</t>
    <rPh sb="0" eb="2">
      <t>ザイリュウ</t>
    </rPh>
    <rPh sb="2" eb="4">
      <t>キカン</t>
    </rPh>
    <rPh sb="5" eb="7">
      <t>セイゲン</t>
    </rPh>
    <phoneticPr fontId="2"/>
  </si>
  <si>
    <t>日本人従業員との間のコミュニケーションの不足</t>
    <rPh sb="0" eb="3">
      <t>ニホンジン</t>
    </rPh>
    <rPh sb="3" eb="6">
      <t>ジュウギョウイン</t>
    </rPh>
    <rPh sb="8" eb="9">
      <t>アイダ</t>
    </rPh>
    <rPh sb="20" eb="22">
      <t>フソク</t>
    </rPh>
    <phoneticPr fontId="2"/>
  </si>
  <si>
    <t>外国人労働者用の住居確保の困難さ</t>
    <rPh sb="0" eb="6">
      <t>ガイコクジンロウドウシャ</t>
    </rPh>
    <rPh sb="6" eb="7">
      <t>ヨウ</t>
    </rPh>
    <rPh sb="8" eb="10">
      <t>ジュウキョ</t>
    </rPh>
    <rPh sb="10" eb="12">
      <t>カクホ</t>
    </rPh>
    <rPh sb="13" eb="15">
      <t>コンナン</t>
    </rPh>
    <phoneticPr fontId="2"/>
  </si>
  <si>
    <t>外国人労働者の通勤手段確保の困難さ</t>
    <rPh sb="0" eb="6">
      <t>ガイコクジンロウドウシャ</t>
    </rPh>
    <rPh sb="7" eb="9">
      <t>ツウキン</t>
    </rPh>
    <rPh sb="9" eb="11">
      <t>シュダン</t>
    </rPh>
    <rPh sb="11" eb="13">
      <t>カクホ</t>
    </rPh>
    <rPh sb="14" eb="16">
      <t>コンナン</t>
    </rPh>
    <phoneticPr fontId="2"/>
  </si>
  <si>
    <t>　　　　</t>
    <phoneticPr fontId="2"/>
  </si>
  <si>
    <t>外国人労働者の雇用を予定・検討しているなかで課題がある</t>
    <rPh sb="0" eb="6">
      <t>ガイコクジンロウドウシャ</t>
    </rPh>
    <rPh sb="7" eb="9">
      <t>コヨウ</t>
    </rPh>
    <rPh sb="10" eb="12">
      <t>ヨテイ</t>
    </rPh>
    <rPh sb="13" eb="15">
      <t>ケントウ</t>
    </rPh>
    <rPh sb="22" eb="24">
      <t>カダイ</t>
    </rPh>
    <phoneticPr fontId="2"/>
  </si>
  <si>
    <t>外国人労働者の雇用を予定・検討しているなかで課題がない</t>
    <rPh sb="0" eb="6">
      <t>ガイコクジンロウドウシャ</t>
    </rPh>
    <rPh sb="7" eb="9">
      <t>コヨウ</t>
    </rPh>
    <rPh sb="10" eb="12">
      <t>ヨテイ</t>
    </rPh>
    <rPh sb="13" eb="15">
      <t>ケントウ</t>
    </rPh>
    <rPh sb="22" eb="24">
      <t>カダイ</t>
    </rPh>
    <phoneticPr fontId="2"/>
  </si>
  <si>
    <t>表３２－４　外国人労働者の雇用予定・検討における課題（複数回答）</t>
    <rPh sb="0" eb="1">
      <t>ヒョウ</t>
    </rPh>
    <rPh sb="6" eb="8">
      <t>ガイコク</t>
    </rPh>
    <rPh sb="8" eb="9">
      <t>ジン</t>
    </rPh>
    <rPh sb="9" eb="12">
      <t>ロウドウシャ</t>
    </rPh>
    <rPh sb="13" eb="15">
      <t>コヨウ</t>
    </rPh>
    <rPh sb="15" eb="17">
      <t>ヨテイ</t>
    </rPh>
    <rPh sb="18" eb="20">
      <t>ケントウ</t>
    </rPh>
    <rPh sb="24" eb="26">
      <t>カダイ</t>
    </rPh>
    <rPh sb="27" eb="29">
      <t>フクスウ</t>
    </rPh>
    <rPh sb="29" eb="31">
      <t>カイトウ</t>
    </rPh>
    <phoneticPr fontId="2"/>
  </si>
  <si>
    <t>短時間正社員制度</t>
    <rPh sb="0" eb="6">
      <t>タンジカンセイシャイン</t>
    </rPh>
    <rPh sb="6" eb="8">
      <t>セイド</t>
    </rPh>
    <phoneticPr fontId="2"/>
  </si>
  <si>
    <t>就業規則、人事評価制度等の社内規定の整備が困難</t>
    <rPh sb="0" eb="2">
      <t>シュウギョウ</t>
    </rPh>
    <rPh sb="2" eb="4">
      <t>キソク</t>
    </rPh>
    <rPh sb="5" eb="7">
      <t>ジンジ</t>
    </rPh>
    <rPh sb="7" eb="9">
      <t>ヒョウカ</t>
    </rPh>
    <rPh sb="9" eb="11">
      <t>セイド</t>
    </rPh>
    <rPh sb="11" eb="12">
      <t>トウ</t>
    </rPh>
    <rPh sb="13" eb="15">
      <t>シャナイ</t>
    </rPh>
    <rPh sb="15" eb="17">
      <t>キテイ</t>
    </rPh>
    <rPh sb="18" eb="20">
      <t>セイビ</t>
    </rPh>
    <rPh sb="21" eb="23">
      <t>コンナン</t>
    </rPh>
    <phoneticPr fontId="2"/>
  </si>
  <si>
    <t>雇用管理が煩雑になる</t>
    <rPh sb="0" eb="4">
      <t>コヨウカンリ</t>
    </rPh>
    <rPh sb="5" eb="7">
      <t>ハンザツ</t>
    </rPh>
    <phoneticPr fontId="2"/>
  </si>
  <si>
    <t>従業員の理解を得るのが難しい</t>
    <rPh sb="0" eb="3">
      <t>ジュウギョウイン</t>
    </rPh>
    <rPh sb="4" eb="6">
      <t>リカイ</t>
    </rPh>
    <rPh sb="7" eb="8">
      <t>エ</t>
    </rPh>
    <rPh sb="11" eb="12">
      <t>ムズカ</t>
    </rPh>
    <phoneticPr fontId="2"/>
  </si>
  <si>
    <t>取引先や顧客の理解を得るのが難しい</t>
    <rPh sb="0" eb="3">
      <t>トリヒキサキ</t>
    </rPh>
    <rPh sb="4" eb="6">
      <t>コキャク</t>
    </rPh>
    <rPh sb="7" eb="9">
      <t>リカイ</t>
    </rPh>
    <rPh sb="10" eb="11">
      <t>エ</t>
    </rPh>
    <rPh sb="14" eb="15">
      <t>ムズカ</t>
    </rPh>
    <phoneticPr fontId="2"/>
  </si>
  <si>
    <t>生産性の維持が困難</t>
    <rPh sb="0" eb="3">
      <t>セイサンセイ</t>
    </rPh>
    <rPh sb="4" eb="6">
      <t>イジ</t>
    </rPh>
    <rPh sb="7" eb="9">
      <t>コンナン</t>
    </rPh>
    <phoneticPr fontId="2"/>
  </si>
  <si>
    <t>業務分担の複雑化</t>
    <rPh sb="0" eb="4">
      <t>ギョウムブンタン</t>
    </rPh>
    <rPh sb="5" eb="8">
      <t>フクザツカ</t>
    </rPh>
    <phoneticPr fontId="2"/>
  </si>
  <si>
    <t>社内でのコミュニケーションがうまくできない</t>
    <rPh sb="0" eb="2">
      <t>シャナイ</t>
    </rPh>
    <phoneticPr fontId="2"/>
  </si>
  <si>
    <t>導入方法がわからない</t>
    <rPh sb="0" eb="4">
      <t>ドウニュウホウホウ</t>
    </rPh>
    <phoneticPr fontId="2"/>
  </si>
  <si>
    <t>短時間正社員</t>
    <rPh sb="0" eb="3">
      <t>タンジカン</t>
    </rPh>
    <rPh sb="3" eb="6">
      <t>セイシャイン</t>
    </rPh>
    <phoneticPr fontId="2"/>
  </si>
  <si>
    <t>職種・職務限定正社員</t>
    <rPh sb="0" eb="2">
      <t>ショクシュ</t>
    </rPh>
    <rPh sb="3" eb="5">
      <t>ショクム</t>
    </rPh>
    <rPh sb="5" eb="7">
      <t>ゲンテイ</t>
    </rPh>
    <rPh sb="7" eb="10">
      <t>セイシャイン</t>
    </rPh>
    <phoneticPr fontId="2"/>
  </si>
  <si>
    <t>勤務地限定正社員</t>
    <rPh sb="0" eb="3">
      <t>キンムチ</t>
    </rPh>
    <rPh sb="3" eb="5">
      <t>ゲンテイ</t>
    </rPh>
    <rPh sb="5" eb="8">
      <t>セイシャイン</t>
    </rPh>
    <phoneticPr fontId="2"/>
  </si>
  <si>
    <t>勤務できる
（就業規則で明文化）</t>
    <rPh sb="0" eb="2">
      <t>キンム</t>
    </rPh>
    <rPh sb="7" eb="11">
      <t>シュウギョウキソク</t>
    </rPh>
    <rPh sb="12" eb="15">
      <t>メイブンカ</t>
    </rPh>
    <phoneticPr fontId="2"/>
  </si>
  <si>
    <t>勤務できない</t>
    <rPh sb="0" eb="2">
      <t>キンム</t>
    </rPh>
    <phoneticPr fontId="2"/>
  </si>
  <si>
    <t>勤務できる
（規則等に明文はない）</t>
    <rPh sb="0" eb="2">
      <t>キンム</t>
    </rPh>
    <rPh sb="7" eb="9">
      <t>キソク</t>
    </rPh>
    <rPh sb="9" eb="10">
      <t>トウ</t>
    </rPh>
    <rPh sb="11" eb="13">
      <t>メイブン</t>
    </rPh>
    <phoneticPr fontId="2"/>
  </si>
  <si>
    <t>表３４-２　所定労働時間、勤務地、職種・職務を限定して勤務している正社員</t>
    <rPh sb="0" eb="1">
      <t>ヒョウ</t>
    </rPh>
    <rPh sb="6" eb="12">
      <t>ショテイロウドウジカン</t>
    </rPh>
    <rPh sb="13" eb="16">
      <t>キンムチ</t>
    </rPh>
    <rPh sb="17" eb="19">
      <t>ショクシュ</t>
    </rPh>
    <rPh sb="20" eb="22">
      <t>ショクム</t>
    </rPh>
    <rPh sb="23" eb="25">
      <t>ゲンテイ</t>
    </rPh>
    <rPh sb="27" eb="29">
      <t>キンム</t>
    </rPh>
    <rPh sb="33" eb="36">
      <t>セイシャイン</t>
    </rPh>
    <phoneticPr fontId="2"/>
  </si>
  <si>
    <t>短時間正社員</t>
    <rPh sb="0" eb="3">
      <t>タンジカン</t>
    </rPh>
    <rPh sb="3" eb="6">
      <t>セイシャイン</t>
    </rPh>
    <phoneticPr fontId="2"/>
  </si>
  <si>
    <t>勤務地限定正社員</t>
    <rPh sb="0" eb="5">
      <t>キンムチゲンテイ</t>
    </rPh>
    <rPh sb="5" eb="8">
      <t>セイシャイン</t>
    </rPh>
    <phoneticPr fontId="2"/>
  </si>
  <si>
    <t>職種・職務限定正社員</t>
    <rPh sb="0" eb="2">
      <t>ショクシュ</t>
    </rPh>
    <rPh sb="3" eb="10">
      <t>ショクムゲンテイセイシャイン</t>
    </rPh>
    <phoneticPr fontId="2"/>
  </si>
  <si>
    <t>男性</t>
    <rPh sb="0" eb="2">
      <t>ダンセイ</t>
    </rPh>
    <phoneticPr fontId="2"/>
  </si>
  <si>
    <t>女性</t>
    <rPh sb="0" eb="2">
      <t>ジョセイ</t>
    </rPh>
    <phoneticPr fontId="2"/>
  </si>
  <si>
    <t>男女計</t>
    <rPh sb="0" eb="3">
      <t>ダンジョケイ</t>
    </rPh>
    <phoneticPr fontId="2"/>
  </si>
  <si>
    <t>実施している</t>
    <rPh sb="0" eb="2">
      <t>ジッシ</t>
    </rPh>
    <phoneticPr fontId="2"/>
  </si>
  <si>
    <t>実施予定</t>
    <rPh sb="0" eb="2">
      <t>ジッシ</t>
    </rPh>
    <rPh sb="2" eb="4">
      <t>ヨテイ</t>
    </rPh>
    <phoneticPr fontId="2"/>
  </si>
  <si>
    <t>表３５－１　ウェルビーイング経営※導入の有無</t>
    <rPh sb="0" eb="1">
      <t>ヒョウ</t>
    </rPh>
    <rPh sb="14" eb="16">
      <t>ケイエイ</t>
    </rPh>
    <rPh sb="17" eb="19">
      <t>ドウニュウ</t>
    </rPh>
    <rPh sb="20" eb="22">
      <t>ウム</t>
    </rPh>
    <phoneticPr fontId="2"/>
  </si>
  <si>
    <t>※ウェルビーイング経営…従業員が身体的、精神的、社会的に満たされている状態になるよう、組織の環境を整えていく経営手法</t>
    <rPh sb="9" eb="11">
      <t>ケイエイ</t>
    </rPh>
    <rPh sb="12" eb="15">
      <t>ジュウギョウイン</t>
    </rPh>
    <rPh sb="16" eb="19">
      <t>シンタイテキ</t>
    </rPh>
    <rPh sb="20" eb="23">
      <t>セイシンテキ</t>
    </rPh>
    <rPh sb="24" eb="27">
      <t>シャカイテキ</t>
    </rPh>
    <rPh sb="28" eb="29">
      <t>ミ</t>
    </rPh>
    <rPh sb="35" eb="37">
      <t>ジョウタイ</t>
    </rPh>
    <rPh sb="43" eb="45">
      <t>ソシキ</t>
    </rPh>
    <rPh sb="46" eb="48">
      <t>カンキョウ</t>
    </rPh>
    <rPh sb="49" eb="50">
      <t>トトノ</t>
    </rPh>
    <rPh sb="54" eb="56">
      <t>ケイエイ</t>
    </rPh>
    <rPh sb="56" eb="58">
      <t>シュホウ</t>
    </rPh>
    <phoneticPr fontId="2"/>
  </si>
  <si>
    <t>表３５－３　ウェルビーイング経営を実施していない理由（複数回答）</t>
    <rPh sb="0" eb="1">
      <t>ヒョウ</t>
    </rPh>
    <rPh sb="14" eb="16">
      <t>ケイエイ</t>
    </rPh>
    <rPh sb="17" eb="19">
      <t>ジッシ</t>
    </rPh>
    <rPh sb="24" eb="26">
      <t>リユウ</t>
    </rPh>
    <rPh sb="27" eb="29">
      <t>フクスウ</t>
    </rPh>
    <rPh sb="29" eb="31">
      <t>カイトウ</t>
    </rPh>
    <phoneticPr fontId="2"/>
  </si>
  <si>
    <t>優先順位が低い、必要性を感じない</t>
    <rPh sb="0" eb="2">
      <t>ユウセン</t>
    </rPh>
    <rPh sb="2" eb="4">
      <t>ジュンイ</t>
    </rPh>
    <rPh sb="5" eb="6">
      <t>ヒク</t>
    </rPh>
    <rPh sb="8" eb="11">
      <t>ヒツヨウセイ</t>
    </rPh>
    <rPh sb="12" eb="13">
      <t>カン</t>
    </rPh>
    <phoneticPr fontId="2"/>
  </si>
  <si>
    <t>必要性は感じるが、取り組み方法がわからない</t>
    <rPh sb="0" eb="3">
      <t>ヒツヨウセイ</t>
    </rPh>
    <rPh sb="4" eb="5">
      <t>カン</t>
    </rPh>
    <rPh sb="9" eb="10">
      <t>ト</t>
    </rPh>
    <rPh sb="11" eb="12">
      <t>ク</t>
    </rPh>
    <rPh sb="13" eb="15">
      <t>ホウホウ</t>
    </rPh>
    <phoneticPr fontId="2"/>
  </si>
  <si>
    <t>具体的な施策や社内ルール・規定に落とし込めない</t>
    <rPh sb="0" eb="3">
      <t>グタイテキ</t>
    </rPh>
    <rPh sb="4" eb="6">
      <t>シサク</t>
    </rPh>
    <rPh sb="7" eb="9">
      <t>シャナイ</t>
    </rPh>
    <rPh sb="13" eb="15">
      <t>キテイ</t>
    </rPh>
    <rPh sb="16" eb="17">
      <t>オ</t>
    </rPh>
    <rPh sb="19" eb="20">
      <t>コ</t>
    </rPh>
    <phoneticPr fontId="2"/>
  </si>
  <si>
    <t>企業内の理解が得られなかった（得られない）</t>
    <rPh sb="0" eb="3">
      <t>キギョウナイ</t>
    </rPh>
    <rPh sb="4" eb="6">
      <t>リカイ</t>
    </rPh>
    <rPh sb="7" eb="8">
      <t>エ</t>
    </rPh>
    <rPh sb="15" eb="16">
      <t>エ</t>
    </rPh>
    <phoneticPr fontId="2"/>
  </si>
  <si>
    <t>日々の業務に追われ、継続しない</t>
    <rPh sb="0" eb="2">
      <t>ヒビ</t>
    </rPh>
    <rPh sb="3" eb="5">
      <t>ギョウム</t>
    </rPh>
    <rPh sb="6" eb="7">
      <t>オ</t>
    </rPh>
    <rPh sb="10" eb="12">
      <t>ケイゾク</t>
    </rPh>
    <phoneticPr fontId="2"/>
  </si>
  <si>
    <t>費用対効果に疑問、効果測定が困難</t>
    <rPh sb="0" eb="5">
      <t>ヒヨウタイコウカ</t>
    </rPh>
    <rPh sb="6" eb="8">
      <t>ギモン</t>
    </rPh>
    <rPh sb="9" eb="13">
      <t>コウカソクテイ</t>
    </rPh>
    <rPh sb="14" eb="16">
      <t>コンナン</t>
    </rPh>
    <phoneticPr fontId="2"/>
  </si>
  <si>
    <t>そもそもウェルビーイング経営についてよく知らない、わからない</t>
    <rPh sb="12" eb="14">
      <t>ケイエイ</t>
    </rPh>
    <rPh sb="20" eb="21">
      <t>シ</t>
    </rPh>
    <phoneticPr fontId="2"/>
  </si>
  <si>
    <t>実施している、実施予定</t>
    <rPh sb="0" eb="2">
      <t>ジッシ</t>
    </rPh>
    <rPh sb="7" eb="9">
      <t>ジッシ</t>
    </rPh>
    <rPh sb="9" eb="11">
      <t>ヨテイ</t>
    </rPh>
    <phoneticPr fontId="2"/>
  </si>
  <si>
    <t>表３５－２　ウェルビーイング経営における取り組みの成果として感じるもの、期待するもの（複数回答）</t>
    <rPh sb="0" eb="1">
      <t>ヒョウ</t>
    </rPh>
    <rPh sb="14" eb="16">
      <t>ケイエイ</t>
    </rPh>
    <rPh sb="20" eb="21">
      <t>ト</t>
    </rPh>
    <rPh sb="22" eb="23">
      <t>ク</t>
    </rPh>
    <rPh sb="25" eb="27">
      <t>セイカ</t>
    </rPh>
    <rPh sb="30" eb="31">
      <t>カン</t>
    </rPh>
    <rPh sb="36" eb="38">
      <t>キタイ</t>
    </rPh>
    <rPh sb="43" eb="45">
      <t>フクスウ</t>
    </rPh>
    <rPh sb="45" eb="47">
      <t>カイトウ</t>
    </rPh>
    <phoneticPr fontId="2"/>
  </si>
  <si>
    <t>表３6　エンゲージメント調査※実施の有無</t>
    <rPh sb="0" eb="1">
      <t>ヒョウ</t>
    </rPh>
    <rPh sb="12" eb="14">
      <t>チョウサ</t>
    </rPh>
    <rPh sb="15" eb="17">
      <t>ジッシ</t>
    </rPh>
    <rPh sb="18" eb="20">
      <t>ウム</t>
    </rPh>
    <phoneticPr fontId="2"/>
  </si>
  <si>
    <t>※エンゲージメント調査…企業に対する満足度やモチベーション、愛着などの調査</t>
    <rPh sb="9" eb="11">
      <t>チョウサ</t>
    </rPh>
    <rPh sb="12" eb="14">
      <t>キギョウ</t>
    </rPh>
    <rPh sb="15" eb="16">
      <t>タイ</t>
    </rPh>
    <rPh sb="18" eb="21">
      <t>マンゾクド</t>
    </rPh>
    <rPh sb="30" eb="32">
      <t>アイチャク</t>
    </rPh>
    <rPh sb="35" eb="37">
      <t>チョウサ</t>
    </rPh>
    <phoneticPr fontId="2"/>
  </si>
  <si>
    <t>実施していないが、
必要性を感じており、今後実施予定</t>
    <rPh sb="0" eb="2">
      <t>ジッシ</t>
    </rPh>
    <rPh sb="10" eb="13">
      <t>ヒツヨウセイ</t>
    </rPh>
    <rPh sb="14" eb="15">
      <t>カン</t>
    </rPh>
    <rPh sb="20" eb="22">
      <t>コンゴ</t>
    </rPh>
    <rPh sb="22" eb="24">
      <t>ジッシ</t>
    </rPh>
    <rPh sb="24" eb="26">
      <t>ヨテイ</t>
    </rPh>
    <phoneticPr fontId="2"/>
  </si>
  <si>
    <t>実施しておらず、
必要性を感じているが、実施予定はない</t>
    <rPh sb="0" eb="2">
      <t>ジッシ</t>
    </rPh>
    <rPh sb="9" eb="12">
      <t>ヒツヨウセイ</t>
    </rPh>
    <rPh sb="13" eb="14">
      <t>カン</t>
    </rPh>
    <rPh sb="20" eb="22">
      <t>ジッシ</t>
    </rPh>
    <rPh sb="22" eb="24">
      <t>ヨテイ</t>
    </rPh>
    <phoneticPr fontId="2"/>
  </si>
  <si>
    <t>実施しておらず、
必要性も感じていない</t>
    <rPh sb="0" eb="2">
      <t>ジッシ</t>
    </rPh>
    <rPh sb="9" eb="12">
      <t>ヒツヨウセイ</t>
    </rPh>
    <rPh sb="13" eb="14">
      <t>カン</t>
    </rPh>
    <phoneticPr fontId="2"/>
  </si>
  <si>
    <t>合　　　　　　　　　　　　　　　　　計</t>
    <phoneticPr fontId="2"/>
  </si>
  <si>
    <t>外国人労働者を雇用しており、
課題がある</t>
    <rPh sb="0" eb="6">
      <t>ガイコクジンロウドウシャ</t>
    </rPh>
    <rPh sb="7" eb="9">
      <t>コヨウ</t>
    </rPh>
    <rPh sb="15" eb="17">
      <t>カダイ</t>
    </rPh>
    <phoneticPr fontId="2"/>
  </si>
  <si>
    <t>外国人労働者を雇用しており、
課題がない</t>
    <rPh sb="0" eb="2">
      <t>ガイコク</t>
    </rPh>
    <rPh sb="2" eb="3">
      <t>ジン</t>
    </rPh>
    <rPh sb="3" eb="6">
      <t>ロウドウシャ</t>
    </rPh>
    <rPh sb="7" eb="9">
      <t>コヨウ</t>
    </rPh>
    <rPh sb="15" eb="17">
      <t>カダイ</t>
    </rPh>
    <phoneticPr fontId="2"/>
  </si>
  <si>
    <t>表５－６　女性管理職およびリーダーを増やすための方法（複数回答）</t>
    <rPh sb="0" eb="1">
      <t>ヒョウ</t>
    </rPh>
    <rPh sb="5" eb="10">
      <t>ジョセイカンリショク</t>
    </rPh>
    <rPh sb="18" eb="19">
      <t>フ</t>
    </rPh>
    <rPh sb="24" eb="26">
      <t>ホウホウ</t>
    </rPh>
    <rPh sb="27" eb="29">
      <t>フクスウ</t>
    </rPh>
    <rPh sb="29" eb="31">
      <t>カイトウ</t>
    </rPh>
    <phoneticPr fontId="2"/>
  </si>
  <si>
    <t>表５－７　女性管理職およびリーダーが少ない理由（複数回答）</t>
    <rPh sb="0" eb="1">
      <t>ヒョウ</t>
    </rPh>
    <rPh sb="5" eb="10">
      <t>ジョセイカンリショク</t>
    </rPh>
    <rPh sb="18" eb="19">
      <t>スク</t>
    </rPh>
    <rPh sb="21" eb="23">
      <t>リユウ</t>
    </rPh>
    <rPh sb="24" eb="26">
      <t>フクスウ</t>
    </rPh>
    <rPh sb="26" eb="28">
      <t>カイトウ</t>
    </rPh>
    <phoneticPr fontId="2"/>
  </si>
  <si>
    <t>表５－８　平均勤続年数の状況</t>
    <rPh sb="0" eb="1">
      <t>ヒョウ</t>
    </rPh>
    <rPh sb="5" eb="7">
      <t>ヘイキン</t>
    </rPh>
    <rPh sb="7" eb="9">
      <t>キンゾク</t>
    </rPh>
    <rPh sb="9" eb="11">
      <t>ネンスウ</t>
    </rPh>
    <rPh sb="12" eb="14">
      <t>ジョウキョウ</t>
    </rPh>
    <phoneticPr fontId="2"/>
  </si>
  <si>
    <t>表５－８</t>
    <rPh sb="0" eb="1">
      <t>ヒョウ</t>
    </rPh>
    <phoneticPr fontId="2"/>
  </si>
  <si>
    <t>表５－５</t>
    <phoneticPr fontId="2"/>
  </si>
  <si>
    <t>表３２－３</t>
    <phoneticPr fontId="2"/>
  </si>
  <si>
    <t>表３２－４</t>
    <phoneticPr fontId="2"/>
  </si>
  <si>
    <t>外国人労働者の雇用予定・検討における課題</t>
    <phoneticPr fontId="2"/>
  </si>
  <si>
    <t>多様な働き方の導入における課題</t>
    <phoneticPr fontId="2"/>
  </si>
  <si>
    <t>表３４－２</t>
    <phoneticPr fontId="2"/>
  </si>
  <si>
    <t>ウェルビーイング経営導入の有無</t>
    <phoneticPr fontId="2"/>
  </si>
  <si>
    <t>表３５－１</t>
    <phoneticPr fontId="2"/>
  </si>
  <si>
    <t>ウェルビーイング経営における取り組みの成果として感じるもの、期待するもの</t>
    <phoneticPr fontId="2"/>
  </si>
  <si>
    <t>表３５－２</t>
    <phoneticPr fontId="2"/>
  </si>
  <si>
    <t>ウェルビーイング経営を実施していない理由</t>
    <phoneticPr fontId="2"/>
  </si>
  <si>
    <t>表３５－３</t>
    <phoneticPr fontId="2"/>
  </si>
  <si>
    <t>表３６</t>
    <phoneticPr fontId="2"/>
  </si>
  <si>
    <t>エンゲージメント調査実施の有無</t>
    <phoneticPr fontId="2"/>
  </si>
  <si>
    <t>管理職を目指す従業員を増やすための取り組み</t>
    <rPh sb="4" eb="6">
      <t>メザ</t>
    </rPh>
    <rPh sb="7" eb="10">
      <t>ジュウギョウイン</t>
    </rPh>
    <rPh sb="11" eb="12">
      <t>フ</t>
    </rPh>
    <phoneticPr fontId="2"/>
  </si>
  <si>
    <t>社員のやりがい、やる気の向上</t>
    <rPh sb="0" eb="2">
      <t>シャイン</t>
    </rPh>
    <rPh sb="10" eb="11">
      <t>キ</t>
    </rPh>
    <rPh sb="12" eb="14">
      <t>コウジョウ</t>
    </rPh>
    <phoneticPr fontId="2"/>
  </si>
  <si>
    <t>離職防止</t>
    <rPh sb="0" eb="2">
      <t>リショク</t>
    </rPh>
    <rPh sb="2" eb="4">
      <t>ボウシ</t>
    </rPh>
    <phoneticPr fontId="2"/>
  </si>
  <si>
    <t>生産性向上</t>
    <rPh sb="0" eb="3">
      <t>セイサンセイ</t>
    </rPh>
    <rPh sb="3" eb="5">
      <t>コウジョウ</t>
    </rPh>
    <phoneticPr fontId="2"/>
  </si>
  <si>
    <t>企業の魅力度アップ</t>
    <rPh sb="0" eb="2">
      <t>キギョウ</t>
    </rPh>
    <rPh sb="3" eb="6">
      <t>ミリョクド</t>
    </rPh>
    <phoneticPr fontId="2"/>
  </si>
  <si>
    <t>採用率の向上</t>
    <rPh sb="0" eb="3">
      <t>サイヨウリツ</t>
    </rPh>
    <rPh sb="4" eb="6">
      <t>コウジョウ</t>
    </rPh>
    <phoneticPr fontId="2"/>
  </si>
  <si>
    <t>企業内の人間関係の向上</t>
    <rPh sb="0" eb="3">
      <t>キギョウナイ</t>
    </rPh>
    <rPh sb="4" eb="8">
      <t>ニンゲンカンケイ</t>
    </rPh>
    <rPh sb="9" eb="11">
      <t>コウジョウ</t>
    </rPh>
    <phoneticPr fontId="2"/>
  </si>
  <si>
    <t>効果を感じていない（期待していない）</t>
    <rPh sb="0" eb="2">
      <t>コウカ</t>
    </rPh>
    <rPh sb="3" eb="4">
      <t>カン</t>
    </rPh>
    <rPh sb="10" eb="12">
      <t>キタイ</t>
    </rPh>
    <phoneticPr fontId="2"/>
  </si>
  <si>
    <t>表５－５　管理職を目指す従業員を増やすための取り組み（複数回答）</t>
    <rPh sb="0" eb="1">
      <t>ヒョウ</t>
    </rPh>
    <rPh sb="5" eb="8">
      <t>カンリショク</t>
    </rPh>
    <rPh sb="9" eb="11">
      <t>メザ</t>
    </rPh>
    <rPh sb="12" eb="15">
      <t>ジュウギョウイン</t>
    </rPh>
    <rPh sb="16" eb="17">
      <t>フ</t>
    </rPh>
    <rPh sb="22" eb="23">
      <t>ト</t>
    </rPh>
    <rPh sb="24" eb="25">
      <t>ク</t>
    </rPh>
    <rPh sb="29" eb="30">
      <t>ホウフクスウカイトウ</t>
    </rPh>
    <phoneticPr fontId="2"/>
  </si>
  <si>
    <t>女性管理職およびリーダーを増やすための方法</t>
    <rPh sb="19" eb="21">
      <t>ホウホウ</t>
    </rPh>
    <phoneticPr fontId="2"/>
  </si>
  <si>
    <t>表３４－１　所定労働時間、勤務地、職種・職務を限定した勤務の利用可能状況</t>
    <rPh sb="6" eb="8">
      <t>ショテイ</t>
    </rPh>
    <rPh sb="8" eb="10">
      <t>ロウドウ</t>
    </rPh>
    <rPh sb="10" eb="12">
      <t>ジカン</t>
    </rPh>
    <rPh sb="13" eb="16">
      <t>キンムチ</t>
    </rPh>
    <rPh sb="17" eb="19">
      <t>ショクシュ</t>
    </rPh>
    <rPh sb="20" eb="22">
      <t>ショクム</t>
    </rPh>
    <rPh sb="23" eb="25">
      <t>ゲンテイ</t>
    </rPh>
    <rPh sb="27" eb="29">
      <t>キンム</t>
    </rPh>
    <rPh sb="30" eb="36">
      <t>リヨウカノウジョウキョウ</t>
    </rPh>
    <phoneticPr fontId="2"/>
  </si>
  <si>
    <t>所定労働時間、勤務地、職種・職務を限定した勤務の利用可能状況</t>
    <rPh sb="24" eb="30">
      <t>リヨウカノウジョウキョウ</t>
    </rPh>
    <phoneticPr fontId="2"/>
  </si>
  <si>
    <t>短時間正社員</t>
    <rPh sb="0" eb="6">
      <t>タンジカンセイシャイン</t>
    </rPh>
    <phoneticPr fontId="2"/>
  </si>
  <si>
    <t>勤務地限定正社員</t>
    <rPh sb="0" eb="8">
      <t>キンムチゲンテイセイシャイン</t>
    </rPh>
    <phoneticPr fontId="2"/>
  </si>
  <si>
    <t>表３４-２　所定労働時間、勤務地、職種・職務を限定した勤務の利用状況</t>
    <rPh sb="0" eb="1">
      <t>ヒョウ</t>
    </rPh>
    <rPh sb="6" eb="12">
      <t>ショテイロウドウジカン</t>
    </rPh>
    <rPh sb="13" eb="16">
      <t>キンムチ</t>
    </rPh>
    <rPh sb="17" eb="19">
      <t>ショクシュ</t>
    </rPh>
    <rPh sb="20" eb="22">
      <t>ショクム</t>
    </rPh>
    <rPh sb="23" eb="25">
      <t>ゲンテイ</t>
    </rPh>
    <rPh sb="27" eb="29">
      <t>キンム</t>
    </rPh>
    <rPh sb="30" eb="34">
      <t>リヨウジョウキョウ</t>
    </rPh>
    <phoneticPr fontId="2"/>
  </si>
  <si>
    <t>育児に要する費用の援助制度を利用した者</t>
    <rPh sb="0" eb="2">
      <t>イクジ</t>
    </rPh>
    <rPh sb="3" eb="4">
      <t>ヨウ</t>
    </rPh>
    <rPh sb="6" eb="8">
      <t>ヒヨウ</t>
    </rPh>
    <rPh sb="9" eb="11">
      <t>エンジョ</t>
    </rPh>
    <rPh sb="11" eb="13">
      <t>セイド</t>
    </rPh>
    <rPh sb="14" eb="16">
      <t>リヨウ</t>
    </rPh>
    <rPh sb="18" eb="19">
      <t>モノ</t>
    </rPh>
    <phoneticPr fontId="2"/>
  </si>
  <si>
    <t>（１）、（２）以外の研修に関する計画の策定</t>
    <rPh sb="7" eb="9">
      <t>イガイ</t>
    </rPh>
    <rPh sb="10" eb="12">
      <t>ケンシュウ</t>
    </rPh>
    <rPh sb="13" eb="14">
      <t>カン</t>
    </rPh>
    <rPh sb="16" eb="18">
      <t>ケイカク</t>
    </rPh>
    <rPh sb="19" eb="21">
      <t>サクテイ</t>
    </rPh>
    <phoneticPr fontId="2"/>
  </si>
  <si>
    <t>※その他…助成金を必要としない　等</t>
    <rPh sb="3" eb="4">
      <t>タ</t>
    </rPh>
    <rPh sb="5" eb="8">
      <t>ジョセイキン</t>
    </rPh>
    <rPh sb="9" eb="11">
      <t>ヒツヨウ</t>
    </rPh>
    <rPh sb="16" eb="17">
      <t>トウ</t>
    </rPh>
    <phoneticPr fontId="2"/>
  </si>
  <si>
    <t>３段目：実績がある、必要を感じているが未実施の</t>
    <rPh sb="1" eb="3">
      <t>ﾀﾞﾝﾒ</t>
    </rPh>
    <rPh sb="4" eb="6">
      <t>ｼﾞｯｾｷ</t>
    </rPh>
    <rPh sb="10" eb="12">
      <t>ﾋﾂﾖｳ</t>
    </rPh>
    <rPh sb="13" eb="14">
      <t>ｶﾝ</t>
    </rPh>
    <rPh sb="19" eb="22">
      <t>ﾐｼﾞｯｼ</t>
    </rPh>
    <phoneticPr fontId="2" type="halfwidthKatakana"/>
  </si>
  <si>
    <t>３段目：実施している、実施予定の事業所数に対する割合（複数回答）</t>
    <rPh sb="1" eb="3">
      <t>ﾀﾞﾝﾒ</t>
    </rPh>
    <rPh sb="4" eb="6">
      <t>ｼﾞｯｼ</t>
    </rPh>
    <rPh sb="11" eb="13">
      <t>ｼﾞｯｼ</t>
    </rPh>
    <rPh sb="13" eb="15">
      <t>ﾖﾃｲ</t>
    </rPh>
    <rPh sb="16" eb="19">
      <t>ｼﾞｷﾞｮｳｼｮ</t>
    </rPh>
    <rPh sb="19" eb="20">
      <t>ｽｳ</t>
    </rPh>
    <rPh sb="21" eb="22">
      <t>ﾀｲ</t>
    </rPh>
    <rPh sb="24" eb="26">
      <t>ﾜﾘｱｲ</t>
    </rPh>
    <rPh sb="27" eb="29">
      <t>ﾌｸｽｳ</t>
    </rPh>
    <rPh sb="29" eb="31">
      <t>ｶｲﾄｳ</t>
    </rPh>
    <phoneticPr fontId="2" type="halfwidthKatakana"/>
  </si>
  <si>
    <t>　　　　　事業所数に対する割合（複数回答）</t>
    <rPh sb="5" eb="8">
      <t>ジギョウショ</t>
    </rPh>
    <rPh sb="8" eb="9">
      <t>スウ</t>
    </rPh>
    <rPh sb="10" eb="11">
      <t>タイ</t>
    </rPh>
    <rPh sb="13" eb="15">
      <t>ワリアイ</t>
    </rPh>
    <rPh sb="16" eb="18">
      <t>フクスウ</t>
    </rPh>
    <rPh sb="18" eb="20">
      <t>カイトウ</t>
    </rPh>
    <phoneticPr fontId="2"/>
  </si>
  <si>
    <t>３段目：実施していないと回答した事業所数に対する割合（複数回答）</t>
    <rPh sb="1" eb="3">
      <t>ﾀﾞﾝﾒ</t>
    </rPh>
    <rPh sb="4" eb="6">
      <t>ｼﾞｯｼ</t>
    </rPh>
    <rPh sb="12" eb="14">
      <t>ｶｲﾄｳ</t>
    </rPh>
    <rPh sb="16" eb="19">
      <t>ｼﾞｷﾞｮｳｼｮ</t>
    </rPh>
    <rPh sb="19" eb="20">
      <t>ｽｳ</t>
    </rPh>
    <rPh sb="21" eb="22">
      <t>ﾀｲ</t>
    </rPh>
    <rPh sb="24" eb="26">
      <t>ﾜﾘｱｲ</t>
    </rPh>
    <rPh sb="27" eb="29">
      <t>ﾌｸｽｳ</t>
    </rPh>
    <rPh sb="29" eb="31">
      <t>ｶｲﾄｳ</t>
    </rPh>
    <phoneticPr fontId="2" type="halfwidthKatakana"/>
  </si>
  <si>
    <t>手続き（在留資格・社会保障など)の煩雑さ</t>
    <rPh sb="0" eb="2">
      <t>テツヅ</t>
    </rPh>
    <rPh sb="4" eb="8">
      <t>ザイリュウシカク</t>
    </rPh>
    <rPh sb="9" eb="13">
      <t>シャカイホショウ</t>
    </rPh>
    <rPh sb="17" eb="19">
      <t>ハンザツ</t>
    </rPh>
    <phoneticPr fontId="2"/>
  </si>
  <si>
    <t>回答
事業所数</t>
    <rPh sb="0" eb="2">
      <t>カイトウ</t>
    </rPh>
    <rPh sb="3" eb="7">
      <t>ジギョウショスウ</t>
    </rPh>
    <phoneticPr fontId="2"/>
  </si>
  <si>
    <t>職種・職務限定</t>
    <rPh sb="0" eb="2">
      <t>ショクシュ</t>
    </rPh>
    <rPh sb="3" eb="5">
      <t>ショクム</t>
    </rPh>
    <rPh sb="5" eb="7">
      <t>ゲンテイ</t>
    </rPh>
    <phoneticPr fontId="2"/>
  </si>
  <si>
    <t>勤務地限定</t>
    <rPh sb="0" eb="3">
      <t>キンムチ</t>
    </rPh>
    <rPh sb="3" eb="5">
      <t>ゲンテイ</t>
    </rPh>
    <phoneticPr fontId="2"/>
  </si>
  <si>
    <t>短時間</t>
    <rPh sb="0" eb="1">
      <t>タン</t>
    </rPh>
    <rPh sb="1" eb="3">
      <t>ジカン</t>
    </rPh>
    <phoneticPr fontId="2"/>
  </si>
  <si>
    <t>勤務地限定</t>
    <rPh sb="0" eb="5">
      <t>キンムチゲンテイ</t>
    </rPh>
    <phoneticPr fontId="2"/>
  </si>
  <si>
    <t>雇用者数</t>
    <rPh sb="0" eb="2">
      <t>コヨウ</t>
    </rPh>
    <rPh sb="2" eb="3">
      <t>シャ</t>
    </rPh>
    <rPh sb="3" eb="4">
      <t>スウ</t>
    </rPh>
    <phoneticPr fontId="2"/>
  </si>
  <si>
    <t>雇用者数</t>
    <rPh sb="0" eb="4">
      <t>コヨウシャスウ</t>
    </rPh>
    <phoneticPr fontId="2"/>
  </si>
  <si>
    <t>無期転換ルールに該当する非正規従業員の人数</t>
    <phoneticPr fontId="2"/>
  </si>
  <si>
    <t>該当人数</t>
    <rPh sb="0" eb="4">
      <t>ガイトウニンズウ</t>
    </rPh>
    <phoneticPr fontId="2"/>
  </si>
  <si>
    <t>表１２－１　無期転換ルールに該当する非正規従業員の人数</t>
    <rPh sb="0" eb="1">
      <t>ヒョウ</t>
    </rPh>
    <rPh sb="6" eb="8">
      <t>ムキ</t>
    </rPh>
    <rPh sb="8" eb="10">
      <t>テンカン</t>
    </rPh>
    <rPh sb="14" eb="16">
      <t>ガイトウ</t>
    </rPh>
    <rPh sb="18" eb="19">
      <t>ヒ</t>
    </rPh>
    <rPh sb="19" eb="21">
      <t>セイキ</t>
    </rPh>
    <rPh sb="21" eb="24">
      <t>ジュウギョウイン</t>
    </rPh>
    <rPh sb="25" eb="27">
      <t>ニンズウ</t>
    </rPh>
    <phoneticPr fontId="2"/>
  </si>
  <si>
    <t>表１２－１</t>
    <phoneticPr fontId="2"/>
  </si>
  <si>
    <t>表１２－４</t>
    <rPh sb="0" eb="1">
      <t>ヒョウ</t>
    </rPh>
    <phoneticPr fontId="2"/>
  </si>
  <si>
    <t>表１２－２　非正規従業員の正規従業員への転換実績（パートタイム労働者）</t>
    <rPh sb="0" eb="1">
      <t>ヒョウ</t>
    </rPh>
    <rPh sb="6" eb="7">
      <t>ヒ</t>
    </rPh>
    <rPh sb="7" eb="9">
      <t>セイキ</t>
    </rPh>
    <rPh sb="9" eb="12">
      <t>ジュウギョウイン</t>
    </rPh>
    <rPh sb="13" eb="15">
      <t>セイキ</t>
    </rPh>
    <rPh sb="15" eb="18">
      <t>ジュウギョウイン</t>
    </rPh>
    <rPh sb="20" eb="22">
      <t>テンカン</t>
    </rPh>
    <rPh sb="22" eb="24">
      <t>ジッセキ</t>
    </rPh>
    <rPh sb="31" eb="34">
      <t>ロウドウシャ</t>
    </rPh>
    <phoneticPr fontId="2"/>
  </si>
  <si>
    <t>表１２－４　非正規従業員の正規従業員への転換実績（その他）</t>
    <rPh sb="0" eb="1">
      <t>ヒョウ</t>
    </rPh>
    <rPh sb="6" eb="7">
      <t>ヒ</t>
    </rPh>
    <rPh sb="7" eb="9">
      <t>セイキ</t>
    </rPh>
    <rPh sb="9" eb="12">
      <t>ジュウギョウイン</t>
    </rPh>
    <rPh sb="13" eb="15">
      <t>セイキ</t>
    </rPh>
    <rPh sb="15" eb="18">
      <t>ジュウギョウイン</t>
    </rPh>
    <rPh sb="20" eb="22">
      <t>テンカン</t>
    </rPh>
    <rPh sb="22" eb="24">
      <t>ジッセキ</t>
    </rPh>
    <rPh sb="27" eb="28">
      <t>タ</t>
    </rPh>
    <phoneticPr fontId="2"/>
  </si>
  <si>
    <t>勤務時間短縮等の措置を
実施している</t>
    <rPh sb="0" eb="2">
      <t>キンム</t>
    </rPh>
    <rPh sb="2" eb="4">
      <t>ジカン</t>
    </rPh>
    <rPh sb="4" eb="6">
      <t>タンシュク</t>
    </rPh>
    <rPh sb="6" eb="7">
      <t>トウ</t>
    </rPh>
    <rPh sb="8" eb="10">
      <t>ソチ</t>
    </rPh>
    <rPh sb="12" eb="14">
      <t>ジッシ</t>
    </rPh>
    <phoneticPr fontId="2"/>
  </si>
  <si>
    <t>勤務時間短縮等の措置を
実施して
いない</t>
    <rPh sb="0" eb="2">
      <t>キンム</t>
    </rPh>
    <rPh sb="2" eb="4">
      <t>ジカン</t>
    </rPh>
    <rPh sb="4" eb="6">
      <t>タンシュク</t>
    </rPh>
    <rPh sb="6" eb="7">
      <t>トウ</t>
    </rPh>
    <rPh sb="8" eb="10">
      <t>ソチ</t>
    </rPh>
    <rPh sb="12" eb="14">
      <t>ジッシ</t>
    </rPh>
    <phoneticPr fontId="2"/>
  </si>
  <si>
    <t>管理職の人数</t>
    <rPh sb="0" eb="2">
      <t>カンリ</t>
    </rPh>
    <rPh sb="2" eb="3">
      <t>ショク</t>
    </rPh>
    <rPh sb="4" eb="6">
      <t>ニンズウ</t>
    </rPh>
    <phoneticPr fontId="2"/>
  </si>
  <si>
    <t>うち、女性管理職の人数</t>
    <rPh sb="3" eb="5">
      <t>ジョセイ</t>
    </rPh>
    <rPh sb="5" eb="7">
      <t>カンリ</t>
    </rPh>
    <rPh sb="7" eb="8">
      <t>ショク</t>
    </rPh>
    <rPh sb="9" eb="11">
      <t>ニンズウ</t>
    </rPh>
    <phoneticPr fontId="2"/>
  </si>
  <si>
    <t>新たに管理職になった者の
人数</t>
    <rPh sb="0" eb="1">
      <t>アラ</t>
    </rPh>
    <rPh sb="3" eb="5">
      <t>カンリ</t>
    </rPh>
    <rPh sb="5" eb="6">
      <t>ショク</t>
    </rPh>
    <rPh sb="10" eb="11">
      <t>シャ</t>
    </rPh>
    <rPh sb="13" eb="15">
      <t>ニンズウ</t>
    </rPh>
    <phoneticPr fontId="2"/>
  </si>
  <si>
    <t>新たにリーダーになった
者の人数</t>
    <rPh sb="0" eb="1">
      <t>アラ</t>
    </rPh>
    <rPh sb="12" eb="13">
      <t>モノ</t>
    </rPh>
    <rPh sb="14" eb="16">
      <t>ニンズウ</t>
    </rPh>
    <phoneticPr fontId="2"/>
  </si>
  <si>
    <t>※その他…採用時点での意思確認　等</t>
    <rPh sb="3" eb="4">
      <t>タ</t>
    </rPh>
    <rPh sb="5" eb="7">
      <t>サイヨウ</t>
    </rPh>
    <rPh sb="7" eb="9">
      <t>ジテン</t>
    </rPh>
    <rPh sb="11" eb="15">
      <t>イシカクニン</t>
    </rPh>
    <rPh sb="16" eb="17">
      <t>トウ</t>
    </rPh>
    <phoneticPr fontId="2"/>
  </si>
  <si>
    <t>※その他…職務手当や役職手当の充実　等</t>
    <rPh sb="3" eb="4">
      <t>タ</t>
    </rPh>
    <rPh sb="5" eb="9">
      <t>ショクムテアテ</t>
    </rPh>
    <rPh sb="10" eb="14">
      <t>ヤクショクテアテ</t>
    </rPh>
    <rPh sb="15" eb="17">
      <t>ジュウジツ</t>
    </rPh>
    <rPh sb="18" eb="19">
      <t>トウ</t>
    </rPh>
    <phoneticPr fontId="2"/>
  </si>
  <si>
    <t>該当なし</t>
    <rPh sb="0" eb="2">
      <t>ガイトウ</t>
    </rPh>
    <phoneticPr fontId="2"/>
  </si>
  <si>
    <t>※１　出産した者とは、令和5年10月1日から令和6年9月30日の間、在職中に出産した者をいう。</t>
    <rPh sb="3" eb="5">
      <t>シュッサン</t>
    </rPh>
    <rPh sb="7" eb="8">
      <t>モノ</t>
    </rPh>
    <rPh sb="11" eb="13">
      <t>レイワ</t>
    </rPh>
    <rPh sb="14" eb="15">
      <t>ネン</t>
    </rPh>
    <rPh sb="17" eb="18">
      <t>ガツ</t>
    </rPh>
    <rPh sb="19" eb="20">
      <t>ニチ</t>
    </rPh>
    <rPh sb="22" eb="23">
      <t>レイ</t>
    </rPh>
    <rPh sb="23" eb="24">
      <t>ワ</t>
    </rPh>
    <rPh sb="25" eb="26">
      <t>ネン</t>
    </rPh>
    <rPh sb="27" eb="28">
      <t>ガツ</t>
    </rPh>
    <rPh sb="30" eb="31">
      <t>ニチ</t>
    </rPh>
    <rPh sb="32" eb="33">
      <t>カン</t>
    </rPh>
    <rPh sb="34" eb="37">
      <t>ザイショクチュウ</t>
    </rPh>
    <rPh sb="38" eb="40">
      <t>シュッサン</t>
    </rPh>
    <rPh sb="42" eb="43">
      <t>モノ</t>
    </rPh>
    <phoneticPr fontId="2"/>
  </si>
  <si>
    <t>※２　出産前退職者とは、令和5年10月1日から令和6年9月30日までに出産予定であった者のうち、出産前に退職した者をいう。</t>
    <rPh sb="3" eb="5">
      <t>シュッサン</t>
    </rPh>
    <rPh sb="5" eb="6">
      <t>マエ</t>
    </rPh>
    <rPh sb="6" eb="9">
      <t>タイショクシャ</t>
    </rPh>
    <rPh sb="12" eb="14">
      <t>レイワ</t>
    </rPh>
    <rPh sb="15" eb="16">
      <t>ニチ</t>
    </rPh>
    <rPh sb="19" eb="21">
      <t>ヘイセイ</t>
    </rPh>
    <rPh sb="23" eb="25">
      <t>レイワ</t>
    </rPh>
    <rPh sb="26" eb="27">
      <t>ネン</t>
    </rPh>
    <rPh sb="31" eb="33">
      <t>シュッサン</t>
    </rPh>
    <rPh sb="33" eb="35">
      <t>ヨテイ</t>
    </rPh>
    <rPh sb="39" eb="40">
      <t>モノ</t>
    </rPh>
    <rPh sb="44" eb="46">
      <t>シュッサン</t>
    </rPh>
    <rPh sb="46" eb="47">
      <t>マエ</t>
    </rPh>
    <rPh sb="48" eb="50">
      <t>タイショク</t>
    </rPh>
    <rPh sb="52" eb="53">
      <t>モノ</t>
    </rPh>
    <phoneticPr fontId="2"/>
  </si>
  <si>
    <t>※３　出産後退職者とは、令和5年10月1日から令和6年9月30日までに出産した者のうち、出産後令和7年10月1日までの間に退職した者をいう。</t>
    <rPh sb="3" eb="5">
      <t>シュッサン</t>
    </rPh>
    <rPh sb="5" eb="6">
      <t>ゴ</t>
    </rPh>
    <rPh sb="6" eb="9">
      <t>タイショクシャ</t>
    </rPh>
    <rPh sb="12" eb="14">
      <t>レイワ</t>
    </rPh>
    <rPh sb="15" eb="16">
      <t>ネン</t>
    </rPh>
    <rPh sb="18" eb="19">
      <t>ガツ</t>
    </rPh>
    <rPh sb="20" eb="21">
      <t>ニチ</t>
    </rPh>
    <rPh sb="23" eb="24">
      <t>レイ</t>
    </rPh>
    <rPh sb="24" eb="25">
      <t>ワ</t>
    </rPh>
    <rPh sb="26" eb="27">
      <t>ネン</t>
    </rPh>
    <rPh sb="28" eb="29">
      <t>ガツ</t>
    </rPh>
    <rPh sb="31" eb="32">
      <t>ニチ</t>
    </rPh>
    <rPh sb="35" eb="37">
      <t>シュッサン</t>
    </rPh>
    <rPh sb="39" eb="40">
      <t>モノ</t>
    </rPh>
    <rPh sb="44" eb="46">
      <t>シュッサン</t>
    </rPh>
    <rPh sb="46" eb="47">
      <t>ゴ</t>
    </rPh>
    <rPh sb="47" eb="48">
      <t>レイ</t>
    </rPh>
    <rPh sb="48" eb="49">
      <t>ワ</t>
    </rPh>
    <rPh sb="50" eb="51">
      <t>ネン</t>
    </rPh>
    <rPh sb="53" eb="54">
      <t>ガツ</t>
    </rPh>
    <rPh sb="55" eb="56">
      <t>ニチ</t>
    </rPh>
    <rPh sb="59" eb="60">
      <t>アイダ</t>
    </rPh>
    <rPh sb="61" eb="63">
      <t>タイショク</t>
    </rPh>
    <rPh sb="65" eb="66">
      <t>モノ</t>
    </rPh>
    <phoneticPr fontId="2"/>
  </si>
  <si>
    <t>表２４-１　育児のための勤務時間短縮等措置の利用状況（令和６年度中に利用した者の割合）</t>
    <rPh sb="0" eb="1">
      <t>ヒョウ</t>
    </rPh>
    <rPh sb="22" eb="24">
      <t>リヨウ</t>
    </rPh>
    <rPh sb="24" eb="26">
      <t>ジョウキョウ</t>
    </rPh>
    <rPh sb="27" eb="29">
      <t>レイワ</t>
    </rPh>
    <rPh sb="30" eb="33">
      <t>ネンドチュウ</t>
    </rPh>
    <rPh sb="32" eb="33">
      <t>チュウ</t>
    </rPh>
    <rPh sb="33" eb="35">
      <t>リヨウ</t>
    </rPh>
    <rPh sb="37" eb="38">
      <t>モノ</t>
    </rPh>
    <rPh sb="39" eb="41">
      <t>ワリアイ</t>
    </rPh>
    <phoneticPr fontId="2"/>
  </si>
  <si>
    <t>表２４-２　育児のための勤務時間短縮等措置の利用状況（令和６年度中に利用した者の割合）</t>
    <rPh sb="0" eb="1">
      <t>ヒョウ</t>
    </rPh>
    <rPh sb="22" eb="24">
      <t>リヨウ</t>
    </rPh>
    <rPh sb="24" eb="26">
      <t>ジョウキョウ</t>
    </rPh>
    <rPh sb="27" eb="29">
      <t>レイワ</t>
    </rPh>
    <phoneticPr fontId="2"/>
  </si>
  <si>
    <t>表２４-３　育児のための勤務時間短縮等措置の利用状況（令和６年度中に利用した者の割合）</t>
    <rPh sb="0" eb="1">
      <t>ヒョウ</t>
    </rPh>
    <rPh sb="22" eb="24">
      <t>リヨウ</t>
    </rPh>
    <rPh sb="24" eb="26">
      <t>ジョウキョウ</t>
    </rPh>
    <rPh sb="27" eb="29">
      <t>レイワ</t>
    </rPh>
    <phoneticPr fontId="2"/>
  </si>
  <si>
    <t>表２４-４　育児のための勤務時間短縮等措置の利用状況（令和６年度中に利用した者の割合）</t>
    <rPh sb="0" eb="1">
      <t>ヒョウ</t>
    </rPh>
    <rPh sb="22" eb="24">
      <t>リヨウ</t>
    </rPh>
    <rPh sb="24" eb="26">
      <t>ジョウキョウ</t>
    </rPh>
    <rPh sb="27" eb="29">
      <t>レイワ</t>
    </rPh>
    <phoneticPr fontId="2"/>
  </si>
  <si>
    <t>表２４-５　育児のための勤務時間短縮等措置の利用状況（令和６年度中に利用した者の割合）</t>
    <rPh sb="0" eb="1">
      <t>ヒョウ</t>
    </rPh>
    <rPh sb="22" eb="24">
      <t>リヨウ</t>
    </rPh>
    <rPh sb="24" eb="26">
      <t>ジョウキョウ</t>
    </rPh>
    <rPh sb="27" eb="29">
      <t>レイワ</t>
    </rPh>
    <rPh sb="30" eb="32">
      <t>ネンド</t>
    </rPh>
    <phoneticPr fontId="2"/>
  </si>
  <si>
    <t>表２４-６　育児のための勤務時間短縮等措置の利用状況（令和６年度中に利用した者の割合）</t>
    <rPh sb="0" eb="1">
      <t>ヒョウ</t>
    </rPh>
    <rPh sb="22" eb="24">
      <t>リヨウ</t>
    </rPh>
    <rPh sb="24" eb="26">
      <t>ジョウキョウ</t>
    </rPh>
    <rPh sb="27" eb="29">
      <t>レイワ</t>
    </rPh>
    <rPh sb="30" eb="32">
      <t>ネンド</t>
    </rPh>
    <phoneticPr fontId="2"/>
  </si>
  <si>
    <t>表２４-７　育児のための勤務時間短縮等措置の利用状況（令和６年度中に利用した者の割合）</t>
    <rPh sb="0" eb="1">
      <t>ヒョウ</t>
    </rPh>
    <rPh sb="22" eb="24">
      <t>リヨウ</t>
    </rPh>
    <rPh sb="24" eb="26">
      <t>ジョウキョウ</t>
    </rPh>
    <rPh sb="27" eb="29">
      <t>レイワ</t>
    </rPh>
    <rPh sb="30" eb="32">
      <t>ネンド</t>
    </rPh>
    <phoneticPr fontId="2"/>
  </si>
  <si>
    <t>表２４-８　育児のための勤務時間短縮等措置の利用状況（令和６年度中に利用した者の割合）</t>
    <rPh sb="0" eb="1">
      <t>ヒョウ</t>
    </rPh>
    <rPh sb="22" eb="24">
      <t>リヨウ</t>
    </rPh>
    <rPh sb="24" eb="26">
      <t>ジョウキョウ</t>
    </rPh>
    <rPh sb="27" eb="29">
      <t>レイワ</t>
    </rPh>
    <rPh sb="30" eb="32">
      <t>ネンド</t>
    </rPh>
    <phoneticPr fontId="2"/>
  </si>
  <si>
    <t>１歳以上の子を対象とする育児休業を利用した者</t>
    <rPh sb="1" eb="2">
      <t>サイ</t>
    </rPh>
    <rPh sb="2" eb="4">
      <t>イジョウ</t>
    </rPh>
    <rPh sb="5" eb="6">
      <t>コ</t>
    </rPh>
    <rPh sb="7" eb="9">
      <t>タイショウ</t>
    </rPh>
    <rPh sb="12" eb="14">
      <t>イクジ</t>
    </rPh>
    <rPh sb="14" eb="16">
      <t>キュウギョウ</t>
    </rPh>
    <rPh sb="17" eb="19">
      <t>リヨウ</t>
    </rPh>
    <rPh sb="21" eb="22">
      <t>モノ</t>
    </rPh>
    <phoneticPr fontId="2"/>
  </si>
  <si>
    <t>１歳以上の子を対象とする育児休業を利用した者</t>
    <rPh sb="1" eb="4">
      <t>サイイジョウ</t>
    </rPh>
    <rPh sb="5" eb="6">
      <t>コ</t>
    </rPh>
    <rPh sb="7" eb="9">
      <t>タイショウ</t>
    </rPh>
    <rPh sb="12" eb="14">
      <t>イクジ</t>
    </rPh>
    <rPh sb="14" eb="16">
      <t>キュウギョウ</t>
    </rPh>
    <rPh sb="17" eb="19">
      <t>リヨウ</t>
    </rPh>
    <rPh sb="21" eb="22">
      <t>モノ</t>
    </rPh>
    <phoneticPr fontId="2"/>
  </si>
  <si>
    <t>小学校
3年生修了まで</t>
    <rPh sb="0" eb="3">
      <t>ショウガッコウ</t>
    </rPh>
    <rPh sb="5" eb="7">
      <t>ネンセイ</t>
    </rPh>
    <rPh sb="7" eb="9">
      <t>シュウリョウ</t>
    </rPh>
    <phoneticPr fontId="2"/>
  </si>
  <si>
    <t>表３３－１　テレワーク（在宅勤務）導入の有無</t>
    <rPh sb="0" eb="1">
      <t>ヒョウ</t>
    </rPh>
    <rPh sb="12" eb="14">
      <t>ザイタク</t>
    </rPh>
    <rPh sb="14" eb="16">
      <t>キンム</t>
    </rPh>
    <rPh sb="17" eb="19">
      <t>ドウニュウ</t>
    </rPh>
    <rPh sb="20" eb="22">
      <t>ウム</t>
    </rPh>
    <phoneticPr fontId="2"/>
  </si>
  <si>
    <t>表３３－２　導入を検討している、検討したいと考える働き方（複数回答）</t>
    <rPh sb="6" eb="8">
      <t>ドウニュウ</t>
    </rPh>
    <rPh sb="9" eb="11">
      <t>ケントウ</t>
    </rPh>
    <rPh sb="16" eb="18">
      <t>ケントウ</t>
    </rPh>
    <rPh sb="22" eb="23">
      <t>カンガ</t>
    </rPh>
    <rPh sb="25" eb="26">
      <t>ハタラ</t>
    </rPh>
    <rPh sb="27" eb="28">
      <t>カタ</t>
    </rPh>
    <rPh sb="29" eb="33">
      <t>フクスウカイトウ</t>
    </rPh>
    <phoneticPr fontId="2"/>
  </si>
  <si>
    <t>表３３－３　多様な働き方の導入における課題（複数回答）</t>
    <rPh sb="6" eb="8">
      <t>タヨウ</t>
    </rPh>
    <rPh sb="9" eb="10">
      <t>ハタラ</t>
    </rPh>
    <rPh sb="11" eb="12">
      <t>カタ</t>
    </rPh>
    <rPh sb="13" eb="15">
      <t>ドウニュウ</t>
    </rPh>
    <rPh sb="19" eb="21">
      <t>カダイ</t>
    </rPh>
    <rPh sb="22" eb="26">
      <t>フクスウカイトウ</t>
    </rPh>
    <phoneticPr fontId="2"/>
  </si>
  <si>
    <t>表３７－１　カスタマーハラスメント発生の有無</t>
    <rPh sb="0" eb="1">
      <t>ヒョウ</t>
    </rPh>
    <rPh sb="17" eb="19">
      <t>ハッセイ</t>
    </rPh>
    <rPh sb="20" eb="22">
      <t>ウム</t>
    </rPh>
    <phoneticPr fontId="2"/>
  </si>
  <si>
    <t>発生した</t>
    <rPh sb="0" eb="2">
      <t>ハッセイ</t>
    </rPh>
    <phoneticPr fontId="2"/>
  </si>
  <si>
    <t>発生していない</t>
    <rPh sb="0" eb="2">
      <t>ハッセイ</t>
    </rPh>
    <phoneticPr fontId="2"/>
  </si>
  <si>
    <t>分からない</t>
    <rPh sb="0" eb="1">
      <t>ワ</t>
    </rPh>
    <phoneticPr fontId="2"/>
  </si>
  <si>
    <t>対策している</t>
    <rPh sb="0" eb="2">
      <t>タイサク</t>
    </rPh>
    <phoneticPr fontId="2"/>
  </si>
  <si>
    <t>対策していないが、
今後対策予定</t>
    <rPh sb="0" eb="2">
      <t>タイサク</t>
    </rPh>
    <rPh sb="10" eb="12">
      <t>コンゴ</t>
    </rPh>
    <rPh sb="12" eb="16">
      <t>タイサクヨテイ</t>
    </rPh>
    <phoneticPr fontId="2"/>
  </si>
  <si>
    <t>対策しておらず、
対策予定もない</t>
    <rPh sb="0" eb="2">
      <t>タイサク</t>
    </rPh>
    <rPh sb="9" eb="11">
      <t>タイサク</t>
    </rPh>
    <rPh sb="11" eb="13">
      <t>ヨテイ</t>
    </rPh>
    <phoneticPr fontId="2"/>
  </si>
  <si>
    <t>表３７－２　カスタマーハラスメント対策の実施状況</t>
    <rPh sb="0" eb="1">
      <t>ヒョウ</t>
    </rPh>
    <rPh sb="17" eb="19">
      <t>タイサク</t>
    </rPh>
    <rPh sb="20" eb="24">
      <t>ジッシジョウキョウ</t>
    </rPh>
    <phoneticPr fontId="2"/>
  </si>
  <si>
    <t>相談体制の整備</t>
    <rPh sb="0" eb="2">
      <t>ソウダン</t>
    </rPh>
    <rPh sb="2" eb="4">
      <t>タイセイ</t>
    </rPh>
    <rPh sb="5" eb="7">
      <t>セイビ</t>
    </rPh>
    <phoneticPr fontId="2"/>
  </si>
  <si>
    <t>被害者への配慮のための取組</t>
    <rPh sb="0" eb="3">
      <t>ヒガイシャ</t>
    </rPh>
    <rPh sb="5" eb="7">
      <t>ハイリョ</t>
    </rPh>
    <rPh sb="11" eb="13">
      <t>トリクミ</t>
    </rPh>
    <phoneticPr fontId="2"/>
  </si>
  <si>
    <t>カスタマーハラスメント対応に関するマニュアル等の整備</t>
    <rPh sb="11" eb="13">
      <t>タイオウ</t>
    </rPh>
    <rPh sb="14" eb="15">
      <t>カン</t>
    </rPh>
    <rPh sb="22" eb="23">
      <t>トウ</t>
    </rPh>
    <rPh sb="24" eb="26">
      <t>セイビ</t>
    </rPh>
    <phoneticPr fontId="2"/>
  </si>
  <si>
    <t>カスタマーハラスメント対応に関する研修の実施</t>
    <rPh sb="11" eb="13">
      <t>タイオウ</t>
    </rPh>
    <rPh sb="14" eb="15">
      <t>カン</t>
    </rPh>
    <rPh sb="17" eb="19">
      <t>ケンシュウ</t>
    </rPh>
    <rPh sb="20" eb="22">
      <t>ジッシ</t>
    </rPh>
    <phoneticPr fontId="2"/>
  </si>
  <si>
    <t>顧客等への周知・啓発</t>
    <rPh sb="0" eb="2">
      <t>コキャク</t>
    </rPh>
    <rPh sb="2" eb="3">
      <t>トウ</t>
    </rPh>
    <rPh sb="5" eb="7">
      <t>シュウチ</t>
    </rPh>
    <rPh sb="8" eb="10">
      <t>ケイハツ</t>
    </rPh>
    <phoneticPr fontId="2"/>
  </si>
  <si>
    <t>※その他…事業所の利用停止　等</t>
    <rPh sb="3" eb="4">
      <t>タ</t>
    </rPh>
    <rPh sb="5" eb="8">
      <t>ジギョウショ</t>
    </rPh>
    <rPh sb="9" eb="11">
      <t>リヨウ</t>
    </rPh>
    <rPh sb="11" eb="13">
      <t>テイシ</t>
    </rPh>
    <rPh sb="14" eb="15">
      <t>トウ</t>
    </rPh>
    <phoneticPr fontId="2"/>
  </si>
  <si>
    <t>表３８－１　公正採用選考人権啓発推進員選任の有無</t>
    <rPh sb="0" eb="1">
      <t>ヒョウ</t>
    </rPh>
    <rPh sb="5" eb="7">
      <t>コウセイ</t>
    </rPh>
    <rPh sb="7" eb="9">
      <t>サイヨウ</t>
    </rPh>
    <rPh sb="9" eb="11">
      <t>センコウ</t>
    </rPh>
    <rPh sb="11" eb="13">
      <t>ジンケン</t>
    </rPh>
    <rPh sb="13" eb="15">
      <t>ケイハツ</t>
    </rPh>
    <rPh sb="15" eb="18">
      <t>スイシンイン</t>
    </rPh>
    <rPh sb="18" eb="20">
      <t>センニン</t>
    </rPh>
    <rPh sb="21" eb="23">
      <t>ウム</t>
    </rPh>
    <phoneticPr fontId="2"/>
  </si>
  <si>
    <t>表３８－２　公正採用選考人権啓発推進員選任に関する研修会への参加の有無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3">
      <t>カン</t>
    </rPh>
    <rPh sb="25" eb="28">
      <t>ケンシュウカイ</t>
    </rPh>
    <rPh sb="30" eb="32">
      <t>サンカ</t>
    </rPh>
    <rPh sb="33" eb="35">
      <t>ウム</t>
    </rPh>
    <phoneticPr fontId="2"/>
  </si>
  <si>
    <t>表３９－１　賃上げ実施の有無</t>
    <rPh sb="0" eb="1">
      <t>ヒョウ</t>
    </rPh>
    <rPh sb="6" eb="8">
      <t>チンア</t>
    </rPh>
    <rPh sb="9" eb="11">
      <t>ジッシ</t>
    </rPh>
    <rPh sb="12" eb="14">
      <t>ウム</t>
    </rPh>
    <phoneticPr fontId="2"/>
  </si>
  <si>
    <t>表３９－２　賃上げ実施事業所における賃上げ幅の昨年度比較</t>
    <rPh sb="0" eb="1">
      <t>ヒョウ</t>
    </rPh>
    <rPh sb="6" eb="8">
      <t>チンア</t>
    </rPh>
    <rPh sb="9" eb="11">
      <t>ジッシ</t>
    </rPh>
    <rPh sb="11" eb="14">
      <t>ジギョウショ</t>
    </rPh>
    <rPh sb="18" eb="20">
      <t>チンア</t>
    </rPh>
    <rPh sb="19" eb="20">
      <t>ア</t>
    </rPh>
    <rPh sb="21" eb="22">
      <t>ハバ</t>
    </rPh>
    <rPh sb="23" eb="28">
      <t>サクネンドヒカク</t>
    </rPh>
    <phoneticPr fontId="2"/>
  </si>
  <si>
    <t>表３９－３　賃上げ実施事業所における実施理由（複数回答）</t>
    <rPh sb="6" eb="8">
      <t>チンア</t>
    </rPh>
    <rPh sb="9" eb="14">
      <t>ジッシジギョウショ</t>
    </rPh>
    <rPh sb="18" eb="22">
      <t>ジッシリユウ</t>
    </rPh>
    <phoneticPr fontId="2"/>
  </si>
  <si>
    <t>表３９－４　賃上げの課題（複数回答）</t>
    <rPh sb="0" eb="1">
      <t>ヒョウ</t>
    </rPh>
    <rPh sb="6" eb="8">
      <t>チンア</t>
    </rPh>
    <rPh sb="10" eb="12">
      <t>カダイ</t>
    </rPh>
    <rPh sb="13" eb="15">
      <t>フクスウ</t>
    </rPh>
    <rPh sb="15" eb="17">
      <t>カイトウ</t>
    </rPh>
    <phoneticPr fontId="2"/>
  </si>
  <si>
    <t>金融機関への返済
に対する影響が大きい</t>
    <rPh sb="0" eb="4">
      <t>キンユウキカン</t>
    </rPh>
    <rPh sb="6" eb="7">
      <t>スミ</t>
    </rPh>
    <rPh sb="9" eb="10">
      <t>タイ</t>
    </rPh>
    <rPh sb="12" eb="14">
      <t>エイキョウ</t>
    </rPh>
    <phoneticPr fontId="2"/>
  </si>
  <si>
    <t>表３４-４　所定労働時間、勤務地、職種・職務を限定した勤務の利用状況</t>
    <rPh sb="0" eb="1">
      <t>ヒョウ</t>
    </rPh>
    <rPh sb="6" eb="12">
      <t>ショテイロウドウジカン</t>
    </rPh>
    <rPh sb="13" eb="16">
      <t>キンムチ</t>
    </rPh>
    <rPh sb="17" eb="19">
      <t>ショクシュ</t>
    </rPh>
    <rPh sb="20" eb="22">
      <t>ショクム</t>
    </rPh>
    <rPh sb="23" eb="25">
      <t>ゲンテイ</t>
    </rPh>
    <rPh sb="27" eb="29">
      <t>キンム</t>
    </rPh>
    <rPh sb="30" eb="34">
      <t>リヨウジョウキョウ</t>
    </rPh>
    <phoneticPr fontId="2"/>
  </si>
  <si>
    <t>表３４-３　所定労働時間、勤務地、職種・職務を限定した勤務の利用状況</t>
    <rPh sb="0" eb="1">
      <t>ヒョウ</t>
    </rPh>
    <rPh sb="6" eb="12">
      <t>ショテイロウドウジカン</t>
    </rPh>
    <rPh sb="13" eb="16">
      <t>キンムチ</t>
    </rPh>
    <rPh sb="17" eb="19">
      <t>ショクシュ</t>
    </rPh>
    <rPh sb="20" eb="22">
      <t>ショクム</t>
    </rPh>
    <rPh sb="23" eb="25">
      <t>ゲンテイ</t>
    </rPh>
    <rPh sb="27" eb="29">
      <t>キンム</t>
    </rPh>
    <rPh sb="30" eb="34">
      <t>リヨウジョウキョウ</t>
    </rPh>
    <phoneticPr fontId="2"/>
  </si>
  <si>
    <t>表２０　介護休業の取得状況（令和６年度中に介護休業を開始した者の割合）</t>
    <rPh sb="0" eb="1">
      <t>ヒョウ</t>
    </rPh>
    <rPh sb="4" eb="6">
      <t>カイゴ</t>
    </rPh>
    <rPh sb="6" eb="8">
      <t>キュウギョウ</t>
    </rPh>
    <rPh sb="9" eb="11">
      <t>シュトク</t>
    </rPh>
    <rPh sb="11" eb="13">
      <t>ジョウキョウ</t>
    </rPh>
    <rPh sb="14" eb="16">
      <t>レイワ</t>
    </rPh>
    <rPh sb="17" eb="20">
      <t>ネンドチュウ</t>
    </rPh>
    <rPh sb="18" eb="20">
      <t>キュウギョウ</t>
    </rPh>
    <rPh sb="21" eb="23">
      <t>カイシ</t>
    </rPh>
    <rPh sb="25" eb="26">
      <t>モノ</t>
    </rPh>
    <rPh sb="27" eb="29">
      <t>ワリアイ</t>
    </rPh>
    <phoneticPr fontId="2"/>
  </si>
  <si>
    <t>所定労働時間、勤務地、職種・職務を限定した勤務の利用状況（短時間正社員）</t>
    <rPh sb="21" eb="23">
      <t>キンム</t>
    </rPh>
    <rPh sb="24" eb="28">
      <t>リヨウジョウキョウ</t>
    </rPh>
    <rPh sb="29" eb="35">
      <t>タンジカンセイシャイン</t>
    </rPh>
    <phoneticPr fontId="2"/>
  </si>
  <si>
    <t>表３４－３</t>
    <phoneticPr fontId="2"/>
  </si>
  <si>
    <t>表３４－４</t>
    <phoneticPr fontId="2"/>
  </si>
  <si>
    <t>表３４-２　所定労働時間、勤務地、職種・職務を限定した勤務の利用状況</t>
    <rPh sb="0" eb="1">
      <t>ヒョウ</t>
    </rPh>
    <rPh sb="6" eb="8">
      <t>ショテイ</t>
    </rPh>
    <rPh sb="8" eb="10">
      <t>ロウドウ</t>
    </rPh>
    <rPh sb="10" eb="12">
      <t>ジカン</t>
    </rPh>
    <rPh sb="13" eb="16">
      <t>キンムチ</t>
    </rPh>
    <rPh sb="17" eb="19">
      <t>ショクシュ</t>
    </rPh>
    <rPh sb="20" eb="22">
      <t>ショクム</t>
    </rPh>
    <rPh sb="23" eb="25">
      <t>ゲンテイ</t>
    </rPh>
    <rPh sb="27" eb="29">
      <t>キンム</t>
    </rPh>
    <rPh sb="30" eb="32">
      <t>リヨウ</t>
    </rPh>
    <rPh sb="32" eb="34">
      <t>ジョウキョウ</t>
    </rPh>
    <phoneticPr fontId="2"/>
  </si>
  <si>
    <t>所定労働時間、勤務地、職種・職務を限定した勤務の利用状況（勤務地限定正社員）</t>
    <rPh sb="29" eb="32">
      <t>キンムチ</t>
    </rPh>
    <rPh sb="32" eb="34">
      <t>ゲンテイ</t>
    </rPh>
    <phoneticPr fontId="2"/>
  </si>
  <si>
    <t>（単位：社、人）</t>
    <rPh sb="4" eb="5">
      <t>シャ</t>
    </rPh>
    <phoneticPr fontId="2"/>
  </si>
  <si>
    <t>（単位：社、人）</t>
    <phoneticPr fontId="2"/>
  </si>
  <si>
    <t>所定労働時間、勤務地、職種・職務を限定した勤務の利用状況（職種・職務限定正社員）</t>
    <phoneticPr fontId="2"/>
  </si>
  <si>
    <t>表３７－１</t>
    <phoneticPr fontId="2"/>
  </si>
  <si>
    <t>表３７－２</t>
    <phoneticPr fontId="2"/>
  </si>
  <si>
    <t>表３７－３</t>
    <phoneticPr fontId="2"/>
  </si>
  <si>
    <t>カスタマーハラスメント対策の実施状況</t>
    <phoneticPr fontId="2"/>
  </si>
  <si>
    <t>カスタマーハラスメント発生の有無</t>
    <rPh sb="10" eb="12">
      <t>ハッセイ</t>
    </rPh>
    <rPh sb="13" eb="15">
      <t>ウム</t>
    </rPh>
    <phoneticPr fontId="2"/>
  </si>
  <si>
    <t>表３８－１</t>
    <rPh sb="0" eb="1">
      <t>ヒョウ</t>
    </rPh>
    <phoneticPr fontId="2"/>
  </si>
  <si>
    <t>表３８－２</t>
    <rPh sb="0" eb="1">
      <t>ヒョウ</t>
    </rPh>
    <phoneticPr fontId="2"/>
  </si>
  <si>
    <t>表３９－１</t>
    <phoneticPr fontId="2"/>
  </si>
  <si>
    <t>表３９－２</t>
    <phoneticPr fontId="2"/>
  </si>
  <si>
    <t>表３９－３</t>
    <rPh sb="0" eb="1">
      <t>ヒョウ</t>
    </rPh>
    <phoneticPr fontId="2"/>
  </si>
  <si>
    <t>表３９－４</t>
    <rPh sb="0" eb="1">
      <t>ヒョウ</t>
    </rPh>
    <phoneticPr fontId="2"/>
  </si>
  <si>
    <t>令和７年度　福井県勤労者就業環境基礎調査　統計表　目次</t>
    <rPh sb="0" eb="2">
      <t>レイワ</t>
    </rPh>
    <rPh sb="3" eb="5">
      <t>ネンド</t>
    </rPh>
    <rPh sb="6" eb="9">
      <t>フクイケン</t>
    </rPh>
    <rPh sb="9" eb="12">
      <t>キンロウシャ</t>
    </rPh>
    <rPh sb="12" eb="20">
      <t>シュウギョウカンキョウキソチョウサ</t>
    </rPh>
    <rPh sb="21" eb="24">
      <t>トウケイヒョウ</t>
    </rPh>
    <rPh sb="25" eb="27">
      <t>モクジ</t>
    </rPh>
    <phoneticPr fontId="2"/>
  </si>
  <si>
    <t>表２４－８</t>
    <rPh sb="0" eb="1">
      <t>ヒョウ</t>
    </rPh>
    <phoneticPr fontId="2"/>
  </si>
  <si>
    <t>育児のための勤務時間短縮等措置の利用状況（１歳以上の子の育休）</t>
    <phoneticPr fontId="2"/>
  </si>
  <si>
    <t>非正規従業員の正規従業員への転換実績（派遣従業員）</t>
    <rPh sb="19" eb="21">
      <t>ハケン</t>
    </rPh>
    <rPh sb="21" eb="24">
      <t>ジュウギョウイン</t>
    </rPh>
    <phoneticPr fontId="2"/>
  </si>
  <si>
    <t>表１２－３　非正規従業員の正規従業員への転換実績（派遣従業員）</t>
    <rPh sb="0" eb="1">
      <t>ヒョウ</t>
    </rPh>
    <rPh sb="6" eb="7">
      <t>ヒ</t>
    </rPh>
    <rPh sb="7" eb="9">
      <t>セイキ</t>
    </rPh>
    <rPh sb="9" eb="12">
      <t>ジュウギョウイン</t>
    </rPh>
    <rPh sb="13" eb="15">
      <t>セイキ</t>
    </rPh>
    <rPh sb="15" eb="18">
      <t>ジュウギョウイン</t>
    </rPh>
    <rPh sb="20" eb="22">
      <t>テンカン</t>
    </rPh>
    <rPh sb="22" eb="24">
      <t>ジッセキ</t>
    </rPh>
    <rPh sb="25" eb="27">
      <t>ハケン</t>
    </rPh>
    <rPh sb="27" eb="30">
      <t>ジュウギョウイン</t>
    </rPh>
    <phoneticPr fontId="2"/>
  </si>
  <si>
    <t>派遣従業員</t>
    <rPh sb="0" eb="2">
      <t>ハケン</t>
    </rPh>
    <rPh sb="2" eb="5">
      <t>ジュウギョウイン</t>
    </rPh>
    <phoneticPr fontId="2"/>
  </si>
  <si>
    <t>表１４　育児休業の取得状況（令和５年１０月１日から令和６年９月３０日までに出産した者又は配偶者が出産した者のうち、令和７年１０月１日までに育児休業を開始した者(開始予定の申し出をしている者を含む）の割合）</t>
    <rPh sb="0" eb="1">
      <t>ヒョウ</t>
    </rPh>
    <rPh sb="4" eb="6">
      <t>イクジ</t>
    </rPh>
    <rPh sb="6" eb="8">
      <t>キュウギョウ</t>
    </rPh>
    <rPh sb="9" eb="11">
      <t>シュトク</t>
    </rPh>
    <rPh sb="11" eb="13">
      <t>ジョウキョウ</t>
    </rPh>
    <rPh sb="14" eb="16">
      <t>レイワ</t>
    </rPh>
    <rPh sb="20" eb="21">
      <t>ガツ</t>
    </rPh>
    <rPh sb="22" eb="23">
      <t>ニチ</t>
    </rPh>
    <rPh sb="25" eb="27">
      <t>レイワ</t>
    </rPh>
    <rPh sb="28" eb="29">
      <t>ネン</t>
    </rPh>
    <rPh sb="30" eb="31">
      <t>ガツ</t>
    </rPh>
    <rPh sb="33" eb="34">
      <t>ニチ</t>
    </rPh>
    <rPh sb="37" eb="39">
      <t>シュッサン</t>
    </rPh>
    <rPh sb="41" eb="42">
      <t>モノ</t>
    </rPh>
    <rPh sb="42" eb="43">
      <t>マタ</t>
    </rPh>
    <rPh sb="44" eb="46">
      <t>ハイグウ</t>
    </rPh>
    <rPh sb="46" eb="47">
      <t>シャ</t>
    </rPh>
    <rPh sb="48" eb="50">
      <t>シュッサン</t>
    </rPh>
    <rPh sb="52" eb="53">
      <t>モノ</t>
    </rPh>
    <rPh sb="57" eb="59">
      <t>レイワ</t>
    </rPh>
    <rPh sb="60" eb="61">
      <t>ネン</t>
    </rPh>
    <rPh sb="63" eb="64">
      <t>ガツ</t>
    </rPh>
    <rPh sb="65" eb="66">
      <t>ニチ</t>
    </rPh>
    <rPh sb="69" eb="71">
      <t>イクジ</t>
    </rPh>
    <rPh sb="71" eb="73">
      <t>キュウギョウ</t>
    </rPh>
    <rPh sb="74" eb="76">
      <t>カイシ</t>
    </rPh>
    <rPh sb="78" eb="79">
      <t>モノ</t>
    </rPh>
    <rPh sb="80" eb="82">
      <t>カイシ</t>
    </rPh>
    <rPh sb="82" eb="84">
      <t>ヨテイ</t>
    </rPh>
    <rPh sb="85" eb="88">
      <t>モウシデ</t>
    </rPh>
    <rPh sb="93" eb="94">
      <t>モノ</t>
    </rPh>
    <rPh sb="95" eb="96">
      <t>フク</t>
    </rPh>
    <rPh sb="99" eb="101">
      <t>ワリアイ</t>
    </rPh>
    <phoneticPr fontId="2"/>
  </si>
  <si>
    <t>小学校
４年生～小学校卒業（または12歳)まで</t>
    <rPh sb="0" eb="3">
      <t>ショウガッコウ</t>
    </rPh>
    <rPh sb="5" eb="7">
      <t>ネンセイ</t>
    </rPh>
    <rPh sb="8" eb="11">
      <t>ショウガッコウ</t>
    </rPh>
    <rPh sb="11" eb="13">
      <t>ソツギョウ</t>
    </rPh>
    <rPh sb="19" eb="20">
      <t>サイ</t>
    </rPh>
    <phoneticPr fontId="2"/>
  </si>
  <si>
    <r>
      <t xml:space="preserve">その他
</t>
    </r>
    <r>
      <rPr>
        <sz val="8"/>
        <rFont val="ＭＳ Ｐ明朝"/>
        <family val="1"/>
        <charset val="128"/>
      </rPr>
      <t>(事業所が１つのみ又は正社員全員に転勤がない)</t>
    </r>
    <rPh sb="2" eb="3">
      <t>タ</t>
    </rPh>
    <rPh sb="5" eb="8">
      <t>ジギョウショ</t>
    </rPh>
    <rPh sb="13" eb="14">
      <t>マタ</t>
    </rPh>
    <rPh sb="15" eb="18">
      <t>セイシャイン</t>
    </rPh>
    <rPh sb="18" eb="20">
      <t>ゼンイン</t>
    </rPh>
    <rPh sb="21" eb="23">
      <t>テンキン</t>
    </rPh>
    <phoneticPr fontId="2"/>
  </si>
  <si>
    <r>
      <t xml:space="preserve">その他
</t>
    </r>
    <r>
      <rPr>
        <sz val="8"/>
        <rFont val="ＭＳ Ｐ明朝"/>
        <family val="1"/>
        <charset val="128"/>
      </rPr>
      <t>（正社員のみ職種・職務が１種類のみ）</t>
    </r>
    <rPh sb="2" eb="3">
      <t>タ</t>
    </rPh>
    <rPh sb="5" eb="8">
      <t>セイシャイン</t>
    </rPh>
    <rPh sb="10" eb="12">
      <t>ショクシュ</t>
    </rPh>
    <rPh sb="13" eb="15">
      <t>ショクム</t>
    </rPh>
    <rPh sb="17" eb="19">
      <t>シュルイ</t>
    </rPh>
    <phoneticPr fontId="2"/>
  </si>
  <si>
    <t>表３２－２　外国人労働者の雇用における課題（複数回答）</t>
    <rPh sb="0" eb="1">
      <t>ヒョウ</t>
    </rPh>
    <rPh sb="6" eb="8">
      <t>ガイコク</t>
    </rPh>
    <rPh sb="8" eb="9">
      <t>ジン</t>
    </rPh>
    <rPh sb="9" eb="12">
      <t>ロウドウシャ</t>
    </rPh>
    <rPh sb="13" eb="15">
      <t>コヨウ</t>
    </rPh>
    <rPh sb="19" eb="21">
      <t>カダイ</t>
    </rPh>
    <rPh sb="22" eb="24">
      <t>フクスウ</t>
    </rPh>
    <rPh sb="24" eb="26">
      <t>カイトウ</t>
    </rPh>
    <phoneticPr fontId="2"/>
  </si>
  <si>
    <t>外国人労働者の雇用における課題</t>
    <rPh sb="7" eb="9">
      <t>コヨウ</t>
    </rPh>
    <rPh sb="13" eb="15">
      <t>カダイ</t>
    </rPh>
    <phoneticPr fontId="2"/>
  </si>
  <si>
    <t>表３７－３　カスタマーハラスメント対策を実施している事業所における対策内容（複数回答）</t>
    <rPh sb="0" eb="1">
      <t>ヒョウ</t>
    </rPh>
    <rPh sb="17" eb="19">
      <t>タイサク</t>
    </rPh>
    <rPh sb="20" eb="22">
      <t>ジッシ</t>
    </rPh>
    <rPh sb="26" eb="29">
      <t>ジギョウショ</t>
    </rPh>
    <rPh sb="33" eb="35">
      <t>タイサク</t>
    </rPh>
    <rPh sb="35" eb="37">
      <t>ナイヨウ</t>
    </rPh>
    <rPh sb="38" eb="40">
      <t>フクスウ</t>
    </rPh>
    <rPh sb="40" eb="42">
      <t>カイトウ</t>
    </rPh>
    <phoneticPr fontId="2"/>
  </si>
  <si>
    <t>カスタマーハラスメント対策を実施している事業所における対策内容</t>
    <rPh sb="11" eb="13">
      <t>タイサク</t>
    </rPh>
    <rPh sb="14" eb="16">
      <t>ジッシ</t>
    </rPh>
    <rPh sb="20" eb="23">
      <t>ジギョウショ</t>
    </rPh>
    <rPh sb="27" eb="29">
      <t>タイサク</t>
    </rPh>
    <rPh sb="29" eb="31">
      <t>ナイヨウ</t>
    </rPh>
    <phoneticPr fontId="2"/>
  </si>
  <si>
    <t>原材料や燃料、
電気代高騰の
業績への影響</t>
    <rPh sb="0" eb="3">
      <t>ゲンザイリョウ</t>
    </rPh>
    <rPh sb="4" eb="6">
      <t>ネンリョウ</t>
    </rPh>
    <rPh sb="8" eb="13">
      <t>デンキダイコウトウ</t>
    </rPh>
    <rPh sb="15" eb="17">
      <t>ギョウセキ</t>
    </rPh>
    <rPh sb="19" eb="21">
      <t>エイキョウ</t>
    </rPh>
    <phoneticPr fontId="2"/>
  </si>
  <si>
    <t>勤務地、職務を限定した働き方</t>
    <rPh sb="0" eb="3">
      <t>キンムチ</t>
    </rPh>
    <rPh sb="4" eb="5">
      <t>ショク</t>
    </rPh>
    <rPh sb="7" eb="8">
      <t>カタ</t>
    </rPh>
    <phoneticPr fontId="2"/>
  </si>
  <si>
    <t>※その他・・・職種・経費　等</t>
    <rPh sb="3" eb="4">
      <t>タ</t>
    </rPh>
    <rPh sb="7" eb="9">
      <t>ショクシュ</t>
    </rPh>
    <rPh sb="10" eb="12">
      <t>ケイヒ</t>
    </rPh>
    <rPh sb="13" eb="14">
      <t>トウ</t>
    </rPh>
    <phoneticPr fontId="2"/>
  </si>
  <si>
    <t>予定している</t>
    <rPh sb="0" eb="2">
      <t>ヨテイ</t>
    </rPh>
    <phoneticPr fontId="2"/>
  </si>
  <si>
    <t>検討している</t>
    <rPh sb="0" eb="2">
      <t>ケントウ</t>
    </rPh>
    <phoneticPr fontId="2"/>
  </si>
  <si>
    <t>予定はない</t>
    <rPh sb="0" eb="2">
      <t>ヨテイ</t>
    </rPh>
    <phoneticPr fontId="2"/>
  </si>
  <si>
    <t>分からない</t>
    <rPh sb="0" eb="1">
      <t>ワ</t>
    </rPh>
    <phoneticPr fontId="2"/>
  </si>
  <si>
    <t>表３２－３　外国人労働者を雇用していない事業所における今後の雇用予定</t>
    <rPh sb="0" eb="1">
      <t>ヒョウ</t>
    </rPh>
    <rPh sb="6" eb="8">
      <t>ガイコク</t>
    </rPh>
    <rPh sb="8" eb="9">
      <t>ジン</t>
    </rPh>
    <rPh sb="9" eb="12">
      <t>ロウドウシャ</t>
    </rPh>
    <rPh sb="13" eb="15">
      <t>コヨウ</t>
    </rPh>
    <rPh sb="20" eb="23">
      <t>ジギョウショ</t>
    </rPh>
    <rPh sb="27" eb="29">
      <t>コンゴ</t>
    </rPh>
    <rPh sb="30" eb="32">
      <t>コヨウ</t>
    </rPh>
    <rPh sb="32" eb="34">
      <t>ヨテイ</t>
    </rPh>
    <phoneticPr fontId="2"/>
  </si>
  <si>
    <t>外国人労働者を雇用していない事業所における今後の雇用予定</t>
    <rPh sb="0" eb="2">
      <t>ガイコク</t>
    </rPh>
    <rPh sb="2" eb="3">
      <t>ジン</t>
    </rPh>
    <rPh sb="3" eb="6">
      <t>ロウドウシャ</t>
    </rPh>
    <rPh sb="7" eb="9">
      <t>コヨウ</t>
    </rPh>
    <rPh sb="14" eb="17">
      <t>ジギョウショ</t>
    </rPh>
    <rPh sb="21" eb="23">
      <t>コンゴ</t>
    </rPh>
    <rPh sb="24" eb="26">
      <t>コヨウ</t>
    </rPh>
    <rPh sb="26" eb="28">
      <t>ヨテイ</t>
    </rPh>
    <phoneticPr fontId="2"/>
  </si>
  <si>
    <t>手続き（在留資格・社会保障など）の煩雑さ</t>
    <rPh sb="0" eb="2">
      <t>テツヅ</t>
    </rPh>
    <rPh sb="4" eb="8">
      <t>ザイリュウシカク</t>
    </rPh>
    <rPh sb="9" eb="13">
      <t>シャカイホショウ</t>
    </rPh>
    <rPh sb="16" eb="18">
      <t>ハンザツ</t>
    </rPh>
    <phoneticPr fontId="2"/>
  </si>
  <si>
    <t>※その他・・・外国人特有の常識、雇用後の都市部流出　等</t>
    <rPh sb="3" eb="4">
      <t>タ</t>
    </rPh>
    <rPh sb="7" eb="9">
      <t>ガイコク</t>
    </rPh>
    <rPh sb="9" eb="10">
      <t>ジン</t>
    </rPh>
    <rPh sb="10" eb="12">
      <t>トクユウ</t>
    </rPh>
    <rPh sb="13" eb="15">
      <t>ジョウシキ</t>
    </rPh>
    <rPh sb="16" eb="18">
      <t>コヨウ</t>
    </rPh>
    <rPh sb="18" eb="19">
      <t>ゴ</t>
    </rPh>
    <rPh sb="20" eb="23">
      <t>トシブ</t>
    </rPh>
    <rPh sb="23" eb="25">
      <t>リュウシュツ</t>
    </rPh>
    <rPh sb="26" eb="27">
      <t>トウ</t>
    </rPh>
    <phoneticPr fontId="2"/>
  </si>
  <si>
    <t>技能実習</t>
    <rPh sb="0" eb="2">
      <t>ギノウ</t>
    </rPh>
    <rPh sb="2" eb="4">
      <t>ジッシュウ</t>
    </rPh>
    <phoneticPr fontId="2"/>
  </si>
  <si>
    <t>留学</t>
    <rPh sb="0" eb="2">
      <t>リュウガク</t>
    </rPh>
    <phoneticPr fontId="2"/>
  </si>
  <si>
    <t>※その他・・・要望がない　等</t>
    <rPh sb="7" eb="9">
      <t>ヨウボウ</t>
    </rPh>
    <phoneticPr fontId="2"/>
  </si>
  <si>
    <t>※その他・・・安全確保および健康の保持増進　等</t>
    <rPh sb="7" eb="11">
      <t>アンゼンカクホ</t>
    </rPh>
    <rPh sb="14" eb="16">
      <t>ケンコウ</t>
    </rPh>
    <rPh sb="17" eb="21">
      <t>ホジゾウシン</t>
    </rPh>
    <phoneticPr fontId="2"/>
  </si>
  <si>
    <t>※その他・・・現場業務のため導入が困難　等</t>
    <rPh sb="7" eb="9">
      <t>ゲンバ</t>
    </rPh>
    <rPh sb="9" eb="11">
      <t>ギョウム</t>
    </rPh>
    <rPh sb="14" eb="16">
      <t>ドウニュウ</t>
    </rPh>
    <rPh sb="17" eb="19">
      <t>コンナン</t>
    </rPh>
    <phoneticPr fontId="2"/>
  </si>
  <si>
    <t>※その他・・・企業間人材交流、スポットワーク　等</t>
    <rPh sb="7" eb="10">
      <t>キギョウカン</t>
    </rPh>
    <rPh sb="10" eb="14">
      <t>ジンザイコウリュウ</t>
    </rPh>
    <phoneticPr fontId="2"/>
  </si>
  <si>
    <t>※その他・・・英語教員、介護　等</t>
    <rPh sb="3" eb="4">
      <t>タ</t>
    </rPh>
    <rPh sb="7" eb="9">
      <t>エイゴ</t>
    </rPh>
    <rPh sb="9" eb="11">
      <t>キョウイン</t>
    </rPh>
    <rPh sb="12" eb="14">
      <t>カイゴ</t>
    </rPh>
    <rPh sb="15" eb="16">
      <t>トウ</t>
    </rPh>
    <phoneticPr fontId="2"/>
  </si>
  <si>
    <t>５
その他※</t>
    <rPh sb="5" eb="6">
      <t>ホカ</t>
    </rPh>
    <phoneticPr fontId="2"/>
  </si>
  <si>
    <t>※その他・・・MBA　等</t>
    <phoneticPr fontId="2"/>
  </si>
  <si>
    <t>表３０－２　国等の助成金を活用していない事業所の活用していない理由（複数回答）</t>
    <rPh sb="0" eb="1">
      <t>ヒョウ</t>
    </rPh>
    <rPh sb="6" eb="7">
      <t>クニ</t>
    </rPh>
    <rPh sb="7" eb="8">
      <t>トウ</t>
    </rPh>
    <rPh sb="9" eb="12">
      <t>ジョセイキン</t>
    </rPh>
    <rPh sb="13" eb="15">
      <t>カツヨウ</t>
    </rPh>
    <rPh sb="20" eb="23">
      <t>ジギョウショ</t>
    </rPh>
    <rPh sb="24" eb="26">
      <t>カツヨウ</t>
    </rPh>
    <rPh sb="31" eb="33">
      <t>リユウ</t>
    </rPh>
    <rPh sb="34" eb="36">
      <t>フクスウ</t>
    </rPh>
    <rPh sb="36" eb="38">
      <t>カイトウ</t>
    </rPh>
    <phoneticPr fontId="2"/>
  </si>
  <si>
    <t>その他※</t>
    <rPh sb="0" eb="3">
      <t>ソノタ</t>
    </rPh>
    <phoneticPr fontId="2"/>
  </si>
  <si>
    <t>※その他…従業員との定期面談　等</t>
    <rPh sb="3" eb="4">
      <t>タ</t>
    </rPh>
    <rPh sb="5" eb="8">
      <t>ジュウギョウイン</t>
    </rPh>
    <rPh sb="10" eb="12">
      <t>テイキ</t>
    </rPh>
    <rPh sb="12" eb="14">
      <t>メンダン</t>
    </rPh>
    <rPh sb="15" eb="16">
      <t>トウ</t>
    </rPh>
    <phoneticPr fontId="2"/>
  </si>
  <si>
    <t>従業員の研修参加や資格取得等に対し支援する規定の作成</t>
    <rPh sb="0" eb="3">
      <t>ジュウギョウイン</t>
    </rPh>
    <rPh sb="4" eb="8">
      <t>ケンシュウサンカ</t>
    </rPh>
    <rPh sb="9" eb="13">
      <t>シカクシュトク</t>
    </rPh>
    <rPh sb="13" eb="14">
      <t>トウ</t>
    </rPh>
    <rPh sb="15" eb="16">
      <t>タイ</t>
    </rPh>
    <rPh sb="17" eb="19">
      <t>シエン</t>
    </rPh>
    <rPh sb="21" eb="23">
      <t>キテイ</t>
    </rPh>
    <rPh sb="24" eb="26">
      <t>サクセイ</t>
    </rPh>
    <phoneticPr fontId="2"/>
  </si>
  <si>
    <t>※その他…本人の能力・経験・健康状態に基づいた業務　等</t>
    <rPh sb="5" eb="7">
      <t>ホンニン</t>
    </rPh>
    <rPh sb="8" eb="10">
      <t>ノウリョク</t>
    </rPh>
    <rPh sb="11" eb="13">
      <t>ケイケン</t>
    </rPh>
    <rPh sb="14" eb="18">
      <t>ケンコウジョウタイ</t>
    </rPh>
    <rPh sb="19" eb="20">
      <t>モト</t>
    </rPh>
    <rPh sb="23" eb="25">
      <t>ギョウム</t>
    </rPh>
    <phoneticPr fontId="2"/>
  </si>
  <si>
    <t>※その他…法改正により最新の規定作成中　等</t>
    <rPh sb="5" eb="8">
      <t>ホウカイセイ</t>
    </rPh>
    <rPh sb="11" eb="13">
      <t>サイシン</t>
    </rPh>
    <rPh sb="14" eb="16">
      <t>キテイ</t>
    </rPh>
    <rPh sb="16" eb="19">
      <t>サクセイチュウ</t>
    </rPh>
    <phoneticPr fontId="2"/>
  </si>
  <si>
    <t>※その他…他職員の負担が増える、対象者がいない　等</t>
    <rPh sb="5" eb="8">
      <t>タショクイン</t>
    </rPh>
    <rPh sb="9" eb="11">
      <t>フタン</t>
    </rPh>
    <rPh sb="12" eb="13">
      <t>フ</t>
    </rPh>
    <rPh sb="16" eb="19">
      <t>タイショウシャ</t>
    </rPh>
    <phoneticPr fontId="2"/>
  </si>
  <si>
    <t>育児のための勤務時間短縮等措置の利用状況（フレックスタイム制）</t>
    <phoneticPr fontId="2"/>
  </si>
  <si>
    <t>育児のための勤務時間短縮等措置の利用状況（短時間勤務）</t>
    <phoneticPr fontId="2"/>
  </si>
  <si>
    <t>育児のための勤務時間短縮等措置の有無および利用できる期間（フレックスタイム制）</t>
    <phoneticPr fontId="2"/>
  </si>
  <si>
    <t>在宅勤務制度</t>
    <rPh sb="0" eb="2">
      <t>ザイタク</t>
    </rPh>
    <rPh sb="2" eb="4">
      <t>キンム</t>
    </rPh>
    <rPh sb="4" eb="6">
      <t>セイド</t>
    </rPh>
    <phoneticPr fontId="2"/>
  </si>
  <si>
    <t>１歳（特別の場合は２歳以上）の子を対象とする育児休業</t>
    <rPh sb="1" eb="2">
      <t>サイ</t>
    </rPh>
    <rPh sb="3" eb="5">
      <t>トクベツ</t>
    </rPh>
    <rPh sb="6" eb="8">
      <t>バアイ</t>
    </rPh>
    <rPh sb="10" eb="11">
      <t>サイ</t>
    </rPh>
    <rPh sb="11" eb="13">
      <t>イジョウ</t>
    </rPh>
    <rPh sb="15" eb="16">
      <t>コ</t>
    </rPh>
    <rPh sb="17" eb="19">
      <t>タイショウ</t>
    </rPh>
    <rPh sb="22" eb="24">
      <t>イクジ</t>
    </rPh>
    <rPh sb="24" eb="26">
      <t>キュウギョウ</t>
    </rPh>
    <phoneticPr fontId="2"/>
  </si>
  <si>
    <r>
      <t xml:space="preserve">その他
</t>
    </r>
    <r>
      <rPr>
        <sz val="8"/>
        <rFont val="ＭＳ Ｐ明朝"/>
        <family val="1"/>
        <charset val="128"/>
      </rPr>
      <t>（育児時間等）</t>
    </r>
    <rPh sb="2" eb="3">
      <t>タ</t>
    </rPh>
    <rPh sb="5" eb="9">
      <t>イクジジカン</t>
    </rPh>
    <rPh sb="9" eb="10">
      <t>トウ</t>
    </rPh>
    <phoneticPr fontId="2"/>
  </si>
  <si>
    <t>※その他…人材不足で代替要員の確保が困難　等</t>
    <rPh sb="5" eb="9">
      <t>ジンザイブソク</t>
    </rPh>
    <rPh sb="10" eb="12">
      <t>ダイタイ</t>
    </rPh>
    <rPh sb="12" eb="14">
      <t>ヨウイン</t>
    </rPh>
    <rPh sb="15" eb="17">
      <t>カクホ</t>
    </rPh>
    <rPh sb="18" eb="20">
      <t>コンナン</t>
    </rPh>
    <phoneticPr fontId="2"/>
  </si>
  <si>
    <t>その他※</t>
    <phoneticPr fontId="2"/>
  </si>
  <si>
    <t>※その他…人材不足で代替要員の確保が困難　等</t>
    <phoneticPr fontId="2"/>
  </si>
  <si>
    <t>所属
管理者、
監督者等の
率先取得</t>
    <rPh sb="0" eb="2">
      <t>ショゾク</t>
    </rPh>
    <rPh sb="2" eb="5">
      <t>カンリシャ</t>
    </rPh>
    <rPh sb="7" eb="10">
      <t>カントクシャ</t>
    </rPh>
    <rPh sb="10" eb="11">
      <t>トウ</t>
    </rPh>
    <rPh sb="13" eb="15">
      <t>ソッセン</t>
    </rPh>
    <rPh sb="15" eb="17">
      <t>シュトク</t>
    </rPh>
    <phoneticPr fontId="2"/>
  </si>
  <si>
    <t>業務効率を上げるための人材育成を実施</t>
    <rPh sb="0" eb="2">
      <t>ギョウム</t>
    </rPh>
    <rPh sb="2" eb="4">
      <t>コウリツ</t>
    </rPh>
    <rPh sb="5" eb="6">
      <t>ア</t>
    </rPh>
    <rPh sb="11" eb="13">
      <t>ジンザイ</t>
    </rPh>
    <rPh sb="13" eb="15">
      <t>イクセイ</t>
    </rPh>
    <rPh sb="16" eb="18">
      <t>ジッシ</t>
    </rPh>
    <phoneticPr fontId="2"/>
  </si>
  <si>
    <t>残業を削減した管理者を評価する制度の導入</t>
    <rPh sb="0" eb="2">
      <t>ザンギョウ</t>
    </rPh>
    <rPh sb="3" eb="5">
      <t>サクゲン</t>
    </rPh>
    <rPh sb="7" eb="10">
      <t>カンリシャ</t>
    </rPh>
    <rPh sb="11" eb="13">
      <t>ヒョウカ</t>
    </rPh>
    <rPh sb="15" eb="17">
      <t>シクドウニュウ</t>
    </rPh>
    <phoneticPr fontId="2"/>
  </si>
  <si>
    <t>女性労働者が働き続けていく上での悩み等の相談に乗り助言するメンターが継続的に支援する制度を導入する</t>
    <rPh sb="0" eb="5">
      <t>ジョセイロウドウシャ</t>
    </rPh>
    <rPh sb="6" eb="7">
      <t>ハタラ</t>
    </rPh>
    <rPh sb="8" eb="9">
      <t>ツヅ</t>
    </rPh>
    <rPh sb="13" eb="14">
      <t>ウエ</t>
    </rPh>
    <rPh sb="16" eb="17">
      <t>ナヤ</t>
    </rPh>
    <rPh sb="18" eb="19">
      <t>トウ</t>
    </rPh>
    <rPh sb="20" eb="22">
      <t>ソウダン</t>
    </rPh>
    <rPh sb="23" eb="24">
      <t>ノ</t>
    </rPh>
    <rPh sb="25" eb="27">
      <t>ジョゲン</t>
    </rPh>
    <rPh sb="34" eb="37">
      <t>ケイゾクテキ</t>
    </rPh>
    <rPh sb="38" eb="40">
      <t>シエン</t>
    </rPh>
    <rPh sb="42" eb="44">
      <t>セイド</t>
    </rPh>
    <rPh sb="45" eb="47">
      <t>ドウニュウ</t>
    </rPh>
    <phoneticPr fontId="2"/>
  </si>
  <si>
    <t>女性の活躍に関することの担当
部局、責任者を定めるなど社内の
推進体制を整備する</t>
    <rPh sb="0" eb="2">
      <t>ジョセイ</t>
    </rPh>
    <rPh sb="3" eb="5">
      <t>カツヤク</t>
    </rPh>
    <rPh sb="6" eb="7">
      <t>カン</t>
    </rPh>
    <rPh sb="12" eb="14">
      <t>タントウ</t>
    </rPh>
    <rPh sb="15" eb="17">
      <t>ブキョク</t>
    </rPh>
    <rPh sb="18" eb="21">
      <t>セキニンシャ</t>
    </rPh>
    <rPh sb="22" eb="23">
      <t>サダ</t>
    </rPh>
    <rPh sb="27" eb="29">
      <t>シャナイ</t>
    </rPh>
    <rPh sb="31" eb="33">
      <t>スイシン</t>
    </rPh>
    <rPh sb="33" eb="35">
      <t>タイセイ</t>
    </rPh>
    <rPh sb="36" eb="38">
      <t>セイビ</t>
    </rPh>
    <phoneticPr fontId="2"/>
  </si>
  <si>
    <t>女性の活躍状況や活躍にあたっての問題点を調査・分析する</t>
    <rPh sb="3" eb="5">
      <t>カツヤク</t>
    </rPh>
    <rPh sb="8" eb="10">
      <t>カツヤク</t>
    </rPh>
    <phoneticPr fontId="2"/>
  </si>
  <si>
    <t>女性がいない・少ない職務や役職に、意欲と能力がある女性を積極的に配置する</t>
    <rPh sb="0" eb="2">
      <t>ジョセイ</t>
    </rPh>
    <rPh sb="7" eb="8">
      <t>スク</t>
    </rPh>
    <rPh sb="10" eb="12">
      <t>ショクム</t>
    </rPh>
    <rPh sb="13" eb="15">
      <t>ヤクショク</t>
    </rPh>
    <rPh sb="17" eb="19">
      <t>イヨク</t>
    </rPh>
    <rPh sb="20" eb="22">
      <t>ノウリョク</t>
    </rPh>
    <rPh sb="25" eb="27">
      <t>ジョセイ</t>
    </rPh>
    <rPh sb="28" eb="31">
      <t>セッキョクテキ</t>
    </rPh>
    <rPh sb="32" eb="34">
      <t>ハイチ</t>
    </rPh>
    <phoneticPr fontId="2"/>
  </si>
  <si>
    <t>女性の意欲・能力の向上を図るための教育訓練を積極的に行う</t>
    <rPh sb="0" eb="2">
      <t>ジョセイ</t>
    </rPh>
    <rPh sb="3" eb="5">
      <t>イヨク</t>
    </rPh>
    <rPh sb="6" eb="8">
      <t>ノウリョク</t>
    </rPh>
    <rPh sb="9" eb="11">
      <t>コウジョウ</t>
    </rPh>
    <rPh sb="12" eb="13">
      <t>ハカ</t>
    </rPh>
    <rPh sb="17" eb="19">
      <t>キョウイク</t>
    </rPh>
    <rPh sb="19" eb="21">
      <t>クンレン</t>
    </rPh>
    <rPh sb="22" eb="25">
      <t>セッキョクテキ</t>
    </rPh>
    <rPh sb="26" eb="27">
      <t>オコナ</t>
    </rPh>
    <phoneticPr fontId="2"/>
  </si>
  <si>
    <t>女性のスキルアップや資格取得のための支援を行う</t>
    <rPh sb="0" eb="2">
      <t>ジョセイ</t>
    </rPh>
    <rPh sb="10" eb="12">
      <t>シカク</t>
    </rPh>
    <rPh sb="12" eb="14">
      <t>シュトク</t>
    </rPh>
    <rPh sb="18" eb="20">
      <t>シエン</t>
    </rPh>
    <rPh sb="21" eb="22">
      <t>オコナ</t>
    </rPh>
    <phoneticPr fontId="2"/>
  </si>
  <si>
    <t>中間管理職の男性や同僚の男性に女性活躍の重要性について認識を深める啓発を行う</t>
    <rPh sb="0" eb="2">
      <t>チュウカン</t>
    </rPh>
    <rPh sb="2" eb="4">
      <t>カンリ</t>
    </rPh>
    <rPh sb="4" eb="5">
      <t>ショク</t>
    </rPh>
    <rPh sb="6" eb="8">
      <t>ダンセイ</t>
    </rPh>
    <rPh sb="9" eb="11">
      <t>ドウリョウ</t>
    </rPh>
    <rPh sb="12" eb="14">
      <t>ダンセイ</t>
    </rPh>
    <rPh sb="15" eb="17">
      <t>ジョセイ</t>
    </rPh>
    <rPh sb="17" eb="19">
      <t>カツヤク</t>
    </rPh>
    <rPh sb="20" eb="23">
      <t>ジュウヨウセイ</t>
    </rPh>
    <rPh sb="27" eb="29">
      <t>ニンシキ</t>
    </rPh>
    <rPh sb="30" eb="31">
      <t>フカ</t>
    </rPh>
    <rPh sb="33" eb="35">
      <t>ケイハツ</t>
    </rPh>
    <rPh sb="36" eb="37">
      <t>オコナ</t>
    </rPh>
    <phoneticPr fontId="2"/>
  </si>
  <si>
    <t>仕事と家庭の両立を支援する社内制度を充実させる</t>
    <phoneticPr fontId="2"/>
  </si>
  <si>
    <t>体力差を補う器具・設備等の設置や深夜勤務時の女性用休憩室、防犯面への配慮等を行う</t>
    <rPh sb="0" eb="2">
      <t>タイリョク</t>
    </rPh>
    <rPh sb="2" eb="3">
      <t>サ</t>
    </rPh>
    <rPh sb="4" eb="5">
      <t>オギナ</t>
    </rPh>
    <rPh sb="6" eb="8">
      <t>キグ</t>
    </rPh>
    <rPh sb="9" eb="11">
      <t>セツビ</t>
    </rPh>
    <rPh sb="11" eb="12">
      <t>トウ</t>
    </rPh>
    <rPh sb="13" eb="15">
      <t>セッチ</t>
    </rPh>
    <rPh sb="16" eb="18">
      <t>シンヤ</t>
    </rPh>
    <rPh sb="18" eb="20">
      <t>キンム</t>
    </rPh>
    <rPh sb="20" eb="21">
      <t>ジ</t>
    </rPh>
    <rPh sb="22" eb="24">
      <t>ジョセイ</t>
    </rPh>
    <rPh sb="24" eb="25">
      <t>ヨウ</t>
    </rPh>
    <rPh sb="25" eb="27">
      <t>キュウケイ</t>
    </rPh>
    <rPh sb="27" eb="28">
      <t>シツ</t>
    </rPh>
    <rPh sb="29" eb="31">
      <t>ボウハン</t>
    </rPh>
    <rPh sb="31" eb="32">
      <t>メン</t>
    </rPh>
    <rPh sb="34" eb="36">
      <t>ハイリョ</t>
    </rPh>
    <rPh sb="36" eb="37">
      <t>トウ</t>
    </rPh>
    <rPh sb="38" eb="39">
      <t>オコナ</t>
    </rPh>
    <phoneticPr fontId="2"/>
  </si>
  <si>
    <t>女性従業員の意見や要望、相談を受ける窓口や体制を整備する
（メール・電話等も含む）</t>
    <rPh sb="0" eb="2">
      <t>ジョセイ</t>
    </rPh>
    <rPh sb="2" eb="5">
      <t>ジュウギョウイン</t>
    </rPh>
    <rPh sb="6" eb="8">
      <t>イケン</t>
    </rPh>
    <rPh sb="9" eb="11">
      <t>ヨウボウ</t>
    </rPh>
    <rPh sb="12" eb="14">
      <t>ソウダン</t>
    </rPh>
    <rPh sb="15" eb="16">
      <t>ウ</t>
    </rPh>
    <rPh sb="18" eb="20">
      <t>マドグチ</t>
    </rPh>
    <rPh sb="21" eb="23">
      <t>タイセイ</t>
    </rPh>
    <rPh sb="24" eb="26">
      <t>セイビ</t>
    </rPh>
    <rPh sb="34" eb="37">
      <t>デンワトウ</t>
    </rPh>
    <rPh sb="38" eb="39">
      <t>フク</t>
    </rPh>
    <phoneticPr fontId="2"/>
  </si>
  <si>
    <t>※原則として子が1歳に達するまで取得可能だが、保育所に入所できない、配偶者の死亡・疾病等により養育が困難など特別の事情がある場合は、1歳6か月まで延長でき、さらに必要と認められる場合には、最長で子が2歳に達するまで延長可能。</t>
    <rPh sb="54" eb="56">
      <t>トクベツ</t>
    </rPh>
    <rPh sb="57" eb="59">
      <t>ジジョウ</t>
    </rPh>
    <rPh sb="62" eb="64">
      <t>バアイ</t>
    </rPh>
    <rPh sb="81" eb="83">
      <t>ヒツヨウ</t>
    </rPh>
    <rPh sb="84" eb="85">
      <t>ミト</t>
    </rPh>
    <phoneticPr fontId="2"/>
  </si>
  <si>
    <r>
      <t xml:space="preserve">１歳以上
</t>
    </r>
    <r>
      <rPr>
        <sz val="10"/>
        <rFont val="ＭＳ Ｐ明朝"/>
        <family val="1"/>
        <charset val="128"/>
      </rPr>
      <t>（特別の場合は２歳以上※）</t>
    </r>
    <r>
      <rPr>
        <sz val="11"/>
        <rFont val="ＭＳ Ｐ明朝"/>
        <family val="1"/>
        <charset val="128"/>
      </rPr>
      <t>の子を対象とする
育児休業</t>
    </r>
    <rPh sb="2" eb="4">
      <t>イジョウ</t>
    </rPh>
    <rPh sb="6" eb="8">
      <t>トクベツ</t>
    </rPh>
    <rPh sb="9" eb="11">
      <t>バアイ</t>
    </rPh>
    <rPh sb="13" eb="14">
      <t>サイ</t>
    </rPh>
    <rPh sb="14" eb="16">
      <t>イジョウ</t>
    </rPh>
    <phoneticPr fontId="2"/>
  </si>
  <si>
    <t>無回答</t>
    <phoneticPr fontId="2"/>
  </si>
  <si>
    <t>制度なし</t>
    <phoneticPr fontId="2"/>
  </si>
  <si>
    <t>公正採用選考人権啓発推進員選任の有無</t>
    <rPh sb="13" eb="15">
      <t>センニン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</si>
</sst>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000%"/>
    <numFmt numFmtId="178" formatCode="0_);[Red]\(0\)"/>
    <numFmt numFmtId="179" formatCode="0.0_ "/>
    <numFmt numFmtId="180" formatCode="0_ "/>
    <numFmt numFmtId="181" formatCode="#,##0.00_ ;[Red]\-#,##0.00\ "/>
    <numFmt numFmtId="182" formatCode="#,##0_ "/>
    <numFmt numFmtId="183" formatCode="#,##0.00_ "/>
    <numFmt numFmtId="184" formatCode="0.00_ "/>
    <numFmt numFmtId="185" formatCode="0.00_ ;[Red]\-0.00\ "/>
    <numFmt numFmtId="186" formatCode="#,##0_);[Red]\(#,##0\)"/>
    <numFmt numFmtId="187" formatCode="0.00_);[Red]\(0.00\)"/>
    <numFmt numFmtId="188" formatCode="0.000000000000000000"/>
    <numFmt numFmtId="189" formatCode="0.0_);[Red]\(0.0\)"/>
  </numFmts>
  <fonts count="37"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8"/>
      <name val="ＭＳ Ｐ明朝"/>
      <family val="1"/>
      <charset val="128"/>
    </font>
    <font>
      <sz val="10"/>
      <name val="ＭＳ Ｐ明朝"/>
      <family val="1"/>
      <charset val="128"/>
    </font>
    <font>
      <b/>
      <sz val="11"/>
      <name val="ＭＳ Ｐ明朝"/>
      <family val="1"/>
      <charset val="128"/>
    </font>
    <font>
      <sz val="9.5"/>
      <name val="ＭＳ Ｐ明朝"/>
      <family val="1"/>
      <charset val="128"/>
    </font>
    <font>
      <i/>
      <sz val="10"/>
      <name val="ＭＳ Ｐ明朝"/>
      <family val="1"/>
      <charset val="128"/>
    </font>
    <font>
      <sz val="12"/>
      <name val="ＭＳ Ｐ明朝"/>
      <family val="1"/>
      <charset val="128"/>
    </font>
    <font>
      <sz val="11"/>
      <color indexed="9"/>
      <name val="ＭＳ Ｐ明朝"/>
      <family val="1"/>
      <charset val="128"/>
    </font>
    <font>
      <sz val="10.5"/>
      <name val="ＭＳ Ｐ明朝"/>
      <family val="1"/>
      <charset val="128"/>
    </font>
    <font>
      <sz val="8.5"/>
      <name val="ＭＳ Ｐ明朝"/>
      <family val="1"/>
      <charset val="128"/>
    </font>
    <font>
      <sz val="9"/>
      <color indexed="9"/>
      <name val="ＭＳ Ｐ明朝"/>
      <family val="1"/>
      <charset val="128"/>
    </font>
    <font>
      <sz val="10.5"/>
      <name val="Century"/>
      <family val="1"/>
    </font>
    <font>
      <sz val="10.5"/>
      <name val="ＭＳ 明朝"/>
      <family val="1"/>
      <charset val="128"/>
    </font>
    <font>
      <sz val="10"/>
      <name val="ＭＳ 明朝"/>
      <family val="1"/>
      <charset val="128"/>
    </font>
    <font>
      <sz val="12"/>
      <name val="ＭＳ Ｐゴシック"/>
      <family val="3"/>
      <charset val="128"/>
    </font>
    <font>
      <b/>
      <sz val="12"/>
      <name val="ＭＳ Ｐ明朝"/>
      <family val="1"/>
      <charset val="128"/>
    </font>
    <font>
      <sz val="11"/>
      <color rgb="FFFF0000"/>
      <name val="ＭＳ Ｐ明朝"/>
      <family val="1"/>
      <charset val="128"/>
    </font>
    <font>
      <b/>
      <sz val="11"/>
      <name val="ＭＳ Ｐゴシック"/>
      <family val="3"/>
      <charset val="128"/>
    </font>
    <font>
      <sz val="18"/>
      <name val="ＭＳ Ｐ明朝"/>
      <family val="1"/>
      <charset val="128"/>
    </font>
    <font>
      <b/>
      <sz val="10"/>
      <name val="ＭＳ Ｐ明朝"/>
      <family val="1"/>
      <charset val="128"/>
    </font>
    <font>
      <b/>
      <sz val="8"/>
      <name val="ＭＳ Ｐ明朝"/>
      <family val="1"/>
      <charset val="128"/>
    </font>
    <font>
      <sz val="10"/>
      <name val="ＭＳ Ｐゴシック"/>
      <family val="3"/>
      <charset val="128"/>
    </font>
    <font>
      <b/>
      <sz val="10"/>
      <name val="ＭＳ Ｐゴシック"/>
      <family val="3"/>
      <charset val="128"/>
    </font>
    <font>
      <b/>
      <sz val="9"/>
      <name val="ＭＳ Ｐゴシック"/>
      <family val="3"/>
      <charset val="128"/>
    </font>
    <font>
      <b/>
      <sz val="9"/>
      <name val="ＭＳ Ｐ明朝"/>
      <family val="1"/>
      <charset val="128"/>
    </font>
    <font>
      <sz val="9"/>
      <name val="ＭＳ Ｐゴシック"/>
      <family val="3"/>
      <charset val="128"/>
    </font>
    <font>
      <sz val="20"/>
      <name val="ＭＳ Ｐ明朝"/>
      <family val="1"/>
      <charset val="128"/>
    </font>
    <font>
      <sz val="9"/>
      <name val="ＭＳ Ｐ明朝"/>
      <family val="1"/>
    </font>
    <font>
      <sz val="10"/>
      <name val="ＭＳ Ｐ明朝"/>
      <family val="1"/>
    </font>
    <font>
      <sz val="11"/>
      <name val="ＭＳ Ｐ明朝"/>
      <family val="1"/>
    </font>
    <font>
      <sz val="12"/>
      <name val="ＭＳ Ｐ明朝"/>
      <family val="1"/>
    </font>
    <font>
      <u/>
      <sz val="11"/>
      <color theme="10"/>
      <name val="ＭＳ Ｐゴシック"/>
      <family val="3"/>
      <charset val="128"/>
    </font>
    <font>
      <sz val="10"/>
      <color rgb="FFFF0000"/>
      <name val="ＭＳ Ｐ明朝"/>
      <family val="1"/>
      <charset val="128"/>
    </font>
  </fonts>
  <fills count="12">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s>
  <borders count="259">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bottom/>
      <diagonal/>
    </border>
    <border>
      <left/>
      <right/>
      <top style="medium">
        <color indexed="64"/>
      </top>
      <bottom/>
      <diagonal/>
    </border>
    <border>
      <left/>
      <right/>
      <top/>
      <bottom style="thin">
        <color indexed="64"/>
      </bottom>
      <diagonal/>
    </border>
    <border>
      <left style="thin">
        <color indexed="64"/>
      </left>
      <right/>
      <top/>
      <bottom style="double">
        <color indexed="64"/>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double">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top style="dotted">
        <color indexed="64"/>
      </top>
      <bottom style="dotted">
        <color indexed="64"/>
      </bottom>
      <diagonal/>
    </border>
    <border>
      <left style="thin">
        <color indexed="64"/>
      </left>
      <right/>
      <top style="double">
        <color indexed="64"/>
      </top>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right style="thin">
        <color indexed="64"/>
      </right>
      <top style="dotted">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diagonal/>
    </border>
    <border>
      <left style="medium">
        <color indexed="64"/>
      </left>
      <right/>
      <top style="thin">
        <color indexed="64"/>
      </top>
      <bottom/>
      <diagonal/>
    </border>
    <border>
      <left style="medium">
        <color indexed="64"/>
      </left>
      <right/>
      <top style="dotted">
        <color indexed="64"/>
      </top>
      <bottom style="dotted">
        <color indexed="64"/>
      </bottom>
      <diagonal/>
    </border>
    <border>
      <left style="medium">
        <color indexed="64"/>
      </left>
      <right/>
      <top/>
      <bottom style="double">
        <color indexed="64"/>
      </bottom>
      <diagonal/>
    </border>
    <border>
      <left style="medium">
        <color indexed="64"/>
      </left>
      <right/>
      <top style="medium">
        <color indexed="64"/>
      </top>
      <bottom/>
      <diagonal/>
    </border>
    <border>
      <left style="medium">
        <color indexed="64"/>
      </left>
      <right/>
      <top style="double">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medium">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uble">
        <color indexed="64"/>
      </bottom>
      <diagonal/>
    </border>
    <border>
      <left style="medium">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diagonal/>
    </border>
    <border>
      <left/>
      <right/>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thick">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double">
        <color indexed="64"/>
      </top>
      <bottom style="dotted">
        <color indexed="64"/>
      </bottom>
      <diagonal/>
    </border>
    <border>
      <left style="thin">
        <color indexed="64"/>
      </left>
      <right style="thick">
        <color indexed="64"/>
      </right>
      <top style="double">
        <color indexed="64"/>
      </top>
      <bottom style="dotted">
        <color indexed="64"/>
      </bottom>
      <diagonal/>
    </border>
    <border>
      <left style="thick">
        <color indexed="64"/>
      </left>
      <right style="thin">
        <color indexed="64"/>
      </right>
      <top style="dotted">
        <color indexed="64"/>
      </top>
      <bottom style="thin">
        <color indexed="64"/>
      </bottom>
      <diagonal/>
    </border>
    <border>
      <left style="thin">
        <color indexed="64"/>
      </left>
      <right style="thick">
        <color indexed="64"/>
      </right>
      <top style="dotted">
        <color indexed="64"/>
      </top>
      <bottom style="thin">
        <color indexed="64"/>
      </bottom>
      <diagonal/>
    </border>
    <border>
      <left style="thick">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ck">
        <color indexed="64"/>
      </left>
      <right style="thin">
        <color indexed="64"/>
      </right>
      <top style="dotted">
        <color indexed="64"/>
      </top>
      <bottom style="double">
        <color indexed="64"/>
      </bottom>
      <diagonal/>
    </border>
    <border>
      <left style="thin">
        <color indexed="64"/>
      </left>
      <right style="thick">
        <color indexed="64"/>
      </right>
      <top style="dotted">
        <color indexed="64"/>
      </top>
      <bottom style="double">
        <color indexed="64"/>
      </bottom>
      <diagonal/>
    </border>
    <border>
      <left style="thick">
        <color indexed="64"/>
      </left>
      <right style="thin">
        <color indexed="64"/>
      </right>
      <top style="dotted">
        <color indexed="64"/>
      </top>
      <bottom style="thick">
        <color indexed="64"/>
      </bottom>
      <diagonal/>
    </border>
    <border>
      <left style="thin">
        <color indexed="64"/>
      </left>
      <right style="thin">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n">
        <color indexed="64"/>
      </top>
      <bottom style="dotted">
        <color indexed="64"/>
      </bottom>
      <diagonal/>
    </border>
    <border>
      <left/>
      <right style="thick">
        <color indexed="64"/>
      </right>
      <top style="thin">
        <color indexed="64"/>
      </top>
      <bottom style="dotted">
        <color indexed="64"/>
      </bottom>
      <diagonal/>
    </border>
    <border>
      <left/>
      <right style="thick">
        <color indexed="64"/>
      </right>
      <top style="dotted">
        <color indexed="64"/>
      </top>
      <bottom style="dotted">
        <color indexed="64"/>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top style="double">
        <color indexed="64"/>
      </top>
      <bottom style="dotted">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n">
        <color indexed="64"/>
      </bottom>
      <diagonal/>
    </border>
    <border>
      <left style="thick">
        <color indexed="64"/>
      </left>
      <right/>
      <top/>
      <bottom style="dotted">
        <color indexed="64"/>
      </bottom>
      <diagonal/>
    </border>
    <border>
      <left style="thick">
        <color indexed="64"/>
      </left>
      <right/>
      <top style="dotted">
        <color indexed="64"/>
      </top>
      <bottom style="double">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style="medium">
        <color indexed="64"/>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style="thick">
        <color indexed="64"/>
      </right>
      <top style="medium">
        <color indexed="64"/>
      </top>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style="dotted">
        <color indexed="64"/>
      </top>
      <bottom style="thick">
        <color indexed="64"/>
      </bottom>
      <diagonal/>
    </border>
    <border>
      <left/>
      <right/>
      <top style="dotted">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dotted">
        <color indexed="64"/>
      </top>
      <bottom style="dotted">
        <color indexed="64"/>
      </bottom>
      <diagonal/>
    </border>
    <border>
      <left style="double">
        <color indexed="64"/>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double">
        <color indexed="64"/>
      </bottom>
      <diagonal/>
    </border>
    <border>
      <left style="thin">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double">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uble">
        <color indexed="64"/>
      </bottom>
      <diagonal/>
    </border>
    <border>
      <left style="medium">
        <color indexed="64"/>
      </left>
      <right/>
      <top style="dotted">
        <color indexed="64"/>
      </top>
      <bottom style="medium">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right style="medium">
        <color indexed="64"/>
      </right>
      <top style="thin">
        <color indexed="64"/>
      </top>
      <bottom style="dotted">
        <color indexed="64"/>
      </bottom>
      <diagonal/>
    </border>
    <border>
      <left/>
      <right style="thin">
        <color indexed="64"/>
      </right>
      <top style="double">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style="dotted">
        <color indexed="64"/>
      </top>
      <bottom style="double">
        <color indexed="64"/>
      </bottom>
      <diagonal/>
    </border>
    <border>
      <left/>
      <right style="thin">
        <color indexed="64"/>
      </right>
      <top style="dotted">
        <color indexed="64"/>
      </top>
      <bottom style="thick">
        <color indexed="64"/>
      </bottom>
      <diagonal/>
    </border>
    <border>
      <left style="medium">
        <color indexed="64"/>
      </left>
      <right style="medium">
        <color indexed="64"/>
      </right>
      <top style="dotted">
        <color indexed="64"/>
      </top>
      <bottom style="double">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diagonal/>
    </border>
    <border>
      <left/>
      <right style="thin">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uble">
        <color indexed="64"/>
      </top>
      <bottom style="dotted">
        <color indexed="64"/>
      </bottom>
      <diagonal/>
    </border>
    <border>
      <left style="medium">
        <color indexed="64"/>
      </left>
      <right/>
      <top style="dotted">
        <color indexed="64"/>
      </top>
      <bottom/>
      <diagonal/>
    </border>
    <border>
      <left style="medium">
        <color indexed="64"/>
      </left>
      <right style="medium">
        <color indexed="64"/>
      </right>
      <top style="dotted">
        <color indexed="64"/>
      </top>
      <bottom/>
      <diagonal/>
    </border>
    <border>
      <left style="double">
        <color indexed="64"/>
      </left>
      <right style="thin">
        <color indexed="64"/>
      </right>
      <top style="thin">
        <color indexed="64"/>
      </top>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double">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double">
        <color indexed="64"/>
      </bottom>
      <diagonal/>
    </border>
    <border>
      <left style="double">
        <color indexed="64"/>
      </left>
      <right/>
      <top style="thin">
        <color indexed="64"/>
      </top>
      <bottom/>
      <diagonal/>
    </border>
    <border>
      <left/>
      <right style="double">
        <color indexed="64"/>
      </right>
      <top style="dotted">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top style="medium">
        <color indexed="64"/>
      </top>
      <bottom style="thick">
        <color indexed="64"/>
      </bottom>
      <diagonal/>
    </border>
    <border>
      <left/>
      <right style="medium">
        <color indexed="64"/>
      </right>
      <top style="thick">
        <color indexed="64"/>
      </top>
      <bottom style="medium">
        <color indexed="64"/>
      </bottom>
      <diagonal/>
    </border>
    <border>
      <left style="thick">
        <color indexed="64"/>
      </left>
      <right style="thin">
        <color indexed="64"/>
      </right>
      <top style="dotted">
        <color indexed="64"/>
      </top>
      <bottom style="medium">
        <color indexed="64"/>
      </bottom>
      <diagonal/>
    </border>
    <border>
      <left style="thin">
        <color indexed="64"/>
      </left>
      <right style="thick">
        <color indexed="64"/>
      </right>
      <top style="dotted">
        <color indexed="64"/>
      </top>
      <bottom style="medium">
        <color indexed="64"/>
      </bottom>
      <diagonal/>
    </border>
    <border>
      <left style="thick">
        <color indexed="64"/>
      </left>
      <right/>
      <top style="dotted">
        <color indexed="64"/>
      </top>
      <bottom style="medium">
        <color indexed="64"/>
      </bottom>
      <diagonal/>
    </border>
    <border>
      <left style="double">
        <color indexed="64"/>
      </left>
      <right style="medium">
        <color indexed="64"/>
      </right>
      <top style="dotted">
        <color indexed="64"/>
      </top>
      <bottom style="thin">
        <color indexed="64"/>
      </bottom>
      <diagonal/>
    </border>
    <border>
      <left/>
      <right style="thin">
        <color indexed="64"/>
      </right>
      <top/>
      <bottom style="medium">
        <color indexed="64"/>
      </bottom>
      <diagonal/>
    </border>
    <border>
      <left style="double">
        <color indexed="64"/>
      </left>
      <right style="thin">
        <color indexed="64"/>
      </right>
      <top style="thin">
        <color indexed="64"/>
      </top>
      <bottom style="dotted">
        <color indexed="64"/>
      </bottom>
      <diagonal/>
    </border>
    <border>
      <left style="double">
        <color indexed="64"/>
      </left>
      <right style="thin">
        <color indexed="64"/>
      </right>
      <top style="dotted">
        <color indexed="64"/>
      </top>
      <bottom style="double">
        <color indexed="64"/>
      </bottom>
      <diagonal/>
    </border>
    <border>
      <left/>
      <right style="medium">
        <color indexed="64"/>
      </right>
      <top style="double">
        <color indexed="64"/>
      </top>
      <bottom style="dotted">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top/>
      <bottom style="thin">
        <color indexed="64"/>
      </bottom>
      <diagonal/>
    </border>
    <border>
      <left style="double">
        <color indexed="64"/>
      </left>
      <right/>
      <top/>
      <bottom/>
      <diagonal/>
    </border>
  </borders>
  <cellStyleXfs count="6">
    <xf numFmtId="0" fontId="0" fillId="0" borderId="0"/>
    <xf numFmtId="9" fontId="1" fillId="0" borderId="0" applyFont="0" applyFill="0" applyBorder="0" applyAlignment="0" applyProtection="0"/>
    <xf numFmtId="38" fontId="1" fillId="0" borderId="0" applyFont="0" applyFill="0" applyBorder="0" applyAlignment="0" applyProtection="0"/>
    <xf numFmtId="0" fontId="35" fillId="0" borderId="0" applyNumberFormat="0" applyFill="0" applyBorder="0" applyAlignment="0" applyProtection="0"/>
    <xf numFmtId="0" fontId="1" fillId="0" borderId="0"/>
    <xf numFmtId="9" fontId="1" fillId="0" borderId="0" applyFont="0" applyFill="0" applyBorder="0" applyAlignment="0" applyProtection="0"/>
  </cellStyleXfs>
  <cellXfs count="2484">
    <xf numFmtId="0" fontId="0" fillId="0" borderId="0" xfId="0"/>
    <xf numFmtId="0" fontId="3" fillId="0" borderId="0" xfId="0" applyFont="1"/>
    <xf numFmtId="0" fontId="3" fillId="0" borderId="0" xfId="0" applyFont="1" applyAlignment="1">
      <alignment horizontal="right"/>
    </xf>
    <xf numFmtId="0" fontId="3" fillId="2" borderId="1" xfId="0" applyFont="1" applyFill="1" applyBorder="1"/>
    <xf numFmtId="0" fontId="3" fillId="0" borderId="2" xfId="0" applyFont="1" applyBorder="1"/>
    <xf numFmtId="0" fontId="3" fillId="0" borderId="4" xfId="0" applyFont="1" applyBorder="1" applyAlignment="1">
      <alignment vertical="center" wrapText="1"/>
    </xf>
    <xf numFmtId="0" fontId="3" fillId="0" borderId="5" xfId="0" applyFont="1" applyBorder="1" applyAlignment="1">
      <alignment horizontal="center" vertical="center"/>
    </xf>
    <xf numFmtId="38" fontId="3" fillId="0" borderId="0" xfId="0" applyNumberFormat="1" applyFont="1"/>
    <xf numFmtId="0" fontId="3" fillId="0" borderId="7" xfId="0" applyFont="1" applyBorder="1"/>
    <xf numFmtId="0" fontId="3" fillId="0" borderId="3" xfId="0" applyFont="1" applyBorder="1"/>
    <xf numFmtId="0" fontId="3" fillId="0" borderId="9" xfId="0" applyFont="1" applyBorder="1" applyAlignment="1">
      <alignment horizontal="center" vertical="center" wrapText="1"/>
    </xf>
    <xf numFmtId="0" fontId="3" fillId="0" borderId="11" xfId="0" applyFont="1" applyBorder="1"/>
    <xf numFmtId="176" fontId="6" fillId="0" borderId="0" xfId="1" applyNumberFormat="1" applyFont="1" applyBorder="1"/>
    <xf numFmtId="0" fontId="3" fillId="3" borderId="12" xfId="0" applyFont="1" applyFill="1" applyBorder="1"/>
    <xf numFmtId="0" fontId="3" fillId="2" borderId="9" xfId="0"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vertical="center" justifyLastLine="1"/>
    </xf>
    <xf numFmtId="0" fontId="3" fillId="0" borderId="13" xfId="0" applyFont="1" applyBorder="1"/>
    <xf numFmtId="0" fontId="3" fillId="0" borderId="6" xfId="0" applyFont="1" applyBorder="1"/>
    <xf numFmtId="0" fontId="7" fillId="0" borderId="0" xfId="0" applyFont="1"/>
    <xf numFmtId="0" fontId="3" fillId="2" borderId="9" xfId="0" applyFont="1" applyFill="1" applyBorder="1" applyAlignment="1">
      <alignment horizontal="center" vertical="center"/>
    </xf>
    <xf numFmtId="0" fontId="3" fillId="0" borderId="15" xfId="0" applyFont="1" applyBorder="1" applyAlignment="1">
      <alignment horizontal="center" vertical="center" wrapText="1"/>
    </xf>
    <xf numFmtId="0" fontId="3" fillId="0" borderId="0" xfId="0" applyFont="1" applyAlignment="1">
      <alignment horizontal="center" vertical="distributed" textRotation="255" justifyLastLine="1"/>
    </xf>
    <xf numFmtId="0" fontId="3" fillId="0" borderId="0" xfId="0" applyFont="1" applyAlignment="1">
      <alignment horizontal="right" vertical="center"/>
    </xf>
    <xf numFmtId="176" fontId="3" fillId="0" borderId="0" xfId="1" applyNumberFormat="1" applyFont="1" applyBorder="1"/>
    <xf numFmtId="0" fontId="3" fillId="4" borderId="0" xfId="0" applyFont="1" applyFill="1"/>
    <xf numFmtId="0" fontId="10" fillId="0" borderId="0" xfId="0" applyFont="1"/>
    <xf numFmtId="0" fontId="3" fillId="0" borderId="0" xfId="0" applyFont="1" applyAlignment="1">
      <alignment horizontal="center" vertical="center" wrapText="1"/>
    </xf>
    <xf numFmtId="176" fontId="9" fillId="0" borderId="0" xfId="1" applyNumberFormat="1" applyFont="1" applyBorder="1"/>
    <xf numFmtId="0" fontId="3" fillId="5" borderId="17" xfId="0" applyFont="1" applyFill="1" applyBorder="1" applyAlignment="1">
      <alignment horizontal="left" vertical="center"/>
    </xf>
    <xf numFmtId="0" fontId="3" fillId="5" borderId="1" xfId="0" applyFont="1" applyFill="1" applyBorder="1" applyAlignment="1">
      <alignment horizontal="center" vertical="center"/>
    </xf>
    <xf numFmtId="0" fontId="7" fillId="5" borderId="1" xfId="0" applyFont="1" applyFill="1" applyBorder="1" applyAlignment="1">
      <alignment horizontal="center" vertical="center"/>
    </xf>
    <xf numFmtId="38" fontId="4" fillId="0" borderId="0" xfId="0" applyNumberFormat="1" applyFont="1" applyAlignment="1">
      <alignment horizontal="right"/>
    </xf>
    <xf numFmtId="38" fontId="3" fillId="0" borderId="0" xfId="0" applyNumberFormat="1" applyFont="1" applyAlignment="1">
      <alignment horizontal="right"/>
    </xf>
    <xf numFmtId="0" fontId="3" fillId="0" borderId="4" xfId="0" applyFont="1" applyBorder="1"/>
    <xf numFmtId="0" fontId="3" fillId="0" borderId="15" xfId="0" applyFont="1" applyBorder="1"/>
    <xf numFmtId="0" fontId="3" fillId="0" borderId="18" xfId="0" applyFont="1" applyBorder="1"/>
    <xf numFmtId="0" fontId="3" fillId="0" borderId="4" xfId="0" applyFont="1" applyBorder="1" applyAlignment="1">
      <alignment horizontal="left" vertical="center" wrapText="1"/>
    </xf>
    <xf numFmtId="0" fontId="3" fillId="0" borderId="5" xfId="0" applyFont="1" applyBorder="1" applyAlignment="1">
      <alignment horizontal="center"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center" vertical="center"/>
    </xf>
    <xf numFmtId="0" fontId="3" fillId="0" borderId="0" xfId="0" applyFont="1" applyAlignment="1">
      <alignment horizontal="left"/>
    </xf>
    <xf numFmtId="0" fontId="3" fillId="0" borderId="3" xfId="0" applyFont="1" applyBorder="1" applyAlignment="1">
      <alignment vertical="center" wrapText="1"/>
    </xf>
    <xf numFmtId="176" fontId="3" fillId="0" borderId="0" xfId="0" applyNumberFormat="1" applyFont="1"/>
    <xf numFmtId="0" fontId="3" fillId="0" borderId="4" xfId="0" applyFont="1" applyBorder="1" applyAlignment="1">
      <alignment horizontal="center" vertical="center" wrapText="1"/>
    </xf>
    <xf numFmtId="38" fontId="4" fillId="0" borderId="34" xfId="2" applyFont="1" applyFill="1" applyBorder="1" applyAlignment="1">
      <alignment horizontal="right"/>
    </xf>
    <xf numFmtId="38" fontId="4" fillId="0" borderId="35" xfId="2" applyFont="1" applyFill="1" applyBorder="1" applyAlignment="1">
      <alignment horizontal="right"/>
    </xf>
    <xf numFmtId="0" fontId="6" fillId="0" borderId="0" xfId="0" applyFont="1" applyAlignment="1">
      <alignment horizontal="left"/>
    </xf>
    <xf numFmtId="176" fontId="3" fillId="0" borderId="4" xfId="1" applyNumberFormat="1" applyFont="1" applyBorder="1"/>
    <xf numFmtId="0" fontId="12" fillId="0" borderId="48" xfId="0" applyFont="1" applyBorder="1"/>
    <xf numFmtId="0" fontId="12" fillId="0" borderId="52" xfId="0" applyFont="1" applyBorder="1"/>
    <xf numFmtId="0" fontId="12" fillId="0" borderId="4" xfId="0" applyFont="1" applyBorder="1"/>
    <xf numFmtId="0" fontId="12" fillId="0" borderId="8" xfId="0" applyFont="1" applyBorder="1"/>
    <xf numFmtId="0" fontId="3" fillId="0" borderId="77" xfId="0" applyFont="1" applyBorder="1" applyAlignment="1">
      <alignment horizontal="right" wrapText="1"/>
    </xf>
    <xf numFmtId="0" fontId="3" fillId="0" borderId="77" xfId="0" applyFont="1" applyBorder="1"/>
    <xf numFmtId="0" fontId="3" fillId="0" borderId="34" xfId="0" applyFont="1" applyBorder="1" applyAlignment="1">
      <alignment horizontal="right" wrapText="1"/>
    </xf>
    <xf numFmtId="0" fontId="3" fillId="0" borderId="34" xfId="0" applyFont="1" applyBorder="1"/>
    <xf numFmtId="0" fontId="3" fillId="0" borderId="35" xfId="0" applyFont="1" applyBorder="1"/>
    <xf numFmtId="0" fontId="3" fillId="0" borderId="48" xfId="0" applyFont="1" applyBorder="1"/>
    <xf numFmtId="0" fontId="3" fillId="0" borderId="52" xfId="0" applyFont="1" applyBorder="1"/>
    <xf numFmtId="0" fontId="3" fillId="0" borderId="56" xfId="0" applyFont="1" applyBorder="1"/>
    <xf numFmtId="176" fontId="3" fillId="0" borderId="52" xfId="1" applyNumberFormat="1" applyFont="1" applyBorder="1"/>
    <xf numFmtId="177" fontId="6" fillId="0" borderId="10" xfId="1" applyNumberFormat="1" applyFont="1" applyBorder="1" applyAlignment="1">
      <alignment vertical="center"/>
    </xf>
    <xf numFmtId="0" fontId="3" fillId="0" borderId="34" xfId="0" applyFont="1" applyBorder="1" applyAlignment="1">
      <alignment vertical="center"/>
    </xf>
    <xf numFmtId="0" fontId="3" fillId="0" borderId="35" xfId="0" applyFont="1" applyBorder="1" applyAlignment="1">
      <alignment vertical="center"/>
    </xf>
    <xf numFmtId="0" fontId="3" fillId="0" borderId="8" xfId="0" applyFont="1" applyBorder="1"/>
    <xf numFmtId="176" fontId="3" fillId="0" borderId="22" xfId="1" applyNumberFormat="1" applyFont="1" applyBorder="1"/>
    <xf numFmtId="0" fontId="3" fillId="0" borderId="82" xfId="0" applyFont="1" applyBorder="1"/>
    <xf numFmtId="0" fontId="4"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6" fillId="0" borderId="7" xfId="0" applyFont="1" applyBorder="1" applyAlignment="1">
      <alignment horizontal="center" vertical="center"/>
    </xf>
    <xf numFmtId="0" fontId="6" fillId="2" borderId="9" xfId="0" applyFont="1" applyFill="1" applyBorder="1" applyAlignment="1">
      <alignment horizontal="center" vertical="center" wrapText="1"/>
    </xf>
    <xf numFmtId="0" fontId="6" fillId="3" borderId="12" xfId="0" applyFont="1" applyFill="1" applyBorder="1"/>
    <xf numFmtId="0" fontId="6" fillId="3" borderId="83" xfId="0" applyFont="1" applyFill="1" applyBorder="1"/>
    <xf numFmtId="0" fontId="6" fillId="0" borderId="1" xfId="0" applyFont="1" applyBorder="1" applyAlignment="1">
      <alignment horizontal="center" vertical="center"/>
    </xf>
    <xf numFmtId="0" fontId="6" fillId="2" borderId="84" xfId="0" applyFont="1" applyFill="1" applyBorder="1" applyAlignment="1">
      <alignment horizontal="center" vertical="center" wrapText="1"/>
    </xf>
    <xf numFmtId="0" fontId="3" fillId="0" borderId="85" xfId="0" applyFont="1" applyBorder="1"/>
    <xf numFmtId="0" fontId="3" fillId="0" borderId="85" xfId="0" applyFont="1" applyBorder="1" applyAlignment="1">
      <alignment horizontal="center" vertical="center" wrapText="1"/>
    </xf>
    <xf numFmtId="0" fontId="12" fillId="0" borderId="2" xfId="0" applyFont="1" applyBorder="1"/>
    <xf numFmtId="0" fontId="12" fillId="0" borderId="11" xfId="0" applyFont="1" applyBorder="1"/>
    <xf numFmtId="0" fontId="12" fillId="0" borderId="88" xfId="0" applyFont="1" applyBorder="1"/>
    <xf numFmtId="0" fontId="12" fillId="0" borderId="44" xfId="0" applyFont="1" applyBorder="1"/>
    <xf numFmtId="0" fontId="12" fillId="0" borderId="45" xfId="0" applyFont="1" applyBorder="1"/>
    <xf numFmtId="0" fontId="12" fillId="0" borderId="79" xfId="0" applyFont="1" applyBorder="1"/>
    <xf numFmtId="176" fontId="3" fillId="0" borderId="0" xfId="1" applyNumberFormat="1" applyFont="1"/>
    <xf numFmtId="176" fontId="3" fillId="0" borderId="0" xfId="1" applyNumberFormat="1" applyFont="1" applyAlignment="1">
      <alignment horizontal="right"/>
    </xf>
    <xf numFmtId="0" fontId="3" fillId="0" borderId="0" xfId="1" applyNumberFormat="1" applyFont="1"/>
    <xf numFmtId="0" fontId="6" fillId="0" borderId="5" xfId="0" applyFont="1" applyBorder="1" applyAlignment="1">
      <alignment horizontal="center" vertical="center" wrapText="1"/>
    </xf>
    <xf numFmtId="0" fontId="3" fillId="0" borderId="13" xfId="0" applyFont="1" applyBorder="1" applyAlignment="1">
      <alignment horizontal="center" vertical="top" wrapText="1"/>
    </xf>
    <xf numFmtId="0" fontId="6" fillId="0" borderId="17" xfId="0" applyFont="1" applyBorder="1" applyAlignment="1">
      <alignment horizontal="center" vertical="center" wrapText="1"/>
    </xf>
    <xf numFmtId="0" fontId="3" fillId="0" borderId="7" xfId="0" applyFont="1" applyBorder="1" applyAlignment="1">
      <alignment horizontal="center" vertical="top" wrapText="1"/>
    </xf>
    <xf numFmtId="176" fontId="3" fillId="0" borderId="72" xfId="1" applyNumberFormat="1" applyFont="1" applyBorder="1"/>
    <xf numFmtId="0" fontId="3" fillId="0" borderId="0" xfId="0" applyFont="1" applyAlignment="1">
      <alignment wrapText="1"/>
    </xf>
    <xf numFmtId="0" fontId="3" fillId="0" borderId="0" xfId="0" applyFont="1" applyAlignment="1">
      <alignment horizontal="right" wrapText="1"/>
    </xf>
    <xf numFmtId="0" fontId="3" fillId="0" borderId="0" xfId="0" applyFont="1" applyAlignment="1">
      <alignment horizontal="center" vertical="center" textRotation="255"/>
    </xf>
    <xf numFmtId="0" fontId="3" fillId="0" borderId="0" xfId="0" applyFont="1" applyAlignment="1">
      <alignment horizontal="center" vertical="center" textRotation="255" wrapText="1"/>
    </xf>
    <xf numFmtId="0" fontId="3" fillId="0" borderId="54" xfId="0" applyFont="1" applyBorder="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38" fontId="4" fillId="0" borderId="101" xfId="2" applyFont="1" applyFill="1" applyBorder="1" applyAlignment="1">
      <alignment horizontal="right" wrapText="1"/>
    </xf>
    <xf numFmtId="38" fontId="4" fillId="0" borderId="34" xfId="2" applyFont="1" applyFill="1" applyBorder="1" applyAlignment="1">
      <alignment horizontal="right" wrapText="1"/>
    </xf>
    <xf numFmtId="38" fontId="4" fillId="0" borderId="102" xfId="2" applyFont="1" applyFill="1" applyBorder="1" applyAlignment="1">
      <alignment horizontal="right" wrapText="1"/>
    </xf>
    <xf numFmtId="38" fontId="4" fillId="0" borderId="103" xfId="2" applyFont="1" applyFill="1" applyBorder="1" applyAlignment="1">
      <alignment horizontal="right" wrapText="1"/>
    </xf>
    <xf numFmtId="38" fontId="4" fillId="0" borderId="104" xfId="2" applyFont="1" applyFill="1" applyBorder="1" applyAlignment="1">
      <alignment horizontal="right" wrapText="1"/>
    </xf>
    <xf numFmtId="38" fontId="4" fillId="0" borderId="77" xfId="2" applyFont="1" applyFill="1" applyBorder="1" applyAlignment="1">
      <alignment horizontal="right"/>
    </xf>
    <xf numFmtId="38" fontId="4" fillId="0" borderId="107" xfId="2" applyFont="1" applyFill="1" applyBorder="1" applyAlignment="1">
      <alignment horizontal="right" wrapText="1"/>
    </xf>
    <xf numFmtId="38" fontId="4" fillId="0" borderId="77" xfId="2" applyFont="1" applyFill="1" applyBorder="1" applyAlignment="1">
      <alignment horizontal="right" wrapText="1"/>
    </xf>
    <xf numFmtId="38" fontId="4" fillId="0" borderId="78" xfId="2" applyFont="1" applyFill="1" applyBorder="1" applyAlignment="1">
      <alignment horizontal="right" wrapText="1"/>
    </xf>
    <xf numFmtId="38" fontId="4" fillId="0" borderId="108" xfId="2" applyFont="1" applyFill="1" applyBorder="1" applyAlignment="1">
      <alignment horizontal="right" wrapText="1"/>
    </xf>
    <xf numFmtId="38" fontId="4" fillId="0" borderId="35" xfId="2" applyFont="1" applyFill="1" applyBorder="1" applyAlignment="1">
      <alignment horizontal="right" wrapText="1"/>
    </xf>
    <xf numFmtId="38" fontId="4" fillId="0" borderId="112" xfId="2" applyFont="1" applyFill="1" applyBorder="1" applyAlignment="1">
      <alignment horizontal="right" wrapText="1"/>
    </xf>
    <xf numFmtId="38" fontId="4" fillId="0" borderId="113" xfId="2" applyFont="1" applyFill="1" applyBorder="1" applyAlignment="1">
      <alignment horizontal="right" wrapText="1"/>
    </xf>
    <xf numFmtId="38" fontId="4" fillId="0" borderId="76" xfId="2" applyFont="1" applyFill="1" applyBorder="1" applyAlignment="1">
      <alignment horizontal="right" wrapText="1"/>
    </xf>
    <xf numFmtId="38" fontId="4" fillId="0" borderId="0" xfId="0" applyNumberFormat="1" applyFont="1" applyAlignment="1">
      <alignment horizontal="right" wrapText="1"/>
    </xf>
    <xf numFmtId="0" fontId="6" fillId="4" borderId="92" xfId="0" applyFont="1" applyFill="1" applyBorder="1"/>
    <xf numFmtId="0" fontId="3" fillId="4" borderId="12" xfId="0" applyFont="1" applyFill="1" applyBorder="1"/>
    <xf numFmtId="0" fontId="6" fillId="4" borderId="12" xfId="0" applyFont="1" applyFill="1" applyBorder="1"/>
    <xf numFmtId="0" fontId="6" fillId="4" borderId="13" xfId="0" applyFont="1" applyFill="1" applyBorder="1" applyAlignment="1">
      <alignment horizontal="center" vertical="center"/>
    </xf>
    <xf numFmtId="0" fontId="3" fillId="4" borderId="0" xfId="0" applyFont="1" applyFill="1" applyAlignment="1">
      <alignment horizontal="center" vertical="center"/>
    </xf>
    <xf numFmtId="0" fontId="6" fillId="4" borderId="0" xfId="0" applyFont="1" applyFill="1" applyAlignment="1">
      <alignment horizontal="center" vertical="center"/>
    </xf>
    <xf numFmtId="0" fontId="3" fillId="2" borderId="12" xfId="0" applyFont="1" applyFill="1" applyBorder="1"/>
    <xf numFmtId="0" fontId="6" fillId="2" borderId="83" xfId="0" applyFont="1" applyFill="1" applyBorder="1" applyAlignment="1">
      <alignment vertical="center" wrapText="1"/>
    </xf>
    <xf numFmtId="0" fontId="6" fillId="2" borderId="13" xfId="0" applyFont="1" applyFill="1" applyBorder="1" applyAlignment="1">
      <alignment vertical="center" wrapText="1"/>
    </xf>
    <xf numFmtId="0" fontId="6" fillId="2" borderId="28" xfId="0" applyFont="1" applyFill="1" applyBorder="1" applyAlignment="1">
      <alignment vertical="center"/>
    </xf>
    <xf numFmtId="0" fontId="3" fillId="0" borderId="79" xfId="0" applyFont="1" applyBorder="1"/>
    <xf numFmtId="0" fontId="3" fillId="0" borderId="45" xfId="0" applyFont="1" applyBorder="1"/>
    <xf numFmtId="0" fontId="3" fillId="0" borderId="44" xfId="0" applyFont="1" applyBorder="1"/>
    <xf numFmtId="0" fontId="3" fillId="0" borderId="0" xfId="0" applyFont="1" applyAlignment="1">
      <alignment vertical="center" wrapText="1"/>
    </xf>
    <xf numFmtId="176" fontId="12" fillId="0" borderId="120" xfId="0" applyNumberFormat="1" applyFont="1" applyBorder="1"/>
    <xf numFmtId="176" fontId="12" fillId="0" borderId="114" xfId="0" applyNumberFormat="1" applyFont="1" applyBorder="1"/>
    <xf numFmtId="176" fontId="12" fillId="0" borderId="121" xfId="0" applyNumberFormat="1" applyFont="1" applyBorder="1"/>
    <xf numFmtId="176" fontId="12" fillId="0" borderId="98" xfId="0" applyNumberFormat="1" applyFont="1" applyBorder="1"/>
    <xf numFmtId="176" fontId="12" fillId="0" borderId="109" xfId="0" applyNumberFormat="1" applyFont="1" applyBorder="1"/>
    <xf numFmtId="176" fontId="12" fillId="0" borderId="95" xfId="0" applyNumberFormat="1" applyFont="1" applyBorder="1"/>
    <xf numFmtId="0" fontId="3" fillId="0" borderId="78" xfId="0" applyFont="1" applyBorder="1"/>
    <xf numFmtId="0" fontId="3" fillId="0" borderId="102" xfId="0" applyFont="1" applyBorder="1"/>
    <xf numFmtId="0" fontId="3" fillId="0" borderId="0" xfId="0" applyFont="1" applyAlignment="1">
      <alignment horizontal="center" vertical="center"/>
    </xf>
    <xf numFmtId="176" fontId="3" fillId="0" borderId="10" xfId="1" applyNumberFormat="1" applyFont="1" applyFill="1" applyBorder="1" applyAlignment="1">
      <alignment horizontal="right"/>
    </xf>
    <xf numFmtId="176" fontId="3" fillId="0" borderId="60" xfId="1" applyNumberFormat="1" applyFont="1" applyFill="1" applyBorder="1" applyAlignment="1">
      <alignment horizontal="right"/>
    </xf>
    <xf numFmtId="176" fontId="3" fillId="0" borderId="30" xfId="0" applyNumberFormat="1" applyFont="1" applyBorder="1" applyAlignment="1">
      <alignment horizontal="right"/>
    </xf>
    <xf numFmtId="176" fontId="3" fillId="0" borderId="23" xfId="1" applyNumberFormat="1" applyFont="1" applyFill="1" applyBorder="1" applyAlignment="1">
      <alignment horizontal="right"/>
    </xf>
    <xf numFmtId="176" fontId="3" fillId="0" borderId="109" xfId="1" applyNumberFormat="1" applyFont="1" applyFill="1" applyBorder="1" applyAlignment="1">
      <alignment horizontal="right"/>
    </xf>
    <xf numFmtId="38" fontId="3" fillId="0" borderId="34" xfId="2" applyFont="1" applyFill="1" applyBorder="1" applyAlignment="1">
      <alignment horizontal="right"/>
    </xf>
    <xf numFmtId="38" fontId="3" fillId="0" borderId="35" xfId="2" applyFont="1" applyFill="1" applyBorder="1" applyAlignment="1">
      <alignment horizontal="right"/>
    </xf>
    <xf numFmtId="176" fontId="3" fillId="0" borderId="24" xfId="1" applyNumberFormat="1" applyFont="1" applyFill="1" applyBorder="1" applyAlignment="1">
      <alignment horizontal="right"/>
    </xf>
    <xf numFmtId="176" fontId="3" fillId="0" borderId="117" xfId="1" applyNumberFormat="1" applyFont="1" applyFill="1" applyBorder="1" applyAlignment="1">
      <alignment horizontal="right"/>
    </xf>
    <xf numFmtId="38" fontId="3" fillId="0" borderId="113" xfId="2" applyFont="1" applyFill="1" applyBorder="1" applyAlignment="1">
      <alignment horizontal="right"/>
    </xf>
    <xf numFmtId="0" fontId="6" fillId="0" borderId="9" xfId="0" applyFont="1" applyBorder="1" applyAlignment="1">
      <alignment horizontal="center" vertical="center" textRotation="255" wrapText="1" shrinkToFit="1"/>
    </xf>
    <xf numFmtId="0" fontId="4" fillId="0" borderId="9" xfId="0" applyFont="1" applyBorder="1" applyAlignment="1">
      <alignment horizontal="center" vertical="center" wrapText="1"/>
    </xf>
    <xf numFmtId="38" fontId="4" fillId="0" borderId="0" xfId="2" applyFont="1" applyFill="1" applyBorder="1" applyAlignment="1">
      <alignment horizontal="right" vertical="center"/>
    </xf>
    <xf numFmtId="176" fontId="5" fillId="0" borderId="0" xfId="1" applyNumberFormat="1" applyFont="1" applyFill="1" applyBorder="1" applyAlignment="1">
      <alignment horizontal="right" vertical="center"/>
    </xf>
    <xf numFmtId="0" fontId="4" fillId="0" borderId="17" xfId="0" applyFont="1" applyBorder="1" applyAlignment="1">
      <alignment horizontal="center" vertical="center" wrapText="1"/>
    </xf>
    <xf numFmtId="176" fontId="12" fillId="0" borderId="23" xfId="0" applyNumberFormat="1" applyFont="1" applyBorder="1"/>
    <xf numFmtId="176" fontId="12" fillId="0" borderId="96" xfId="0" applyNumberFormat="1" applyFont="1" applyBorder="1"/>
    <xf numFmtId="38" fontId="4" fillId="0" borderId="102" xfId="2" applyFont="1" applyFill="1" applyBorder="1" applyAlignment="1">
      <alignment horizontal="right"/>
    </xf>
    <xf numFmtId="38" fontId="4" fillId="0" borderId="78" xfId="2" applyFont="1" applyFill="1" applyBorder="1" applyAlignment="1">
      <alignment horizontal="right"/>
    </xf>
    <xf numFmtId="38" fontId="4" fillId="0" borderId="76" xfId="2" applyFont="1" applyFill="1" applyBorder="1" applyAlignment="1">
      <alignment horizontal="right"/>
    </xf>
    <xf numFmtId="0" fontId="3" fillId="0" borderId="123" xfId="0" applyFont="1" applyBorder="1" applyAlignment="1">
      <alignment horizontal="center" vertical="top" textRotation="255" wrapText="1"/>
    </xf>
    <xf numFmtId="0" fontId="3" fillId="0" borderId="124" xfId="0" applyFont="1" applyBorder="1" applyAlignment="1">
      <alignment wrapText="1"/>
    </xf>
    <xf numFmtId="0" fontId="3" fillId="0" borderId="125" xfId="0" applyFont="1" applyBorder="1" applyAlignment="1">
      <alignment wrapText="1"/>
    </xf>
    <xf numFmtId="0" fontId="3" fillId="0" borderId="126" xfId="0" applyFont="1" applyBorder="1" applyAlignment="1">
      <alignment horizontal="center" vertical="top" textRotation="255" wrapText="1"/>
    </xf>
    <xf numFmtId="0" fontId="3" fillId="0" borderId="127" xfId="0" applyFont="1" applyBorder="1" applyAlignment="1">
      <alignment wrapText="1"/>
    </xf>
    <xf numFmtId="0" fontId="3" fillId="0" borderId="127" xfId="0" applyFont="1" applyBorder="1" applyAlignment="1">
      <alignment horizontal="center" vertical="center" textRotation="255" wrapText="1"/>
    </xf>
    <xf numFmtId="0" fontId="3" fillId="0" borderId="128" xfId="0" applyFont="1" applyBorder="1" applyAlignment="1">
      <alignment horizontal="center" vertical="center" textRotation="255" wrapText="1"/>
    </xf>
    <xf numFmtId="38" fontId="4" fillId="0" borderId="129" xfId="2" applyFont="1" applyFill="1" applyBorder="1" applyAlignment="1">
      <alignment horizontal="right" wrapText="1"/>
    </xf>
    <xf numFmtId="38" fontId="4" fillId="0" borderId="130" xfId="2" applyFont="1" applyFill="1" applyBorder="1" applyAlignment="1">
      <alignment horizontal="right" wrapText="1"/>
    </xf>
    <xf numFmtId="38" fontId="4" fillId="0" borderId="135" xfId="2" applyFont="1" applyFill="1" applyBorder="1" applyAlignment="1">
      <alignment horizontal="right" wrapText="1"/>
    </xf>
    <xf numFmtId="38" fontId="4" fillId="0" borderId="136" xfId="2" applyFont="1" applyFill="1" applyBorder="1" applyAlignment="1">
      <alignment horizontal="right" wrapText="1"/>
    </xf>
    <xf numFmtId="38" fontId="4" fillId="0" borderId="139" xfId="2" applyFont="1" applyFill="1" applyBorder="1" applyAlignment="1">
      <alignment horizontal="right" wrapText="1"/>
    </xf>
    <xf numFmtId="38" fontId="4" fillId="0" borderId="140" xfId="2" applyFont="1" applyFill="1" applyBorder="1" applyAlignment="1">
      <alignment horizontal="right" wrapText="1"/>
    </xf>
    <xf numFmtId="0" fontId="3" fillId="0" borderId="146" xfId="0" applyFont="1" applyBorder="1" applyAlignment="1">
      <alignment wrapText="1"/>
    </xf>
    <xf numFmtId="0" fontId="3" fillId="0" borderId="124" xfId="0" applyFont="1" applyBorder="1" applyAlignment="1">
      <alignment horizontal="right" wrapText="1"/>
    </xf>
    <xf numFmtId="0" fontId="3" fillId="0" borderId="146" xfId="0" applyFont="1" applyBorder="1"/>
    <xf numFmtId="0" fontId="3" fillId="0" borderId="147" xfId="0" applyFont="1" applyBorder="1"/>
    <xf numFmtId="38" fontId="4" fillId="0" borderId="148" xfId="2" applyFont="1" applyFill="1" applyBorder="1" applyAlignment="1">
      <alignment horizontal="right" wrapText="1"/>
    </xf>
    <xf numFmtId="38" fontId="4" fillId="0" borderId="149" xfId="2" applyFont="1" applyFill="1" applyBorder="1" applyAlignment="1">
      <alignment horizontal="right"/>
    </xf>
    <xf numFmtId="38" fontId="4" fillId="0" borderId="153" xfId="2" applyFont="1" applyFill="1" applyBorder="1" applyAlignment="1">
      <alignment horizontal="right" wrapText="1"/>
    </xf>
    <xf numFmtId="38" fontId="4" fillId="0" borderId="136" xfId="2" applyFont="1" applyFill="1" applyBorder="1" applyAlignment="1">
      <alignment horizontal="right"/>
    </xf>
    <xf numFmtId="38" fontId="4" fillId="0" borderId="130" xfId="2" applyFont="1" applyFill="1" applyBorder="1" applyAlignment="1">
      <alignment horizontal="right"/>
    </xf>
    <xf numFmtId="38" fontId="4" fillId="0" borderId="156" xfId="2" applyFont="1" applyFill="1" applyBorder="1" applyAlignment="1">
      <alignment horizontal="right" wrapText="1"/>
    </xf>
    <xf numFmtId="38" fontId="4" fillId="0" borderId="140" xfId="2" applyFont="1" applyFill="1" applyBorder="1" applyAlignment="1">
      <alignment horizontal="right"/>
    </xf>
    <xf numFmtId="0" fontId="3" fillId="2" borderId="92" xfId="0" applyFont="1" applyFill="1" applyBorder="1" applyAlignment="1">
      <alignment horizontal="center" vertical="top" textRotation="255" wrapText="1"/>
    </xf>
    <xf numFmtId="0" fontId="3" fillId="2" borderId="12" xfId="0" applyFont="1" applyFill="1" applyBorder="1" applyAlignment="1">
      <alignment wrapText="1"/>
    </xf>
    <xf numFmtId="0" fontId="3" fillId="2" borderId="85" xfId="0" applyFont="1" applyFill="1" applyBorder="1" applyAlignment="1">
      <alignment horizontal="center" vertical="top" textRotation="255" wrapText="1"/>
    </xf>
    <xf numFmtId="0" fontId="3" fillId="2" borderId="0" xfId="0" applyFont="1" applyFill="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3" borderId="7" xfId="0" applyFont="1" applyFill="1" applyBorder="1" applyAlignment="1">
      <alignment horizontal="center" vertical="top" textRotation="255"/>
    </xf>
    <xf numFmtId="0" fontId="3" fillId="3" borderId="1" xfId="0" applyFont="1" applyFill="1" applyBorder="1" applyAlignment="1">
      <alignment horizontal="right"/>
    </xf>
    <xf numFmtId="0" fontId="3" fillId="3" borderId="6" xfId="0" applyFont="1" applyFill="1" applyBorder="1" applyAlignment="1">
      <alignment horizontal="center" vertical="top" textRotation="255"/>
    </xf>
    <xf numFmtId="0" fontId="3" fillId="3" borderId="0" xfId="0" applyFont="1" applyFill="1" applyAlignment="1">
      <alignment horizontal="center" vertical="center" textRotation="255"/>
    </xf>
    <xf numFmtId="0" fontId="3" fillId="3" borderId="13" xfId="0" applyFont="1" applyFill="1" applyBorder="1" applyAlignment="1">
      <alignment horizontal="center" vertical="center" textRotation="255"/>
    </xf>
    <xf numFmtId="0" fontId="3" fillId="3" borderId="1" xfId="0" applyFont="1" applyFill="1" applyBorder="1" applyAlignment="1">
      <alignment wrapText="1"/>
    </xf>
    <xf numFmtId="0" fontId="3" fillId="3" borderId="1" xfId="0" applyFont="1" applyFill="1" applyBorder="1" applyAlignment="1">
      <alignment horizontal="right" wrapText="1"/>
    </xf>
    <xf numFmtId="0" fontId="3" fillId="3" borderId="1" xfId="0" applyFont="1" applyFill="1" applyBorder="1"/>
    <xf numFmtId="0" fontId="3" fillId="3" borderId="2" xfId="0" applyFont="1" applyFill="1" applyBorder="1"/>
    <xf numFmtId="0" fontId="3" fillId="2" borderId="162" xfId="0" applyFont="1" applyFill="1" applyBorder="1"/>
    <xf numFmtId="0" fontId="3" fillId="2" borderId="0" xfId="0" applyFont="1" applyFill="1" applyAlignment="1">
      <alignment horizontal="center" vertical="center" textRotation="255"/>
    </xf>
    <xf numFmtId="0" fontId="3" fillId="2" borderId="127" xfId="0" applyFont="1" applyFill="1" applyBorder="1" applyAlignment="1">
      <alignment horizontal="center" vertical="center" textRotation="255"/>
    </xf>
    <xf numFmtId="0" fontId="3" fillId="2" borderId="13" xfId="0" applyFont="1" applyFill="1" applyBorder="1" applyAlignment="1">
      <alignment horizontal="center" vertical="center" textRotation="255"/>
    </xf>
    <xf numFmtId="0" fontId="3" fillId="2" borderId="128" xfId="0" applyFont="1" applyFill="1" applyBorder="1" applyAlignment="1">
      <alignment horizontal="center" vertical="center" textRotation="255"/>
    </xf>
    <xf numFmtId="0" fontId="3" fillId="2" borderId="12" xfId="0" applyFont="1" applyFill="1" applyBorder="1" applyAlignment="1">
      <alignment horizontal="center" vertical="top" textRotation="255" wrapText="1"/>
    </xf>
    <xf numFmtId="0" fontId="3" fillId="2" borderId="83" xfId="0" applyFont="1" applyFill="1" applyBorder="1" applyAlignment="1">
      <alignment wrapText="1"/>
    </xf>
    <xf numFmtId="38" fontId="4" fillId="0" borderId="119" xfId="2" applyFont="1" applyFill="1" applyBorder="1" applyAlignment="1">
      <alignment horizontal="right" wrapText="1"/>
    </xf>
    <xf numFmtId="38" fontId="4" fillId="0" borderId="163" xfId="2" applyFont="1" applyFill="1" applyBorder="1" applyAlignment="1">
      <alignment horizontal="right" wrapText="1"/>
    </xf>
    <xf numFmtId="38" fontId="4" fillId="0" borderId="164" xfId="2" applyFont="1" applyFill="1" applyBorder="1" applyAlignment="1">
      <alignment horizontal="right" wrapText="1"/>
    </xf>
    <xf numFmtId="0" fontId="3" fillId="0" borderId="7" xfId="0" applyFont="1" applyBorder="1" applyAlignment="1">
      <alignment horizontal="center" vertical="top" textRotation="255" wrapText="1"/>
    </xf>
    <xf numFmtId="0" fontId="3" fillId="0" borderId="1" xfId="0" applyFont="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8" xfId="0" applyFont="1" applyBorder="1" applyAlignment="1">
      <alignment horizontal="center" vertical="center" textRotation="255" wrapText="1"/>
    </xf>
    <xf numFmtId="0" fontId="3" fillId="0" borderId="50" xfId="0" applyFont="1" applyBorder="1" applyAlignment="1">
      <alignment horizontal="center" vertical="center" textRotation="255" wrapText="1"/>
    </xf>
    <xf numFmtId="176" fontId="3" fillId="0" borderId="81" xfId="1" applyNumberFormat="1" applyFont="1" applyBorder="1"/>
    <xf numFmtId="176" fontId="3" fillId="0" borderId="6" xfId="1" applyNumberFormat="1" applyFont="1" applyBorder="1"/>
    <xf numFmtId="0" fontId="3" fillId="0" borderId="7" xfId="0" applyFont="1" applyBorder="1" applyAlignment="1">
      <alignment vertical="center"/>
    </xf>
    <xf numFmtId="0" fontId="3" fillId="0" borderId="81" xfId="0" applyFont="1" applyBorder="1" applyAlignment="1">
      <alignment horizontal="right" vertical="center" wrapText="1"/>
    </xf>
    <xf numFmtId="0" fontId="3" fillId="0" borderId="15" xfId="0" applyFont="1" applyBorder="1" applyAlignment="1">
      <alignment vertical="center"/>
    </xf>
    <xf numFmtId="0" fontId="3" fillId="4" borderId="12"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83" xfId="0" applyFont="1" applyFill="1" applyBorder="1" applyAlignment="1">
      <alignment horizontal="center" vertical="center"/>
    </xf>
    <xf numFmtId="0" fontId="6" fillId="0" borderId="27" xfId="0" applyFont="1" applyBorder="1" applyAlignment="1">
      <alignment horizontal="center" vertical="center" wrapText="1"/>
    </xf>
    <xf numFmtId="0" fontId="4" fillId="2" borderId="84" xfId="0" applyFont="1" applyFill="1" applyBorder="1" applyAlignment="1">
      <alignment horizontal="center" vertical="center" wrapText="1"/>
    </xf>
    <xf numFmtId="0" fontId="3" fillId="0" borderId="51" xfId="0" applyFont="1" applyBorder="1"/>
    <xf numFmtId="176" fontId="3" fillId="0" borderId="75" xfId="1" applyNumberFormat="1" applyFont="1" applyBorder="1"/>
    <xf numFmtId="176" fontId="3" fillId="0" borderId="55" xfId="1" applyNumberFormat="1" applyFont="1" applyBorder="1"/>
    <xf numFmtId="0" fontId="3" fillId="0" borderId="59" xfId="0" applyFont="1" applyBorder="1"/>
    <xf numFmtId="0" fontId="3" fillId="0" borderId="55" xfId="0" applyFont="1" applyBorder="1"/>
    <xf numFmtId="0" fontId="7" fillId="5" borderId="169" xfId="0" applyFont="1" applyFill="1" applyBorder="1" applyAlignment="1">
      <alignment horizontal="center" vertical="center"/>
    </xf>
    <xf numFmtId="0" fontId="6" fillId="0" borderId="170" xfId="0" applyFont="1" applyBorder="1" applyAlignment="1">
      <alignment horizontal="center" vertical="center" wrapText="1"/>
    </xf>
    <xf numFmtId="0" fontId="3" fillId="0" borderId="92" xfId="0" applyFont="1" applyBorder="1" applyAlignment="1">
      <alignment horizontal="center" vertical="center"/>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6" fillId="2" borderId="92" xfId="0" applyFont="1" applyFill="1" applyBorder="1"/>
    <xf numFmtId="0" fontId="3" fillId="2" borderId="27" xfId="0" applyFont="1" applyFill="1" applyBorder="1" applyAlignment="1">
      <alignment horizontal="center" vertical="center"/>
    </xf>
    <xf numFmtId="0" fontId="3" fillId="0" borderId="119" xfId="0" applyFont="1" applyBorder="1" applyAlignment="1">
      <alignment vertical="center"/>
    </xf>
    <xf numFmtId="177" fontId="6" fillId="0" borderId="46" xfId="1" applyNumberFormat="1" applyFont="1" applyBorder="1" applyAlignment="1">
      <alignment vertical="center"/>
    </xf>
    <xf numFmtId="0" fontId="3" fillId="0" borderId="164" xfId="0" applyFont="1" applyBorder="1" applyAlignment="1">
      <alignment vertical="center"/>
    </xf>
    <xf numFmtId="0" fontId="4"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9" xfId="0" applyFont="1" applyBorder="1" applyAlignment="1">
      <alignment horizontal="center" vertical="center" wrapText="1"/>
    </xf>
    <xf numFmtId="0" fontId="3" fillId="3" borderId="83" xfId="0" applyFont="1" applyFill="1" applyBorder="1"/>
    <xf numFmtId="0" fontId="3" fillId="2" borderId="50" xfId="0" applyFont="1" applyFill="1" applyBorder="1"/>
    <xf numFmtId="0" fontId="3" fillId="0" borderId="34" xfId="0" applyFont="1" applyBorder="1" applyAlignment="1">
      <alignment horizontal="right"/>
    </xf>
    <xf numFmtId="0" fontId="3" fillId="0" borderId="10" xfId="0" applyFont="1" applyBorder="1" applyAlignment="1">
      <alignment horizontal="right"/>
    </xf>
    <xf numFmtId="0" fontId="3" fillId="0" borderId="5" xfId="0" applyFont="1" applyBorder="1" applyAlignment="1">
      <alignment horizontal="right" wrapText="1"/>
    </xf>
    <xf numFmtId="0" fontId="10" fillId="0" borderId="7" xfId="0" applyFont="1" applyBorder="1"/>
    <xf numFmtId="0" fontId="10" fillId="0" borderId="2" xfId="0" applyFont="1" applyBorder="1"/>
    <xf numFmtId="0" fontId="10" fillId="0" borderId="6" xfId="0" applyFont="1" applyBorder="1"/>
    <xf numFmtId="0" fontId="10" fillId="0" borderId="11" xfId="0" applyFont="1" applyBorder="1"/>
    <xf numFmtId="0" fontId="10" fillId="0" borderId="15" xfId="0" applyFont="1" applyBorder="1"/>
    <xf numFmtId="0" fontId="10" fillId="0" borderId="18" xfId="0" applyFont="1" applyBorder="1"/>
    <xf numFmtId="0" fontId="10" fillId="0" borderId="20" xfId="0" applyFont="1" applyBorder="1" applyAlignment="1">
      <alignment horizontal="center" vertical="center"/>
    </xf>
    <xf numFmtId="0" fontId="10" fillId="0" borderId="27" xfId="0" applyFont="1" applyBorder="1" applyAlignment="1">
      <alignment horizontal="center" vertical="center"/>
    </xf>
    <xf numFmtId="0" fontId="10" fillId="0" borderId="4" xfId="0" applyFont="1" applyBorder="1" applyAlignment="1">
      <alignment horizontal="left" vertical="center" wrapText="1"/>
    </xf>
    <xf numFmtId="176" fontId="3" fillId="0" borderId="111" xfId="1" applyNumberFormat="1" applyFont="1" applyFill="1" applyBorder="1" applyAlignment="1">
      <alignment horizontal="right"/>
    </xf>
    <xf numFmtId="0" fontId="0" fillId="2" borderId="19" xfId="0" applyFill="1" applyBorder="1" applyAlignment="1">
      <alignment horizontal="center" vertical="center" textRotation="255" wrapText="1"/>
    </xf>
    <xf numFmtId="0" fontId="0" fillId="2" borderId="26" xfId="0" applyFill="1" applyBorder="1" applyAlignment="1">
      <alignment horizontal="center" vertical="center" textRotation="255" wrapText="1"/>
    </xf>
    <xf numFmtId="38" fontId="4" fillId="0" borderId="186" xfId="2" applyFont="1" applyFill="1" applyBorder="1" applyAlignment="1">
      <alignment horizontal="right"/>
    </xf>
    <xf numFmtId="38" fontId="4" fillId="0" borderId="163" xfId="2" applyFont="1" applyFill="1" applyBorder="1" applyAlignment="1">
      <alignment horizontal="right"/>
    </xf>
    <xf numFmtId="38" fontId="4" fillId="0" borderId="119" xfId="2" applyFont="1" applyFill="1" applyBorder="1" applyAlignment="1">
      <alignment horizontal="right"/>
    </xf>
    <xf numFmtId="0" fontId="3" fillId="2" borderId="83" xfId="0" applyFont="1" applyFill="1" applyBorder="1"/>
    <xf numFmtId="0" fontId="3" fillId="2" borderId="54" xfId="0" applyFont="1" applyFill="1" applyBorder="1" applyAlignment="1">
      <alignment horizontal="center" vertical="center" textRotation="255"/>
    </xf>
    <xf numFmtId="0" fontId="3" fillId="2" borderId="28" xfId="0" applyFont="1" applyFill="1" applyBorder="1" applyAlignment="1">
      <alignment horizontal="center" vertical="center" textRotation="255"/>
    </xf>
    <xf numFmtId="38" fontId="4" fillId="0" borderId="164" xfId="2" applyFont="1" applyFill="1" applyBorder="1" applyAlignment="1">
      <alignment horizontal="right"/>
    </xf>
    <xf numFmtId="0" fontId="3" fillId="2" borderId="0" xfId="0" applyFont="1" applyFill="1" applyAlignment="1">
      <alignment horizontal="center" vertical="top" textRotation="255" wrapText="1"/>
    </xf>
    <xf numFmtId="38" fontId="4" fillId="0" borderId="187" xfId="2" applyFont="1" applyFill="1" applyBorder="1" applyAlignment="1">
      <alignment horizontal="right" wrapText="1"/>
    </xf>
    <xf numFmtId="38" fontId="4" fillId="0" borderId="188" xfId="2" applyFont="1" applyFill="1" applyBorder="1" applyAlignment="1">
      <alignment horizontal="right" wrapText="1"/>
    </xf>
    <xf numFmtId="38" fontId="4" fillId="0" borderId="189" xfId="2" applyFont="1" applyFill="1" applyBorder="1" applyAlignment="1">
      <alignment horizontal="right" wrapText="1"/>
    </xf>
    <xf numFmtId="0" fontId="3" fillId="4" borderId="83" xfId="0" applyFont="1" applyFill="1" applyBorder="1" applyAlignment="1">
      <alignment horizontal="center" vertical="center" wrapText="1"/>
    </xf>
    <xf numFmtId="38" fontId="0" fillId="0" borderId="0" xfId="2" applyFont="1"/>
    <xf numFmtId="38" fontId="3" fillId="0" borderId="0" xfId="2" applyFont="1"/>
    <xf numFmtId="38" fontId="3" fillId="0" borderId="0" xfId="2"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176" fontId="3" fillId="0" borderId="47" xfId="0" applyNumberFormat="1" applyFont="1" applyBorder="1" applyAlignment="1">
      <alignment horizontal="right"/>
    </xf>
    <xf numFmtId="0" fontId="3" fillId="0" borderId="82" xfId="0" applyFont="1" applyBorder="1" applyAlignment="1">
      <alignment horizontal="left" vertical="center" wrapText="1"/>
    </xf>
    <xf numFmtId="38" fontId="3" fillId="0" borderId="163" xfId="2" applyFont="1" applyFill="1" applyBorder="1" applyAlignment="1">
      <alignment horizontal="right"/>
    </xf>
    <xf numFmtId="38" fontId="3" fillId="0" borderId="119" xfId="2" applyFont="1" applyFill="1" applyBorder="1" applyAlignment="1">
      <alignment horizontal="right"/>
    </xf>
    <xf numFmtId="38" fontId="3" fillId="0" borderId="56" xfId="2" applyFont="1" applyFill="1" applyBorder="1"/>
    <xf numFmtId="38" fontId="3" fillId="0" borderId="48" xfId="2" applyFont="1" applyFill="1" applyBorder="1"/>
    <xf numFmtId="38" fontId="3" fillId="0" borderId="52" xfId="2" applyFont="1" applyFill="1" applyBorder="1"/>
    <xf numFmtId="176" fontId="3" fillId="0" borderId="114" xfId="1" applyNumberFormat="1" applyFont="1" applyFill="1" applyBorder="1" applyAlignment="1">
      <alignment horizontal="right"/>
    </xf>
    <xf numFmtId="176" fontId="3" fillId="0" borderId="195" xfId="1" applyNumberFormat="1" applyFont="1" applyFill="1" applyBorder="1"/>
    <xf numFmtId="0" fontId="3" fillId="2" borderId="196" xfId="0" applyFont="1" applyFill="1" applyBorder="1"/>
    <xf numFmtId="176" fontId="3" fillId="0" borderId="121" xfId="1" applyNumberFormat="1" applyFont="1" applyFill="1" applyBorder="1" applyAlignment="1">
      <alignment horizontal="right"/>
    </xf>
    <xf numFmtId="180" fontId="0" fillId="0" borderId="0" xfId="0" applyNumberFormat="1"/>
    <xf numFmtId="49" fontId="3" fillId="0" borderId="0" xfId="0" applyNumberFormat="1" applyFont="1" applyAlignment="1">
      <alignment horizontal="right"/>
    </xf>
    <xf numFmtId="0" fontId="3" fillId="0" borderId="0" xfId="0" applyFont="1" applyAlignment="1">
      <alignment horizontal="left" vertical="center"/>
    </xf>
    <xf numFmtId="176" fontId="3" fillId="0" borderId="115" xfId="0" applyNumberFormat="1" applyFont="1" applyBorder="1" applyAlignment="1">
      <alignment horizontal="right"/>
    </xf>
    <xf numFmtId="176" fontId="3" fillId="0" borderId="202" xfId="0" applyNumberFormat="1" applyFont="1" applyBorder="1" applyAlignment="1">
      <alignment horizontal="right"/>
    </xf>
    <xf numFmtId="176" fontId="3" fillId="0" borderId="120" xfId="0" applyNumberFormat="1" applyFont="1" applyBorder="1" applyAlignment="1">
      <alignment horizontal="right"/>
    </xf>
    <xf numFmtId="176" fontId="0" fillId="0" borderId="0" xfId="0" applyNumberFormat="1"/>
    <xf numFmtId="176" fontId="3" fillId="0" borderId="94" xfId="0" applyNumberFormat="1" applyFont="1" applyBorder="1" applyAlignment="1">
      <alignment horizontal="right"/>
    </xf>
    <xf numFmtId="176" fontId="3" fillId="0" borderId="95" xfId="0" applyNumberFormat="1" applyFont="1" applyBorder="1" applyAlignment="1">
      <alignment horizontal="right"/>
    </xf>
    <xf numFmtId="176" fontId="3" fillId="0" borderId="99" xfId="0" applyNumberFormat="1" applyFont="1" applyBorder="1" applyAlignment="1">
      <alignment horizontal="right"/>
    </xf>
    <xf numFmtId="176" fontId="3" fillId="0" borderId="182" xfId="0" applyNumberFormat="1" applyFont="1" applyBorder="1" applyAlignment="1">
      <alignment horizontal="right"/>
    </xf>
    <xf numFmtId="176" fontId="3" fillId="0" borderId="100" xfId="0" applyNumberFormat="1" applyFont="1" applyBorder="1" applyAlignment="1">
      <alignment horizontal="right"/>
    </xf>
    <xf numFmtId="176" fontId="3" fillId="0" borderId="81" xfId="0" applyNumberFormat="1" applyFont="1" applyBorder="1" applyAlignment="1">
      <alignment horizontal="right"/>
    </xf>
    <xf numFmtId="176" fontId="3" fillId="0" borderId="183" xfId="0" applyNumberFormat="1" applyFont="1" applyBorder="1" applyAlignment="1">
      <alignment horizontal="right"/>
    </xf>
    <xf numFmtId="176" fontId="3" fillId="0" borderId="97" xfId="0" applyNumberFormat="1" applyFont="1" applyBorder="1" applyAlignment="1">
      <alignment horizontal="right"/>
    </xf>
    <xf numFmtId="176" fontId="3" fillId="0" borderId="98" xfId="0" applyNumberFormat="1" applyFont="1" applyBorder="1" applyAlignment="1">
      <alignment horizontal="right"/>
    </xf>
    <xf numFmtId="0" fontId="19" fillId="0" borderId="0" xfId="0" applyFont="1"/>
    <xf numFmtId="0" fontId="18" fillId="0" borderId="0" xfId="0" applyFont="1"/>
    <xf numFmtId="0" fontId="10" fillId="0" borderId="0" xfId="0" applyFont="1" applyAlignment="1">
      <alignment horizontal="center" vertical="center" wrapText="1"/>
    </xf>
    <xf numFmtId="0" fontId="20" fillId="0" borderId="0" xfId="0" applyFont="1"/>
    <xf numFmtId="0" fontId="3" fillId="0" borderId="163" xfId="0" applyFont="1" applyBorder="1"/>
    <xf numFmtId="0" fontId="3" fillId="0" borderId="119" xfId="0" applyFont="1" applyBorder="1"/>
    <xf numFmtId="0" fontId="3" fillId="0" borderId="76" xfId="0" applyFont="1" applyBorder="1"/>
    <xf numFmtId="0" fontId="3" fillId="0" borderId="164" xfId="0" applyFont="1" applyBorder="1"/>
    <xf numFmtId="0" fontId="3" fillId="0" borderId="52" xfId="0" applyFont="1" applyBorder="1" applyAlignment="1">
      <alignment horizontal="right"/>
    </xf>
    <xf numFmtId="0" fontId="3" fillId="0" borderId="1" xfId="0" applyFont="1" applyBorder="1" applyAlignment="1">
      <alignment horizontal="center" vertical="center" wrapText="1"/>
    </xf>
    <xf numFmtId="0" fontId="3" fillId="4" borderId="19" xfId="0" applyFont="1" applyFill="1" applyBorder="1" applyAlignment="1">
      <alignment horizontal="center" vertical="center"/>
    </xf>
    <xf numFmtId="0" fontId="3" fillId="0" borderId="58" xfId="0" applyFont="1" applyBorder="1"/>
    <xf numFmtId="0" fontId="3" fillId="0" borderId="50" xfId="0" applyFont="1" applyBorder="1"/>
    <xf numFmtId="176" fontId="12" fillId="0" borderId="190" xfId="0" applyNumberFormat="1" applyFont="1" applyBorder="1"/>
    <xf numFmtId="176" fontId="12" fillId="0" borderId="185" xfId="0" applyNumberFormat="1" applyFont="1" applyBorder="1"/>
    <xf numFmtId="176" fontId="12" fillId="0" borderId="199" xfId="0" applyNumberFormat="1" applyFont="1" applyBorder="1"/>
    <xf numFmtId="0" fontId="12" fillId="0" borderId="107" xfId="0" applyFont="1" applyBorder="1"/>
    <xf numFmtId="184" fontId="3" fillId="0" borderId="0" xfId="1" applyNumberFormat="1" applyFont="1"/>
    <xf numFmtId="176" fontId="3" fillId="0" borderId="0" xfId="0" applyNumberFormat="1" applyFont="1" applyAlignment="1">
      <alignment horizontal="right"/>
    </xf>
    <xf numFmtId="176" fontId="3" fillId="0" borderId="0" xfId="0" applyNumberFormat="1" applyFont="1" applyAlignment="1">
      <alignment horizontal="right" wrapText="1"/>
    </xf>
    <xf numFmtId="176" fontId="3" fillId="0" borderId="0" xfId="0" applyNumberFormat="1" applyFont="1" applyAlignment="1">
      <alignment wrapText="1"/>
    </xf>
    <xf numFmtId="185" fontId="3" fillId="0" borderId="0" xfId="0" applyNumberFormat="1" applyFont="1"/>
    <xf numFmtId="176" fontId="7" fillId="0" borderId="0" xfId="0" applyNumberFormat="1" applyFont="1"/>
    <xf numFmtId="176" fontId="3" fillId="0" borderId="0" xfId="2" applyNumberFormat="1" applyFont="1"/>
    <xf numFmtId="185" fontId="7" fillId="0" borderId="0" xfId="0" applyNumberFormat="1" applyFont="1"/>
    <xf numFmtId="178" fontId="3" fillId="0" borderId="0" xfId="0" applyNumberFormat="1" applyFont="1"/>
    <xf numFmtId="186" fontId="7" fillId="0" borderId="0" xfId="0" applyNumberFormat="1" applyFont="1"/>
    <xf numFmtId="186" fontId="3" fillId="0" borderId="0" xfId="0" applyNumberFormat="1" applyFont="1"/>
    <xf numFmtId="38" fontId="3" fillId="0" borderId="0" xfId="1" applyNumberFormat="1" applyFont="1"/>
    <xf numFmtId="184" fontId="3" fillId="0" borderId="0" xfId="0" applyNumberFormat="1" applyFont="1"/>
    <xf numFmtId="181" fontId="7" fillId="0" borderId="0" xfId="0" applyNumberFormat="1" applyFont="1"/>
    <xf numFmtId="187" fontId="7" fillId="0" borderId="0" xfId="0" applyNumberFormat="1" applyFont="1"/>
    <xf numFmtId="187" fontId="3" fillId="0" borderId="0" xfId="0" applyNumberFormat="1" applyFont="1"/>
    <xf numFmtId="3" fontId="3" fillId="0" borderId="0" xfId="0" applyNumberFormat="1" applyFont="1" applyAlignment="1">
      <alignment horizontal="right"/>
    </xf>
    <xf numFmtId="3" fontId="3" fillId="0" borderId="0" xfId="0" applyNumberFormat="1" applyFont="1"/>
    <xf numFmtId="184" fontId="7" fillId="0" borderId="0" xfId="0" applyNumberFormat="1" applyFont="1"/>
    <xf numFmtId="184" fontId="7" fillId="0" borderId="0" xfId="0" applyNumberFormat="1" applyFont="1" applyAlignment="1">
      <alignment horizontal="right"/>
    </xf>
    <xf numFmtId="184" fontId="7" fillId="0" borderId="0" xfId="1" applyNumberFormat="1" applyFont="1"/>
    <xf numFmtId="184" fontId="7" fillId="0" borderId="0" xfId="0" applyNumberFormat="1" applyFont="1" applyAlignment="1">
      <alignment wrapText="1"/>
    </xf>
    <xf numFmtId="184" fontId="7" fillId="0" borderId="0" xfId="0" applyNumberFormat="1" applyFont="1" applyAlignment="1">
      <alignment horizontal="right" wrapText="1"/>
    </xf>
    <xf numFmtId="185" fontId="7" fillId="0" borderId="0" xfId="2" applyNumberFormat="1" applyFont="1"/>
    <xf numFmtId="38" fontId="7" fillId="0" borderId="0" xfId="0" applyNumberFormat="1" applyFont="1"/>
    <xf numFmtId="38" fontId="0" fillId="0" borderId="0" xfId="0" applyNumberFormat="1"/>
    <xf numFmtId="187" fontId="21" fillId="0" borderId="0" xfId="0" applyNumberFormat="1" applyFont="1"/>
    <xf numFmtId="184" fontId="21" fillId="0" borderId="0" xfId="0" applyNumberFormat="1" applyFont="1"/>
    <xf numFmtId="0" fontId="3" fillId="4" borderId="7" xfId="0" applyFont="1" applyFill="1" applyBorder="1" applyAlignment="1">
      <alignment vertical="center" wrapText="1"/>
    </xf>
    <xf numFmtId="176" fontId="20" fillId="0" borderId="0" xfId="0" applyNumberFormat="1" applyFont="1"/>
    <xf numFmtId="176" fontId="4" fillId="0" borderId="22" xfId="0" applyNumberFormat="1" applyFont="1" applyBorder="1"/>
    <xf numFmtId="176" fontId="4" fillId="0" borderId="81" xfId="0" applyNumberFormat="1" applyFont="1" applyBorder="1"/>
    <xf numFmtId="176" fontId="4" fillId="0" borderId="131" xfId="0" applyNumberFormat="1" applyFont="1" applyBorder="1" applyAlignment="1">
      <alignment wrapText="1"/>
    </xf>
    <xf numFmtId="176" fontId="4" fillId="0" borderId="22" xfId="0" applyNumberFormat="1" applyFont="1" applyBorder="1" applyAlignment="1">
      <alignment wrapText="1"/>
    </xf>
    <xf numFmtId="176" fontId="4" fillId="0" borderId="132" xfId="0" applyNumberFormat="1" applyFont="1" applyBorder="1" applyAlignment="1">
      <alignment wrapText="1"/>
    </xf>
    <xf numFmtId="176" fontId="4" fillId="0" borderId="105" xfId="0" applyNumberFormat="1" applyFont="1" applyBorder="1" applyAlignment="1">
      <alignment wrapText="1"/>
    </xf>
    <xf numFmtId="176" fontId="4" fillId="0" borderId="72" xfId="0" applyNumberFormat="1" applyFont="1" applyBorder="1" applyAlignment="1">
      <alignment wrapText="1"/>
    </xf>
    <xf numFmtId="176" fontId="4" fillId="0" borderId="71" xfId="0" applyNumberFormat="1" applyFont="1" applyBorder="1" applyAlignment="1">
      <alignment wrapText="1"/>
    </xf>
    <xf numFmtId="176" fontId="4" fillId="0" borderId="74" xfId="0" applyNumberFormat="1" applyFont="1" applyBorder="1"/>
    <xf numFmtId="176" fontId="4" fillId="0" borderId="86" xfId="0" applyNumberFormat="1" applyFont="1" applyBorder="1" applyAlignment="1">
      <alignment wrapText="1"/>
    </xf>
    <xf numFmtId="176" fontId="4" fillId="0" borderId="150" xfId="0" applyNumberFormat="1" applyFont="1" applyBorder="1"/>
    <xf numFmtId="176" fontId="4" fillId="0" borderId="10" xfId="0" applyNumberFormat="1" applyFont="1" applyBorder="1"/>
    <xf numFmtId="176" fontId="4" fillId="0" borderId="14" xfId="0" applyNumberFormat="1" applyFont="1" applyBorder="1"/>
    <xf numFmtId="49" fontId="4" fillId="0" borderId="133" xfId="0" applyNumberFormat="1" applyFont="1" applyBorder="1" applyAlignment="1">
      <alignment horizontal="right" wrapText="1"/>
    </xf>
    <xf numFmtId="176" fontId="4" fillId="0" borderId="10" xfId="0" applyNumberFormat="1" applyFont="1" applyBorder="1" applyAlignment="1">
      <alignment wrapText="1"/>
    </xf>
    <xf numFmtId="176" fontId="4" fillId="0" borderId="134" xfId="0" applyNumberFormat="1" applyFont="1" applyBorder="1" applyAlignment="1">
      <alignment wrapText="1"/>
    </xf>
    <xf numFmtId="49" fontId="4" fillId="0" borderId="151" xfId="0" applyNumberFormat="1" applyFont="1" applyBorder="1" applyAlignment="1">
      <alignment horizontal="right" wrapText="1"/>
    </xf>
    <xf numFmtId="176" fontId="4" fillId="0" borderId="106" xfId="0" applyNumberFormat="1" applyFont="1" applyBorder="1" applyAlignment="1">
      <alignment wrapText="1"/>
    </xf>
    <xf numFmtId="49" fontId="4" fillId="0" borderId="91" xfId="0" applyNumberFormat="1" applyFont="1" applyBorder="1" applyAlignment="1">
      <alignment horizontal="right" wrapText="1"/>
    </xf>
    <xf numFmtId="49" fontId="4" fillId="0" borderId="10" xfId="0" applyNumberFormat="1" applyFont="1" applyBorder="1" applyAlignment="1">
      <alignment horizontal="right" wrapText="1"/>
    </xf>
    <xf numFmtId="176" fontId="4" fillId="0" borderId="46" xfId="0" applyNumberFormat="1" applyFont="1" applyBorder="1" applyAlignment="1">
      <alignment wrapText="1"/>
    </xf>
    <xf numFmtId="176" fontId="4" fillId="0" borderId="62" xfId="0" applyNumberFormat="1" applyFont="1" applyBorder="1"/>
    <xf numFmtId="49" fontId="4" fillId="0" borderId="106" xfId="0" applyNumberFormat="1" applyFont="1" applyBorder="1" applyAlignment="1">
      <alignment horizontal="right" wrapText="1"/>
    </xf>
    <xf numFmtId="176" fontId="4" fillId="0" borderId="152" xfId="0" applyNumberFormat="1" applyFont="1" applyBorder="1"/>
    <xf numFmtId="176" fontId="4" fillId="0" borderId="154" xfId="0" applyNumberFormat="1" applyFont="1" applyBorder="1" applyAlignment="1">
      <alignment wrapText="1"/>
    </xf>
    <xf numFmtId="176" fontId="4" fillId="0" borderId="81" xfId="0" applyNumberFormat="1" applyFont="1" applyBorder="1" applyAlignment="1">
      <alignment wrapText="1"/>
    </xf>
    <xf numFmtId="176" fontId="4" fillId="0" borderId="71" xfId="0" applyNumberFormat="1" applyFont="1" applyBorder="1"/>
    <xf numFmtId="176" fontId="4" fillId="0" borderId="132" xfId="0" applyNumberFormat="1" applyFont="1" applyBorder="1"/>
    <xf numFmtId="176" fontId="4" fillId="0" borderId="23" xfId="0" applyNumberFormat="1" applyFont="1" applyBorder="1"/>
    <xf numFmtId="176" fontId="4" fillId="0" borderId="94" xfId="0" applyNumberFormat="1" applyFont="1" applyBorder="1"/>
    <xf numFmtId="49" fontId="4" fillId="0" borderId="137" xfId="0" applyNumberFormat="1" applyFont="1" applyBorder="1" applyAlignment="1">
      <alignment horizontal="right" wrapText="1"/>
    </xf>
    <xf numFmtId="176" fontId="4" fillId="0" borderId="23" xfId="0" applyNumberFormat="1" applyFont="1" applyBorder="1" applyAlignment="1">
      <alignment wrapText="1"/>
    </xf>
    <xf numFmtId="176" fontId="4" fillId="0" borderId="138" xfId="0" applyNumberFormat="1" applyFont="1" applyBorder="1" applyAlignment="1">
      <alignment wrapText="1"/>
    </xf>
    <xf numFmtId="49" fontId="4" fillId="0" borderId="155" xfId="0" applyNumberFormat="1" applyFont="1" applyBorder="1" applyAlignment="1">
      <alignment horizontal="right" wrapText="1"/>
    </xf>
    <xf numFmtId="176" fontId="4" fillId="0" borderId="110" xfId="0" applyNumberFormat="1" applyFont="1" applyBorder="1" applyAlignment="1">
      <alignment wrapText="1"/>
    </xf>
    <xf numFmtId="49" fontId="4" fillId="0" borderId="109" xfId="0" applyNumberFormat="1" applyFont="1" applyBorder="1" applyAlignment="1">
      <alignment horizontal="right" wrapText="1"/>
    </xf>
    <xf numFmtId="176" fontId="4" fillId="0" borderId="94" xfId="0" applyNumberFormat="1" applyFont="1" applyBorder="1" applyAlignment="1">
      <alignment wrapText="1"/>
    </xf>
    <xf numFmtId="49" fontId="4" fillId="0" borderId="23" xfId="0" applyNumberFormat="1" applyFont="1" applyBorder="1" applyAlignment="1">
      <alignment horizontal="right" wrapText="1"/>
    </xf>
    <xf numFmtId="176" fontId="4" fillId="0" borderId="95" xfId="0" applyNumberFormat="1" applyFont="1" applyBorder="1" applyAlignment="1">
      <alignment wrapText="1"/>
    </xf>
    <xf numFmtId="176" fontId="4" fillId="0" borderId="95" xfId="0" applyNumberFormat="1" applyFont="1" applyBorder="1"/>
    <xf numFmtId="49" fontId="4" fillId="0" borderId="185" xfId="0" applyNumberFormat="1" applyFont="1" applyBorder="1" applyAlignment="1">
      <alignment horizontal="right" wrapText="1"/>
    </xf>
    <xf numFmtId="176" fontId="4" fillId="0" borderId="138" xfId="0" applyNumberFormat="1" applyFont="1" applyBorder="1"/>
    <xf numFmtId="176" fontId="4" fillId="0" borderId="24" xfId="0" applyNumberFormat="1" applyFont="1" applyBorder="1" applyAlignment="1">
      <alignment wrapText="1"/>
    </xf>
    <xf numFmtId="176" fontId="4" fillId="0" borderId="24" xfId="0" applyNumberFormat="1" applyFont="1" applyBorder="1"/>
    <xf numFmtId="176" fontId="4" fillId="0" borderId="99" xfId="0" applyNumberFormat="1" applyFont="1" applyBorder="1"/>
    <xf numFmtId="49" fontId="4" fillId="0" borderId="141" xfId="0" applyNumberFormat="1" applyFont="1" applyBorder="1" applyAlignment="1">
      <alignment horizontal="right" wrapText="1"/>
    </xf>
    <xf numFmtId="176" fontId="4" fillId="0" borderId="142" xfId="0" applyNumberFormat="1" applyFont="1" applyBorder="1" applyAlignment="1">
      <alignment wrapText="1"/>
    </xf>
    <xf numFmtId="49" fontId="4" fillId="0" borderId="157" xfId="0" applyNumberFormat="1" applyFont="1" applyBorder="1" applyAlignment="1">
      <alignment horizontal="right" wrapText="1"/>
    </xf>
    <xf numFmtId="176" fontId="4" fillId="0" borderId="116" xfId="0" applyNumberFormat="1" applyFont="1" applyBorder="1" applyAlignment="1">
      <alignment wrapText="1"/>
    </xf>
    <xf numFmtId="49" fontId="4" fillId="0" borderId="117" xfId="0" applyNumberFormat="1" applyFont="1" applyBorder="1" applyAlignment="1">
      <alignment horizontal="right" wrapText="1"/>
    </xf>
    <xf numFmtId="176" fontId="4" fillId="0" borderId="99" xfId="0" applyNumberFormat="1" applyFont="1" applyBorder="1" applyAlignment="1">
      <alignment wrapText="1"/>
    </xf>
    <xf numFmtId="49" fontId="4" fillId="0" borderId="24" xfId="0" applyNumberFormat="1" applyFont="1" applyBorder="1" applyAlignment="1">
      <alignment horizontal="right" wrapText="1"/>
    </xf>
    <xf numFmtId="176" fontId="4" fillId="0" borderId="100" xfId="0" applyNumberFormat="1" applyFont="1" applyBorder="1" applyAlignment="1">
      <alignment wrapText="1"/>
    </xf>
    <xf numFmtId="176" fontId="4" fillId="0" borderId="100" xfId="0" applyNumberFormat="1" applyFont="1" applyBorder="1"/>
    <xf numFmtId="49" fontId="4" fillId="0" borderId="191" xfId="0" applyNumberFormat="1" applyFont="1" applyBorder="1" applyAlignment="1">
      <alignment horizontal="right" wrapText="1"/>
    </xf>
    <xf numFmtId="176" fontId="4" fillId="0" borderId="142" xfId="0" applyNumberFormat="1" applyFont="1" applyBorder="1"/>
    <xf numFmtId="49" fontId="4" fillId="0" borderId="10" xfId="0" applyNumberFormat="1" applyFont="1" applyBorder="1" applyAlignment="1">
      <alignment horizontal="right"/>
    </xf>
    <xf numFmtId="49" fontId="4" fillId="0" borderId="23" xfId="0" applyNumberFormat="1" applyFont="1" applyBorder="1" applyAlignment="1">
      <alignment horizontal="right"/>
    </xf>
    <xf numFmtId="49" fontId="4" fillId="0" borderId="24" xfId="0" applyNumberFormat="1" applyFont="1" applyBorder="1" applyAlignment="1">
      <alignment horizontal="right"/>
    </xf>
    <xf numFmtId="49" fontId="4" fillId="0" borderId="143" xfId="0" applyNumberFormat="1" applyFont="1" applyBorder="1" applyAlignment="1">
      <alignment horizontal="right" wrapText="1"/>
    </xf>
    <xf numFmtId="176" fontId="4" fillId="0" borderId="144" xfId="0" applyNumberFormat="1" applyFont="1" applyBorder="1" applyAlignment="1">
      <alignment wrapText="1"/>
    </xf>
    <xf numFmtId="176" fontId="4" fillId="0" borderId="145" xfId="0" applyNumberFormat="1" applyFont="1" applyBorder="1" applyAlignment="1">
      <alignment wrapText="1"/>
    </xf>
    <xf numFmtId="49" fontId="4" fillId="0" borderId="158" xfId="0" applyNumberFormat="1" applyFont="1" applyBorder="1" applyAlignment="1">
      <alignment horizontal="right" wrapText="1"/>
    </xf>
    <xf numFmtId="176" fontId="4" fillId="0" borderId="159" xfId="0" applyNumberFormat="1" applyFont="1" applyBorder="1" applyAlignment="1">
      <alignment wrapText="1"/>
    </xf>
    <xf numFmtId="49" fontId="4" fillId="0" borderId="160" xfId="0" applyNumberFormat="1" applyFont="1" applyBorder="1" applyAlignment="1">
      <alignment horizontal="right" wrapText="1"/>
    </xf>
    <xf numFmtId="176" fontId="4" fillId="0" borderId="161" xfId="0" applyNumberFormat="1" applyFont="1" applyBorder="1" applyAlignment="1">
      <alignment wrapText="1"/>
    </xf>
    <xf numFmtId="49" fontId="4" fillId="0" borderId="144" xfId="0" applyNumberFormat="1" applyFont="1" applyBorder="1" applyAlignment="1">
      <alignment horizontal="right" wrapText="1"/>
    </xf>
    <xf numFmtId="176" fontId="4" fillId="0" borderId="165" xfId="0" applyNumberFormat="1" applyFont="1" applyBorder="1" applyAlignment="1">
      <alignment wrapText="1"/>
    </xf>
    <xf numFmtId="176" fontId="4" fillId="0" borderId="144" xfId="0" applyNumberFormat="1" applyFont="1" applyBorder="1"/>
    <xf numFmtId="176" fontId="4" fillId="0" borderId="165" xfId="0" applyNumberFormat="1" applyFont="1" applyBorder="1"/>
    <xf numFmtId="49" fontId="4" fillId="0" borderId="192" xfId="0" applyNumberFormat="1" applyFont="1" applyBorder="1" applyAlignment="1">
      <alignment horizontal="right" wrapText="1"/>
    </xf>
    <xf numFmtId="176" fontId="4" fillId="0" borderId="145" xfId="0" applyNumberFormat="1" applyFont="1" applyBorder="1"/>
    <xf numFmtId="0" fontId="6" fillId="0" borderId="15" xfId="0" applyFont="1" applyBorder="1" applyAlignment="1">
      <alignment horizontal="center" vertical="center" wrapText="1"/>
    </xf>
    <xf numFmtId="178" fontId="0" fillId="0" borderId="0" xfId="0" applyNumberFormat="1"/>
    <xf numFmtId="178" fontId="3" fillId="0" borderId="0" xfId="0" applyNumberFormat="1" applyFont="1" applyAlignment="1">
      <alignment horizontal="right"/>
    </xf>
    <xf numFmtId="178" fontId="3" fillId="0" borderId="227" xfId="0" applyNumberFormat="1" applyFont="1" applyBorder="1" applyAlignment="1">
      <alignment horizontal="center" vertical="center" wrapText="1"/>
    </xf>
    <xf numFmtId="178" fontId="3" fillId="0" borderId="22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01" xfId="0" applyFont="1" applyBorder="1" applyAlignment="1">
      <alignment horizontal="right"/>
    </xf>
    <xf numFmtId="38" fontId="3" fillId="0" borderId="101" xfId="2" applyFont="1" applyFill="1" applyBorder="1" applyAlignment="1">
      <alignment horizontal="right"/>
    </xf>
    <xf numFmtId="0" fontId="3" fillId="0" borderId="72" xfId="0" applyFont="1" applyBorder="1" applyAlignment="1">
      <alignment horizontal="right"/>
    </xf>
    <xf numFmtId="0" fontId="0" fillId="0" borderId="60" xfId="0" applyBorder="1" applyAlignment="1">
      <alignment horizontal="right"/>
    </xf>
    <xf numFmtId="0" fontId="3" fillId="0" borderId="56" xfId="0" applyFont="1" applyBorder="1" applyAlignment="1">
      <alignment horizontal="right"/>
    </xf>
    <xf numFmtId="38" fontId="3" fillId="0" borderId="77" xfId="2" applyFont="1" applyFill="1" applyBorder="1" applyAlignment="1">
      <alignment horizontal="right"/>
    </xf>
    <xf numFmtId="38" fontId="3" fillId="0" borderId="107" xfId="2" applyFont="1" applyFill="1" applyBorder="1" applyAlignment="1">
      <alignment horizontal="right"/>
    </xf>
    <xf numFmtId="0" fontId="3" fillId="0" borderId="48" xfId="0" applyFont="1" applyBorder="1" applyAlignment="1">
      <alignment horizontal="right"/>
    </xf>
    <xf numFmtId="0" fontId="0" fillId="0" borderId="109" xfId="0" applyBorder="1" applyAlignment="1">
      <alignment horizontal="right"/>
    </xf>
    <xf numFmtId="0" fontId="0" fillId="0" borderId="117" xfId="0" applyBorder="1" applyAlignment="1">
      <alignment horizontal="right"/>
    </xf>
    <xf numFmtId="0" fontId="3" fillId="0" borderId="44" xfId="0" applyFont="1" applyBorder="1" applyAlignment="1">
      <alignment horizontal="right"/>
    </xf>
    <xf numFmtId="38" fontId="3" fillId="0" borderId="3" xfId="2" applyFont="1" applyFill="1" applyBorder="1"/>
    <xf numFmtId="38" fontId="3" fillId="0" borderId="72" xfId="2" applyFont="1" applyFill="1" applyBorder="1"/>
    <xf numFmtId="176" fontId="3" fillId="0" borderId="22" xfId="1" applyNumberFormat="1" applyFont="1" applyFill="1" applyBorder="1"/>
    <xf numFmtId="176" fontId="3" fillId="0" borderId="71" xfId="1" applyNumberFormat="1" applyFont="1" applyFill="1" applyBorder="1"/>
    <xf numFmtId="176" fontId="3" fillId="0" borderId="4" xfId="1" applyNumberFormat="1" applyFont="1" applyFill="1" applyBorder="1"/>
    <xf numFmtId="176" fontId="3" fillId="0" borderId="45" xfId="1" applyNumberFormat="1" applyFont="1" applyFill="1" applyBorder="1"/>
    <xf numFmtId="0" fontId="3" fillId="0" borderId="79" xfId="0" applyFont="1" applyBorder="1" applyAlignment="1">
      <alignment horizontal="right"/>
    </xf>
    <xf numFmtId="38" fontId="3" fillId="0" borderId="30" xfId="2" applyFont="1" applyFill="1" applyBorder="1"/>
    <xf numFmtId="176" fontId="3" fillId="0" borderId="5" xfId="1" applyNumberFormat="1" applyFont="1" applyFill="1" applyBorder="1"/>
    <xf numFmtId="176" fontId="3" fillId="0" borderId="47" xfId="1" applyNumberFormat="1" applyFont="1" applyFill="1" applyBorder="1"/>
    <xf numFmtId="0" fontId="3" fillId="0" borderId="45" xfId="0" applyFont="1" applyBorder="1" applyAlignment="1">
      <alignment horizontal="right"/>
    </xf>
    <xf numFmtId="38" fontId="3" fillId="0" borderId="60" xfId="2" applyFont="1" applyFill="1" applyBorder="1"/>
    <xf numFmtId="176" fontId="3" fillId="0" borderId="10" xfId="1" applyNumberFormat="1" applyFont="1" applyFill="1" applyBorder="1"/>
    <xf numFmtId="176" fontId="3" fillId="0" borderId="46" xfId="1" applyNumberFormat="1" applyFont="1" applyFill="1" applyBorder="1"/>
    <xf numFmtId="38" fontId="3" fillId="0" borderId="66" xfId="2" applyFont="1" applyFill="1" applyBorder="1"/>
    <xf numFmtId="176" fontId="3" fillId="0" borderId="67" xfId="1" applyNumberFormat="1" applyFont="1" applyFill="1" applyBorder="1"/>
    <xf numFmtId="176" fontId="3" fillId="0" borderId="80" xfId="1" applyNumberFormat="1" applyFont="1" applyFill="1" applyBorder="1"/>
    <xf numFmtId="0" fontId="3" fillId="0" borderId="50" xfId="0" applyFont="1" applyBorder="1" applyAlignment="1">
      <alignment horizontal="right"/>
    </xf>
    <xf numFmtId="0" fontId="3" fillId="0" borderId="71" xfId="0" applyFont="1" applyBorder="1" applyAlignment="1">
      <alignment horizontal="right"/>
    </xf>
    <xf numFmtId="0" fontId="3" fillId="0" borderId="120" xfId="0" applyFont="1" applyBorder="1" applyAlignment="1">
      <alignment horizontal="right"/>
    </xf>
    <xf numFmtId="38" fontId="3" fillId="0" borderId="114" xfId="2" applyFont="1" applyFill="1" applyBorder="1"/>
    <xf numFmtId="176" fontId="3" fillId="0" borderId="120" xfId="1" applyNumberFormat="1" applyFont="1" applyFill="1" applyBorder="1"/>
    <xf numFmtId="0" fontId="3" fillId="0" borderId="95" xfId="0" applyFont="1" applyBorder="1" applyAlignment="1">
      <alignment horizontal="right"/>
    </xf>
    <xf numFmtId="38" fontId="3" fillId="0" borderId="109" xfId="2" applyFont="1" applyFill="1" applyBorder="1"/>
    <xf numFmtId="176" fontId="3" fillId="0" borderId="95" xfId="1" applyNumberFormat="1" applyFont="1" applyFill="1" applyBorder="1"/>
    <xf numFmtId="38" fontId="3" fillId="0" borderId="107" xfId="2" applyFont="1" applyFill="1" applyBorder="1"/>
    <xf numFmtId="38" fontId="3" fillId="0" borderId="101" xfId="2" applyFont="1" applyFill="1" applyBorder="1"/>
    <xf numFmtId="38" fontId="3" fillId="0" borderId="121" xfId="2" applyFont="1" applyFill="1" applyBorder="1"/>
    <xf numFmtId="176" fontId="3" fillId="0" borderId="98" xfId="1" applyNumberFormat="1" applyFont="1" applyFill="1" applyBorder="1"/>
    <xf numFmtId="38" fontId="3" fillId="0" borderId="44" xfId="2" applyFont="1" applyFill="1" applyBorder="1"/>
    <xf numFmtId="178" fontId="3" fillId="0" borderId="237" xfId="1" applyNumberFormat="1" applyFont="1" applyFill="1" applyBorder="1" applyAlignment="1">
      <alignment vertical="center"/>
    </xf>
    <xf numFmtId="178" fontId="3" fillId="0" borderId="38" xfId="1" applyNumberFormat="1" applyFont="1" applyFill="1" applyBorder="1" applyAlignment="1">
      <alignment vertical="center"/>
    </xf>
    <xf numFmtId="0" fontId="3" fillId="0" borderId="217" xfId="0" applyFont="1" applyBorder="1" applyAlignment="1">
      <alignment horizontal="center" vertical="center"/>
    </xf>
    <xf numFmtId="180" fontId="3" fillId="0" borderId="240" xfId="0" applyNumberFormat="1" applyFont="1" applyBorder="1" applyAlignment="1">
      <alignment horizontal="right" vertical="center"/>
    </xf>
    <xf numFmtId="178" fontId="3" fillId="0" borderId="238" xfId="1" applyNumberFormat="1" applyFont="1" applyFill="1" applyBorder="1" applyAlignment="1">
      <alignment vertical="center"/>
    </xf>
    <xf numFmtId="178" fontId="3" fillId="0" borderId="41" xfId="1" applyNumberFormat="1" applyFont="1" applyFill="1" applyBorder="1" applyAlignment="1">
      <alignment vertical="center"/>
    </xf>
    <xf numFmtId="0" fontId="3" fillId="0" borderId="9" xfId="0" applyFont="1" applyBorder="1" applyAlignment="1">
      <alignment horizontal="center" vertical="center"/>
    </xf>
    <xf numFmtId="180" fontId="3" fillId="0" borderId="19" xfId="0" applyNumberFormat="1" applyFont="1" applyBorder="1" applyAlignment="1">
      <alignment horizontal="right" vertical="center"/>
    </xf>
    <xf numFmtId="178" fontId="3" fillId="0" borderId="229" xfId="1" applyNumberFormat="1" applyFont="1" applyFill="1" applyBorder="1" applyAlignment="1">
      <alignment vertical="center"/>
    </xf>
    <xf numFmtId="178" fontId="3" fillId="0" borderId="27" xfId="1" applyNumberFormat="1" applyFont="1" applyFill="1" applyBorder="1" applyAlignment="1">
      <alignment vertical="center"/>
    </xf>
    <xf numFmtId="0" fontId="3" fillId="0" borderId="216" xfId="0" applyFont="1" applyBorder="1" applyAlignment="1">
      <alignment horizontal="center" vertical="center"/>
    </xf>
    <xf numFmtId="180" fontId="3" fillId="0" borderId="236" xfId="0" applyNumberFormat="1" applyFont="1" applyBorder="1" applyAlignment="1">
      <alignment horizontal="right" vertical="center"/>
    </xf>
    <xf numFmtId="180" fontId="3" fillId="0" borderId="13" xfId="0" applyNumberFormat="1" applyFont="1" applyBorder="1" applyAlignment="1">
      <alignment horizontal="right" vertical="center"/>
    </xf>
    <xf numFmtId="178" fontId="3" fillId="0" borderId="184" xfId="1" applyNumberFormat="1" applyFont="1" applyFill="1" applyBorder="1" applyAlignment="1">
      <alignment vertical="center"/>
    </xf>
    <xf numFmtId="178" fontId="3" fillId="0" borderId="47" xfId="1" applyNumberFormat="1" applyFont="1" applyFill="1" applyBorder="1" applyAlignment="1">
      <alignment vertical="center"/>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178" fontId="3" fillId="0" borderId="239" xfId="1" applyNumberFormat="1" applyFont="1" applyFill="1" applyBorder="1" applyAlignment="1">
      <alignment vertical="center"/>
    </xf>
    <xf numFmtId="178" fontId="3" fillId="0" borderId="118" xfId="1" applyNumberFormat="1" applyFont="1" applyFill="1" applyBorder="1" applyAlignment="1">
      <alignment vertical="center"/>
    </xf>
    <xf numFmtId="0" fontId="3" fillId="0" borderId="89" xfId="0" applyFont="1" applyBorder="1"/>
    <xf numFmtId="176" fontId="3" fillId="0" borderId="117" xfId="0" applyNumberFormat="1" applyFont="1" applyBorder="1"/>
    <xf numFmtId="176" fontId="3" fillId="0" borderId="182" xfId="0" applyNumberFormat="1" applyFont="1" applyBorder="1"/>
    <xf numFmtId="176" fontId="3" fillId="0" borderId="193" xfId="0" applyNumberFormat="1" applyFont="1" applyBorder="1"/>
    <xf numFmtId="0" fontId="3" fillId="0" borderId="93" xfId="0" applyFont="1" applyBorder="1"/>
    <xf numFmtId="176" fontId="3" fillId="0" borderId="109" xfId="0" applyNumberFormat="1" applyFont="1" applyBorder="1"/>
    <xf numFmtId="176" fontId="3" fillId="0" borderId="181" xfId="0" applyNumberFormat="1" applyFont="1" applyBorder="1"/>
    <xf numFmtId="176" fontId="3" fillId="0" borderId="179" xfId="0" applyNumberFormat="1" applyFont="1" applyBorder="1"/>
    <xf numFmtId="176" fontId="3" fillId="0" borderId="121" xfId="0" applyNumberFormat="1" applyFont="1" applyBorder="1"/>
    <xf numFmtId="176" fontId="3" fillId="0" borderId="183" xfId="0" applyNumberFormat="1" applyFont="1" applyBorder="1"/>
    <xf numFmtId="176" fontId="3" fillId="0" borderId="194" xfId="0" applyNumberFormat="1" applyFont="1" applyBorder="1"/>
    <xf numFmtId="38" fontId="3" fillId="0" borderId="7" xfId="2" applyFont="1" applyFill="1" applyBorder="1" applyAlignment="1">
      <alignment horizontal="right"/>
    </xf>
    <xf numFmtId="38" fontId="3" fillId="0" borderId="48" xfId="2" applyFont="1" applyFill="1" applyBorder="1" applyAlignment="1">
      <alignment horizontal="right"/>
    </xf>
    <xf numFmtId="38" fontId="3" fillId="0" borderId="3" xfId="2" applyFont="1" applyFill="1" applyBorder="1" applyAlignment="1">
      <alignment horizontal="right"/>
    </xf>
    <xf numFmtId="38" fontId="3" fillId="0" borderId="44" xfId="2" applyFont="1" applyFill="1" applyBorder="1" applyAlignment="1">
      <alignment horizontal="right"/>
    </xf>
    <xf numFmtId="176" fontId="3" fillId="0" borderId="111" xfId="1" applyNumberFormat="1" applyFont="1" applyFill="1" applyBorder="1"/>
    <xf numFmtId="176" fontId="3" fillId="0" borderId="115" xfId="1" applyNumberFormat="1" applyFont="1" applyFill="1" applyBorder="1"/>
    <xf numFmtId="176" fontId="3" fillId="0" borderId="190" xfId="1" applyNumberFormat="1" applyFont="1" applyFill="1" applyBorder="1"/>
    <xf numFmtId="176" fontId="3" fillId="0" borderId="197" xfId="1" applyNumberFormat="1" applyFont="1" applyFill="1" applyBorder="1"/>
    <xf numFmtId="38" fontId="3" fillId="0" borderId="82" xfId="2" applyFont="1" applyFill="1" applyBorder="1" applyAlignment="1">
      <alignment horizontal="right"/>
    </xf>
    <xf numFmtId="38" fontId="3" fillId="0" borderId="56" xfId="2" applyFont="1" applyFill="1" applyBorder="1" applyAlignment="1">
      <alignment horizontal="right"/>
    </xf>
    <xf numFmtId="0" fontId="3" fillId="0" borderId="16" xfId="0" applyFont="1" applyBorder="1"/>
    <xf numFmtId="0" fontId="3" fillId="0" borderId="88" xfId="0" applyFont="1" applyBorder="1"/>
    <xf numFmtId="0" fontId="3" fillId="0" borderId="1" xfId="0" applyFont="1" applyBorder="1"/>
    <xf numFmtId="176" fontId="3" fillId="0" borderId="110" xfId="1" applyNumberFormat="1" applyFont="1" applyFill="1" applyBorder="1"/>
    <xf numFmtId="176" fontId="3" fillId="0" borderId="23" xfId="1" applyNumberFormat="1" applyFont="1" applyFill="1" applyBorder="1"/>
    <xf numFmtId="176" fontId="3" fillId="0" borderId="94" xfId="1" applyNumberFormat="1" applyFont="1" applyFill="1" applyBorder="1"/>
    <xf numFmtId="176" fontId="3" fillId="0" borderId="185" xfId="1" applyNumberFormat="1" applyFont="1" applyFill="1" applyBorder="1"/>
    <xf numFmtId="176" fontId="3" fillId="0" borderId="234" xfId="1" applyNumberFormat="1" applyFont="1" applyFill="1" applyBorder="1"/>
    <xf numFmtId="38" fontId="3" fillId="0" borderId="6" xfId="2" applyFont="1" applyFill="1" applyBorder="1" applyAlignment="1">
      <alignment horizontal="right"/>
    </xf>
    <xf numFmtId="38" fontId="3" fillId="0" borderId="52" xfId="2" applyFont="1" applyFill="1" applyBorder="1" applyAlignment="1">
      <alignment horizontal="right"/>
    </xf>
    <xf numFmtId="0" fontId="3" fillId="0" borderId="54" xfId="0" applyFont="1" applyBorder="1"/>
    <xf numFmtId="176" fontId="3" fillId="0" borderId="116" xfId="1" applyNumberFormat="1" applyFont="1" applyFill="1" applyBorder="1"/>
    <xf numFmtId="176" fontId="3" fillId="0" borderId="24" xfId="1" applyNumberFormat="1" applyFont="1" applyFill="1" applyBorder="1"/>
    <xf numFmtId="176" fontId="3" fillId="0" borderId="99" xfId="1" applyNumberFormat="1" applyFont="1" applyFill="1" applyBorder="1"/>
    <xf numFmtId="176" fontId="3" fillId="0" borderId="191" xfId="1" applyNumberFormat="1" applyFont="1" applyFill="1" applyBorder="1"/>
    <xf numFmtId="176" fontId="3" fillId="0" borderId="198" xfId="1" applyNumberFormat="1" applyFont="1" applyFill="1" applyBorder="1"/>
    <xf numFmtId="0" fontId="3" fillId="0" borderId="8" xfId="0" applyFont="1" applyBorder="1" applyAlignment="1">
      <alignment vertical="center" wrapText="1"/>
    </xf>
    <xf numFmtId="38" fontId="3" fillId="0" borderId="78" xfId="0" applyNumberFormat="1" applyFont="1" applyBorder="1"/>
    <xf numFmtId="38" fontId="3" fillId="0" borderId="107" xfId="0" applyNumberFormat="1" applyFont="1" applyBorder="1"/>
    <xf numFmtId="38" fontId="3" fillId="0" borderId="77" xfId="0" applyNumberFormat="1" applyFont="1" applyBorder="1"/>
    <xf numFmtId="38" fontId="3" fillId="0" borderId="163" xfId="0" applyNumberFormat="1" applyFont="1" applyBorder="1"/>
    <xf numFmtId="38" fontId="3" fillId="0" borderId="7" xfId="0" applyNumberFormat="1" applyFont="1" applyBorder="1"/>
    <xf numFmtId="38" fontId="3" fillId="0" borderId="48" xfId="0" applyNumberFormat="1" applyFont="1" applyBorder="1"/>
    <xf numFmtId="38" fontId="3" fillId="0" borderId="1" xfId="0" applyNumberFormat="1" applyFont="1" applyBorder="1"/>
    <xf numFmtId="38" fontId="3" fillId="0" borderId="3" xfId="0" applyNumberFormat="1" applyFont="1" applyBorder="1"/>
    <xf numFmtId="38" fontId="3" fillId="0" borderId="44" xfId="0" applyNumberFormat="1" applyFont="1" applyBorder="1"/>
    <xf numFmtId="176" fontId="3" fillId="0" borderId="166" xfId="1" applyNumberFormat="1" applyFont="1" applyFill="1" applyBorder="1"/>
    <xf numFmtId="176" fontId="3" fillId="0" borderId="96" xfId="1" applyNumberFormat="1" applyFont="1" applyFill="1" applyBorder="1"/>
    <xf numFmtId="176" fontId="3" fillId="0" borderId="199" xfId="1" applyNumberFormat="1" applyFont="1" applyFill="1" applyBorder="1"/>
    <xf numFmtId="176" fontId="3" fillId="0" borderId="200" xfId="1" applyNumberFormat="1" applyFont="1" applyFill="1" applyBorder="1"/>
    <xf numFmtId="183" fontId="3" fillId="0" borderId="38" xfId="1" applyNumberFormat="1" applyFont="1" applyFill="1" applyBorder="1" applyAlignment="1">
      <alignment vertical="center"/>
    </xf>
    <xf numFmtId="0" fontId="3" fillId="0" borderId="41" xfId="0" applyFont="1" applyBorder="1" applyAlignment="1">
      <alignment horizontal="center" vertical="center"/>
    </xf>
    <xf numFmtId="180" fontId="3" fillId="0" borderId="40" xfId="0" applyNumberFormat="1" applyFont="1" applyBorder="1" applyAlignment="1">
      <alignment horizontal="right" vertical="center"/>
    </xf>
    <xf numFmtId="183" fontId="3" fillId="0" borderId="41" xfId="1" applyNumberFormat="1" applyFont="1" applyFill="1" applyBorder="1" applyAlignment="1">
      <alignment vertical="center"/>
    </xf>
    <xf numFmtId="0" fontId="3" fillId="0" borderId="27" xfId="0" applyFont="1" applyBorder="1" applyAlignment="1">
      <alignment horizontal="center" vertical="center"/>
    </xf>
    <xf numFmtId="180" fontId="3" fillId="0" borderId="20" xfId="0" applyNumberFormat="1" applyFont="1" applyBorder="1" applyAlignment="1">
      <alignment horizontal="right" vertical="center"/>
    </xf>
    <xf numFmtId="183" fontId="3" fillId="0" borderId="27" xfId="1" applyNumberFormat="1" applyFont="1" applyFill="1" applyBorder="1" applyAlignment="1">
      <alignment vertical="center"/>
    </xf>
    <xf numFmtId="0" fontId="3" fillId="0" borderId="27" xfId="0" applyFont="1" applyBorder="1" applyAlignment="1">
      <alignment horizontal="center" vertical="center" wrapText="1"/>
    </xf>
    <xf numFmtId="0" fontId="3" fillId="0" borderId="38" xfId="0" applyFont="1" applyBorder="1" applyAlignment="1">
      <alignment horizontal="center" vertical="center"/>
    </xf>
    <xf numFmtId="180" fontId="3" fillId="0" borderId="36" xfId="0" applyNumberFormat="1" applyFont="1" applyBorder="1" applyAlignment="1">
      <alignment horizontal="right" vertical="center"/>
    </xf>
    <xf numFmtId="0" fontId="3" fillId="0" borderId="47" xfId="0" applyFont="1" applyBorder="1" applyAlignment="1">
      <alignment horizontal="center" vertical="center"/>
    </xf>
    <xf numFmtId="180" fontId="3" fillId="0" borderId="30" xfId="0" applyNumberFormat="1" applyFont="1" applyBorder="1" applyAlignment="1">
      <alignment horizontal="right" vertical="center"/>
    </xf>
    <xf numFmtId="183" fontId="3" fillId="0" borderId="28" xfId="1" applyNumberFormat="1" applyFont="1" applyFill="1" applyBorder="1" applyAlignment="1">
      <alignment vertical="center"/>
    </xf>
    <xf numFmtId="183" fontId="3" fillId="0" borderId="29" xfId="1" applyNumberFormat="1" applyFont="1" applyFill="1" applyBorder="1" applyAlignment="1">
      <alignment vertical="center"/>
    </xf>
    <xf numFmtId="0" fontId="3" fillId="0" borderId="47" xfId="0" applyFont="1" applyBorder="1" applyAlignment="1">
      <alignment horizontal="left" vertical="center" wrapText="1"/>
    </xf>
    <xf numFmtId="0" fontId="3" fillId="0" borderId="27" xfId="0" applyFont="1" applyBorder="1" applyAlignment="1">
      <alignment horizontal="left" vertical="center" wrapText="1"/>
    </xf>
    <xf numFmtId="183" fontId="3" fillId="0" borderId="118" xfId="1" applyNumberFormat="1" applyFont="1" applyFill="1" applyBorder="1" applyAlignment="1">
      <alignment vertical="center"/>
    </xf>
    <xf numFmtId="187" fontId="0" fillId="0" borderId="0" xfId="0" applyNumberFormat="1"/>
    <xf numFmtId="0" fontId="3" fillId="0" borderId="81" xfId="0" applyFont="1" applyBorder="1" applyAlignment="1">
      <alignment vertical="center"/>
    </xf>
    <xf numFmtId="176" fontId="3" fillId="0" borderId="72" xfId="1" applyNumberFormat="1" applyFont="1" applyFill="1" applyBorder="1"/>
    <xf numFmtId="176" fontId="3" fillId="0" borderId="81" xfId="1" applyNumberFormat="1" applyFont="1" applyFill="1" applyBorder="1"/>
    <xf numFmtId="176" fontId="3" fillId="0" borderId="75" xfId="1" applyNumberFormat="1" applyFont="1" applyFill="1" applyBorder="1"/>
    <xf numFmtId="0" fontId="3" fillId="0" borderId="14" xfId="0" applyFont="1" applyBorder="1" applyAlignment="1">
      <alignment vertical="center"/>
    </xf>
    <xf numFmtId="176" fontId="3" fillId="0" borderId="52" xfId="1" applyNumberFormat="1" applyFont="1" applyFill="1" applyBorder="1"/>
    <xf numFmtId="176" fontId="3" fillId="0" borderId="54" xfId="1" applyNumberFormat="1" applyFont="1" applyFill="1" applyBorder="1"/>
    <xf numFmtId="176" fontId="3" fillId="0" borderId="55" xfId="1" applyNumberFormat="1" applyFont="1" applyFill="1" applyBorder="1"/>
    <xf numFmtId="176" fontId="3" fillId="0" borderId="30" xfId="1" applyNumberFormat="1" applyFont="1" applyFill="1" applyBorder="1"/>
    <xf numFmtId="176" fontId="3" fillId="0" borderId="65" xfId="1" applyNumberFormat="1" applyFont="1" applyFill="1" applyBorder="1"/>
    <xf numFmtId="176" fontId="3" fillId="0" borderId="60" xfId="1" applyNumberFormat="1" applyFont="1" applyFill="1" applyBorder="1"/>
    <xf numFmtId="176" fontId="3" fillId="0" borderId="14" xfId="1" applyNumberFormat="1" applyFont="1" applyFill="1" applyBorder="1"/>
    <xf numFmtId="176" fontId="3" fillId="0" borderId="63" xfId="1" applyNumberFormat="1" applyFont="1" applyFill="1" applyBorder="1"/>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1" xfId="0" applyFont="1" applyBorder="1" applyAlignment="1">
      <alignment horizontal="right" vertical="center"/>
    </xf>
    <xf numFmtId="176" fontId="3" fillId="0" borderId="66" xfId="1" applyNumberFormat="1" applyFont="1" applyFill="1" applyBorder="1"/>
    <xf numFmtId="176" fontId="3" fillId="0" borderId="176" xfId="1" applyNumberFormat="1" applyFont="1" applyFill="1" applyBorder="1"/>
    <xf numFmtId="176" fontId="3" fillId="0" borderId="70" xfId="1" applyNumberFormat="1" applyFont="1" applyFill="1" applyBorder="1"/>
    <xf numFmtId="0" fontId="6" fillId="0" borderId="0" xfId="0" applyFont="1"/>
    <xf numFmtId="176" fontId="3" fillId="0" borderId="38" xfId="1" applyNumberFormat="1" applyFont="1" applyFill="1" applyBorder="1" applyAlignment="1">
      <alignment vertical="center"/>
    </xf>
    <xf numFmtId="176" fontId="3" fillId="0" borderId="41" xfId="1" applyNumberFormat="1" applyFont="1" applyFill="1" applyBorder="1" applyAlignment="1">
      <alignment vertical="center"/>
    </xf>
    <xf numFmtId="176" fontId="3" fillId="0" borderId="27" xfId="1" applyNumberFormat="1" applyFont="1" applyFill="1" applyBorder="1" applyAlignment="1">
      <alignment vertical="center"/>
    </xf>
    <xf numFmtId="176" fontId="3" fillId="0" borderId="28" xfId="1" applyNumberFormat="1" applyFont="1" applyFill="1" applyBorder="1" applyAlignment="1">
      <alignment vertical="center"/>
    </xf>
    <xf numFmtId="176" fontId="3" fillId="0" borderId="29" xfId="1" applyNumberFormat="1" applyFont="1" applyFill="1" applyBorder="1" applyAlignment="1">
      <alignment vertical="center"/>
    </xf>
    <xf numFmtId="176" fontId="3" fillId="0" borderId="42" xfId="1" applyNumberFormat="1" applyFont="1" applyFill="1" applyBorder="1" applyAlignment="1">
      <alignment vertical="center"/>
    </xf>
    <xf numFmtId="176" fontId="3" fillId="0" borderId="118" xfId="1" applyNumberFormat="1" applyFont="1" applyFill="1" applyBorder="1" applyAlignment="1">
      <alignment vertical="center"/>
    </xf>
    <xf numFmtId="180" fontId="3" fillId="0" borderId="0" xfId="0" applyNumberFormat="1" applyFont="1"/>
    <xf numFmtId="176" fontId="3" fillId="0" borderId="6" xfId="1" applyNumberFormat="1" applyFont="1" applyFill="1" applyBorder="1"/>
    <xf numFmtId="176" fontId="3" fillId="0" borderId="15" xfId="1" applyNumberFormat="1" applyFont="1" applyFill="1" applyBorder="1"/>
    <xf numFmtId="38" fontId="3" fillId="0" borderId="89" xfId="2" applyFont="1" applyFill="1" applyBorder="1" applyAlignment="1">
      <alignment horizontal="right"/>
    </xf>
    <xf numFmtId="38" fontId="3" fillId="0" borderId="93" xfId="2" applyFont="1" applyFill="1" applyBorder="1" applyAlignment="1">
      <alignment horizontal="right"/>
    </xf>
    <xf numFmtId="38" fontId="3" fillId="0" borderId="79" xfId="2" applyFont="1" applyFill="1" applyBorder="1" applyAlignment="1">
      <alignment horizontal="right"/>
    </xf>
    <xf numFmtId="38" fontId="3" fillId="0" borderId="201" xfId="0" applyNumberFormat="1" applyFont="1" applyBorder="1"/>
    <xf numFmtId="176" fontId="3" fillId="0" borderId="4" xfId="0" applyNumberFormat="1" applyFont="1" applyBorder="1" applyAlignment="1">
      <alignment horizontal="center" vertical="center"/>
    </xf>
    <xf numFmtId="38" fontId="3" fillId="0" borderId="89" xfId="0" applyNumberFormat="1" applyFont="1" applyBorder="1"/>
    <xf numFmtId="176" fontId="3" fillId="0" borderId="5" xfId="0" applyNumberFormat="1" applyFont="1" applyBorder="1" applyAlignment="1">
      <alignment horizontal="center" vertical="center"/>
    </xf>
    <xf numFmtId="38" fontId="3" fillId="0" borderId="102" xfId="2" applyFont="1" applyFill="1" applyBorder="1" applyAlignment="1">
      <alignment horizontal="right"/>
    </xf>
    <xf numFmtId="0" fontId="10" fillId="0" borderId="5" xfId="0" applyFont="1" applyBorder="1" applyAlignment="1">
      <alignment horizontal="center" vertical="center" wrapText="1"/>
    </xf>
    <xf numFmtId="0" fontId="10" fillId="0" borderId="9" xfId="0" applyFont="1" applyBorder="1" applyAlignment="1">
      <alignment horizontal="center" vertical="center"/>
    </xf>
    <xf numFmtId="0" fontId="0" fillId="8" borderId="0" xfId="0" applyFill="1"/>
    <xf numFmtId="176" fontId="3" fillId="0" borderId="115" xfId="1" applyNumberFormat="1" applyFont="1" applyFill="1" applyBorder="1" applyAlignment="1">
      <alignment horizontal="right"/>
    </xf>
    <xf numFmtId="176" fontId="3" fillId="0" borderId="97" xfId="1" applyNumberFormat="1" applyFont="1" applyFill="1" applyBorder="1" applyAlignment="1">
      <alignment horizontal="right"/>
    </xf>
    <xf numFmtId="176" fontId="3" fillId="0" borderId="22" xfId="1" applyNumberFormat="1" applyFont="1" applyFill="1" applyBorder="1" applyAlignment="1"/>
    <xf numFmtId="176" fontId="3" fillId="0" borderId="74" xfId="1" applyNumberFormat="1" applyFont="1" applyFill="1" applyBorder="1"/>
    <xf numFmtId="0" fontId="3" fillId="0" borderId="90" xfId="0" applyFont="1" applyBorder="1" applyAlignment="1">
      <alignment vertical="center"/>
    </xf>
    <xf numFmtId="0" fontId="12" fillId="0" borderId="54" xfId="0" applyFont="1" applyBorder="1"/>
    <xf numFmtId="176" fontId="12" fillId="0" borderId="72" xfId="0" applyNumberFormat="1" applyFont="1" applyBorder="1"/>
    <xf numFmtId="176" fontId="12" fillId="0" borderId="22" xfId="0" applyNumberFormat="1" applyFont="1" applyBorder="1"/>
    <xf numFmtId="176" fontId="12" fillId="0" borderId="74" xfId="0" applyNumberFormat="1" applyFont="1" applyBorder="1"/>
    <xf numFmtId="176" fontId="12" fillId="0" borderId="52" xfId="1" applyNumberFormat="1" applyFont="1" applyFill="1" applyBorder="1"/>
    <xf numFmtId="176" fontId="12" fillId="0" borderId="4" xfId="1" applyNumberFormat="1" applyFont="1" applyFill="1" applyBorder="1"/>
    <xf numFmtId="176" fontId="12" fillId="0" borderId="53" xfId="1" applyNumberFormat="1" applyFont="1" applyFill="1" applyBorder="1"/>
    <xf numFmtId="176" fontId="12" fillId="0" borderId="54" xfId="1" applyNumberFormat="1" applyFont="1" applyFill="1" applyBorder="1"/>
    <xf numFmtId="176" fontId="12" fillId="0" borderId="55" xfId="1" applyNumberFormat="1" applyFont="1" applyFill="1" applyBorder="1"/>
    <xf numFmtId="0" fontId="12" fillId="0" borderId="50" xfId="0" applyFont="1" applyBorder="1"/>
    <xf numFmtId="176" fontId="12" fillId="0" borderId="117" xfId="1" applyNumberFormat="1" applyFont="1" applyFill="1" applyBorder="1"/>
    <xf numFmtId="176" fontId="12" fillId="0" borderId="24" xfId="1" applyNumberFormat="1" applyFont="1" applyFill="1" applyBorder="1"/>
    <xf numFmtId="176" fontId="12" fillId="0" borderId="198" xfId="1" applyNumberFormat="1" applyFont="1" applyFill="1" applyBorder="1"/>
    <xf numFmtId="176" fontId="12" fillId="0" borderId="193" xfId="1" applyNumberFormat="1" applyFont="1" applyFill="1" applyBorder="1"/>
    <xf numFmtId="176" fontId="12" fillId="0" borderId="60" xfId="1" applyNumberFormat="1" applyFont="1" applyFill="1" applyBorder="1"/>
    <xf numFmtId="176" fontId="12" fillId="0" borderId="10" xfId="1" applyNumberFormat="1" applyFont="1" applyFill="1" applyBorder="1"/>
    <xf numFmtId="176" fontId="12" fillId="0" borderId="61" xfId="1" applyNumberFormat="1" applyFont="1" applyFill="1" applyBorder="1"/>
    <xf numFmtId="176" fontId="12" fillId="0" borderId="62" xfId="1" applyNumberFormat="1" applyFont="1" applyFill="1" applyBorder="1"/>
    <xf numFmtId="176" fontId="12" fillId="0" borderId="63" xfId="1" applyNumberFormat="1" applyFont="1" applyFill="1" applyBorder="1"/>
    <xf numFmtId="176" fontId="12" fillId="0" borderId="30" xfId="1" applyNumberFormat="1" applyFont="1" applyFill="1" applyBorder="1"/>
    <xf numFmtId="176" fontId="12" fillId="0" borderId="5" xfId="1" applyNumberFormat="1" applyFont="1" applyFill="1" applyBorder="1"/>
    <xf numFmtId="176" fontId="12" fillId="0" borderId="64" xfId="1" applyNumberFormat="1" applyFont="1" applyFill="1" applyBorder="1"/>
    <xf numFmtId="176" fontId="12" fillId="0" borderId="28" xfId="1" applyNumberFormat="1" applyFont="1" applyFill="1" applyBorder="1"/>
    <xf numFmtId="176" fontId="12" fillId="0" borderId="65" xfId="1" applyNumberFormat="1" applyFont="1" applyFill="1" applyBorder="1"/>
    <xf numFmtId="176" fontId="12" fillId="0" borderId="66" xfId="1" applyNumberFormat="1" applyFont="1" applyFill="1" applyBorder="1"/>
    <xf numFmtId="176" fontId="12" fillId="0" borderId="67" xfId="1" applyNumberFormat="1" applyFont="1" applyFill="1" applyBorder="1"/>
    <xf numFmtId="176" fontId="12" fillId="0" borderId="68" xfId="1" applyNumberFormat="1" applyFont="1" applyFill="1" applyBorder="1"/>
    <xf numFmtId="176" fontId="12" fillId="0" borderId="69" xfId="1" applyNumberFormat="1" applyFont="1" applyFill="1" applyBorder="1"/>
    <xf numFmtId="176" fontId="12" fillId="0" borderId="70" xfId="1" applyNumberFormat="1" applyFont="1" applyFill="1" applyBorder="1"/>
    <xf numFmtId="0" fontId="3" fillId="0" borderId="184" xfId="0" applyFont="1" applyBorder="1" applyAlignment="1">
      <alignment horizontal="center" vertical="center"/>
    </xf>
    <xf numFmtId="0" fontId="22" fillId="0" borderId="0" xfId="0" applyFont="1"/>
    <xf numFmtId="176" fontId="10" fillId="0" borderId="10" xfId="1" applyNumberFormat="1" applyFont="1" applyFill="1" applyBorder="1"/>
    <xf numFmtId="176" fontId="10" fillId="0" borderId="24" xfId="1" applyNumberFormat="1" applyFont="1" applyFill="1" applyBorder="1" applyAlignment="1">
      <alignment horizontal="right"/>
    </xf>
    <xf numFmtId="176" fontId="10" fillId="0" borderId="46" xfId="1" applyNumberFormat="1" applyFont="1" applyFill="1" applyBorder="1"/>
    <xf numFmtId="176" fontId="10" fillId="0" borderId="5" xfId="1" applyNumberFormat="1" applyFont="1" applyFill="1" applyBorder="1"/>
    <xf numFmtId="176" fontId="10" fillId="0" borderId="5" xfId="1" applyNumberFormat="1" applyFont="1" applyFill="1" applyBorder="1" applyAlignment="1">
      <alignment horizontal="right"/>
    </xf>
    <xf numFmtId="176" fontId="10" fillId="0" borderId="47" xfId="1" applyNumberFormat="1" applyFont="1" applyFill="1" applyBorder="1"/>
    <xf numFmtId="176" fontId="10" fillId="0" borderId="24" xfId="1" applyNumberFormat="1" applyFont="1" applyFill="1" applyBorder="1"/>
    <xf numFmtId="176" fontId="10" fillId="0" borderId="10" xfId="1" applyNumberFormat="1" applyFont="1" applyFill="1" applyBorder="1" applyAlignment="1">
      <alignment horizontal="right"/>
    </xf>
    <xf numFmtId="176" fontId="10" fillId="0" borderId="67" xfId="1" applyNumberFormat="1" applyFont="1" applyFill="1" applyBorder="1"/>
    <xf numFmtId="176" fontId="10" fillId="0" borderId="67" xfId="1" applyNumberFormat="1" applyFont="1" applyFill="1" applyBorder="1" applyAlignment="1">
      <alignment horizontal="right"/>
    </xf>
    <xf numFmtId="176" fontId="10" fillId="0" borderId="80" xfId="1" applyNumberFormat="1" applyFont="1" applyFill="1" applyBorder="1"/>
    <xf numFmtId="176" fontId="6" fillId="0" borderId="23" xfId="1" applyNumberFormat="1" applyFont="1" applyFill="1" applyBorder="1" applyAlignment="1">
      <alignment horizontal="right"/>
    </xf>
    <xf numFmtId="0" fontId="3" fillId="0" borderId="60" xfId="0" applyFont="1" applyBorder="1" applyAlignment="1">
      <alignment horizontal="right"/>
    </xf>
    <xf numFmtId="176" fontId="4" fillId="0" borderId="10" xfId="1" applyNumberFormat="1" applyFont="1" applyFill="1" applyBorder="1"/>
    <xf numFmtId="176" fontId="4" fillId="0" borderId="14" xfId="1" applyNumberFormat="1" applyFont="1" applyFill="1" applyBorder="1"/>
    <xf numFmtId="176" fontId="4" fillId="0" borderId="46" xfId="1" applyNumberFormat="1" applyFont="1" applyFill="1" applyBorder="1"/>
    <xf numFmtId="176" fontId="6" fillId="0" borderId="4" xfId="1" applyNumberFormat="1" applyFont="1" applyFill="1" applyBorder="1" applyAlignment="1">
      <alignment horizontal="right"/>
    </xf>
    <xf numFmtId="0" fontId="3" fillId="0" borderId="107" xfId="0" applyFont="1" applyBorder="1" applyAlignment="1">
      <alignment horizontal="right"/>
    </xf>
    <xf numFmtId="176" fontId="4" fillId="0" borderId="23" xfId="1" applyNumberFormat="1" applyFont="1" applyFill="1" applyBorder="1" applyAlignment="1">
      <alignment horizontal="right"/>
    </xf>
    <xf numFmtId="176" fontId="4" fillId="0" borderId="94" xfId="1" applyNumberFormat="1" applyFont="1" applyFill="1" applyBorder="1" applyAlignment="1">
      <alignment horizontal="right"/>
    </xf>
    <xf numFmtId="176" fontId="6" fillId="0" borderId="45" xfId="1" applyNumberFormat="1" applyFont="1" applyFill="1" applyBorder="1" applyAlignment="1">
      <alignment horizontal="right"/>
    </xf>
    <xf numFmtId="0" fontId="3" fillId="0" borderId="30" xfId="0" applyFont="1" applyBorder="1" applyAlignment="1">
      <alignment horizontal="right"/>
    </xf>
    <xf numFmtId="0" fontId="3" fillId="0" borderId="113" xfId="0" applyFont="1" applyBorder="1" applyAlignment="1">
      <alignment horizontal="right"/>
    </xf>
    <xf numFmtId="176" fontId="4" fillId="0" borderId="5" xfId="1" applyNumberFormat="1" applyFont="1" applyFill="1" applyBorder="1" applyAlignment="1">
      <alignment horizontal="right"/>
    </xf>
    <xf numFmtId="0" fontId="3" fillId="0" borderId="109" xfId="0" applyFont="1" applyBorder="1" applyAlignment="1">
      <alignment horizontal="right"/>
    </xf>
    <xf numFmtId="176" fontId="4" fillId="0" borderId="47" xfId="1" applyNumberFormat="1" applyFont="1" applyFill="1" applyBorder="1" applyAlignment="1">
      <alignment horizontal="right"/>
    </xf>
    <xf numFmtId="176" fontId="4" fillId="0" borderId="23" xfId="1" applyNumberFormat="1" applyFont="1" applyFill="1" applyBorder="1" applyAlignment="1">
      <alignment horizontal="right" shrinkToFit="1"/>
    </xf>
    <xf numFmtId="176" fontId="4" fillId="0" borderId="94" xfId="1" applyNumberFormat="1" applyFont="1" applyFill="1" applyBorder="1" applyAlignment="1">
      <alignment horizontal="right" shrinkToFit="1"/>
    </xf>
    <xf numFmtId="176" fontId="4" fillId="0" borderId="95" xfId="1" applyNumberFormat="1" applyFont="1" applyFill="1" applyBorder="1" applyAlignment="1">
      <alignment horizontal="right" shrinkToFit="1"/>
    </xf>
    <xf numFmtId="176" fontId="6" fillId="0" borderId="4" xfId="1" applyNumberFormat="1" applyFont="1" applyFill="1" applyBorder="1" applyAlignment="1">
      <alignment horizontal="right" shrinkToFit="1"/>
    </xf>
    <xf numFmtId="176" fontId="4" fillId="0" borderId="4" xfId="1" applyNumberFormat="1" applyFont="1" applyFill="1" applyBorder="1" applyAlignment="1">
      <alignment horizontal="right" shrinkToFit="1"/>
    </xf>
    <xf numFmtId="176" fontId="4" fillId="0" borderId="10" xfId="1" applyNumberFormat="1" applyFont="1" applyFill="1" applyBorder="1" applyAlignment="1">
      <alignment horizontal="right" shrinkToFit="1"/>
    </xf>
    <xf numFmtId="176" fontId="4" fillId="0" borderId="23" xfId="1" applyNumberFormat="1" applyFont="1" applyFill="1" applyBorder="1"/>
    <xf numFmtId="176" fontId="4" fillId="0" borderId="95" xfId="1" applyNumberFormat="1" applyFont="1" applyFill="1" applyBorder="1"/>
    <xf numFmtId="0" fontId="3" fillId="0" borderId="66" xfId="0" applyFont="1" applyBorder="1" applyAlignment="1">
      <alignment horizontal="right" vertical="center"/>
    </xf>
    <xf numFmtId="176" fontId="4" fillId="0" borderId="67" xfId="1" applyNumberFormat="1" applyFont="1" applyFill="1" applyBorder="1"/>
    <xf numFmtId="176" fontId="4" fillId="0" borderId="67" xfId="1" applyNumberFormat="1" applyFont="1" applyFill="1" applyBorder="1" applyAlignment="1">
      <alignment horizontal="right" shrinkToFit="1"/>
    </xf>
    <xf numFmtId="176" fontId="4" fillId="0" borderId="176" xfId="1" applyNumberFormat="1" applyFont="1" applyFill="1" applyBorder="1"/>
    <xf numFmtId="0" fontId="3" fillId="0" borderId="66" xfId="0" applyFont="1" applyBorder="1" applyAlignment="1">
      <alignment horizontal="right"/>
    </xf>
    <xf numFmtId="176" fontId="4" fillId="0" borderId="67" xfId="1" applyNumberFormat="1" applyFont="1" applyFill="1" applyBorder="1" applyAlignment="1">
      <alignment horizontal="right"/>
    </xf>
    <xf numFmtId="176" fontId="4" fillId="0" borderId="176" xfId="1" applyNumberFormat="1" applyFont="1" applyFill="1" applyBorder="1" applyAlignment="1">
      <alignment horizontal="right"/>
    </xf>
    <xf numFmtId="176" fontId="4" fillId="0" borderId="80" xfId="1" applyNumberFormat="1" applyFont="1" applyFill="1" applyBorder="1"/>
    <xf numFmtId="176" fontId="4" fillId="0" borderId="4" xfId="1" applyNumberFormat="1" applyFont="1" applyFill="1" applyBorder="1"/>
    <xf numFmtId="176" fontId="4" fillId="0" borderId="6" xfId="1" applyNumberFormat="1" applyFont="1" applyFill="1" applyBorder="1"/>
    <xf numFmtId="176" fontId="4" fillId="0" borderId="45" xfId="1" applyNumberFormat="1" applyFont="1" applyFill="1" applyBorder="1"/>
    <xf numFmtId="176" fontId="4" fillId="0" borderId="95" xfId="1" applyNumberFormat="1" applyFont="1" applyFill="1" applyBorder="1" applyAlignment="1">
      <alignment horizontal="right"/>
    </xf>
    <xf numFmtId="176" fontId="4" fillId="0" borderId="5" xfId="1" applyNumberFormat="1" applyFont="1" applyFill="1" applyBorder="1"/>
    <xf numFmtId="176" fontId="4" fillId="0" borderId="15" xfId="1" applyNumberFormat="1" applyFont="1" applyFill="1" applyBorder="1"/>
    <xf numFmtId="176" fontId="6" fillId="0" borderId="45" xfId="1" applyNumberFormat="1" applyFont="1" applyFill="1" applyBorder="1" applyAlignment="1">
      <alignment horizontal="right" shrinkToFit="1"/>
    </xf>
    <xf numFmtId="176" fontId="4" fillId="0" borderId="47" xfId="1" applyNumberFormat="1" applyFont="1" applyFill="1" applyBorder="1"/>
    <xf numFmtId="176" fontId="4" fillId="0" borderId="10" xfId="1" applyNumberFormat="1" applyFont="1" applyFill="1" applyBorder="1" applyAlignment="1">
      <alignment horizontal="right"/>
    </xf>
    <xf numFmtId="176" fontId="4" fillId="0" borderId="14" xfId="1" applyNumberFormat="1" applyFont="1" applyFill="1" applyBorder="1" applyAlignment="1">
      <alignment horizontal="right"/>
    </xf>
    <xf numFmtId="176" fontId="6" fillId="0" borderId="10" xfId="1" applyNumberFormat="1" applyFont="1" applyFill="1" applyBorder="1" applyAlignment="1">
      <alignment horizontal="center"/>
    </xf>
    <xf numFmtId="176" fontId="6" fillId="0" borderId="46" xfId="1" applyNumberFormat="1" applyFont="1" applyFill="1" applyBorder="1" applyAlignment="1">
      <alignment horizontal="center"/>
    </xf>
    <xf numFmtId="0" fontId="3" fillId="0" borderId="119" xfId="0" applyFont="1" applyBorder="1" applyAlignment="1">
      <alignment horizontal="right"/>
    </xf>
    <xf numFmtId="0" fontId="3" fillId="0" borderId="30" xfId="0" applyFont="1" applyBorder="1" applyAlignment="1">
      <alignment horizontal="right" vertical="center"/>
    </xf>
    <xf numFmtId="0" fontId="3" fillId="0" borderId="60" xfId="0" applyFont="1" applyBorder="1" applyAlignment="1">
      <alignment horizontal="right" vertical="center"/>
    </xf>
    <xf numFmtId="0" fontId="3" fillId="0" borderId="52" xfId="0" applyFont="1" applyBorder="1" applyAlignment="1">
      <alignment horizontal="right" vertical="center"/>
    </xf>
    <xf numFmtId="0" fontId="3" fillId="0" borderId="0" xfId="0" applyFont="1" applyAlignment="1">
      <alignment vertical="center"/>
    </xf>
    <xf numFmtId="0" fontId="10" fillId="0" borderId="0" xfId="0" applyFont="1" applyAlignment="1">
      <alignment vertical="center"/>
    </xf>
    <xf numFmtId="0" fontId="6" fillId="0" borderId="0" xfId="0" applyFont="1" applyAlignment="1">
      <alignment horizontal="left" vertical="center"/>
    </xf>
    <xf numFmtId="0" fontId="3" fillId="0" borderId="2" xfId="0" applyFont="1" applyBorder="1" applyAlignment="1">
      <alignment vertical="center"/>
    </xf>
    <xf numFmtId="0" fontId="12" fillId="3" borderId="12" xfId="0" applyFont="1" applyFill="1" applyBorder="1" applyAlignment="1">
      <alignment vertical="center"/>
    </xf>
    <xf numFmtId="0" fontId="3" fillId="3" borderId="12" xfId="0" applyFont="1" applyFill="1" applyBorder="1" applyAlignment="1">
      <alignment vertical="center"/>
    </xf>
    <xf numFmtId="0" fontId="12" fillId="3" borderId="83" xfId="0" applyFont="1" applyFill="1" applyBorder="1" applyAlignment="1">
      <alignment vertical="center"/>
    </xf>
    <xf numFmtId="0" fontId="3" fillId="0" borderId="6" xfId="0" applyFont="1" applyBorder="1" applyAlignment="1">
      <alignment vertical="center"/>
    </xf>
    <xf numFmtId="0" fontId="3" fillId="0" borderId="11" xfId="0" applyFont="1" applyBorder="1" applyAlignment="1">
      <alignment vertical="center"/>
    </xf>
    <xf numFmtId="185" fontId="7" fillId="0" borderId="0" xfId="0" applyNumberFormat="1" applyFont="1" applyAlignment="1">
      <alignment vertical="center"/>
    </xf>
    <xf numFmtId="0" fontId="3" fillId="0" borderId="18" xfId="0" applyFont="1" applyBorder="1" applyAlignment="1">
      <alignment vertical="center"/>
    </xf>
    <xf numFmtId="187" fontId="7" fillId="0" borderId="0" xfId="0" applyNumberFormat="1" applyFont="1" applyAlignment="1">
      <alignment vertical="center"/>
    </xf>
    <xf numFmtId="176" fontId="3" fillId="0" borderId="0" xfId="0" applyNumberFormat="1" applyFont="1" applyAlignment="1">
      <alignment vertical="center"/>
    </xf>
    <xf numFmtId="176" fontId="6" fillId="0" borderId="0" xfId="1" applyNumberFormat="1" applyFont="1" applyBorder="1" applyAlignment="1">
      <alignment vertical="center"/>
    </xf>
    <xf numFmtId="176" fontId="3" fillId="0" borderId="0" xfId="1" applyNumberFormat="1" applyFont="1" applyAlignment="1">
      <alignment vertical="center"/>
    </xf>
    <xf numFmtId="0" fontId="7" fillId="0" borderId="0" xfId="0" applyFont="1" applyAlignment="1">
      <alignment vertical="center"/>
    </xf>
    <xf numFmtId="0" fontId="3" fillId="0" borderId="0" xfId="1" applyNumberFormat="1" applyFont="1" applyAlignment="1">
      <alignment vertical="center"/>
    </xf>
    <xf numFmtId="38" fontId="3" fillId="0" borderId="0" xfId="0" applyNumberFormat="1" applyFont="1" applyAlignment="1">
      <alignment vertical="center"/>
    </xf>
    <xf numFmtId="0" fontId="3" fillId="0" borderId="20" xfId="0" applyFont="1" applyBorder="1" applyAlignment="1">
      <alignment horizontal="center" vertical="center"/>
    </xf>
    <xf numFmtId="0" fontId="0" fillId="0" borderId="0" xfId="0" applyAlignment="1">
      <alignment vertical="center"/>
    </xf>
    <xf numFmtId="184" fontId="21" fillId="0" borderId="0" xfId="0" applyNumberFormat="1" applyFont="1" applyAlignment="1">
      <alignment vertical="center"/>
    </xf>
    <xf numFmtId="184" fontId="7" fillId="0" borderId="0" xfId="0" applyNumberFormat="1" applyFont="1" applyAlignment="1">
      <alignment vertical="center"/>
    </xf>
    <xf numFmtId="181" fontId="7" fillId="0" borderId="0" xfId="0" applyNumberFormat="1" applyFont="1" applyAlignment="1">
      <alignment vertical="center"/>
    </xf>
    <xf numFmtId="177" fontId="6" fillId="0" borderId="10" xfId="1" applyNumberFormat="1" applyFont="1" applyFill="1" applyBorder="1" applyAlignment="1">
      <alignment vertical="center"/>
    </xf>
    <xf numFmtId="177" fontId="6" fillId="0" borderId="46" xfId="1" applyNumberFormat="1" applyFont="1" applyFill="1" applyBorder="1" applyAlignment="1">
      <alignment vertical="center"/>
    </xf>
    <xf numFmtId="177" fontId="6" fillId="0" borderId="5" xfId="1" applyNumberFormat="1" applyFont="1" applyFill="1" applyBorder="1" applyAlignment="1">
      <alignment vertical="center"/>
    </xf>
    <xf numFmtId="177" fontId="6" fillId="0" borderId="47" xfId="1" applyNumberFormat="1" applyFont="1" applyFill="1" applyBorder="1" applyAlignment="1">
      <alignment vertical="center"/>
    </xf>
    <xf numFmtId="0" fontId="3" fillId="0" borderId="77" xfId="0" applyFont="1" applyBorder="1" applyAlignment="1">
      <alignment vertical="center"/>
    </xf>
    <xf numFmtId="0" fontId="3" fillId="0" borderId="163" xfId="0" applyFont="1" applyBorder="1" applyAlignment="1">
      <alignment vertical="center"/>
    </xf>
    <xf numFmtId="177" fontId="6" fillId="0" borderId="67" xfId="1" applyNumberFormat="1" applyFont="1" applyFill="1" applyBorder="1" applyAlignment="1">
      <alignment vertical="center"/>
    </xf>
    <xf numFmtId="177" fontId="6" fillId="0" borderId="80" xfId="1" applyNumberFormat="1" applyFont="1" applyFill="1" applyBorder="1" applyAlignment="1">
      <alignment vertical="center"/>
    </xf>
    <xf numFmtId="0" fontId="3" fillId="3" borderId="83" xfId="0" applyFont="1" applyFill="1" applyBorder="1" applyAlignment="1">
      <alignment vertical="center"/>
    </xf>
    <xf numFmtId="0" fontId="3" fillId="2" borderId="1" xfId="0" applyFont="1" applyFill="1" applyBorder="1" applyAlignment="1">
      <alignment vertical="center"/>
    </xf>
    <xf numFmtId="0" fontId="3" fillId="2" borderId="50" xfId="0" applyFont="1" applyFill="1" applyBorder="1" applyAlignment="1">
      <alignment vertical="center"/>
    </xf>
    <xf numFmtId="185" fontId="3" fillId="0" borderId="0" xfId="0" applyNumberFormat="1" applyFont="1" applyAlignment="1">
      <alignment vertical="center"/>
    </xf>
    <xf numFmtId="0" fontId="3" fillId="0" borderId="34" xfId="0" applyFont="1" applyBorder="1" applyAlignment="1">
      <alignment horizontal="right" vertical="center"/>
    </xf>
    <xf numFmtId="38" fontId="3" fillId="0" borderId="7" xfId="2" applyFont="1" applyFill="1" applyBorder="1" applyAlignment="1">
      <alignment horizontal="right" vertical="center"/>
    </xf>
    <xf numFmtId="0" fontId="3" fillId="0" borderId="101" xfId="0" applyFont="1" applyBorder="1" applyAlignment="1">
      <alignment horizontal="right" vertical="center"/>
    </xf>
    <xf numFmtId="176" fontId="3" fillId="0" borderId="115" xfId="0" applyNumberFormat="1" applyFont="1" applyBorder="1" applyAlignment="1">
      <alignment horizontal="right" vertical="center"/>
    </xf>
    <xf numFmtId="0" fontId="3" fillId="0" borderId="77" xfId="0" applyFont="1" applyBorder="1" applyAlignment="1">
      <alignment horizontal="right" vertical="center" wrapText="1"/>
    </xf>
    <xf numFmtId="38" fontId="3" fillId="0" borderId="82" xfId="2" applyFont="1" applyFill="1" applyBorder="1" applyAlignment="1">
      <alignment horizontal="right" vertical="center"/>
    </xf>
    <xf numFmtId="0" fontId="3" fillId="0" borderId="107" xfId="0" applyFont="1" applyBorder="1" applyAlignment="1">
      <alignment horizontal="right" vertical="center"/>
    </xf>
    <xf numFmtId="176" fontId="6" fillId="0" borderId="5" xfId="1" applyNumberFormat="1" applyFont="1" applyFill="1" applyBorder="1" applyAlignment="1">
      <alignment horizontal="right" vertical="center"/>
    </xf>
    <xf numFmtId="176" fontId="6" fillId="0" borderId="4" xfId="1" applyNumberFormat="1" applyFont="1" applyFill="1" applyBorder="1" applyAlignment="1">
      <alignment horizontal="right" vertical="center"/>
    </xf>
    <xf numFmtId="0" fontId="3" fillId="0" borderId="34" xfId="0" applyFont="1" applyBorder="1" applyAlignment="1">
      <alignment horizontal="right" vertical="center" wrapText="1"/>
    </xf>
    <xf numFmtId="0" fontId="3" fillId="0" borderId="113" xfId="0" applyFont="1" applyBorder="1" applyAlignment="1">
      <alignment horizontal="right" vertical="center"/>
    </xf>
    <xf numFmtId="176" fontId="3" fillId="0" borderId="94" xfId="0" applyNumberFormat="1" applyFont="1" applyBorder="1" applyAlignment="1">
      <alignment horizontal="right" vertical="center"/>
    </xf>
    <xf numFmtId="0" fontId="3" fillId="0" borderId="109" xfId="0" applyFont="1" applyBorder="1" applyAlignment="1">
      <alignment horizontal="right" vertical="center"/>
    </xf>
    <xf numFmtId="38" fontId="3" fillId="0" borderId="6" xfId="2" applyFont="1" applyFill="1" applyBorder="1" applyAlignment="1">
      <alignment horizontal="right" vertical="center"/>
    </xf>
    <xf numFmtId="176" fontId="3" fillId="0" borderId="99" xfId="0" applyNumberFormat="1" applyFont="1" applyBorder="1" applyAlignment="1">
      <alignment horizontal="right" vertical="center"/>
    </xf>
    <xf numFmtId="176" fontId="3" fillId="0" borderId="81" xfId="0" applyNumberFormat="1" applyFont="1" applyBorder="1" applyAlignment="1">
      <alignment horizontal="right" vertical="center"/>
    </xf>
    <xf numFmtId="176" fontId="3" fillId="0" borderId="0" xfId="1" applyNumberFormat="1" applyFont="1" applyBorder="1" applyAlignment="1">
      <alignment vertical="center"/>
    </xf>
    <xf numFmtId="0" fontId="3" fillId="0" borderId="102" xfId="0" applyFont="1" applyBorder="1" applyAlignment="1">
      <alignment horizontal="right" vertical="center"/>
    </xf>
    <xf numFmtId="0" fontId="3" fillId="0" borderId="119" xfId="0" applyFont="1" applyBorder="1" applyAlignment="1">
      <alignment horizontal="right" vertical="center"/>
    </xf>
    <xf numFmtId="0" fontId="3" fillId="0" borderId="35" xfId="0" applyFont="1" applyBorder="1" applyAlignment="1">
      <alignment horizontal="right" vertical="center"/>
    </xf>
    <xf numFmtId="0" fontId="3" fillId="0" borderId="76" xfId="0" applyFont="1" applyBorder="1" applyAlignment="1">
      <alignment horizontal="right" vertical="center"/>
    </xf>
    <xf numFmtId="0" fontId="3" fillId="0" borderId="164" xfId="0" applyFont="1" applyBorder="1" applyAlignment="1">
      <alignment horizontal="right" vertical="center"/>
    </xf>
    <xf numFmtId="38" fontId="3" fillId="0" borderId="78" xfId="0" applyNumberFormat="1" applyFont="1" applyBorder="1" applyAlignment="1">
      <alignment horizontal="right" vertical="center"/>
    </xf>
    <xf numFmtId="38" fontId="3" fillId="0" borderId="7" xfId="0" applyNumberFormat="1" applyFont="1" applyBorder="1" applyAlignment="1">
      <alignment horizontal="right" vertical="center"/>
    </xf>
    <xf numFmtId="180" fontId="3" fillId="0" borderId="0" xfId="0" applyNumberFormat="1" applyFont="1" applyAlignment="1">
      <alignment vertical="center"/>
    </xf>
    <xf numFmtId="0" fontId="4" fillId="0" borderId="0" xfId="0" applyFont="1" applyAlignment="1">
      <alignment horizontal="left" vertical="center"/>
    </xf>
    <xf numFmtId="0" fontId="11" fillId="0" borderId="0" xfId="0" applyFont="1" applyAlignment="1">
      <alignment vertical="center"/>
    </xf>
    <xf numFmtId="0" fontId="3" fillId="4" borderId="12" xfId="0" applyFont="1" applyFill="1" applyBorder="1" applyAlignment="1">
      <alignment vertical="center"/>
    </xf>
    <xf numFmtId="0" fontId="3" fillId="4" borderId="167" xfId="0" applyFont="1" applyFill="1" applyBorder="1" applyAlignment="1">
      <alignment vertical="center"/>
    </xf>
    <xf numFmtId="0" fontId="3" fillId="4" borderId="168" xfId="0" applyFont="1" applyFill="1" applyBorder="1" applyAlignment="1">
      <alignment vertical="center"/>
    </xf>
    <xf numFmtId="0" fontId="3" fillId="0" borderId="0" xfId="0" applyFont="1" applyAlignment="1">
      <alignment horizontal="center" vertical="center" textRotation="255" justifyLastLine="1"/>
    </xf>
    <xf numFmtId="176" fontId="6" fillId="0" borderId="0" xfId="1" applyNumberFormat="1" applyFont="1" applyFill="1" applyBorder="1" applyAlignment="1">
      <alignment vertical="center"/>
    </xf>
    <xf numFmtId="176" fontId="6" fillId="0" borderId="22" xfId="1" applyNumberFormat="1" applyFont="1" applyFill="1" applyBorder="1" applyAlignment="1">
      <alignment vertical="center"/>
    </xf>
    <xf numFmtId="176" fontId="6" fillId="0" borderId="81" xfId="1" applyNumberFormat="1" applyFont="1" applyFill="1" applyBorder="1" applyAlignment="1">
      <alignment vertical="center"/>
    </xf>
    <xf numFmtId="176" fontId="6" fillId="0" borderId="171" xfId="1" applyNumberFormat="1" applyFont="1" applyFill="1" applyBorder="1" applyAlignment="1">
      <alignment vertical="center"/>
    </xf>
    <xf numFmtId="176" fontId="6" fillId="0" borderId="75" xfId="1" applyNumberFormat="1" applyFont="1" applyFill="1" applyBorder="1" applyAlignment="1">
      <alignment vertical="center"/>
    </xf>
    <xf numFmtId="176" fontId="6" fillId="0" borderId="55" xfId="1" applyNumberFormat="1" applyFont="1" applyFill="1" applyBorder="1" applyAlignment="1">
      <alignment vertical="center"/>
    </xf>
    <xf numFmtId="176" fontId="6" fillId="0" borderId="65" xfId="1" applyNumberFormat="1" applyFont="1" applyFill="1" applyBorder="1" applyAlignment="1">
      <alignment vertical="center"/>
    </xf>
    <xf numFmtId="176" fontId="6" fillId="0" borderId="63" xfId="1" applyNumberFormat="1" applyFont="1" applyFill="1" applyBorder="1" applyAlignment="1">
      <alignment vertical="center"/>
    </xf>
    <xf numFmtId="176" fontId="6" fillId="0" borderId="70" xfId="1" applyNumberFormat="1" applyFont="1" applyFill="1" applyBorder="1" applyAlignment="1">
      <alignment vertical="center"/>
    </xf>
    <xf numFmtId="176" fontId="6" fillId="0" borderId="73" xfId="1" applyNumberFormat="1" applyFont="1" applyFill="1" applyBorder="1" applyAlignment="1">
      <alignment vertical="center"/>
    </xf>
    <xf numFmtId="176" fontId="6" fillId="0" borderId="71" xfId="1" applyNumberFormat="1" applyFont="1" applyFill="1" applyBorder="1" applyAlignment="1">
      <alignment vertical="center"/>
    </xf>
    <xf numFmtId="0" fontId="14" fillId="0" borderId="0" xfId="0" applyFont="1" applyAlignment="1">
      <alignment horizontal="left"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0" fontId="3" fillId="2" borderId="17" xfId="0" applyFont="1" applyFill="1" applyBorder="1" applyAlignment="1">
      <alignment horizontal="center" vertical="center" wrapText="1"/>
    </xf>
    <xf numFmtId="176" fontId="6" fillId="0" borderId="72" xfId="1" applyNumberFormat="1" applyFont="1" applyFill="1" applyBorder="1" applyAlignment="1">
      <alignment vertical="center"/>
    </xf>
    <xf numFmtId="176" fontId="3" fillId="0" borderId="52" xfId="1" applyNumberFormat="1" applyFont="1" applyFill="1" applyBorder="1" applyAlignment="1">
      <alignment vertical="center"/>
    </xf>
    <xf numFmtId="176" fontId="6" fillId="0" borderId="4" xfId="1" applyNumberFormat="1" applyFont="1" applyFill="1" applyBorder="1" applyAlignment="1">
      <alignment vertical="center"/>
    </xf>
    <xf numFmtId="176" fontId="6" fillId="0" borderId="6" xfId="1" applyNumberFormat="1" applyFont="1" applyFill="1" applyBorder="1" applyAlignment="1">
      <alignment vertical="center"/>
    </xf>
    <xf numFmtId="176" fontId="6" fillId="0" borderId="61" xfId="1" applyNumberFormat="1" applyFont="1" applyFill="1" applyBorder="1" applyAlignment="1">
      <alignment vertical="center"/>
    </xf>
    <xf numFmtId="176" fontId="6" fillId="0" borderId="45" xfId="1" applyNumberFormat="1" applyFont="1" applyFill="1" applyBorder="1" applyAlignment="1">
      <alignment vertical="center"/>
    </xf>
    <xf numFmtId="176" fontId="3" fillId="0" borderId="30" xfId="1" applyNumberFormat="1" applyFont="1" applyFill="1" applyBorder="1" applyAlignment="1">
      <alignment vertical="center"/>
    </xf>
    <xf numFmtId="176" fontId="6" fillId="0" borderId="6" xfId="1" applyNumberFormat="1" applyFont="1" applyFill="1" applyBorder="1" applyAlignment="1">
      <alignment horizontal="right" vertical="center"/>
    </xf>
    <xf numFmtId="176" fontId="6" fillId="0" borderId="172" xfId="1" applyNumberFormat="1" applyFont="1" applyFill="1" applyBorder="1" applyAlignment="1">
      <alignment horizontal="right" vertical="center"/>
    </xf>
    <xf numFmtId="176" fontId="6" fillId="0" borderId="172" xfId="1" applyNumberFormat="1" applyFont="1" applyFill="1" applyBorder="1" applyAlignment="1">
      <alignment vertical="center"/>
    </xf>
    <xf numFmtId="176" fontId="6" fillId="0" borderId="5" xfId="1" applyNumberFormat="1" applyFont="1" applyFill="1" applyBorder="1" applyAlignment="1">
      <alignment vertical="center"/>
    </xf>
    <xf numFmtId="176" fontId="6" fillId="0" borderId="15" xfId="1" applyNumberFormat="1" applyFont="1" applyFill="1" applyBorder="1" applyAlignment="1">
      <alignment vertical="center"/>
    </xf>
    <xf numFmtId="176" fontId="6" fillId="0" borderId="174" xfId="1" applyNumberFormat="1" applyFont="1" applyFill="1" applyBorder="1" applyAlignment="1">
      <alignment vertical="center"/>
    </xf>
    <xf numFmtId="176" fontId="3" fillId="0" borderId="60" xfId="1" applyNumberFormat="1" applyFont="1" applyFill="1" applyBorder="1" applyAlignment="1">
      <alignment vertical="center"/>
    </xf>
    <xf numFmtId="176" fontId="6" fillId="0" borderId="10" xfId="1" applyNumberFormat="1" applyFont="1" applyFill="1" applyBorder="1" applyAlignment="1">
      <alignment vertical="center"/>
    </xf>
    <xf numFmtId="176" fontId="6" fillId="0" borderId="14" xfId="1" applyNumberFormat="1" applyFont="1" applyFill="1" applyBorder="1" applyAlignment="1">
      <alignment vertical="center"/>
    </xf>
    <xf numFmtId="176" fontId="6" fillId="0" borderId="175" xfId="1" applyNumberFormat="1" applyFont="1" applyFill="1" applyBorder="1" applyAlignment="1">
      <alignment vertical="center"/>
    </xf>
    <xf numFmtId="176" fontId="6" fillId="0" borderId="64" xfId="1" applyNumberFormat="1" applyFont="1" applyFill="1" applyBorder="1" applyAlignment="1">
      <alignment vertical="center"/>
    </xf>
    <xf numFmtId="176" fontId="6" fillId="0" borderId="47" xfId="1" applyNumberFormat="1" applyFont="1" applyFill="1" applyBorder="1" applyAlignment="1">
      <alignment vertical="center"/>
    </xf>
    <xf numFmtId="176" fontId="3" fillId="0" borderId="66" xfId="1" applyNumberFormat="1" applyFont="1" applyFill="1" applyBorder="1" applyAlignment="1">
      <alignment vertical="center"/>
    </xf>
    <xf numFmtId="176" fontId="6" fillId="0" borderId="67" xfId="1" applyNumberFormat="1" applyFont="1" applyFill="1" applyBorder="1" applyAlignment="1">
      <alignment vertical="center"/>
    </xf>
    <xf numFmtId="176" fontId="6" fillId="0" borderId="176" xfId="1" applyNumberFormat="1" applyFont="1" applyFill="1" applyBorder="1" applyAlignment="1">
      <alignment vertical="center"/>
    </xf>
    <xf numFmtId="176" fontId="6" fillId="0" borderId="68" xfId="1" applyNumberFormat="1" applyFont="1" applyFill="1" applyBorder="1" applyAlignment="1">
      <alignment vertical="center"/>
    </xf>
    <xf numFmtId="176" fontId="6" fillId="0" borderId="80" xfId="1" applyNumberFormat="1" applyFont="1" applyFill="1" applyBorder="1" applyAlignment="1">
      <alignment vertical="center"/>
    </xf>
    <xf numFmtId="176" fontId="6" fillId="0" borderId="174" xfId="1" applyNumberFormat="1" applyFont="1" applyFill="1" applyBorder="1" applyAlignment="1">
      <alignment horizontal="right" vertical="center"/>
    </xf>
    <xf numFmtId="176" fontId="6" fillId="0" borderId="24" xfId="1" applyNumberFormat="1" applyFont="1" applyFill="1" applyBorder="1" applyAlignment="1">
      <alignment vertical="center"/>
    </xf>
    <xf numFmtId="176" fontId="6" fillId="0" borderId="177" xfId="1" applyNumberFormat="1" applyFont="1" applyFill="1" applyBorder="1" applyAlignment="1">
      <alignment vertical="center"/>
    </xf>
    <xf numFmtId="0" fontId="6" fillId="0" borderId="0" xfId="0" applyFont="1" applyAlignment="1">
      <alignment vertical="center"/>
    </xf>
    <xf numFmtId="0" fontId="3" fillId="0" borderId="13" xfId="0" applyFont="1" applyBorder="1" applyAlignment="1">
      <alignment vertical="center"/>
    </xf>
    <xf numFmtId="0" fontId="3" fillId="0" borderId="31" xfId="0" applyFont="1" applyBorder="1" applyAlignment="1">
      <alignment vertical="center"/>
    </xf>
    <xf numFmtId="0" fontId="3" fillId="0" borderId="31" xfId="0" applyFont="1" applyBorder="1" applyAlignment="1">
      <alignment horizontal="right" vertical="center"/>
    </xf>
    <xf numFmtId="0" fontId="3" fillId="3" borderId="0" xfId="0" applyFont="1" applyFill="1" applyAlignment="1">
      <alignment vertical="center"/>
    </xf>
    <xf numFmtId="0" fontId="3" fillId="3" borderId="92" xfId="0" applyFont="1" applyFill="1" applyBorder="1" applyAlignment="1">
      <alignment vertical="center"/>
    </xf>
    <xf numFmtId="0" fontId="3" fillId="3" borderId="180" xfId="0" applyFont="1" applyFill="1" applyBorder="1" applyAlignment="1">
      <alignment vertical="center"/>
    </xf>
    <xf numFmtId="0" fontId="3" fillId="0" borderId="85" xfId="0" applyFont="1" applyBorder="1" applyAlignment="1">
      <alignment vertical="center"/>
    </xf>
    <xf numFmtId="0" fontId="3" fillId="4" borderId="32" xfId="0" applyFont="1" applyFill="1" applyBorder="1" applyAlignment="1">
      <alignment vertical="center"/>
    </xf>
    <xf numFmtId="0" fontId="3" fillId="4" borderId="19" xfId="0" applyFont="1" applyFill="1" applyBorder="1" applyAlignment="1">
      <alignment vertical="center"/>
    </xf>
    <xf numFmtId="0" fontId="3" fillId="4" borderId="33" xfId="0" applyFont="1" applyFill="1" applyBorder="1" applyAlignment="1">
      <alignment vertical="center"/>
    </xf>
    <xf numFmtId="176" fontId="3" fillId="0" borderId="85" xfId="0" applyNumberFormat="1" applyFont="1" applyBorder="1" applyAlignment="1">
      <alignment vertical="center"/>
    </xf>
    <xf numFmtId="176" fontId="3" fillId="0" borderId="85" xfId="1" applyNumberFormat="1" applyFont="1" applyFill="1" applyBorder="1" applyAlignment="1">
      <alignment vertical="center"/>
    </xf>
    <xf numFmtId="176" fontId="3" fillId="0" borderId="206" xfId="1" applyNumberFormat="1" applyFont="1" applyFill="1" applyBorder="1" applyAlignment="1">
      <alignment vertical="center"/>
    </xf>
    <xf numFmtId="176" fontId="3" fillId="0" borderId="10" xfId="1" applyNumberFormat="1" applyFont="1" applyFill="1" applyBorder="1" applyAlignment="1">
      <alignment vertical="center"/>
    </xf>
    <xf numFmtId="176" fontId="3" fillId="0" borderId="106" xfId="1" applyNumberFormat="1" applyFont="1" applyFill="1" applyBorder="1" applyAlignment="1">
      <alignment vertical="center"/>
    </xf>
    <xf numFmtId="176" fontId="3" fillId="0" borderId="24" xfId="1" applyNumberFormat="1" applyFont="1" applyFill="1" applyBorder="1" applyAlignment="1">
      <alignment vertical="center"/>
    </xf>
    <xf numFmtId="176" fontId="3" fillId="0" borderId="212" xfId="1" applyNumberFormat="1" applyFont="1" applyFill="1" applyBorder="1" applyAlignment="1">
      <alignment vertical="center"/>
    </xf>
    <xf numFmtId="176" fontId="3" fillId="0" borderId="91" xfId="1" applyNumberFormat="1" applyFont="1" applyFill="1" applyBorder="1" applyAlignment="1">
      <alignment vertical="center"/>
    </xf>
    <xf numFmtId="176" fontId="3" fillId="0" borderId="63" xfId="1" applyNumberFormat="1" applyFont="1" applyFill="1" applyBorder="1" applyAlignment="1">
      <alignment vertical="center"/>
    </xf>
    <xf numFmtId="176" fontId="3" fillId="0" borderId="207" xfId="1" applyNumberFormat="1" applyFont="1" applyFill="1" applyBorder="1" applyAlignment="1">
      <alignment vertical="center"/>
    </xf>
    <xf numFmtId="176" fontId="3" fillId="0" borderId="4" xfId="1" applyNumberFormat="1" applyFont="1" applyFill="1" applyBorder="1" applyAlignment="1">
      <alignment vertical="center"/>
    </xf>
    <xf numFmtId="176" fontId="3" fillId="0" borderId="0" xfId="1" applyNumberFormat="1" applyFont="1" applyFill="1" applyBorder="1" applyAlignment="1">
      <alignment vertical="center"/>
    </xf>
    <xf numFmtId="176" fontId="3" fillId="0" borderId="23" xfId="1" applyNumberFormat="1" applyFont="1" applyFill="1" applyBorder="1" applyAlignment="1">
      <alignment vertical="center"/>
    </xf>
    <xf numFmtId="176" fontId="3" fillId="0" borderId="109" xfId="1" applyNumberFormat="1" applyFont="1" applyFill="1" applyBorder="1" applyAlignment="1">
      <alignment vertical="center"/>
    </xf>
    <xf numFmtId="176" fontId="3" fillId="0" borderId="211" xfId="1" applyNumberFormat="1" applyFont="1" applyFill="1" applyBorder="1" applyAlignment="1">
      <alignment vertical="center"/>
    </xf>
    <xf numFmtId="0" fontId="3" fillId="0" borderId="7" xfId="0" applyFont="1" applyBorder="1" applyAlignment="1">
      <alignment vertical="center" wrapText="1"/>
    </xf>
    <xf numFmtId="176" fontId="3" fillId="0" borderId="208" xfId="1" applyNumberFormat="1" applyFont="1" applyFill="1" applyBorder="1" applyAlignment="1">
      <alignment vertical="center"/>
    </xf>
    <xf numFmtId="176" fontId="3" fillId="0" borderId="5" xfId="1" applyNumberFormat="1" applyFont="1" applyFill="1" applyBorder="1" applyAlignment="1">
      <alignment vertical="center"/>
    </xf>
    <xf numFmtId="176" fontId="3" fillId="0" borderId="13" xfId="1" applyNumberFormat="1" applyFont="1" applyFill="1" applyBorder="1" applyAlignment="1">
      <alignment vertical="center"/>
    </xf>
    <xf numFmtId="176" fontId="3" fillId="0" borderId="64" xfId="1" applyNumberFormat="1" applyFont="1" applyFill="1" applyBorder="1" applyAlignment="1">
      <alignment vertical="center"/>
    </xf>
    <xf numFmtId="176" fontId="3" fillId="0" borderId="184" xfId="1" applyNumberFormat="1" applyFont="1" applyFill="1" applyBorder="1" applyAlignment="1">
      <alignment vertical="center"/>
    </xf>
    <xf numFmtId="176" fontId="3" fillId="0" borderId="65" xfId="1" applyNumberFormat="1" applyFont="1" applyFill="1" applyBorder="1" applyAlignment="1">
      <alignment vertical="center"/>
    </xf>
    <xf numFmtId="0" fontId="3" fillId="0" borderId="6" xfId="0" applyFont="1" applyBorder="1" applyAlignment="1">
      <alignment vertical="center" wrapText="1"/>
    </xf>
    <xf numFmtId="176" fontId="3" fillId="0" borderId="210" xfId="1" applyNumberFormat="1" applyFont="1" applyFill="1" applyBorder="1" applyAlignment="1">
      <alignment vertical="center"/>
    </xf>
    <xf numFmtId="176" fontId="3" fillId="0" borderId="67" xfId="1" applyNumberFormat="1" applyFont="1" applyFill="1" applyBorder="1" applyAlignment="1">
      <alignment vertical="center"/>
    </xf>
    <xf numFmtId="176" fontId="3" fillId="0" borderId="31" xfId="1" applyNumberFormat="1" applyFont="1" applyFill="1" applyBorder="1" applyAlignment="1">
      <alignment vertical="center"/>
    </xf>
    <xf numFmtId="176" fontId="3" fillId="0" borderId="68" xfId="1" applyNumberFormat="1" applyFont="1" applyFill="1" applyBorder="1" applyAlignment="1">
      <alignment vertical="center"/>
    </xf>
    <xf numFmtId="176" fontId="3" fillId="0" borderId="215" xfId="1" applyNumberFormat="1" applyFont="1" applyFill="1" applyBorder="1" applyAlignment="1">
      <alignment vertical="center"/>
    </xf>
    <xf numFmtId="176" fontId="3" fillId="0" borderId="70" xfId="1" applyNumberFormat="1" applyFont="1" applyFill="1" applyBorder="1" applyAlignment="1">
      <alignment vertical="center"/>
    </xf>
    <xf numFmtId="183" fontId="0" fillId="0" borderId="0" xfId="0" applyNumberFormat="1"/>
    <xf numFmtId="0" fontId="12" fillId="0" borderId="85" xfId="0" applyFont="1" applyBorder="1"/>
    <xf numFmtId="0" fontId="12" fillId="0" borderId="58" xfId="0" applyFont="1" applyBorder="1"/>
    <xf numFmtId="176" fontId="12" fillId="0" borderId="86" xfId="0" applyNumberFormat="1" applyFont="1" applyBorder="1"/>
    <xf numFmtId="176" fontId="12" fillId="0" borderId="81" xfId="0" applyNumberFormat="1" applyFont="1" applyBorder="1"/>
    <xf numFmtId="176" fontId="12" fillId="0" borderId="90" xfId="0" applyNumberFormat="1" applyFont="1" applyBorder="1"/>
    <xf numFmtId="176" fontId="12" fillId="0" borderId="71" xfId="0" applyNumberFormat="1" applyFont="1" applyBorder="1"/>
    <xf numFmtId="176" fontId="12" fillId="0" borderId="23" xfId="1" applyNumberFormat="1" applyFont="1" applyFill="1" applyBorder="1"/>
    <xf numFmtId="176" fontId="12" fillId="0" borderId="110" xfId="1" applyNumberFormat="1" applyFont="1" applyFill="1" applyBorder="1"/>
    <xf numFmtId="176" fontId="12" fillId="0" borderId="181" xfId="1" applyNumberFormat="1" applyFont="1" applyFill="1" applyBorder="1"/>
    <xf numFmtId="176" fontId="12" fillId="0" borderId="94" xfId="1" applyNumberFormat="1" applyFont="1" applyFill="1" applyBorder="1"/>
    <xf numFmtId="176" fontId="12" fillId="0" borderId="95" xfId="1" applyNumberFormat="1" applyFont="1" applyFill="1" applyBorder="1"/>
    <xf numFmtId="0" fontId="12" fillId="0" borderId="6" xfId="0" applyFont="1" applyBorder="1"/>
    <xf numFmtId="176" fontId="12" fillId="0" borderId="116" xfId="1" applyNumberFormat="1" applyFont="1" applyFill="1" applyBorder="1"/>
    <xf numFmtId="176" fontId="12" fillId="0" borderId="182" xfId="1" applyNumberFormat="1" applyFont="1" applyFill="1" applyBorder="1"/>
    <xf numFmtId="176" fontId="12" fillId="0" borderId="99" xfId="1" applyNumberFormat="1" applyFont="1" applyFill="1" applyBorder="1"/>
    <xf numFmtId="176" fontId="12" fillId="0" borderId="100" xfId="1" applyNumberFormat="1" applyFont="1" applyFill="1" applyBorder="1"/>
    <xf numFmtId="176" fontId="12" fillId="0" borderId="114" xfId="1" applyNumberFormat="1" applyFont="1" applyFill="1" applyBorder="1"/>
    <xf numFmtId="176" fontId="12" fillId="0" borderId="179" xfId="1" applyNumberFormat="1" applyFont="1" applyFill="1" applyBorder="1"/>
    <xf numFmtId="0" fontId="12" fillId="0" borderId="101" xfId="0" applyFont="1" applyBorder="1"/>
    <xf numFmtId="176" fontId="12" fillId="0" borderId="96" xfId="1" applyNumberFormat="1" applyFont="1" applyFill="1" applyBorder="1"/>
    <xf numFmtId="176" fontId="12" fillId="0" borderId="166" xfId="1" applyNumberFormat="1" applyFont="1" applyFill="1" applyBorder="1"/>
    <xf numFmtId="176" fontId="12" fillId="0" borderId="183" xfId="1" applyNumberFormat="1" applyFont="1" applyFill="1" applyBorder="1"/>
    <xf numFmtId="176" fontId="12" fillId="0" borderId="97" xfId="1" applyNumberFormat="1" applyFont="1" applyFill="1" applyBorder="1"/>
    <xf numFmtId="176" fontId="12" fillId="0" borderId="98" xfId="1" applyNumberFormat="1" applyFont="1" applyFill="1" applyBorder="1"/>
    <xf numFmtId="176" fontId="12" fillId="0" borderId="52" xfId="1" applyNumberFormat="1" applyFont="1" applyFill="1" applyBorder="1" applyAlignment="1">
      <alignment vertical="center"/>
    </xf>
    <xf numFmtId="176" fontId="12" fillId="0" borderId="4" xfId="1" applyNumberFormat="1" applyFont="1" applyFill="1" applyBorder="1" applyAlignment="1">
      <alignment vertical="center"/>
    </xf>
    <xf numFmtId="176" fontId="12" fillId="0" borderId="53" xfId="1" applyNumberFormat="1" applyFont="1" applyFill="1" applyBorder="1" applyAlignment="1">
      <alignment vertical="center"/>
    </xf>
    <xf numFmtId="176" fontId="12" fillId="0" borderId="54" xfId="1" applyNumberFormat="1" applyFont="1" applyFill="1" applyBorder="1" applyAlignment="1">
      <alignment vertical="center"/>
    </xf>
    <xf numFmtId="176" fontId="12" fillId="0" borderId="55" xfId="1" applyNumberFormat="1" applyFont="1" applyFill="1" applyBorder="1" applyAlignment="1">
      <alignment vertical="center"/>
    </xf>
    <xf numFmtId="176" fontId="12" fillId="0" borderId="109" xfId="1" applyNumberFormat="1" applyFont="1" applyFill="1" applyBorder="1" applyAlignment="1">
      <alignment vertical="center"/>
    </xf>
    <xf numFmtId="176" fontId="12" fillId="0" borderId="23" xfId="1" applyNumberFormat="1" applyFont="1" applyFill="1" applyBorder="1" applyAlignment="1">
      <alignment vertical="center"/>
    </xf>
    <xf numFmtId="176" fontId="12" fillId="0" borderId="122" xfId="1" applyNumberFormat="1" applyFont="1" applyFill="1" applyBorder="1" applyAlignment="1">
      <alignment vertical="center"/>
    </xf>
    <xf numFmtId="176" fontId="12" fillId="0" borderId="234" xfId="1" applyNumberFormat="1" applyFont="1" applyFill="1" applyBorder="1" applyAlignment="1">
      <alignment vertical="center"/>
    </xf>
    <xf numFmtId="176" fontId="12" fillId="0" borderId="179" xfId="1" applyNumberFormat="1" applyFont="1" applyFill="1" applyBorder="1" applyAlignment="1">
      <alignment vertical="center"/>
    </xf>
    <xf numFmtId="176" fontId="12" fillId="0" borderId="30" xfId="1" applyNumberFormat="1" applyFont="1" applyFill="1" applyBorder="1" applyAlignment="1">
      <alignment vertical="center"/>
    </xf>
    <xf numFmtId="176" fontId="12" fillId="0" borderId="5" xfId="1" applyNumberFormat="1" applyFont="1" applyFill="1" applyBorder="1" applyAlignment="1">
      <alignment vertical="center"/>
    </xf>
    <xf numFmtId="176" fontId="12" fillId="0" borderId="64" xfId="1" applyNumberFormat="1" applyFont="1" applyFill="1" applyBorder="1" applyAlignment="1">
      <alignment vertical="center"/>
    </xf>
    <xf numFmtId="176" fontId="12" fillId="0" borderId="60" xfId="1" applyNumberFormat="1" applyFont="1" applyFill="1" applyBorder="1" applyAlignment="1">
      <alignment vertical="center"/>
    </xf>
    <xf numFmtId="176" fontId="12" fillId="0" borderId="10" xfId="1" applyNumberFormat="1" applyFont="1" applyFill="1" applyBorder="1" applyAlignment="1">
      <alignment vertical="center"/>
    </xf>
    <xf numFmtId="176" fontId="12" fillId="0" borderId="61" xfId="1" applyNumberFormat="1" applyFont="1" applyFill="1" applyBorder="1" applyAlignment="1">
      <alignment vertical="center"/>
    </xf>
    <xf numFmtId="176" fontId="12" fillId="0" borderId="62" xfId="1" applyNumberFormat="1" applyFont="1" applyFill="1" applyBorder="1" applyAlignment="1">
      <alignment vertical="center"/>
    </xf>
    <xf numFmtId="176" fontId="12" fillId="0" borderId="63" xfId="1" applyNumberFormat="1" applyFont="1" applyFill="1" applyBorder="1" applyAlignment="1">
      <alignment vertical="center"/>
    </xf>
    <xf numFmtId="176" fontId="12" fillId="0" borderId="66" xfId="1" applyNumberFormat="1" applyFont="1" applyFill="1" applyBorder="1" applyAlignment="1">
      <alignment vertical="center"/>
    </xf>
    <xf numFmtId="176" fontId="12" fillId="0" borderId="67" xfId="1" applyNumberFormat="1" applyFont="1" applyFill="1" applyBorder="1" applyAlignment="1">
      <alignment vertical="center"/>
    </xf>
    <xf numFmtId="176" fontId="12" fillId="0" borderId="68" xfId="1" applyNumberFormat="1" applyFont="1" applyFill="1" applyBorder="1" applyAlignment="1">
      <alignment vertical="center"/>
    </xf>
    <xf numFmtId="176" fontId="12" fillId="0" borderId="69" xfId="1" applyNumberFormat="1" applyFont="1" applyFill="1" applyBorder="1" applyAlignment="1">
      <alignment vertical="center"/>
    </xf>
    <xf numFmtId="176" fontId="12" fillId="0" borderId="70" xfId="1" applyNumberFormat="1" applyFont="1" applyFill="1" applyBorder="1" applyAlignment="1">
      <alignment vertical="center"/>
    </xf>
    <xf numFmtId="176" fontId="3" fillId="0" borderId="111" xfId="0" applyNumberFormat="1" applyFont="1" applyBorder="1" applyAlignment="1">
      <alignment horizontal="right"/>
    </xf>
    <xf numFmtId="176" fontId="12" fillId="0" borderId="212" xfId="1" applyNumberFormat="1" applyFont="1" applyFill="1" applyBorder="1"/>
    <xf numFmtId="0" fontId="3" fillId="0" borderId="10" xfId="0" applyFont="1" applyBorder="1" applyAlignment="1">
      <alignment horizontal="right" wrapText="1"/>
    </xf>
    <xf numFmtId="0" fontId="3" fillId="0" borderId="15" xfId="0" applyFont="1" applyBorder="1" applyAlignment="1">
      <alignment horizontal="right" wrapText="1"/>
    </xf>
    <xf numFmtId="0" fontId="3" fillId="0" borderId="14" xfId="0" applyFont="1" applyBorder="1" applyAlignment="1">
      <alignment horizontal="right" wrapText="1"/>
    </xf>
    <xf numFmtId="0" fontId="3" fillId="0" borderId="5" xfId="0" applyFont="1" applyBorder="1" applyAlignment="1">
      <alignment horizontal="right" vertical="center" wrapText="1"/>
    </xf>
    <xf numFmtId="0" fontId="3" fillId="0" borderId="10" xfId="0" applyFont="1" applyBorder="1" applyAlignment="1">
      <alignment horizontal="right" vertical="center"/>
    </xf>
    <xf numFmtId="0" fontId="3" fillId="0" borderId="10" xfId="0" applyFont="1" applyBorder="1" applyAlignment="1">
      <alignment horizontal="right" vertical="center" wrapText="1"/>
    </xf>
    <xf numFmtId="176" fontId="12" fillId="0" borderId="87" xfId="1" applyNumberFormat="1" applyFont="1" applyFill="1" applyBorder="1"/>
    <xf numFmtId="176" fontId="12" fillId="0" borderId="106" xfId="1" applyNumberFormat="1" applyFont="1" applyFill="1" applyBorder="1"/>
    <xf numFmtId="176" fontId="12" fillId="0" borderId="91" xfId="1" applyNumberFormat="1" applyFont="1" applyFill="1" applyBorder="1"/>
    <xf numFmtId="176" fontId="12" fillId="0" borderId="14" xfId="1" applyNumberFormat="1" applyFont="1" applyFill="1" applyBorder="1"/>
    <xf numFmtId="176" fontId="12" fillId="0" borderId="46" xfId="1" applyNumberFormat="1" applyFont="1" applyFill="1" applyBorder="1"/>
    <xf numFmtId="176" fontId="12" fillId="0" borderId="28" xfId="1" applyNumberFormat="1" applyFont="1" applyFill="1" applyBorder="1" applyAlignment="1">
      <alignment vertical="center"/>
    </xf>
    <xf numFmtId="176" fontId="12" fillId="0" borderId="65" xfId="1" applyNumberFormat="1" applyFont="1" applyFill="1" applyBorder="1" applyAlignment="1">
      <alignment vertical="center"/>
    </xf>
    <xf numFmtId="176" fontId="3" fillId="0" borderId="122" xfId="1" applyNumberFormat="1" applyFont="1" applyFill="1" applyBorder="1" applyAlignment="1">
      <alignment vertical="center"/>
    </xf>
    <xf numFmtId="176" fontId="3" fillId="0" borderId="55" xfId="1" applyNumberFormat="1" applyFont="1" applyFill="1" applyBorder="1" applyAlignment="1">
      <alignment vertical="center"/>
    </xf>
    <xf numFmtId="176" fontId="3" fillId="0" borderId="214" xfId="1" applyNumberFormat="1" applyFont="1" applyFill="1" applyBorder="1" applyAlignment="1">
      <alignment vertical="center"/>
    </xf>
    <xf numFmtId="176" fontId="3" fillId="0" borderId="181" xfId="1" applyNumberFormat="1" applyFont="1" applyFill="1" applyBorder="1" applyAlignment="1">
      <alignment vertical="center"/>
    </xf>
    <xf numFmtId="176" fontId="3" fillId="0" borderId="179" xfId="1" applyNumberFormat="1" applyFont="1" applyFill="1" applyBorder="1" applyAlignment="1">
      <alignment vertical="center"/>
    </xf>
    <xf numFmtId="176" fontId="3" fillId="0" borderId="61" xfId="1" applyNumberFormat="1" applyFont="1" applyFill="1" applyBorder="1" applyAlignment="1">
      <alignment vertical="center"/>
    </xf>
    <xf numFmtId="176" fontId="3" fillId="0" borderId="24" xfId="0" applyNumberFormat="1" applyFont="1" applyBorder="1" applyAlignment="1">
      <alignment horizontal="right"/>
    </xf>
    <xf numFmtId="0" fontId="6" fillId="0" borderId="81" xfId="0" applyFont="1" applyBorder="1" applyAlignment="1">
      <alignment vertical="center"/>
    </xf>
    <xf numFmtId="0" fontId="6" fillId="0" borderId="14" xfId="0" applyFont="1" applyBorder="1" applyAlignment="1">
      <alignment vertical="center"/>
    </xf>
    <xf numFmtId="182" fontId="3" fillId="0" borderId="119" xfId="0" applyNumberFormat="1" applyFont="1" applyBorder="1"/>
    <xf numFmtId="38" fontId="3" fillId="9" borderId="7" xfId="2" applyFont="1" applyFill="1" applyBorder="1" applyAlignment="1">
      <alignment horizontal="right"/>
    </xf>
    <xf numFmtId="184" fontId="23" fillId="0" borderId="0" xfId="0" applyNumberFormat="1" applyFont="1"/>
    <xf numFmtId="184" fontId="24" fillId="0" borderId="0" xfId="0" applyNumberFormat="1" applyFont="1"/>
    <xf numFmtId="38" fontId="3" fillId="0" borderId="34" xfId="0" applyNumberFormat="1" applyFont="1" applyBorder="1" applyAlignment="1">
      <alignment horizontal="right"/>
    </xf>
    <xf numFmtId="0" fontId="25" fillId="0" borderId="0" xfId="0" applyFont="1"/>
    <xf numFmtId="184" fontId="26" fillId="0" borderId="0" xfId="0" applyNumberFormat="1" applyFont="1"/>
    <xf numFmtId="176" fontId="6" fillId="0" borderId="0" xfId="0" applyNumberFormat="1" applyFont="1"/>
    <xf numFmtId="0" fontId="4" fillId="0" borderId="0" xfId="0" applyFont="1"/>
    <xf numFmtId="184" fontId="27" fillId="0" borderId="0" xfId="0" applyNumberFormat="1" applyFont="1"/>
    <xf numFmtId="184" fontId="28" fillId="0" borderId="0" xfId="0" applyNumberFormat="1" applyFont="1"/>
    <xf numFmtId="187" fontId="28" fillId="0" borderId="0" xfId="0" applyNumberFormat="1" applyFont="1" applyAlignment="1">
      <alignment vertical="center"/>
    </xf>
    <xf numFmtId="0" fontId="29" fillId="0" borderId="0" xfId="0" applyFont="1"/>
    <xf numFmtId="0" fontId="28" fillId="0" borderId="0" xfId="0" applyFont="1"/>
    <xf numFmtId="180" fontId="3" fillId="0" borderId="21" xfId="0" applyNumberFormat="1" applyFont="1" applyBorder="1" applyAlignment="1">
      <alignment horizontal="right" vertical="center"/>
    </xf>
    <xf numFmtId="0" fontId="3" fillId="0" borderId="7" xfId="0" applyFont="1" applyBorder="1" applyAlignment="1">
      <alignment horizontal="right"/>
    </xf>
    <xf numFmtId="0" fontId="3" fillId="0" borderId="94" xfId="0" applyFont="1" applyBorder="1" applyAlignment="1">
      <alignment horizontal="right"/>
    </xf>
    <xf numFmtId="38" fontId="3" fillId="0" borderId="78" xfId="2" applyFont="1" applyFill="1" applyBorder="1" applyAlignment="1">
      <alignment horizontal="right"/>
    </xf>
    <xf numFmtId="0" fontId="3" fillId="4" borderId="89" xfId="0" applyFont="1" applyFill="1" applyBorder="1" applyAlignment="1">
      <alignment vertical="center" wrapText="1"/>
    </xf>
    <xf numFmtId="176" fontId="3" fillId="0" borderId="72" xfId="1" applyNumberFormat="1" applyFont="1" applyFill="1" applyBorder="1" applyAlignment="1"/>
    <xf numFmtId="176" fontId="3" fillId="0" borderId="114" xfId="1" applyNumberFormat="1" applyFont="1" applyFill="1" applyBorder="1"/>
    <xf numFmtId="176" fontId="3" fillId="0" borderId="121" xfId="1" applyNumberFormat="1" applyFont="1" applyFill="1" applyBorder="1"/>
    <xf numFmtId="0" fontId="0" fillId="0" borderId="95" xfId="0" applyBorder="1" applyAlignment="1">
      <alignment horizontal="right"/>
    </xf>
    <xf numFmtId="0" fontId="0" fillId="0" borderId="100" xfId="0" applyBorder="1" applyAlignment="1">
      <alignment horizontal="right"/>
    </xf>
    <xf numFmtId="38" fontId="3" fillId="0" borderId="164" xfId="2" applyFont="1" applyFill="1" applyBorder="1" applyAlignment="1">
      <alignment horizontal="right"/>
    </xf>
    <xf numFmtId="0" fontId="30" fillId="0" borderId="0" xfId="0" applyFont="1"/>
    <xf numFmtId="0" fontId="3" fillId="0" borderId="10" xfId="0" applyFont="1" applyBorder="1" applyAlignment="1">
      <alignment justifyLastLine="1"/>
    </xf>
    <xf numFmtId="0" fontId="3" fillId="0" borderId="5" xfId="0" applyFont="1" applyBorder="1" applyAlignment="1">
      <alignment wrapText="1"/>
    </xf>
    <xf numFmtId="0" fontId="3" fillId="0" borderId="23" xfId="0" applyFont="1" applyBorder="1" applyAlignment="1">
      <alignment wrapText="1"/>
    </xf>
    <xf numFmtId="0" fontId="3" fillId="0" borderId="10" xfId="0" applyFont="1" applyBorder="1" applyAlignment="1">
      <alignment wrapText="1"/>
    </xf>
    <xf numFmtId="0" fontId="3" fillId="0" borderId="15" xfId="0" applyFont="1" applyBorder="1" applyAlignment="1">
      <alignment wrapText="1"/>
    </xf>
    <xf numFmtId="0" fontId="3" fillId="0" borderId="95" xfId="0" applyFont="1" applyBorder="1" applyAlignment="1">
      <alignment wrapText="1"/>
    </xf>
    <xf numFmtId="0" fontId="3" fillId="0" borderId="100" xfId="0" applyFont="1" applyBorder="1" applyAlignment="1">
      <alignment wrapText="1"/>
    </xf>
    <xf numFmtId="176" fontId="31" fillId="0" borderId="23" xfId="1" applyNumberFormat="1" applyFont="1" applyBorder="1"/>
    <xf numFmtId="176" fontId="12" fillId="0" borderId="0" xfId="0" applyNumberFormat="1" applyFont="1"/>
    <xf numFmtId="176" fontId="12" fillId="0" borderId="197" xfId="0" applyNumberFormat="1" applyFont="1" applyBorder="1"/>
    <xf numFmtId="176" fontId="12" fillId="0" borderId="234" xfId="0" applyNumberFormat="1" applyFont="1" applyBorder="1"/>
    <xf numFmtId="176" fontId="12" fillId="0" borderId="198" xfId="0" applyNumberFormat="1" applyFont="1" applyBorder="1"/>
    <xf numFmtId="176" fontId="12" fillId="0" borderId="200" xfId="0" applyNumberFormat="1" applyFont="1" applyBorder="1"/>
    <xf numFmtId="0" fontId="3" fillId="4" borderId="168" xfId="0" applyFont="1" applyFill="1" applyBorder="1" applyAlignment="1">
      <alignment horizontal="center" vertical="center"/>
    </xf>
    <xf numFmtId="176" fontId="3" fillId="0" borderId="47" xfId="1" applyNumberFormat="1" applyFont="1" applyFill="1" applyBorder="1" applyAlignment="1">
      <alignment horizontal="right" vertical="center"/>
    </xf>
    <xf numFmtId="176" fontId="3" fillId="0" borderId="0" xfId="1" applyNumberFormat="1" applyFont="1" applyFill="1" applyBorder="1"/>
    <xf numFmtId="0" fontId="33" fillId="0" borderId="0" xfId="0" applyFont="1"/>
    <xf numFmtId="0" fontId="33" fillId="0" borderId="34" xfId="0" applyFont="1" applyBorder="1" applyAlignment="1">
      <alignment horizontal="right" wrapText="1"/>
    </xf>
    <xf numFmtId="176" fontId="3" fillId="0" borderId="109" xfId="1" applyNumberFormat="1" applyFont="1" applyFill="1" applyBorder="1"/>
    <xf numFmtId="38" fontId="3" fillId="0" borderId="77" xfId="0" applyNumberFormat="1" applyFont="1" applyBorder="1" applyAlignment="1">
      <alignment horizontal="right" wrapText="1"/>
    </xf>
    <xf numFmtId="38" fontId="3" fillId="0" borderId="35" xfId="0" applyNumberFormat="1" applyFont="1" applyBorder="1" applyAlignment="1">
      <alignment horizontal="right" wrapText="1"/>
    </xf>
    <xf numFmtId="0" fontId="3" fillId="0" borderId="23" xfId="0" applyFont="1" applyBorder="1" applyAlignment="1">
      <alignment horizontal="right" wrapText="1"/>
    </xf>
    <xf numFmtId="38" fontId="3" fillId="0" borderId="34" xfId="0" applyNumberFormat="1" applyFont="1" applyBorder="1" applyAlignment="1">
      <alignment horizontal="right" wrapText="1"/>
    </xf>
    <xf numFmtId="38" fontId="3" fillId="0" borderId="78" xfId="0" applyNumberFormat="1" applyFont="1" applyBorder="1" applyAlignment="1">
      <alignment horizontal="right" wrapText="1"/>
    </xf>
    <xf numFmtId="38" fontId="3" fillId="0" borderId="102" xfId="0" applyNumberFormat="1" applyFont="1" applyBorder="1" applyAlignment="1">
      <alignment horizontal="right" wrapText="1"/>
    </xf>
    <xf numFmtId="38" fontId="3" fillId="0" borderId="77" xfId="0" applyNumberFormat="1" applyFont="1" applyBorder="1" applyAlignment="1">
      <alignment wrapText="1"/>
    </xf>
    <xf numFmtId="38" fontId="3" fillId="0" borderId="3" xfId="0" applyNumberFormat="1" applyFont="1" applyBorder="1" applyAlignment="1">
      <alignment wrapText="1"/>
    </xf>
    <xf numFmtId="38" fontId="3" fillId="0" borderId="34" xfId="0" applyNumberFormat="1" applyFont="1" applyBorder="1" applyAlignment="1">
      <alignment wrapText="1"/>
    </xf>
    <xf numFmtId="38" fontId="3" fillId="0" borderId="34" xfId="0" applyNumberFormat="1" applyFont="1" applyBorder="1" applyAlignment="1">
      <alignment justifyLastLine="1"/>
    </xf>
    <xf numFmtId="38" fontId="3" fillId="0" borderId="79" xfId="0" applyNumberFormat="1" applyFont="1" applyBorder="1" applyAlignment="1">
      <alignment wrapText="1"/>
    </xf>
    <xf numFmtId="38" fontId="3" fillId="0" borderId="7" xfId="0" applyNumberFormat="1" applyFont="1" applyBorder="1" applyAlignment="1">
      <alignment wrapText="1"/>
    </xf>
    <xf numFmtId="38" fontId="3" fillId="0" borderId="119" xfId="0" applyNumberFormat="1" applyFont="1" applyBorder="1" applyAlignment="1">
      <alignment wrapText="1"/>
    </xf>
    <xf numFmtId="38" fontId="3" fillId="0" borderId="163" xfId="0" applyNumberFormat="1" applyFont="1" applyBorder="1" applyAlignment="1">
      <alignment wrapText="1"/>
    </xf>
    <xf numFmtId="176" fontId="31" fillId="0" borderId="10" xfId="1" applyNumberFormat="1" applyFont="1" applyBorder="1" applyAlignment="1">
      <alignment horizontal="right" vertical="center"/>
    </xf>
    <xf numFmtId="0" fontId="3" fillId="0" borderId="83" xfId="0" applyFont="1" applyBorder="1"/>
    <xf numFmtId="176" fontId="3" fillId="0" borderId="100" xfId="1" applyNumberFormat="1" applyFont="1" applyFill="1" applyBorder="1"/>
    <xf numFmtId="0" fontId="3" fillId="0" borderId="75" xfId="0" applyFont="1" applyBorder="1" applyAlignment="1">
      <alignment vertical="center"/>
    </xf>
    <xf numFmtId="0" fontId="3" fillId="0" borderId="59" xfId="0" applyFont="1" applyBorder="1" applyAlignment="1">
      <alignment horizontal="right"/>
    </xf>
    <xf numFmtId="0" fontId="3" fillId="0" borderId="203" xfId="0" applyFont="1" applyBorder="1" applyAlignment="1">
      <alignment horizontal="right"/>
    </xf>
    <xf numFmtId="0" fontId="3" fillId="0" borderId="51" xfId="0" applyFont="1" applyBorder="1" applyAlignment="1">
      <alignment horizontal="right"/>
    </xf>
    <xf numFmtId="0" fontId="3" fillId="0" borderId="55" xfId="0" applyFont="1" applyBorder="1" applyAlignment="1">
      <alignment horizontal="right"/>
    </xf>
    <xf numFmtId="0" fontId="3" fillId="0" borderId="194" xfId="0" applyFont="1" applyBorder="1" applyAlignment="1">
      <alignment horizontal="right"/>
    </xf>
    <xf numFmtId="0" fontId="3" fillId="0" borderId="179" xfId="0" applyFont="1" applyBorder="1" applyAlignment="1">
      <alignment horizontal="right"/>
    </xf>
    <xf numFmtId="38" fontId="3" fillId="0" borderId="51" xfId="2" applyFont="1" applyBorder="1" applyAlignment="1">
      <alignment horizontal="right"/>
    </xf>
    <xf numFmtId="38" fontId="3" fillId="0" borderId="55" xfId="2" applyFont="1" applyBorder="1" applyAlignment="1">
      <alignment horizontal="right"/>
    </xf>
    <xf numFmtId="38" fontId="3" fillId="0" borderId="178" xfId="2" applyFont="1" applyFill="1" applyBorder="1" applyAlignment="1">
      <alignment horizontal="right"/>
    </xf>
    <xf numFmtId="38" fontId="3" fillId="0" borderId="235" xfId="2" applyFont="1" applyFill="1" applyBorder="1" applyAlignment="1">
      <alignment horizontal="right"/>
    </xf>
    <xf numFmtId="38" fontId="3" fillId="0" borderId="235" xfId="2" applyFont="1" applyBorder="1"/>
    <xf numFmtId="0" fontId="3" fillId="3" borderId="12" xfId="0" applyFont="1" applyFill="1" applyBorder="1" applyAlignment="1">
      <alignment horizontal="center" vertical="center" textRotation="255" wrapText="1"/>
    </xf>
    <xf numFmtId="0" fontId="3" fillId="3" borderId="83" xfId="0" applyFont="1" applyFill="1" applyBorder="1" applyAlignment="1">
      <alignment horizontal="center" vertical="center" textRotation="255" wrapText="1"/>
    </xf>
    <xf numFmtId="176" fontId="3" fillId="0" borderId="46" xfId="1" applyNumberFormat="1" applyFont="1" applyFill="1" applyBorder="1" applyAlignment="1">
      <alignment horizontal="right"/>
    </xf>
    <xf numFmtId="176" fontId="3" fillId="0" borderId="95" xfId="1" applyNumberFormat="1" applyFont="1" applyFill="1" applyBorder="1" applyAlignment="1">
      <alignment horizontal="right"/>
    </xf>
    <xf numFmtId="176" fontId="3" fillId="0" borderId="100" xfId="1" applyNumberFormat="1" applyFont="1" applyFill="1" applyBorder="1" applyAlignment="1">
      <alignment horizontal="right"/>
    </xf>
    <xf numFmtId="176" fontId="3" fillId="0" borderId="96" xfId="1" applyNumberFormat="1" applyFont="1" applyFill="1" applyBorder="1" applyAlignment="1">
      <alignment horizontal="right"/>
    </xf>
    <xf numFmtId="176" fontId="3" fillId="0" borderId="98" xfId="1" applyNumberFormat="1" applyFont="1" applyFill="1" applyBorder="1" applyAlignment="1">
      <alignment horizontal="right"/>
    </xf>
    <xf numFmtId="0" fontId="3" fillId="3" borderId="222" xfId="0" applyFont="1" applyFill="1" applyBorder="1" applyAlignment="1">
      <alignment horizontal="center" vertical="top" textRotation="255"/>
    </xf>
    <xf numFmtId="0" fontId="3" fillId="3" borderId="12" xfId="0" applyFont="1" applyFill="1" applyBorder="1" applyAlignment="1">
      <alignment horizontal="right"/>
    </xf>
    <xf numFmtId="0" fontId="3" fillId="3" borderId="12" xfId="0" applyFont="1" applyFill="1" applyBorder="1" applyAlignment="1">
      <alignment wrapText="1"/>
    </xf>
    <xf numFmtId="0" fontId="3" fillId="3" borderId="12" xfId="0" applyFont="1" applyFill="1" applyBorder="1" applyAlignment="1">
      <alignment horizontal="right" wrapText="1"/>
    </xf>
    <xf numFmtId="0" fontId="3" fillId="3" borderId="241" xfId="0" applyFont="1" applyFill="1" applyBorder="1" applyAlignment="1">
      <alignment wrapText="1"/>
    </xf>
    <xf numFmtId="0" fontId="3" fillId="0" borderId="242" xfId="0" applyFont="1" applyBorder="1"/>
    <xf numFmtId="0" fontId="3" fillId="3" borderId="196" xfId="0" applyFont="1" applyFill="1" applyBorder="1"/>
    <xf numFmtId="176" fontId="31" fillId="0" borderId="95" xfId="1" applyNumberFormat="1" applyFont="1" applyBorder="1"/>
    <xf numFmtId="0" fontId="3" fillId="0" borderId="101" xfId="0" applyFont="1" applyBorder="1" applyAlignment="1">
      <alignment horizontal="right" shrinkToFit="1"/>
    </xf>
    <xf numFmtId="0" fontId="3" fillId="0" borderId="34" xfId="0" applyFont="1" applyBorder="1" applyAlignment="1">
      <alignment shrinkToFit="1"/>
    </xf>
    <xf numFmtId="0" fontId="3" fillId="0" borderId="102" xfId="0" applyFont="1" applyBorder="1" applyAlignment="1">
      <alignment shrinkToFit="1"/>
    </xf>
    <xf numFmtId="0" fontId="3" fillId="0" borderId="60" xfId="0" applyFont="1" applyBorder="1" applyAlignment="1">
      <alignment horizontal="right" shrinkToFit="1"/>
    </xf>
    <xf numFmtId="176" fontId="4" fillId="0" borderId="10" xfId="1" applyNumberFormat="1" applyFont="1" applyFill="1" applyBorder="1" applyAlignment="1">
      <alignment shrinkToFit="1"/>
    </xf>
    <xf numFmtId="176" fontId="4" fillId="0" borderId="14" xfId="1" applyNumberFormat="1" applyFont="1" applyFill="1" applyBorder="1" applyAlignment="1">
      <alignment shrinkToFit="1"/>
    </xf>
    <xf numFmtId="176" fontId="4" fillId="0" borderId="46" xfId="1" applyNumberFormat="1" applyFont="1" applyFill="1" applyBorder="1" applyAlignment="1">
      <alignment shrinkToFit="1"/>
    </xf>
    <xf numFmtId="0" fontId="3" fillId="0" borderId="107" xfId="0" applyFont="1" applyBorder="1" applyAlignment="1">
      <alignment horizontal="right" shrinkToFit="1"/>
    </xf>
    <xf numFmtId="0" fontId="3" fillId="0" borderId="77" xfId="0" applyFont="1" applyBorder="1" applyAlignment="1">
      <alignment shrinkToFit="1"/>
    </xf>
    <xf numFmtId="0" fontId="3" fillId="0" borderId="163" xfId="0" applyFont="1" applyBorder="1" applyAlignment="1">
      <alignment shrinkToFit="1"/>
    </xf>
    <xf numFmtId="0" fontId="3" fillId="0" borderId="52" xfId="0" applyFont="1" applyBorder="1" applyAlignment="1">
      <alignment horizontal="right" shrinkToFit="1"/>
    </xf>
    <xf numFmtId="176" fontId="31" fillId="0" borderId="23" xfId="1" applyNumberFormat="1" applyFont="1" applyBorder="1" applyAlignment="1">
      <alignment horizontal="right" shrinkToFit="1"/>
    </xf>
    <xf numFmtId="0" fontId="4" fillId="0" borderId="52" xfId="0" applyFont="1" applyBorder="1" applyAlignment="1">
      <alignment horizontal="right" shrinkToFit="1"/>
    </xf>
    <xf numFmtId="176" fontId="4" fillId="0" borderId="111" xfId="1" applyNumberFormat="1" applyFont="1" applyFill="1" applyBorder="1" applyAlignment="1">
      <alignment horizontal="right" shrinkToFit="1"/>
    </xf>
    <xf numFmtId="0" fontId="3" fillId="0" borderId="30" xfId="0" applyFont="1" applyBorder="1" applyAlignment="1">
      <alignment horizontal="right" shrinkToFit="1"/>
    </xf>
    <xf numFmtId="0" fontId="3" fillId="0" borderId="113" xfId="0" applyFont="1" applyBorder="1" applyAlignment="1">
      <alignment horizontal="right" shrinkToFit="1"/>
    </xf>
    <xf numFmtId="176" fontId="4" fillId="0" borderId="24" xfId="1" applyNumberFormat="1" applyFont="1" applyFill="1" applyBorder="1" applyAlignment="1">
      <alignment horizontal="right" shrinkToFit="1"/>
    </xf>
    <xf numFmtId="176" fontId="31" fillId="0" borderId="24" xfId="1" applyNumberFormat="1" applyFont="1" applyBorder="1" applyAlignment="1">
      <alignment horizontal="right" shrinkToFit="1"/>
    </xf>
    <xf numFmtId="0" fontId="3" fillId="0" borderId="35" xfId="0" applyFont="1" applyBorder="1" applyAlignment="1">
      <alignment shrinkToFit="1"/>
    </xf>
    <xf numFmtId="0" fontId="3" fillId="0" borderId="76" xfId="0" applyFont="1" applyBorder="1" applyAlignment="1">
      <alignment shrinkToFit="1"/>
    </xf>
    <xf numFmtId="176" fontId="4" fillId="0" borderId="45" xfId="1" applyNumberFormat="1" applyFont="1" applyFill="1" applyBorder="1" applyAlignment="1">
      <alignment horizontal="right" shrinkToFit="1"/>
    </xf>
    <xf numFmtId="176" fontId="4" fillId="0" borderId="5" xfId="1" applyNumberFormat="1" applyFont="1" applyFill="1" applyBorder="1" applyAlignment="1">
      <alignment horizontal="right" shrinkToFit="1"/>
    </xf>
    <xf numFmtId="9" fontId="6" fillId="0" borderId="4" xfId="1" applyFont="1" applyFill="1" applyBorder="1" applyAlignment="1">
      <alignment horizontal="right" shrinkToFit="1"/>
    </xf>
    <xf numFmtId="176" fontId="6" fillId="0" borderId="6" xfId="1" applyNumberFormat="1" applyFont="1" applyFill="1" applyBorder="1" applyAlignment="1">
      <alignment horizontal="right" shrinkToFit="1"/>
    </xf>
    <xf numFmtId="176" fontId="4" fillId="0" borderId="24" xfId="1" applyNumberFormat="1" applyFont="1" applyFill="1" applyBorder="1" applyAlignment="1">
      <alignment shrinkToFit="1"/>
    </xf>
    <xf numFmtId="176" fontId="4" fillId="0" borderId="23" xfId="1" applyNumberFormat="1" applyFont="1" applyFill="1" applyBorder="1" applyAlignment="1">
      <alignment shrinkToFit="1"/>
    </xf>
    <xf numFmtId="176" fontId="4" fillId="0" borderId="94" xfId="1" applyNumberFormat="1" applyFont="1" applyFill="1" applyBorder="1" applyAlignment="1">
      <alignment shrinkToFit="1"/>
    </xf>
    <xf numFmtId="176" fontId="4" fillId="0" borderId="95" xfId="1" applyNumberFormat="1" applyFont="1" applyFill="1" applyBorder="1" applyAlignment="1">
      <alignment shrinkToFit="1"/>
    </xf>
    <xf numFmtId="0" fontId="3" fillId="0" borderId="66" xfId="0" applyFont="1" applyBorder="1" applyAlignment="1">
      <alignment horizontal="right" vertical="center" shrinkToFit="1"/>
    </xf>
    <xf numFmtId="176" fontId="4" fillId="0" borderId="67" xfId="1" applyNumberFormat="1" applyFont="1" applyFill="1" applyBorder="1" applyAlignment="1">
      <alignment shrinkToFit="1"/>
    </xf>
    <xf numFmtId="176" fontId="4" fillId="0" borderId="176" xfId="1" applyNumberFormat="1" applyFont="1" applyFill="1" applyBorder="1" applyAlignment="1">
      <alignment shrinkToFit="1"/>
    </xf>
    <xf numFmtId="176" fontId="4" fillId="0" borderId="176" xfId="1" applyNumberFormat="1" applyFont="1" applyFill="1" applyBorder="1" applyAlignment="1">
      <alignment horizontal="right" shrinkToFit="1"/>
    </xf>
    <xf numFmtId="176" fontId="4" fillId="0" borderId="80" xfId="1" applyNumberFormat="1" applyFont="1" applyFill="1" applyBorder="1" applyAlignment="1">
      <alignment shrinkToFit="1"/>
    </xf>
    <xf numFmtId="38" fontId="3" fillId="0" borderId="34" xfId="0" applyNumberFormat="1" applyFont="1" applyBorder="1" applyAlignment="1">
      <alignment horizontal="right" shrinkToFit="1"/>
    </xf>
    <xf numFmtId="0" fontId="3" fillId="0" borderId="10" xfId="0" applyFont="1" applyBorder="1" applyAlignment="1">
      <alignment horizontal="right" shrinkToFit="1"/>
    </xf>
    <xf numFmtId="176" fontId="3" fillId="0" borderId="115" xfId="0" applyNumberFormat="1" applyFont="1" applyBorder="1" applyAlignment="1">
      <alignment horizontal="right" shrinkToFit="1"/>
    </xf>
    <xf numFmtId="38" fontId="3" fillId="0" borderId="77" xfId="0" applyNumberFormat="1" applyFont="1" applyBorder="1" applyAlignment="1">
      <alignment horizontal="right" shrinkToFit="1"/>
    </xf>
    <xf numFmtId="38" fontId="3" fillId="0" borderId="78" xfId="0" applyNumberFormat="1" applyFont="1" applyBorder="1" applyAlignment="1">
      <alignment horizontal="right" shrinkToFit="1"/>
    </xf>
    <xf numFmtId="0" fontId="3" fillId="0" borderId="5" xfId="0" applyFont="1" applyBorder="1" applyAlignment="1">
      <alignment horizontal="right" shrinkToFit="1"/>
    </xf>
    <xf numFmtId="0" fontId="3" fillId="0" borderId="15" xfId="0" applyFont="1" applyBorder="1" applyAlignment="1">
      <alignment horizontal="right" shrinkToFit="1"/>
    </xf>
    <xf numFmtId="176" fontId="4" fillId="0" borderId="4" xfId="1" applyNumberFormat="1" applyFont="1" applyFill="1" applyBorder="1" applyAlignment="1">
      <alignment shrinkToFit="1"/>
    </xf>
    <xf numFmtId="176" fontId="4" fillId="0" borderId="6" xfId="1" applyNumberFormat="1" applyFont="1" applyFill="1" applyBorder="1" applyAlignment="1">
      <alignment shrinkToFit="1"/>
    </xf>
    <xf numFmtId="176" fontId="4" fillId="0" borderId="45" xfId="1" applyNumberFormat="1" applyFont="1" applyFill="1" applyBorder="1" applyAlignment="1">
      <alignment shrinkToFit="1"/>
    </xf>
    <xf numFmtId="38" fontId="3" fillId="0" borderId="102" xfId="0" applyNumberFormat="1" applyFont="1" applyBorder="1" applyAlignment="1">
      <alignment horizontal="right" shrinkToFit="1"/>
    </xf>
    <xf numFmtId="176" fontId="4" fillId="0" borderId="5" xfId="1" applyNumberFormat="1" applyFont="1" applyFill="1" applyBorder="1" applyAlignment="1">
      <alignment shrinkToFit="1"/>
    </xf>
    <xf numFmtId="176" fontId="4" fillId="0" borderId="15" xfId="1" applyNumberFormat="1" applyFont="1" applyFill="1" applyBorder="1" applyAlignment="1">
      <alignment shrinkToFit="1"/>
    </xf>
    <xf numFmtId="176" fontId="4" fillId="0" borderId="47" xfId="1" applyNumberFormat="1" applyFont="1" applyFill="1" applyBorder="1" applyAlignment="1">
      <alignment shrinkToFit="1"/>
    </xf>
    <xf numFmtId="176" fontId="4" fillId="0" borderId="14" xfId="1" applyNumberFormat="1" applyFont="1" applyFill="1" applyBorder="1" applyAlignment="1">
      <alignment horizontal="right" shrinkToFit="1"/>
    </xf>
    <xf numFmtId="0" fontId="3" fillId="0" borderId="14" xfId="0" applyFont="1" applyBorder="1" applyAlignment="1">
      <alignment horizontal="right" shrinkToFit="1"/>
    </xf>
    <xf numFmtId="38" fontId="3" fillId="0" borderId="78" xfId="2" applyFont="1" applyFill="1" applyBorder="1" applyAlignment="1">
      <alignment horizontal="right" shrinkToFit="1"/>
    </xf>
    <xf numFmtId="0" fontId="3" fillId="0" borderId="94" xfId="0" applyFont="1" applyBorder="1" applyAlignment="1">
      <alignment horizontal="right" shrinkToFit="1"/>
    </xf>
    <xf numFmtId="38" fontId="3" fillId="0" borderId="102" xfId="2" applyFont="1" applyFill="1" applyBorder="1" applyAlignment="1">
      <alignment horizontal="right" shrinkToFit="1"/>
    </xf>
    <xf numFmtId="176" fontId="33" fillId="0" borderId="23" xfId="1" applyNumberFormat="1" applyFont="1" applyFill="1" applyBorder="1" applyAlignment="1">
      <alignment horizontal="center"/>
    </xf>
    <xf numFmtId="176" fontId="33" fillId="0" borderId="5" xfId="1" applyNumberFormat="1" applyFont="1" applyFill="1" applyBorder="1" applyAlignment="1">
      <alignment horizontal="right"/>
    </xf>
    <xf numFmtId="176" fontId="33" fillId="0" borderId="95" xfId="1" applyNumberFormat="1" applyFont="1" applyFill="1" applyBorder="1" applyAlignment="1">
      <alignment horizontal="center"/>
    </xf>
    <xf numFmtId="176" fontId="33" fillId="0" borderId="23" xfId="1" applyNumberFormat="1" applyFont="1" applyFill="1" applyBorder="1"/>
    <xf numFmtId="176" fontId="33" fillId="0" borderId="10" xfId="1" applyNumberFormat="1" applyFont="1" applyFill="1" applyBorder="1" applyAlignment="1">
      <alignment horizontal="center"/>
    </xf>
    <xf numFmtId="176" fontId="33" fillId="0" borderId="23" xfId="1" applyNumberFormat="1" applyFont="1" applyFill="1" applyBorder="1" applyAlignment="1">
      <alignment horizontal="right"/>
    </xf>
    <xf numFmtId="176" fontId="3" fillId="0" borderId="120" xfId="1" applyNumberFormat="1" applyFont="1" applyFill="1" applyBorder="1" applyAlignment="1">
      <alignment horizontal="center"/>
    </xf>
    <xf numFmtId="176" fontId="3" fillId="0" borderId="100" xfId="1" applyNumberFormat="1" applyFont="1" applyFill="1" applyBorder="1" applyAlignment="1">
      <alignment horizontal="center"/>
    </xf>
    <xf numFmtId="176" fontId="3" fillId="0" borderId="67" xfId="1" applyNumberFormat="1" applyFont="1" applyFill="1" applyBorder="1" applyAlignment="1">
      <alignment horizontal="right"/>
    </xf>
    <xf numFmtId="176" fontId="3" fillId="0" borderId="98" xfId="1" applyNumberFormat="1" applyFont="1" applyFill="1" applyBorder="1" applyAlignment="1">
      <alignment horizontal="center"/>
    </xf>
    <xf numFmtId="176" fontId="3" fillId="0" borderId="96" xfId="1" applyNumberFormat="1" applyFont="1" applyFill="1" applyBorder="1" applyAlignment="1">
      <alignment horizontal="center"/>
    </xf>
    <xf numFmtId="176" fontId="3" fillId="0" borderId="117" xfId="1" applyNumberFormat="1" applyFont="1" applyFill="1" applyBorder="1"/>
    <xf numFmtId="176" fontId="6" fillId="0" borderId="246" xfId="1" applyNumberFormat="1" applyFont="1" applyFill="1" applyBorder="1" applyAlignment="1">
      <alignment vertical="center"/>
    </xf>
    <xf numFmtId="0" fontId="0" fillId="0" borderId="9" xfId="0" applyBorder="1"/>
    <xf numFmtId="0" fontId="0" fillId="0" borderId="26" xfId="0" applyBorder="1"/>
    <xf numFmtId="0" fontId="0" fillId="0" borderId="17" xfId="0" applyBorder="1"/>
    <xf numFmtId="0" fontId="35" fillId="0" borderId="26" xfId="3" applyBorder="1"/>
    <xf numFmtId="0" fontId="35" fillId="0" borderId="9" xfId="3" applyBorder="1"/>
    <xf numFmtId="0" fontId="3" fillId="4" borderId="83" xfId="0" applyFont="1" applyFill="1" applyBorder="1" applyAlignment="1">
      <alignment horizontal="center" vertical="center"/>
    </xf>
    <xf numFmtId="0" fontId="3" fillId="0" borderId="82" xfId="0" applyFont="1" applyBorder="1" applyAlignment="1">
      <alignment horizontal="right"/>
    </xf>
    <xf numFmtId="0" fontId="3" fillId="0" borderId="6" xfId="0" applyFont="1" applyBorder="1" applyAlignment="1">
      <alignment horizontal="right"/>
    </xf>
    <xf numFmtId="176" fontId="4" fillId="0" borderId="6" xfId="1" applyNumberFormat="1" applyFont="1" applyFill="1" applyBorder="1" applyAlignment="1">
      <alignment horizontal="right" shrinkToFit="1"/>
    </xf>
    <xf numFmtId="176" fontId="4" fillId="0" borderId="4" xfId="1" applyNumberFormat="1" applyFont="1" applyFill="1" applyBorder="1" applyAlignment="1">
      <alignment horizontal="right"/>
    </xf>
    <xf numFmtId="176" fontId="4" fillId="0" borderId="6" xfId="1" applyNumberFormat="1" applyFont="1" applyFill="1" applyBorder="1" applyAlignment="1">
      <alignment horizontal="right"/>
    </xf>
    <xf numFmtId="176" fontId="4" fillId="0" borderId="45" xfId="1" applyNumberFormat="1" applyFont="1" applyFill="1" applyBorder="1" applyAlignment="1">
      <alignment horizontal="right"/>
    </xf>
    <xf numFmtId="176" fontId="31" fillId="0" borderId="5" xfId="1" applyNumberFormat="1" applyFont="1" applyBorder="1" applyAlignment="1">
      <alignment horizontal="right"/>
    </xf>
    <xf numFmtId="176" fontId="31" fillId="0" borderId="47" xfId="1" applyNumberFormat="1" applyFont="1" applyBorder="1" applyAlignment="1">
      <alignment horizontal="right"/>
    </xf>
    <xf numFmtId="181" fontId="23" fillId="0" borderId="0" xfId="0" applyNumberFormat="1" applyFont="1"/>
    <xf numFmtId="0" fontId="36" fillId="0" borderId="0" xfId="0" applyFont="1"/>
    <xf numFmtId="176" fontId="4" fillId="0" borderId="47" xfId="1" applyNumberFormat="1" applyFont="1" applyFill="1" applyBorder="1" applyAlignment="1">
      <alignment horizontal="right" shrinkToFit="1"/>
    </xf>
    <xf numFmtId="188" fontId="3" fillId="0" borderId="0" xfId="0" applyNumberFormat="1" applyFont="1"/>
    <xf numFmtId="189" fontId="3" fillId="0" borderId="0" xfId="0" applyNumberFormat="1" applyFont="1"/>
    <xf numFmtId="176" fontId="31" fillId="0" borderId="5" xfId="1" applyNumberFormat="1" applyFont="1" applyFill="1" applyBorder="1" applyAlignment="1">
      <alignment horizontal="right" vertical="center"/>
    </xf>
    <xf numFmtId="176" fontId="31" fillId="0" borderId="5" xfId="1" applyNumberFormat="1" applyFont="1" applyBorder="1" applyAlignment="1">
      <alignment horizontal="right" vertical="center"/>
    </xf>
    <xf numFmtId="0" fontId="31" fillId="0" borderId="30" xfId="0" applyFont="1" applyBorder="1" applyAlignment="1">
      <alignment horizontal="right" vertical="center"/>
    </xf>
    <xf numFmtId="0" fontId="31" fillId="0" borderId="109" xfId="0" applyFont="1" applyBorder="1" applyAlignment="1">
      <alignment horizontal="right" vertical="center"/>
    </xf>
    <xf numFmtId="176" fontId="31" fillId="0" borderId="10" xfId="1" applyNumberFormat="1" applyFont="1" applyFill="1" applyBorder="1" applyAlignment="1">
      <alignment horizontal="right" vertical="center"/>
    </xf>
    <xf numFmtId="176" fontId="31" fillId="0" borderId="14" xfId="1" applyNumberFormat="1" applyFont="1" applyFill="1" applyBorder="1" applyAlignment="1">
      <alignment horizontal="right" vertical="center"/>
    </xf>
    <xf numFmtId="0" fontId="31" fillId="0" borderId="60" xfId="0" applyFont="1" applyBorder="1" applyAlignment="1">
      <alignment horizontal="right" vertical="center"/>
    </xf>
    <xf numFmtId="176" fontId="31" fillId="0" borderId="46" xfId="1" applyNumberFormat="1" applyFont="1" applyFill="1" applyBorder="1" applyAlignment="1">
      <alignment horizontal="right" vertical="center"/>
    </xf>
    <xf numFmtId="176" fontId="31" fillId="0" borderId="5" xfId="1" applyNumberFormat="1" applyFont="1" applyFill="1" applyBorder="1" applyAlignment="1">
      <alignment horizontal="right" vertical="center" shrinkToFit="1"/>
    </xf>
    <xf numFmtId="176" fontId="31" fillId="0" borderId="15" xfId="1" applyNumberFormat="1" applyFont="1" applyFill="1" applyBorder="1" applyAlignment="1">
      <alignment horizontal="right" vertical="center"/>
    </xf>
    <xf numFmtId="176" fontId="31" fillId="0" borderId="47" xfId="1" applyNumberFormat="1" applyFont="1" applyFill="1" applyBorder="1" applyAlignment="1">
      <alignment horizontal="right" vertical="center"/>
    </xf>
    <xf numFmtId="176" fontId="31" fillId="0" borderId="23" xfId="1" applyNumberFormat="1" applyFont="1" applyFill="1" applyBorder="1" applyAlignment="1">
      <alignment horizontal="right" vertical="center"/>
    </xf>
    <xf numFmtId="176" fontId="31" fillId="0" borderId="95" xfId="1" applyNumberFormat="1" applyFont="1" applyFill="1" applyBorder="1" applyAlignment="1">
      <alignment horizontal="right" vertical="center"/>
    </xf>
    <xf numFmtId="176" fontId="31" fillId="0" borderId="24" xfId="1" applyNumberFormat="1" applyFont="1" applyFill="1" applyBorder="1" applyAlignment="1">
      <alignment horizontal="right" vertical="center"/>
    </xf>
    <xf numFmtId="176" fontId="31" fillId="0" borderId="24" xfId="1" applyNumberFormat="1" applyFont="1" applyFill="1" applyBorder="1" applyAlignment="1">
      <alignment horizontal="right" vertical="center" shrinkToFit="1"/>
    </xf>
    <xf numFmtId="176" fontId="31" fillId="0" borderId="100" xfId="1" applyNumberFormat="1" applyFont="1" applyFill="1" applyBorder="1" applyAlignment="1">
      <alignment horizontal="right" vertical="center"/>
    </xf>
    <xf numFmtId="0" fontId="31" fillId="0" borderId="52" xfId="0" applyFont="1" applyBorder="1" applyAlignment="1">
      <alignment horizontal="right" vertical="center"/>
    </xf>
    <xf numFmtId="176" fontId="31" fillId="0" borderId="67" xfId="1" applyNumberFormat="1" applyFont="1" applyFill="1" applyBorder="1" applyAlignment="1">
      <alignment horizontal="right" vertical="center"/>
    </xf>
    <xf numFmtId="176" fontId="31" fillId="0" borderId="176" xfId="1" applyNumberFormat="1" applyFont="1" applyFill="1" applyBorder="1" applyAlignment="1">
      <alignment horizontal="right" vertical="center"/>
    </xf>
    <xf numFmtId="0" fontId="31" fillId="0" borderId="66" xfId="0" applyFont="1" applyBorder="1" applyAlignment="1">
      <alignment horizontal="right" vertical="center"/>
    </xf>
    <xf numFmtId="176" fontId="31" fillId="0" borderId="67" xfId="1" applyNumberFormat="1" applyFont="1" applyFill="1" applyBorder="1" applyAlignment="1">
      <alignment horizontal="right" vertical="center" shrinkToFit="1"/>
    </xf>
    <xf numFmtId="176" fontId="31" fillId="0" borderId="80" xfId="1" applyNumberFormat="1" applyFont="1" applyFill="1" applyBorder="1" applyAlignment="1">
      <alignment horizontal="right" vertical="center"/>
    </xf>
    <xf numFmtId="176" fontId="31" fillId="0" borderId="4" xfId="1" applyNumberFormat="1" applyFont="1" applyFill="1" applyBorder="1" applyAlignment="1">
      <alignment horizontal="right" vertical="center"/>
    </xf>
    <xf numFmtId="176" fontId="31" fillId="0" borderId="45" xfId="1" applyNumberFormat="1" applyFont="1" applyFill="1" applyBorder="1" applyAlignment="1">
      <alignment horizontal="right" vertical="center"/>
    </xf>
    <xf numFmtId="0" fontId="10" fillId="0" borderId="26" xfId="0" applyFont="1" applyBorder="1" applyAlignment="1">
      <alignment horizontal="center" vertical="center"/>
    </xf>
    <xf numFmtId="0" fontId="3" fillId="4" borderId="1" xfId="0" applyFont="1" applyFill="1" applyBorder="1" applyAlignment="1">
      <alignment vertical="center" wrapText="1"/>
    </xf>
    <xf numFmtId="176" fontId="3" fillId="0" borderId="86" xfId="1" applyNumberFormat="1" applyFont="1" applyFill="1" applyBorder="1" applyAlignment="1"/>
    <xf numFmtId="0" fontId="3" fillId="0" borderId="93" xfId="0" applyFont="1" applyBorder="1" applyAlignment="1">
      <alignment horizontal="right"/>
    </xf>
    <xf numFmtId="38" fontId="3" fillId="0" borderId="201" xfId="2" applyFont="1" applyFill="1" applyBorder="1" applyAlignment="1">
      <alignment horizontal="right"/>
    </xf>
    <xf numFmtId="0" fontId="3" fillId="0" borderId="181" xfId="0" applyFont="1" applyBorder="1" applyAlignment="1">
      <alignment horizontal="right"/>
    </xf>
    <xf numFmtId="38" fontId="3" fillId="0" borderId="103" xfId="2" applyFont="1" applyFill="1" applyBorder="1" applyAlignment="1">
      <alignment horizontal="right"/>
    </xf>
    <xf numFmtId="0" fontId="3" fillId="0" borderId="183" xfId="0" applyFont="1" applyBorder="1" applyAlignment="1">
      <alignment horizontal="right"/>
    </xf>
    <xf numFmtId="176" fontId="3" fillId="0" borderId="86" xfId="1" applyNumberFormat="1" applyFont="1" applyFill="1" applyBorder="1"/>
    <xf numFmtId="176" fontId="3" fillId="0" borderId="94" xfId="1" applyNumberFormat="1" applyFont="1" applyFill="1" applyBorder="1" applyAlignment="1">
      <alignment horizontal="right"/>
    </xf>
    <xf numFmtId="176" fontId="3" fillId="0" borderId="190" xfId="1" applyNumberFormat="1" applyFont="1" applyFill="1" applyBorder="1" applyAlignment="1">
      <alignment horizontal="right"/>
    </xf>
    <xf numFmtId="176" fontId="3" fillId="0" borderId="99" xfId="1" applyNumberFormat="1" applyFont="1" applyFill="1" applyBorder="1" applyAlignment="1">
      <alignment horizontal="right"/>
    </xf>
    <xf numFmtId="176" fontId="10" fillId="0" borderId="87" xfId="1" applyNumberFormat="1" applyFont="1" applyFill="1" applyBorder="1"/>
    <xf numFmtId="176" fontId="10" fillId="0" borderId="18" xfId="1" applyNumberFormat="1" applyFont="1" applyFill="1" applyBorder="1"/>
    <xf numFmtId="176" fontId="10" fillId="0" borderId="247" xfId="1" applyNumberFormat="1" applyFont="1" applyFill="1" applyBorder="1"/>
    <xf numFmtId="176" fontId="10" fillId="0" borderId="23" xfId="1" applyNumberFormat="1" applyFont="1" applyFill="1" applyBorder="1"/>
    <xf numFmtId="176" fontId="3" fillId="0" borderId="249" xfId="1" applyNumberFormat="1" applyFont="1" applyFill="1" applyBorder="1" applyAlignment="1">
      <alignment vertical="center"/>
    </xf>
    <xf numFmtId="176" fontId="10" fillId="0" borderId="100" xfId="1" applyNumberFormat="1" applyFont="1" applyFill="1" applyBorder="1"/>
    <xf numFmtId="38" fontId="3" fillId="0" borderId="1" xfId="2" applyFont="1" applyFill="1" applyBorder="1" applyAlignment="1">
      <alignment horizontal="right"/>
    </xf>
    <xf numFmtId="176" fontId="3" fillId="0" borderId="195" xfId="0" applyNumberFormat="1" applyFont="1" applyBorder="1" applyAlignment="1">
      <alignment horizontal="right"/>
    </xf>
    <xf numFmtId="38" fontId="3" fillId="0" borderId="16" xfId="2" applyFont="1" applyFill="1" applyBorder="1" applyAlignment="1">
      <alignment horizontal="right"/>
    </xf>
    <xf numFmtId="38" fontId="3" fillId="0" borderId="108" xfId="0" applyNumberFormat="1" applyFont="1" applyBorder="1"/>
    <xf numFmtId="38" fontId="3" fillId="0" borderId="8" xfId="2" applyFont="1" applyFill="1" applyBorder="1" applyAlignment="1">
      <alignment horizontal="right"/>
    </xf>
    <xf numFmtId="38" fontId="3" fillId="0" borderId="50" xfId="2" applyFont="1" applyFill="1" applyBorder="1" applyAlignment="1">
      <alignment horizontal="right"/>
    </xf>
    <xf numFmtId="176" fontId="3" fillId="0" borderId="197" xfId="0" applyNumberFormat="1" applyFont="1" applyBorder="1" applyAlignment="1">
      <alignment horizontal="right"/>
    </xf>
    <xf numFmtId="38" fontId="3" fillId="0" borderId="58" xfId="2" applyFont="1" applyFill="1" applyBorder="1" applyAlignment="1">
      <alignment horizontal="right"/>
    </xf>
    <xf numFmtId="38" fontId="3" fillId="0" borderId="250" xfId="0" applyNumberFormat="1" applyFont="1" applyBorder="1"/>
    <xf numFmtId="176" fontId="4" fillId="0" borderId="46" xfId="1" applyNumberFormat="1" applyFont="1" applyFill="1" applyBorder="1" applyAlignment="1">
      <alignment horizontal="right"/>
    </xf>
    <xf numFmtId="176" fontId="4" fillId="0" borderId="80" xfId="1" applyNumberFormat="1" applyFont="1" applyFill="1" applyBorder="1" applyAlignment="1">
      <alignment horizontal="right"/>
    </xf>
    <xf numFmtId="176" fontId="4" fillId="0" borderId="120" xfId="1" applyNumberFormat="1" applyFont="1" applyFill="1" applyBorder="1" applyAlignment="1">
      <alignment horizontal="right" shrinkToFit="1"/>
    </xf>
    <xf numFmtId="176" fontId="4" fillId="0" borderId="46" xfId="1" applyNumberFormat="1" applyFont="1" applyFill="1" applyBorder="1" applyAlignment="1">
      <alignment horizontal="right" shrinkToFit="1"/>
    </xf>
    <xf numFmtId="176" fontId="4" fillId="0" borderId="80" xfId="1" applyNumberFormat="1" applyFont="1" applyFill="1" applyBorder="1" applyAlignment="1">
      <alignment horizontal="right" shrinkToFit="1"/>
    </xf>
    <xf numFmtId="0" fontId="3" fillId="0" borderId="85" xfId="0" applyFont="1" applyBorder="1" applyAlignment="1">
      <alignment horizontal="center" vertical="center"/>
    </xf>
    <xf numFmtId="0" fontId="3" fillId="4" borderId="85" xfId="0" applyFont="1" applyFill="1" applyBorder="1" applyAlignment="1">
      <alignment vertical="center" wrapText="1"/>
    </xf>
    <xf numFmtId="0" fontId="3" fillId="4" borderId="13" xfId="0" applyFont="1" applyFill="1" applyBorder="1" applyAlignment="1">
      <alignment horizontal="center" vertical="center"/>
    </xf>
    <xf numFmtId="0" fontId="3" fillId="10" borderId="0" xfId="0" applyFont="1" applyFill="1" applyAlignment="1">
      <alignment vertical="center"/>
    </xf>
    <xf numFmtId="0" fontId="3" fillId="4" borderId="6" xfId="0" applyFont="1" applyFill="1" applyBorder="1" applyAlignment="1">
      <alignment vertical="center" wrapText="1"/>
    </xf>
    <xf numFmtId="176" fontId="3" fillId="0" borderId="97" xfId="1" applyNumberFormat="1" applyFont="1" applyFill="1" applyBorder="1"/>
    <xf numFmtId="0" fontId="3" fillId="0" borderId="31" xfId="0" applyFont="1" applyBorder="1"/>
    <xf numFmtId="0" fontId="3" fillId="0" borderId="252" xfId="0" applyFont="1" applyBorder="1" applyAlignment="1">
      <alignment vertical="center"/>
    </xf>
    <xf numFmtId="0" fontId="3" fillId="0" borderId="15" xfId="0" applyFont="1" applyBorder="1" applyAlignment="1">
      <alignment horizontal="center" vertical="center" wrapText="1"/>
    </xf>
    <xf numFmtId="176" fontId="3" fillId="0" borderId="116" xfId="0" applyNumberFormat="1" applyFont="1" applyBorder="1" applyAlignment="1">
      <alignment horizontal="right"/>
    </xf>
    <xf numFmtId="0" fontId="10" fillId="0" borderId="0" xfId="4" applyFont="1"/>
    <xf numFmtId="0" fontId="1" fillId="0" borderId="0" xfId="4"/>
    <xf numFmtId="178" fontId="1" fillId="0" borderId="0" xfId="4" applyNumberFormat="1"/>
    <xf numFmtId="0" fontId="3" fillId="0" borderId="0" xfId="4" applyFont="1"/>
    <xf numFmtId="178" fontId="3" fillId="0" borderId="0" xfId="4" applyNumberFormat="1" applyFont="1" applyAlignment="1">
      <alignment horizontal="right"/>
    </xf>
    <xf numFmtId="180" fontId="3" fillId="0" borderId="236" xfId="4" applyNumberFormat="1" applyFont="1" applyBorder="1" applyAlignment="1">
      <alignment horizontal="right" vertical="center"/>
    </xf>
    <xf numFmtId="178" fontId="3" fillId="0" borderId="38" xfId="5" applyNumberFormat="1" applyFont="1" applyFill="1" applyBorder="1" applyAlignment="1">
      <alignment vertical="center"/>
    </xf>
    <xf numFmtId="0" fontId="3" fillId="0" borderId="217" xfId="4" applyFont="1" applyBorder="1" applyAlignment="1">
      <alignment horizontal="center" vertical="center"/>
    </xf>
    <xf numFmtId="180" fontId="3" fillId="0" borderId="240" xfId="4" applyNumberFormat="1" applyFont="1" applyBorder="1" applyAlignment="1">
      <alignment horizontal="right" vertical="center"/>
    </xf>
    <xf numFmtId="178" fontId="3" fillId="0" borderId="41" xfId="5" applyNumberFormat="1" applyFont="1" applyFill="1" applyBorder="1" applyAlignment="1">
      <alignment vertical="center"/>
    </xf>
    <xf numFmtId="0" fontId="3" fillId="0" borderId="9" xfId="4" applyFont="1" applyBorder="1" applyAlignment="1">
      <alignment horizontal="center" vertical="center"/>
    </xf>
    <xf numFmtId="180" fontId="3" fillId="0" borderId="19" xfId="4" applyNumberFormat="1" applyFont="1" applyBorder="1" applyAlignment="1">
      <alignment horizontal="right" vertical="center"/>
    </xf>
    <xf numFmtId="178" fontId="3" fillId="0" borderId="27" xfId="5" applyNumberFormat="1" applyFont="1" applyFill="1" applyBorder="1" applyAlignment="1">
      <alignment vertical="center"/>
    </xf>
    <xf numFmtId="0" fontId="3" fillId="0" borderId="9" xfId="4" applyFont="1" applyBorder="1" applyAlignment="1">
      <alignment horizontal="center" vertical="center" wrapText="1"/>
    </xf>
    <xf numFmtId="0" fontId="3" fillId="0" borderId="216" xfId="4" applyFont="1" applyBorder="1" applyAlignment="1">
      <alignment horizontal="center" vertical="center"/>
    </xf>
    <xf numFmtId="0" fontId="3" fillId="0" borderId="5" xfId="4" applyFont="1" applyBorder="1" applyAlignment="1">
      <alignment horizontal="center" vertical="center"/>
    </xf>
    <xf numFmtId="180" fontId="3" fillId="0" borderId="13" xfId="4" applyNumberFormat="1" applyFont="1" applyBorder="1" applyAlignment="1">
      <alignment horizontal="right" vertical="center"/>
    </xf>
    <xf numFmtId="178" fontId="3" fillId="0" borderId="47" xfId="5" applyNumberFormat="1" applyFont="1" applyFill="1" applyBorder="1" applyAlignment="1">
      <alignment vertical="center"/>
    </xf>
    <xf numFmtId="0" fontId="3" fillId="0" borderId="5" xfId="4" applyFont="1" applyBorder="1" applyAlignment="1">
      <alignment horizontal="left" vertical="center" wrapText="1"/>
    </xf>
    <xf numFmtId="0" fontId="3" fillId="0" borderId="9" xfId="4" applyFont="1" applyBorder="1" applyAlignment="1">
      <alignment horizontal="left" vertical="center" wrapText="1"/>
    </xf>
    <xf numFmtId="180" fontId="3" fillId="0" borderId="118" xfId="4" applyNumberFormat="1" applyFont="1" applyBorder="1" applyAlignment="1">
      <alignment horizontal="right" vertical="center"/>
    </xf>
    <xf numFmtId="186" fontId="3" fillId="0" borderId="0" xfId="4" applyNumberFormat="1" applyFont="1"/>
    <xf numFmtId="180" fontId="1" fillId="0" borderId="0" xfId="4" applyNumberFormat="1"/>
    <xf numFmtId="0" fontId="3" fillId="0" borderId="34" xfId="0" applyFont="1" applyFill="1" applyBorder="1" applyAlignment="1">
      <alignment horizontal="right"/>
    </xf>
    <xf numFmtId="0" fontId="3" fillId="0" borderId="7" xfId="0" applyFont="1" applyFill="1" applyBorder="1" applyAlignment="1">
      <alignment horizontal="right"/>
    </xf>
    <xf numFmtId="0" fontId="3" fillId="0" borderId="44" xfId="0" applyFont="1" applyFill="1" applyBorder="1"/>
    <xf numFmtId="0" fontId="3" fillId="0" borderId="22" xfId="0" applyFont="1" applyFill="1" applyBorder="1" applyAlignment="1">
      <alignment horizontal="right"/>
    </xf>
    <xf numFmtId="176" fontId="3" fillId="0" borderId="81" xfId="0" applyNumberFormat="1" applyFont="1" applyFill="1" applyBorder="1" applyAlignment="1">
      <alignment horizontal="right"/>
    </xf>
    <xf numFmtId="0" fontId="0" fillId="0" borderId="10" xfId="0" applyFill="1" applyBorder="1" applyAlignment="1">
      <alignment horizontal="right"/>
    </xf>
    <xf numFmtId="0" fontId="0" fillId="0" borderId="6" xfId="0" applyFill="1" applyBorder="1" applyAlignment="1">
      <alignment horizontal="right"/>
    </xf>
    <xf numFmtId="0" fontId="3" fillId="0" borderId="8" xfId="0" applyFont="1" applyFill="1" applyBorder="1" applyAlignment="1">
      <alignment horizontal="right"/>
    </xf>
    <xf numFmtId="0" fontId="3" fillId="0" borderId="82" xfId="0" applyFont="1" applyFill="1" applyBorder="1" applyAlignment="1">
      <alignment horizontal="right"/>
    </xf>
    <xf numFmtId="0" fontId="3" fillId="0" borderId="8" xfId="0" applyFont="1" applyFill="1" applyBorder="1"/>
    <xf numFmtId="0" fontId="3" fillId="0" borderId="79" xfId="0" applyFont="1" applyFill="1" applyBorder="1"/>
    <xf numFmtId="176" fontId="3" fillId="0" borderId="5" xfId="0" applyNumberFormat="1" applyFont="1" applyFill="1" applyBorder="1" applyAlignment="1">
      <alignment horizontal="right"/>
    </xf>
    <xf numFmtId="176" fontId="3" fillId="0" borderId="15" xfId="0" applyNumberFormat="1" applyFont="1" applyFill="1" applyBorder="1" applyAlignment="1">
      <alignment horizontal="right"/>
    </xf>
    <xf numFmtId="176" fontId="3" fillId="0" borderId="95" xfId="0" applyNumberFormat="1" applyFont="1" applyFill="1" applyBorder="1" applyAlignment="1">
      <alignment horizontal="right"/>
    </xf>
    <xf numFmtId="0" fontId="3" fillId="0" borderId="3" xfId="0" applyFont="1" applyFill="1" applyBorder="1" applyAlignment="1">
      <alignment horizontal="right"/>
    </xf>
    <xf numFmtId="0" fontId="3" fillId="0" borderId="6" xfId="0" applyFont="1" applyFill="1" applyBorder="1" applyAlignment="1">
      <alignment horizontal="right"/>
    </xf>
    <xf numFmtId="0" fontId="3" fillId="0" borderId="4" xfId="0" applyFont="1" applyFill="1" applyBorder="1"/>
    <xf numFmtId="0" fontId="3" fillId="0" borderId="45" xfId="0" applyFont="1" applyFill="1" applyBorder="1"/>
    <xf numFmtId="0" fontId="0" fillId="0" borderId="23" xfId="0" applyFill="1" applyBorder="1" applyAlignment="1">
      <alignment horizontal="right"/>
    </xf>
    <xf numFmtId="0" fontId="0" fillId="0" borderId="15" xfId="0" applyFill="1" applyBorder="1" applyAlignment="1">
      <alignment horizontal="right"/>
    </xf>
    <xf numFmtId="0" fontId="3" fillId="0" borderId="4" xfId="0" applyFont="1" applyFill="1" applyBorder="1" applyAlignment="1">
      <alignment horizontal="right"/>
    </xf>
    <xf numFmtId="0" fontId="3" fillId="0" borderId="3" xfId="0" applyFont="1" applyFill="1" applyBorder="1"/>
    <xf numFmtId="0" fontId="0" fillId="0" borderId="24" xfId="0" applyFill="1" applyBorder="1" applyAlignment="1">
      <alignment horizontal="right"/>
    </xf>
    <xf numFmtId="0" fontId="0" fillId="0" borderId="14" xfId="0" applyFill="1" applyBorder="1" applyAlignment="1">
      <alignment horizontal="right"/>
    </xf>
    <xf numFmtId="176" fontId="3" fillId="0" borderId="100" xfId="0" applyNumberFormat="1" applyFont="1" applyFill="1" applyBorder="1" applyAlignment="1">
      <alignment horizontal="right"/>
    </xf>
    <xf numFmtId="0" fontId="3" fillId="0" borderId="101" xfId="0" applyFont="1" applyFill="1" applyBorder="1" applyAlignment="1">
      <alignment horizontal="right"/>
    </xf>
    <xf numFmtId="0" fontId="3" fillId="0" borderId="72" xfId="0" applyFont="1" applyFill="1" applyBorder="1" applyAlignment="1">
      <alignment horizontal="right"/>
    </xf>
    <xf numFmtId="176" fontId="4" fillId="0" borderId="22" xfId="0" applyNumberFormat="1" applyFont="1" applyFill="1" applyBorder="1"/>
    <xf numFmtId="176" fontId="4" fillId="0" borderId="81" xfId="0" applyNumberFormat="1" applyFont="1" applyFill="1" applyBorder="1"/>
    <xf numFmtId="176" fontId="4" fillId="0" borderId="131" xfId="0" applyNumberFormat="1" applyFont="1" applyFill="1" applyBorder="1" applyAlignment="1">
      <alignment wrapText="1"/>
    </xf>
    <xf numFmtId="176" fontId="4" fillId="0" borderId="22" xfId="0" applyNumberFormat="1" applyFont="1" applyFill="1" applyBorder="1" applyAlignment="1">
      <alignment wrapText="1"/>
    </xf>
    <xf numFmtId="176" fontId="4" fillId="0" borderId="132" xfId="0" applyNumberFormat="1" applyFont="1" applyFill="1" applyBorder="1" applyAlignment="1">
      <alignment wrapText="1"/>
    </xf>
    <xf numFmtId="176" fontId="4" fillId="0" borderId="105" xfId="0" applyNumberFormat="1" applyFont="1" applyFill="1" applyBorder="1" applyAlignment="1">
      <alignment wrapText="1"/>
    </xf>
    <xf numFmtId="176" fontId="4" fillId="0" borderId="72" xfId="0" applyNumberFormat="1" applyFont="1" applyFill="1" applyBorder="1" applyAlignment="1">
      <alignment wrapText="1"/>
    </xf>
    <xf numFmtId="176" fontId="4" fillId="0" borderId="71" xfId="0" applyNumberFormat="1" applyFont="1" applyFill="1" applyBorder="1" applyAlignment="1">
      <alignment wrapText="1"/>
    </xf>
    <xf numFmtId="176" fontId="4" fillId="0" borderId="74" xfId="0" applyNumberFormat="1" applyFont="1" applyFill="1" applyBorder="1"/>
    <xf numFmtId="176" fontId="4" fillId="0" borderId="86" xfId="0" applyNumberFormat="1" applyFont="1" applyFill="1" applyBorder="1" applyAlignment="1">
      <alignment wrapText="1"/>
    </xf>
    <xf numFmtId="0" fontId="0" fillId="0" borderId="60" xfId="0" applyFill="1" applyBorder="1" applyAlignment="1">
      <alignment horizontal="right"/>
    </xf>
    <xf numFmtId="49" fontId="4" fillId="0" borderId="10" xfId="0" applyNumberFormat="1" applyFont="1" applyFill="1" applyBorder="1" applyAlignment="1">
      <alignment horizontal="right"/>
    </xf>
    <xf numFmtId="176" fontId="4" fillId="0" borderId="10" xfId="0" applyNumberFormat="1" applyFont="1" applyFill="1" applyBorder="1"/>
    <xf numFmtId="176" fontId="4" fillId="0" borderId="14" xfId="0" applyNumberFormat="1" applyFont="1" applyFill="1" applyBorder="1"/>
    <xf numFmtId="49" fontId="4" fillId="0" borderId="133" xfId="0" applyNumberFormat="1" applyFont="1" applyFill="1" applyBorder="1" applyAlignment="1">
      <alignment horizontal="right" wrapText="1"/>
    </xf>
    <xf numFmtId="176" fontId="4" fillId="0" borderId="10" xfId="0" applyNumberFormat="1" applyFont="1" applyFill="1" applyBorder="1" applyAlignment="1">
      <alignment wrapText="1"/>
    </xf>
    <xf numFmtId="176" fontId="4" fillId="0" borderId="134" xfId="0" applyNumberFormat="1" applyFont="1" applyFill="1" applyBorder="1" applyAlignment="1">
      <alignment wrapText="1"/>
    </xf>
    <xf numFmtId="49" fontId="4" fillId="0" borderId="151" xfId="0" applyNumberFormat="1" applyFont="1" applyFill="1" applyBorder="1" applyAlignment="1">
      <alignment horizontal="right" wrapText="1"/>
    </xf>
    <xf numFmtId="176" fontId="4" fillId="0" borderId="106" xfId="0" applyNumberFormat="1" applyFont="1" applyFill="1" applyBorder="1" applyAlignment="1">
      <alignment wrapText="1"/>
    </xf>
    <xf numFmtId="49" fontId="4" fillId="0" borderId="91" xfId="0" applyNumberFormat="1" applyFont="1" applyFill="1" applyBorder="1" applyAlignment="1">
      <alignment horizontal="right" wrapText="1"/>
    </xf>
    <xf numFmtId="49" fontId="4" fillId="0" borderId="10" xfId="0" applyNumberFormat="1" applyFont="1" applyFill="1" applyBorder="1" applyAlignment="1">
      <alignment horizontal="right" wrapText="1"/>
    </xf>
    <xf numFmtId="176" fontId="4" fillId="0" borderId="46" xfId="0" applyNumberFormat="1" applyFont="1" applyFill="1" applyBorder="1" applyAlignment="1">
      <alignment wrapText="1"/>
    </xf>
    <xf numFmtId="176" fontId="4" fillId="0" borderId="62" xfId="0" applyNumberFormat="1" applyFont="1" applyFill="1" applyBorder="1"/>
    <xf numFmtId="49" fontId="4" fillId="0" borderId="106" xfId="0" applyNumberFormat="1" applyFont="1" applyFill="1" applyBorder="1" applyAlignment="1">
      <alignment horizontal="right" wrapText="1"/>
    </xf>
    <xf numFmtId="0" fontId="3" fillId="0" borderId="56" xfId="0" applyFont="1" applyFill="1" applyBorder="1" applyAlignment="1">
      <alignment horizontal="right"/>
    </xf>
    <xf numFmtId="176" fontId="4" fillId="0" borderId="154" xfId="0" applyNumberFormat="1" applyFont="1" applyFill="1" applyBorder="1" applyAlignment="1">
      <alignment wrapText="1"/>
    </xf>
    <xf numFmtId="176" fontId="4" fillId="0" borderId="71" xfId="0" applyNumberFormat="1" applyFont="1" applyFill="1" applyBorder="1"/>
    <xf numFmtId="176" fontId="3" fillId="0" borderId="30" xfId="0" applyNumberFormat="1" applyFont="1" applyFill="1" applyBorder="1" applyAlignment="1">
      <alignment horizontal="right"/>
    </xf>
    <xf numFmtId="49" fontId="4" fillId="0" borderId="23" xfId="0" applyNumberFormat="1" applyFont="1" applyFill="1" applyBorder="1" applyAlignment="1">
      <alignment horizontal="right"/>
    </xf>
    <xf numFmtId="176" fontId="4" fillId="0" borderId="23" xfId="0" applyNumberFormat="1" applyFont="1" applyFill="1" applyBorder="1"/>
    <xf numFmtId="176" fontId="4" fillId="0" borderId="94" xfId="0" applyNumberFormat="1" applyFont="1" applyFill="1" applyBorder="1"/>
    <xf numFmtId="49" fontId="4" fillId="0" borderId="137" xfId="0" applyNumberFormat="1" applyFont="1" applyFill="1" applyBorder="1" applyAlignment="1">
      <alignment horizontal="right" wrapText="1"/>
    </xf>
    <xf numFmtId="176" fontId="4" fillId="0" borderId="23" xfId="0" applyNumberFormat="1" applyFont="1" applyFill="1" applyBorder="1" applyAlignment="1">
      <alignment wrapText="1"/>
    </xf>
    <xf numFmtId="176" fontId="4" fillId="0" borderId="138" xfId="0" applyNumberFormat="1" applyFont="1" applyFill="1" applyBorder="1" applyAlignment="1">
      <alignment wrapText="1"/>
    </xf>
    <xf numFmtId="49" fontId="4" fillId="0" borderId="155" xfId="0" applyNumberFormat="1" applyFont="1" applyFill="1" applyBorder="1" applyAlignment="1">
      <alignment horizontal="right" wrapText="1"/>
    </xf>
    <xf numFmtId="176" fontId="4" fillId="0" borderId="110" xfId="0" applyNumberFormat="1" applyFont="1" applyFill="1" applyBorder="1" applyAlignment="1">
      <alignment wrapText="1"/>
    </xf>
    <xf numFmtId="49" fontId="4" fillId="0" borderId="109" xfId="0" applyNumberFormat="1" applyFont="1" applyFill="1" applyBorder="1" applyAlignment="1">
      <alignment horizontal="right" wrapText="1"/>
    </xf>
    <xf numFmtId="49" fontId="4" fillId="0" borderId="185" xfId="0" applyNumberFormat="1" applyFont="1" applyFill="1" applyBorder="1" applyAlignment="1">
      <alignment horizontal="right" wrapText="1"/>
    </xf>
    <xf numFmtId="49" fontId="4" fillId="0" borderId="23" xfId="0" applyNumberFormat="1" applyFont="1" applyFill="1" applyBorder="1" applyAlignment="1">
      <alignment horizontal="right" wrapText="1"/>
    </xf>
    <xf numFmtId="176" fontId="4" fillId="0" borderId="95" xfId="0" applyNumberFormat="1" applyFont="1" applyFill="1" applyBorder="1" applyAlignment="1">
      <alignment wrapText="1"/>
    </xf>
    <xf numFmtId="176" fontId="4" fillId="0" borderId="95" xfId="0" applyNumberFormat="1" applyFont="1" applyFill="1" applyBorder="1"/>
    <xf numFmtId="0" fontId="3" fillId="0" borderId="48" xfId="0" applyFont="1" applyFill="1" applyBorder="1" applyAlignment="1">
      <alignment horizontal="right"/>
    </xf>
    <xf numFmtId="176" fontId="4" fillId="0" borderId="81" xfId="0" applyNumberFormat="1" applyFont="1" applyFill="1" applyBorder="1" applyAlignment="1">
      <alignment wrapText="1"/>
    </xf>
    <xf numFmtId="0" fontId="0" fillId="0" borderId="109" xfId="0" applyFill="1" applyBorder="1" applyAlignment="1">
      <alignment horizontal="right"/>
    </xf>
    <xf numFmtId="176" fontId="4" fillId="0" borderId="94" xfId="0" applyNumberFormat="1" applyFont="1" applyFill="1" applyBorder="1" applyAlignment="1">
      <alignment wrapText="1"/>
    </xf>
    <xf numFmtId="0" fontId="3" fillId="0" borderId="52" xfId="0" applyFont="1" applyFill="1" applyBorder="1" applyAlignment="1">
      <alignment horizontal="right"/>
    </xf>
    <xf numFmtId="0" fontId="0" fillId="0" borderId="117" xfId="0" applyFill="1" applyBorder="1" applyAlignment="1">
      <alignment horizontal="right"/>
    </xf>
    <xf numFmtId="49" fontId="4" fillId="0" borderId="141" xfId="0" applyNumberFormat="1" applyFont="1" applyFill="1" applyBorder="1" applyAlignment="1">
      <alignment horizontal="right" wrapText="1"/>
    </xf>
    <xf numFmtId="176" fontId="4" fillId="0" borderId="24" xfId="0" applyNumberFormat="1" applyFont="1" applyFill="1" applyBorder="1" applyAlignment="1">
      <alignment wrapText="1"/>
    </xf>
    <xf numFmtId="49" fontId="4" fillId="0" borderId="24" xfId="0" applyNumberFormat="1" applyFont="1" applyFill="1" applyBorder="1" applyAlignment="1">
      <alignment horizontal="right" wrapText="1"/>
    </xf>
    <xf numFmtId="49" fontId="4" fillId="0" borderId="24" xfId="0" applyNumberFormat="1" applyFont="1" applyFill="1" applyBorder="1" applyAlignment="1">
      <alignment horizontal="right"/>
    </xf>
    <xf numFmtId="176" fontId="4" fillId="0" borderId="24" xfId="0" applyNumberFormat="1" applyFont="1" applyFill="1" applyBorder="1"/>
    <xf numFmtId="176" fontId="4" fillId="0" borderId="99" xfId="0" applyNumberFormat="1" applyFont="1" applyFill="1" applyBorder="1"/>
    <xf numFmtId="176" fontId="4" fillId="0" borderId="142" xfId="0" applyNumberFormat="1" applyFont="1" applyFill="1" applyBorder="1" applyAlignment="1">
      <alignment wrapText="1"/>
    </xf>
    <xf numFmtId="49" fontId="4" fillId="0" borderId="157" xfId="0" applyNumberFormat="1" applyFont="1" applyFill="1" applyBorder="1" applyAlignment="1">
      <alignment horizontal="right" wrapText="1"/>
    </xf>
    <xf numFmtId="176" fontId="4" fillId="0" borderId="116" xfId="0" applyNumberFormat="1" applyFont="1" applyFill="1" applyBorder="1" applyAlignment="1">
      <alignment wrapText="1"/>
    </xf>
    <xf numFmtId="49" fontId="4" fillId="0" borderId="117" xfId="0" applyNumberFormat="1" applyFont="1" applyFill="1" applyBorder="1" applyAlignment="1">
      <alignment horizontal="right" wrapText="1"/>
    </xf>
    <xf numFmtId="176" fontId="4" fillId="0" borderId="99" xfId="0" applyNumberFormat="1" applyFont="1" applyFill="1" applyBorder="1" applyAlignment="1">
      <alignment wrapText="1"/>
    </xf>
    <xf numFmtId="176" fontId="4" fillId="0" borderId="100" xfId="0" applyNumberFormat="1" applyFont="1" applyFill="1" applyBorder="1" applyAlignment="1">
      <alignment wrapText="1"/>
    </xf>
    <xf numFmtId="176" fontId="4" fillId="0" borderId="100" xfId="0" applyNumberFormat="1" applyFont="1" applyFill="1" applyBorder="1"/>
    <xf numFmtId="0" fontId="0" fillId="0" borderId="121" xfId="0" applyFill="1" applyBorder="1" applyAlignment="1">
      <alignment horizontal="right"/>
    </xf>
    <xf numFmtId="49" fontId="4" fillId="0" borderId="96" xfId="0" applyNumberFormat="1" applyFont="1" applyFill="1" applyBorder="1" applyAlignment="1">
      <alignment horizontal="right"/>
    </xf>
    <xf numFmtId="176" fontId="4" fillId="0" borderId="96" xfId="0" applyNumberFormat="1" applyFont="1" applyFill="1" applyBorder="1"/>
    <xf numFmtId="176" fontId="4" fillId="0" borderId="97" xfId="0" applyNumberFormat="1" applyFont="1" applyFill="1" applyBorder="1"/>
    <xf numFmtId="49" fontId="4" fillId="0" borderId="243" xfId="0" applyNumberFormat="1" applyFont="1" applyFill="1" applyBorder="1" applyAlignment="1">
      <alignment horizontal="right" wrapText="1"/>
    </xf>
    <xf numFmtId="176" fontId="4" fillId="0" borderId="96" xfId="0" applyNumberFormat="1" applyFont="1" applyFill="1" applyBorder="1" applyAlignment="1">
      <alignment wrapText="1"/>
    </xf>
    <xf numFmtId="176" fontId="4" fillId="0" borderId="244" xfId="0" applyNumberFormat="1" applyFont="1" applyFill="1" applyBorder="1" applyAlignment="1">
      <alignment wrapText="1"/>
    </xf>
    <xf numFmtId="49" fontId="4" fillId="0" borderId="245" xfId="0" applyNumberFormat="1" applyFont="1" applyFill="1" applyBorder="1" applyAlignment="1">
      <alignment horizontal="right" wrapText="1"/>
    </xf>
    <xf numFmtId="176" fontId="4" fillId="0" borderId="166" xfId="0" applyNumberFormat="1" applyFont="1" applyFill="1" applyBorder="1" applyAlignment="1">
      <alignment wrapText="1"/>
    </xf>
    <xf numFmtId="49" fontId="4" fillId="0" borderId="121" xfId="0" applyNumberFormat="1" applyFont="1" applyFill="1" applyBorder="1" applyAlignment="1">
      <alignment horizontal="right" wrapText="1"/>
    </xf>
    <xf numFmtId="176" fontId="4" fillId="0" borderId="97" xfId="0" applyNumberFormat="1" applyFont="1" applyFill="1" applyBorder="1" applyAlignment="1">
      <alignment wrapText="1"/>
    </xf>
    <xf numFmtId="49" fontId="4" fillId="0" borderId="96" xfId="0" applyNumberFormat="1" applyFont="1" applyFill="1" applyBorder="1" applyAlignment="1">
      <alignment horizontal="right" wrapText="1"/>
    </xf>
    <xf numFmtId="176" fontId="4" fillId="0" borderId="98" xfId="0" applyNumberFormat="1" applyFont="1" applyFill="1" applyBorder="1" applyAlignment="1">
      <alignment wrapText="1"/>
    </xf>
    <xf numFmtId="176" fontId="4" fillId="0" borderId="98" xfId="0" applyNumberFormat="1" applyFont="1" applyFill="1" applyBorder="1"/>
    <xf numFmtId="49" fontId="4" fillId="0" borderId="199" xfId="0" applyNumberFormat="1" applyFont="1" applyFill="1" applyBorder="1" applyAlignment="1">
      <alignment horizontal="right" wrapText="1"/>
    </xf>
    <xf numFmtId="49" fontId="4" fillId="0" borderId="191" xfId="0" applyNumberFormat="1" applyFont="1" applyFill="1" applyBorder="1" applyAlignment="1">
      <alignment horizontal="right" wrapText="1"/>
    </xf>
    <xf numFmtId="176" fontId="3" fillId="0" borderId="22" xfId="0" applyNumberFormat="1" applyFont="1" applyFill="1" applyBorder="1"/>
    <xf numFmtId="176" fontId="3" fillId="0" borderId="72" xfId="0" applyNumberFormat="1" applyFont="1" applyFill="1" applyBorder="1"/>
    <xf numFmtId="176" fontId="3" fillId="0" borderId="71" xfId="0" applyNumberFormat="1" applyFont="1" applyFill="1" applyBorder="1"/>
    <xf numFmtId="176" fontId="3" fillId="0" borderId="10" xfId="0" applyNumberFormat="1" applyFont="1" applyFill="1" applyBorder="1"/>
    <xf numFmtId="176" fontId="3" fillId="0" borderId="60" xfId="0" applyNumberFormat="1" applyFont="1" applyFill="1" applyBorder="1" applyAlignment="1">
      <alignment horizontal="right"/>
    </xf>
    <xf numFmtId="176" fontId="3" fillId="0" borderId="109" xfId="0" applyNumberFormat="1" applyFont="1" applyFill="1" applyBorder="1" applyAlignment="1">
      <alignment horizontal="right"/>
    </xf>
    <xf numFmtId="176" fontId="3" fillId="0" borderId="24" xfId="0" applyNumberFormat="1" applyFont="1" applyFill="1" applyBorder="1"/>
    <xf numFmtId="176" fontId="3" fillId="0" borderId="117" xfId="0" applyNumberFormat="1" applyFont="1" applyFill="1" applyBorder="1" applyAlignment="1">
      <alignment horizontal="right"/>
    </xf>
    <xf numFmtId="176" fontId="3" fillId="0" borderId="96" xfId="0" applyNumberFormat="1" applyFont="1" applyFill="1" applyBorder="1"/>
    <xf numFmtId="176" fontId="3" fillId="0" borderId="121" xfId="0" applyNumberFormat="1" applyFont="1" applyFill="1" applyBorder="1" applyAlignment="1">
      <alignment horizontal="right"/>
    </xf>
    <xf numFmtId="176" fontId="3" fillId="0" borderId="115" xfId="0" applyNumberFormat="1" applyFont="1" applyFill="1" applyBorder="1" applyAlignment="1">
      <alignment horizontal="right"/>
    </xf>
    <xf numFmtId="176" fontId="3" fillId="0" borderId="202" xfId="0" applyNumberFormat="1" applyFont="1" applyFill="1" applyBorder="1" applyAlignment="1">
      <alignment horizontal="right"/>
    </xf>
    <xf numFmtId="176" fontId="3" fillId="0" borderId="24" xfId="0" applyNumberFormat="1" applyFont="1" applyFill="1" applyBorder="1" applyAlignment="1">
      <alignment horizontal="right"/>
    </xf>
    <xf numFmtId="176" fontId="3" fillId="0" borderId="111" xfId="0" applyNumberFormat="1" applyFont="1" applyFill="1" applyBorder="1" applyAlignment="1">
      <alignment horizontal="right"/>
    </xf>
    <xf numFmtId="176" fontId="3" fillId="0" borderId="94" xfId="0" applyNumberFormat="1" applyFont="1" applyFill="1" applyBorder="1" applyAlignment="1">
      <alignment horizontal="right"/>
    </xf>
    <xf numFmtId="176" fontId="3" fillId="0" borderId="99" xfId="0" applyNumberFormat="1" applyFont="1" applyFill="1" applyBorder="1" applyAlignment="1">
      <alignment horizontal="right"/>
    </xf>
    <xf numFmtId="176" fontId="3" fillId="0" borderId="182" xfId="0" applyNumberFormat="1" applyFont="1" applyFill="1" applyBorder="1" applyAlignment="1">
      <alignment horizontal="right"/>
    </xf>
    <xf numFmtId="38" fontId="3" fillId="0" borderId="201" xfId="0" applyNumberFormat="1" applyFont="1" applyFill="1" applyBorder="1"/>
    <xf numFmtId="38" fontId="3" fillId="0" borderId="78" xfId="0" applyNumberFormat="1" applyFont="1" applyFill="1" applyBorder="1"/>
    <xf numFmtId="38" fontId="3" fillId="0" borderId="77" xfId="0" applyNumberFormat="1" applyFont="1" applyFill="1" applyBorder="1"/>
    <xf numFmtId="0" fontId="3" fillId="0" borderId="95" xfId="0" applyFont="1" applyFill="1" applyBorder="1" applyAlignment="1">
      <alignment horizontal="right"/>
    </xf>
    <xf numFmtId="38" fontId="3" fillId="0" borderId="89" xfId="0" applyNumberFormat="1" applyFont="1" applyFill="1" applyBorder="1"/>
    <xf numFmtId="38" fontId="3" fillId="0" borderId="7" xfId="0" applyNumberFormat="1" applyFont="1" applyFill="1" applyBorder="1"/>
    <xf numFmtId="38" fontId="3" fillId="0" borderId="3" xfId="0" applyNumberFormat="1" applyFont="1" applyFill="1" applyBorder="1"/>
    <xf numFmtId="176" fontId="3" fillId="0" borderId="183" xfId="0" applyNumberFormat="1" applyFont="1" applyFill="1" applyBorder="1" applyAlignment="1">
      <alignment horizontal="right"/>
    </xf>
    <xf numFmtId="176" fontId="3" fillId="0" borderId="97" xfId="0" applyNumberFormat="1" applyFont="1" applyFill="1" applyBorder="1" applyAlignment="1">
      <alignment horizontal="right"/>
    </xf>
    <xf numFmtId="176" fontId="3" fillId="0" borderId="96" xfId="0" applyNumberFormat="1" applyFont="1" applyFill="1" applyBorder="1" applyAlignment="1">
      <alignment horizontal="right"/>
    </xf>
    <xf numFmtId="176" fontId="3" fillId="0" borderId="120" xfId="0" applyNumberFormat="1" applyFont="1" applyFill="1" applyBorder="1" applyAlignment="1">
      <alignment horizontal="right"/>
    </xf>
    <xf numFmtId="38" fontId="3" fillId="0" borderId="163" xfId="0" applyNumberFormat="1" applyFont="1" applyFill="1" applyBorder="1"/>
    <xf numFmtId="38" fontId="3" fillId="0" borderId="44" xfId="0" applyNumberFormat="1" applyFont="1" applyFill="1" applyBorder="1"/>
    <xf numFmtId="176" fontId="3" fillId="0" borderId="98" xfId="0" applyNumberFormat="1" applyFont="1" applyFill="1" applyBorder="1" applyAlignment="1">
      <alignment horizontal="right"/>
    </xf>
    <xf numFmtId="187" fontId="21" fillId="0" borderId="0" xfId="0" applyNumberFormat="1" applyFont="1" applyFill="1"/>
    <xf numFmtId="0" fontId="3" fillId="0" borderId="51" xfId="0" applyFont="1" applyFill="1" applyBorder="1"/>
    <xf numFmtId="0" fontId="3" fillId="0" borderId="82" xfId="0" applyFont="1" applyFill="1" applyBorder="1"/>
    <xf numFmtId="0" fontId="3" fillId="0" borderId="59" xfId="0" applyFont="1" applyFill="1" applyBorder="1"/>
    <xf numFmtId="0" fontId="3" fillId="0" borderId="6" xfId="0" applyFont="1" applyFill="1" applyBorder="1"/>
    <xf numFmtId="0" fontId="3" fillId="0" borderId="55" xfId="0" applyFont="1" applyFill="1" applyBorder="1"/>
    <xf numFmtId="0" fontId="3" fillId="0" borderId="7" xfId="0" applyFont="1" applyFill="1" applyBorder="1"/>
    <xf numFmtId="0" fontId="3" fillId="0" borderId="119" xfId="0" applyFont="1" applyFill="1" applyBorder="1" applyAlignment="1">
      <alignment horizontal="right"/>
    </xf>
    <xf numFmtId="38" fontId="3" fillId="0" borderId="235" xfId="2" applyFont="1" applyFill="1" applyBorder="1"/>
    <xf numFmtId="0" fontId="3" fillId="0" borderId="89" xfId="0" applyFont="1" applyFill="1" applyBorder="1"/>
    <xf numFmtId="0" fontId="3" fillId="0" borderId="11" xfId="0" applyFont="1" applyFill="1" applyBorder="1"/>
    <xf numFmtId="0" fontId="3" fillId="0" borderId="54" xfId="0" applyFont="1" applyFill="1" applyBorder="1"/>
    <xf numFmtId="0" fontId="3" fillId="0" borderId="71" xfId="0" applyFont="1" applyFill="1" applyBorder="1" applyAlignment="1">
      <alignment horizontal="right"/>
    </xf>
    <xf numFmtId="0" fontId="3" fillId="0" borderId="75" xfId="0" applyFont="1" applyFill="1" applyBorder="1" applyAlignment="1">
      <alignment vertical="center"/>
    </xf>
    <xf numFmtId="0" fontId="3" fillId="0" borderId="90" xfId="0" applyFont="1" applyFill="1" applyBorder="1" applyAlignment="1">
      <alignment vertical="center"/>
    </xf>
    <xf numFmtId="0" fontId="3" fillId="0" borderId="79" xfId="0" applyFont="1" applyFill="1" applyBorder="1" applyAlignment="1">
      <alignment horizontal="right"/>
    </xf>
    <xf numFmtId="0" fontId="3" fillId="0" borderId="59" xfId="0" applyFont="1" applyFill="1" applyBorder="1" applyAlignment="1">
      <alignment horizontal="right"/>
    </xf>
    <xf numFmtId="0" fontId="3" fillId="0" borderId="93" xfId="0" applyFont="1" applyFill="1" applyBorder="1" applyAlignment="1">
      <alignment horizontal="right"/>
    </xf>
    <xf numFmtId="0" fontId="3" fillId="0" borderId="88" xfId="0" applyFont="1" applyFill="1" applyBorder="1"/>
    <xf numFmtId="0" fontId="3" fillId="0" borderId="58" xfId="0" applyFont="1" applyFill="1" applyBorder="1"/>
    <xf numFmtId="0" fontId="3" fillId="0" borderId="120" xfId="0" applyFont="1" applyFill="1" applyBorder="1" applyAlignment="1">
      <alignment horizontal="right"/>
    </xf>
    <xf numFmtId="0" fontId="3" fillId="0" borderId="203" xfId="0" applyFont="1" applyFill="1" applyBorder="1" applyAlignment="1">
      <alignment horizontal="right"/>
    </xf>
    <xf numFmtId="0" fontId="3" fillId="0" borderId="44" xfId="0" applyFont="1" applyFill="1" applyBorder="1" applyAlignment="1">
      <alignment horizontal="right"/>
    </xf>
    <xf numFmtId="0" fontId="3" fillId="0" borderId="51" xfId="0" applyFont="1" applyFill="1" applyBorder="1" applyAlignment="1">
      <alignment horizontal="right"/>
    </xf>
    <xf numFmtId="0" fontId="3" fillId="0" borderId="34" xfId="0" applyFont="1" applyFill="1" applyBorder="1"/>
    <xf numFmtId="0" fontId="3" fillId="0" borderId="2" xfId="0" applyFont="1" applyFill="1" applyBorder="1"/>
    <xf numFmtId="0" fontId="3" fillId="0" borderId="50" xfId="0" applyFont="1" applyFill="1" applyBorder="1"/>
    <xf numFmtId="38" fontId="3" fillId="0" borderId="51" xfId="2" applyFont="1" applyFill="1" applyBorder="1" applyAlignment="1">
      <alignment horizontal="right"/>
    </xf>
    <xf numFmtId="0" fontId="3" fillId="0" borderId="179" xfId="0" applyFont="1" applyFill="1" applyBorder="1" applyAlignment="1">
      <alignment horizontal="right"/>
    </xf>
    <xf numFmtId="0" fontId="3" fillId="0" borderId="45" xfId="0" applyFont="1" applyFill="1" applyBorder="1" applyAlignment="1">
      <alignment horizontal="right"/>
    </xf>
    <xf numFmtId="0" fontId="3" fillId="0" borderId="55" xfId="0" applyFont="1" applyFill="1" applyBorder="1" applyAlignment="1">
      <alignment horizontal="right"/>
    </xf>
    <xf numFmtId="38" fontId="3" fillId="0" borderId="55" xfId="2" applyFont="1" applyFill="1" applyBorder="1" applyAlignment="1">
      <alignment horizontal="right"/>
    </xf>
    <xf numFmtId="0" fontId="3" fillId="0" borderId="181" xfId="0" applyFont="1" applyFill="1" applyBorder="1" applyAlignment="1">
      <alignment horizontal="right"/>
    </xf>
    <xf numFmtId="0" fontId="3" fillId="0" borderId="194" xfId="0" applyFont="1" applyFill="1" applyBorder="1" applyAlignment="1">
      <alignment horizontal="right"/>
    </xf>
    <xf numFmtId="0" fontId="3" fillId="0" borderId="183" xfId="0" applyFont="1" applyFill="1" applyBorder="1" applyAlignment="1">
      <alignment horizontal="right"/>
    </xf>
    <xf numFmtId="0" fontId="3" fillId="0" borderId="7" xfId="0" applyFont="1" applyFill="1" applyBorder="1" applyAlignment="1">
      <alignment vertical="center"/>
    </xf>
    <xf numFmtId="0" fontId="12" fillId="0" borderId="48" xfId="0" applyFont="1" applyFill="1" applyBorder="1"/>
    <xf numFmtId="0" fontId="12" fillId="0" borderId="3" xfId="0" applyFont="1" applyFill="1" applyBorder="1"/>
    <xf numFmtId="0" fontId="12" fillId="0" borderId="49" xfId="0" applyFont="1" applyFill="1" applyBorder="1"/>
    <xf numFmtId="0" fontId="12" fillId="0" borderId="50" xfId="0" applyFont="1" applyFill="1" applyBorder="1"/>
    <xf numFmtId="0" fontId="12" fillId="0" borderId="51" xfId="0" applyFont="1" applyFill="1" applyBorder="1"/>
    <xf numFmtId="0" fontId="3" fillId="0" borderId="0" xfId="0" applyFont="1" applyFill="1"/>
    <xf numFmtId="0" fontId="12" fillId="0" borderId="44" xfId="0" applyFont="1" applyFill="1" applyBorder="1" applyAlignment="1">
      <alignment horizontal="right"/>
    </xf>
    <xf numFmtId="0" fontId="3" fillId="0" borderId="81" xfId="0" applyFont="1" applyFill="1" applyBorder="1" applyAlignment="1">
      <alignment vertical="center"/>
    </xf>
    <xf numFmtId="176" fontId="12" fillId="0" borderId="72" xfId="0" applyNumberFormat="1" applyFont="1" applyFill="1" applyBorder="1"/>
    <xf numFmtId="176" fontId="12" fillId="0" borderId="22" xfId="0" applyNumberFormat="1" applyFont="1" applyFill="1" applyBorder="1"/>
    <xf numFmtId="176" fontId="12" fillId="0" borderId="73" xfId="0" applyNumberFormat="1" applyFont="1" applyFill="1" applyBorder="1"/>
    <xf numFmtId="176" fontId="12" fillId="0" borderId="74" xfId="0" applyNumberFormat="1" applyFont="1" applyFill="1" applyBorder="1"/>
    <xf numFmtId="176" fontId="12" fillId="0" borderId="75" xfId="0" applyNumberFormat="1" applyFont="1" applyFill="1" applyBorder="1"/>
    <xf numFmtId="0" fontId="12" fillId="0" borderId="71" xfId="0" applyFont="1" applyFill="1" applyBorder="1" applyAlignment="1">
      <alignment horizontal="right"/>
    </xf>
    <xf numFmtId="0" fontId="3" fillId="0" borderId="14" xfId="0" applyFont="1" applyFill="1" applyBorder="1" applyAlignment="1">
      <alignment vertical="center"/>
    </xf>
    <xf numFmtId="0" fontId="12" fillId="0" borderId="46" xfId="0" applyFont="1" applyFill="1" applyBorder="1" applyAlignment="1">
      <alignment horizontal="right"/>
    </xf>
    <xf numFmtId="38" fontId="3" fillId="0" borderId="79" xfId="0" applyNumberFormat="1" applyFont="1" applyFill="1" applyBorder="1" applyAlignment="1">
      <alignment horizontal="right"/>
    </xf>
    <xf numFmtId="0" fontId="12" fillId="0" borderId="52" xfId="0" applyFont="1" applyFill="1" applyBorder="1"/>
    <xf numFmtId="0" fontId="12" fillId="0" borderId="4" xfId="0" applyFont="1" applyFill="1" applyBorder="1"/>
    <xf numFmtId="0" fontId="12" fillId="0" borderId="53" xfId="0" applyFont="1" applyFill="1" applyBorder="1"/>
    <xf numFmtId="0" fontId="12" fillId="0" borderId="54" xfId="0" applyFont="1" applyFill="1" applyBorder="1"/>
    <xf numFmtId="0" fontId="12" fillId="0" borderId="55" xfId="0" applyFont="1" applyFill="1" applyBorder="1"/>
    <xf numFmtId="176" fontId="3" fillId="0" borderId="47" xfId="0" applyNumberFormat="1" applyFont="1" applyFill="1" applyBorder="1" applyAlignment="1">
      <alignment horizontal="right"/>
    </xf>
    <xf numFmtId="38" fontId="3" fillId="0" borderId="44" xfId="0" applyNumberFormat="1" applyFont="1" applyFill="1" applyBorder="1" applyAlignment="1">
      <alignment horizontal="right"/>
    </xf>
    <xf numFmtId="38" fontId="12" fillId="0" borderId="51" xfId="0" applyNumberFormat="1" applyFont="1" applyFill="1" applyBorder="1"/>
    <xf numFmtId="38" fontId="3" fillId="0" borderId="45" xfId="0" applyNumberFormat="1" applyFont="1" applyFill="1" applyBorder="1" applyAlignment="1">
      <alignment horizontal="right"/>
    </xf>
    <xf numFmtId="0" fontId="0" fillId="0" borderId="95" xfId="0" applyFill="1" applyBorder="1" applyAlignment="1">
      <alignment horizontal="right"/>
    </xf>
    <xf numFmtId="0" fontId="0" fillId="0" borderId="100" xfId="0" applyFill="1" applyBorder="1" applyAlignment="1">
      <alignment horizontal="right"/>
    </xf>
    <xf numFmtId="0" fontId="3" fillId="0" borderId="3" xfId="0" applyFont="1" applyFill="1" applyBorder="1" applyAlignment="1">
      <alignment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4" xfId="0" applyFont="1" applyFill="1" applyBorder="1" applyAlignment="1">
      <alignment vertical="center" wrapText="1"/>
    </xf>
    <xf numFmtId="0" fontId="10" fillId="0" borderId="34" xfId="0" applyFont="1" applyFill="1" applyBorder="1"/>
    <xf numFmtId="0" fontId="10" fillId="0" borderId="188" xfId="0" applyFont="1" applyFill="1" applyBorder="1"/>
    <xf numFmtId="0" fontId="10" fillId="0" borderId="119" xfId="0" applyFont="1" applyFill="1" applyBorder="1"/>
    <xf numFmtId="0" fontId="10" fillId="0" borderId="35" xfId="0" applyFont="1" applyFill="1" applyBorder="1"/>
    <xf numFmtId="0" fontId="10" fillId="0" borderId="35" xfId="0" applyFont="1" applyFill="1" applyBorder="1" applyAlignment="1">
      <alignment horizontal="right"/>
    </xf>
    <xf numFmtId="0" fontId="10" fillId="0" borderId="77" xfId="0" applyFont="1" applyFill="1" applyBorder="1"/>
    <xf numFmtId="0" fontId="10" fillId="0" borderId="187" xfId="0" applyFont="1" applyFill="1" applyBorder="1"/>
    <xf numFmtId="0" fontId="10" fillId="0" borderId="164" xfId="0" applyFont="1" applyFill="1" applyBorder="1"/>
    <xf numFmtId="0" fontId="10" fillId="0" borderId="189" xfId="0" applyFont="1" applyFill="1" applyBorder="1"/>
    <xf numFmtId="0" fontId="10" fillId="0" borderId="34" xfId="0" applyFont="1" applyFill="1" applyBorder="1" applyAlignment="1">
      <alignment horizontal="right"/>
    </xf>
    <xf numFmtId="0" fontId="10" fillId="0" borderId="77" xfId="0" applyFont="1" applyFill="1" applyBorder="1" applyAlignment="1">
      <alignment horizontal="right"/>
    </xf>
    <xf numFmtId="0" fontId="10" fillId="0" borderId="187" xfId="0" applyFont="1" applyFill="1" applyBorder="1" applyAlignment="1">
      <alignment horizontal="right"/>
    </xf>
    <xf numFmtId="0" fontId="10" fillId="0" borderId="163" xfId="0" applyFont="1" applyFill="1" applyBorder="1" applyAlignment="1">
      <alignment horizontal="right"/>
    </xf>
    <xf numFmtId="0" fontId="3" fillId="0" borderId="101" xfId="0" applyFont="1" applyFill="1" applyBorder="1" applyAlignment="1">
      <alignment horizontal="right" shrinkToFit="1"/>
    </xf>
    <xf numFmtId="0" fontId="3" fillId="0" borderId="34" xfId="0" applyFont="1" applyFill="1" applyBorder="1" applyAlignment="1">
      <alignment shrinkToFit="1"/>
    </xf>
    <xf numFmtId="0" fontId="3" fillId="0" borderId="119" xfId="0" applyFont="1" applyFill="1" applyBorder="1" applyAlignment="1">
      <alignment shrinkToFit="1"/>
    </xf>
    <xf numFmtId="0" fontId="4" fillId="0" borderId="60" xfId="0" applyFont="1" applyFill="1" applyBorder="1" applyAlignment="1">
      <alignment horizontal="right" shrinkToFit="1"/>
    </xf>
    <xf numFmtId="0" fontId="3" fillId="0" borderId="107" xfId="0" applyFont="1" applyFill="1" applyBorder="1" applyAlignment="1">
      <alignment horizontal="right" shrinkToFit="1"/>
    </xf>
    <xf numFmtId="0" fontId="3" fillId="0" borderId="77" xfId="0" applyFont="1" applyFill="1" applyBorder="1" applyAlignment="1">
      <alignment shrinkToFit="1"/>
    </xf>
    <xf numFmtId="0" fontId="3" fillId="0" borderId="78" xfId="0" applyFont="1" applyFill="1" applyBorder="1" applyAlignment="1">
      <alignment shrinkToFit="1"/>
    </xf>
    <xf numFmtId="0" fontId="3" fillId="0" borderId="163" xfId="0" applyFont="1" applyFill="1" applyBorder="1" applyAlignment="1">
      <alignment shrinkToFit="1"/>
    </xf>
    <xf numFmtId="0" fontId="4" fillId="0" borderId="52" xfId="0" applyFont="1" applyFill="1" applyBorder="1" applyAlignment="1">
      <alignment horizontal="right" shrinkToFit="1"/>
    </xf>
    <xf numFmtId="176" fontId="31" fillId="0" borderId="111" xfId="1" applyNumberFormat="1" applyFont="1" applyFill="1" applyBorder="1" applyAlignment="1">
      <alignment horizontal="right" shrinkToFit="1"/>
    </xf>
    <xf numFmtId="0" fontId="3" fillId="0" borderId="52" xfId="0" applyFont="1" applyFill="1" applyBorder="1" applyAlignment="1">
      <alignment horizontal="right" shrinkToFit="1"/>
    </xf>
    <xf numFmtId="0" fontId="3" fillId="0" borderId="102" xfId="0" applyFont="1" applyFill="1" applyBorder="1" applyAlignment="1">
      <alignment shrinkToFit="1"/>
    </xf>
    <xf numFmtId="176" fontId="31" fillId="0" borderId="4" xfId="1" applyNumberFormat="1" applyFont="1" applyFill="1" applyBorder="1" applyAlignment="1">
      <alignment horizontal="right" shrinkToFit="1"/>
    </xf>
    <xf numFmtId="0" fontId="3" fillId="0" borderId="30" xfId="0" applyFont="1" applyFill="1" applyBorder="1" applyAlignment="1">
      <alignment horizontal="right" shrinkToFit="1"/>
    </xf>
    <xf numFmtId="0" fontId="4" fillId="0" borderId="30" xfId="0" applyFont="1" applyFill="1" applyBorder="1" applyAlignment="1">
      <alignment horizontal="right" shrinkToFit="1"/>
    </xf>
    <xf numFmtId="0" fontId="3" fillId="0" borderId="113" xfId="0" applyFont="1" applyFill="1" applyBorder="1" applyAlignment="1">
      <alignment horizontal="right" shrinkToFit="1"/>
    </xf>
    <xf numFmtId="0" fontId="3" fillId="0" borderId="109" xfId="0" applyFont="1" applyFill="1" applyBorder="1" applyAlignment="1">
      <alignment horizontal="right" shrinkToFit="1"/>
    </xf>
    <xf numFmtId="0" fontId="4" fillId="0" borderId="114" xfId="0" applyFont="1" applyFill="1" applyBorder="1" applyAlignment="1">
      <alignment horizontal="right" shrinkToFit="1"/>
    </xf>
    <xf numFmtId="0" fontId="3" fillId="0" borderId="60" xfId="0" applyFont="1" applyFill="1" applyBorder="1" applyAlignment="1">
      <alignment horizontal="right" shrinkToFit="1"/>
    </xf>
    <xf numFmtId="176" fontId="31" fillId="0" borderId="24" xfId="1" applyNumberFormat="1" applyFont="1" applyFill="1" applyBorder="1" applyAlignment="1">
      <alignment horizontal="right" shrinkToFit="1"/>
    </xf>
    <xf numFmtId="176" fontId="31" fillId="0" borderId="100" xfId="1" applyNumberFormat="1" applyFont="1" applyFill="1" applyBorder="1" applyAlignment="1">
      <alignment horizontal="right" shrinkToFit="1"/>
    </xf>
    <xf numFmtId="0" fontId="3" fillId="0" borderId="35" xfId="0" applyFont="1" applyFill="1" applyBorder="1" applyAlignment="1">
      <alignment shrinkToFit="1"/>
    </xf>
    <xf numFmtId="0" fontId="3" fillId="0" borderId="76" xfId="0" applyFont="1" applyFill="1" applyBorder="1" applyAlignment="1">
      <alignment shrinkToFit="1"/>
    </xf>
    <xf numFmtId="0" fontId="3" fillId="0" borderId="164" xfId="0" applyFont="1" applyFill="1" applyBorder="1" applyAlignment="1">
      <alignment shrinkToFit="1"/>
    </xf>
    <xf numFmtId="176" fontId="32" fillId="0" borderId="4" xfId="1" applyNumberFormat="1" applyFont="1" applyFill="1" applyBorder="1" applyAlignment="1">
      <alignment horizontal="right" shrinkToFit="1"/>
    </xf>
    <xf numFmtId="0" fontId="6" fillId="0" borderId="109" xfId="0" applyFont="1" applyFill="1" applyBorder="1" applyAlignment="1">
      <alignment horizontal="right" shrinkToFit="1"/>
    </xf>
    <xf numFmtId="176" fontId="31" fillId="0" borderId="24" xfId="1" applyNumberFormat="1" applyFont="1" applyFill="1" applyBorder="1" applyAlignment="1">
      <alignment shrinkToFit="1"/>
    </xf>
    <xf numFmtId="0" fontId="3" fillId="0" borderId="117" xfId="0" applyFont="1" applyFill="1" applyBorder="1" applyAlignment="1">
      <alignment horizontal="right" shrinkToFit="1"/>
    </xf>
    <xf numFmtId="176" fontId="31" fillId="0" borderId="100" xfId="1" applyNumberFormat="1" applyFont="1" applyFill="1" applyBorder="1" applyAlignment="1">
      <alignment shrinkToFit="1"/>
    </xf>
    <xf numFmtId="0" fontId="3" fillId="0" borderId="66" xfId="0" applyFont="1" applyFill="1" applyBorder="1" applyAlignment="1">
      <alignment horizontal="right" shrinkToFit="1"/>
    </xf>
    <xf numFmtId="176" fontId="31" fillId="0" borderId="67" xfId="1" applyNumberFormat="1" applyFont="1" applyFill="1" applyBorder="1" applyAlignment="1">
      <alignment horizontal="right" shrinkToFit="1"/>
    </xf>
    <xf numFmtId="176" fontId="31" fillId="0" borderId="80" xfId="1" applyNumberFormat="1" applyFont="1" applyFill="1" applyBorder="1" applyAlignment="1">
      <alignment horizontal="right" shrinkToFit="1"/>
    </xf>
    <xf numFmtId="38" fontId="3" fillId="0" borderId="34" xfId="0" applyNumberFormat="1" applyFont="1" applyFill="1" applyBorder="1" applyAlignment="1">
      <alignment horizontal="right" shrinkToFit="1"/>
    </xf>
    <xf numFmtId="0" fontId="3" fillId="0" borderId="10" xfId="0" applyFont="1" applyFill="1" applyBorder="1" applyAlignment="1">
      <alignment horizontal="right" shrinkToFit="1"/>
    </xf>
    <xf numFmtId="176" fontId="3" fillId="0" borderId="115" xfId="0" applyNumberFormat="1" applyFont="1" applyFill="1" applyBorder="1" applyAlignment="1">
      <alignment horizontal="right" shrinkToFit="1"/>
    </xf>
    <xf numFmtId="38" fontId="3" fillId="0" borderId="77" xfId="0" applyNumberFormat="1" applyFont="1" applyFill="1" applyBorder="1" applyAlignment="1">
      <alignment horizontal="right" shrinkToFit="1"/>
    </xf>
    <xf numFmtId="38" fontId="3" fillId="0" borderId="78" xfId="0" applyNumberFormat="1" applyFont="1" applyFill="1" applyBorder="1" applyAlignment="1">
      <alignment horizontal="right" shrinkToFit="1"/>
    </xf>
    <xf numFmtId="0" fontId="3" fillId="0" borderId="5" xfId="0" applyFont="1" applyFill="1" applyBorder="1" applyAlignment="1">
      <alignment horizontal="right" shrinkToFit="1"/>
    </xf>
    <xf numFmtId="0" fontId="3" fillId="0" borderId="15" xfId="0" applyFont="1" applyFill="1" applyBorder="1" applyAlignment="1">
      <alignment horizontal="right" shrinkToFit="1"/>
    </xf>
    <xf numFmtId="176" fontId="32" fillId="0" borderId="45" xfId="1" applyNumberFormat="1" applyFont="1" applyFill="1" applyBorder="1" applyAlignment="1">
      <alignment horizontal="right" shrinkToFit="1"/>
    </xf>
    <xf numFmtId="38" fontId="3" fillId="0" borderId="102" xfId="0" applyNumberFormat="1" applyFont="1" applyFill="1" applyBorder="1" applyAlignment="1">
      <alignment horizontal="right" shrinkToFit="1"/>
    </xf>
    <xf numFmtId="176" fontId="31" fillId="0" borderId="5" xfId="1" applyNumberFormat="1" applyFont="1" applyFill="1" applyBorder="1" applyAlignment="1">
      <alignment shrinkToFit="1"/>
    </xf>
    <xf numFmtId="176" fontId="31" fillId="0" borderId="47" xfId="1" applyNumberFormat="1" applyFont="1" applyFill="1" applyBorder="1" applyAlignment="1">
      <alignment shrinkToFit="1"/>
    </xf>
    <xf numFmtId="176" fontId="31" fillId="0" borderId="4" xfId="1" applyNumberFormat="1" applyFont="1" applyFill="1" applyBorder="1" applyAlignment="1">
      <alignment shrinkToFit="1"/>
    </xf>
    <xf numFmtId="0" fontId="3" fillId="0" borderId="14" xfId="0" applyFont="1" applyFill="1" applyBorder="1" applyAlignment="1">
      <alignment horizontal="right" shrinkToFit="1"/>
    </xf>
    <xf numFmtId="176" fontId="31" fillId="0" borderId="10" xfId="1" applyNumberFormat="1" applyFont="1" applyFill="1" applyBorder="1" applyAlignment="1">
      <alignment shrinkToFit="1"/>
    </xf>
    <xf numFmtId="0" fontId="3" fillId="0" borderId="94" xfId="0" applyFont="1" applyFill="1" applyBorder="1" applyAlignment="1">
      <alignment horizontal="right" shrinkToFit="1"/>
    </xf>
    <xf numFmtId="0" fontId="3" fillId="0" borderId="66" xfId="0" applyFont="1" applyFill="1" applyBorder="1" applyAlignment="1">
      <alignment horizontal="right" vertical="center" shrinkToFit="1"/>
    </xf>
    <xf numFmtId="176" fontId="31" fillId="0" borderId="67" xfId="1" applyNumberFormat="1" applyFont="1" applyFill="1" applyBorder="1" applyAlignment="1">
      <alignment shrinkToFit="1"/>
    </xf>
    <xf numFmtId="38" fontId="3" fillId="0" borderId="7" xfId="0" applyNumberFormat="1" applyFont="1" applyFill="1" applyBorder="1" applyAlignment="1">
      <alignment vertical="center"/>
    </xf>
    <xf numFmtId="0" fontId="3" fillId="0" borderId="48" xfId="0" applyFont="1" applyFill="1" applyBorder="1"/>
    <xf numFmtId="0" fontId="6" fillId="0" borderId="81" xfId="0" applyFont="1" applyFill="1" applyBorder="1" applyAlignment="1">
      <alignment vertical="center"/>
    </xf>
    <xf numFmtId="0" fontId="6" fillId="0" borderId="14" xfId="0" applyFont="1" applyFill="1" applyBorder="1" applyAlignment="1">
      <alignment vertical="center"/>
    </xf>
    <xf numFmtId="38" fontId="3" fillId="0" borderId="56" xfId="0" applyNumberFormat="1" applyFont="1" applyFill="1" applyBorder="1"/>
    <xf numFmtId="0" fontId="3" fillId="0" borderId="52" xfId="0" applyFont="1" applyFill="1" applyBorder="1"/>
    <xf numFmtId="38" fontId="3" fillId="0" borderId="6" xfId="0" applyNumberFormat="1" applyFont="1" applyFill="1" applyBorder="1" applyAlignment="1">
      <alignment horizontal="right" vertical="center"/>
    </xf>
    <xf numFmtId="0" fontId="3" fillId="0" borderId="81" xfId="0" applyFont="1" applyFill="1" applyBorder="1" applyAlignment="1">
      <alignment horizontal="right" vertical="center" wrapText="1"/>
    </xf>
    <xf numFmtId="0" fontId="3" fillId="0" borderId="15" xfId="0" applyFont="1" applyFill="1" applyBorder="1" applyAlignment="1">
      <alignment vertical="center"/>
    </xf>
    <xf numFmtId="38" fontId="33" fillId="0" borderId="164" xfId="2" applyFont="1" applyFill="1" applyBorder="1" applyAlignment="1">
      <alignment horizontal="right"/>
    </xf>
    <xf numFmtId="0" fontId="3" fillId="0" borderId="81" xfId="0" applyFont="1" applyFill="1" applyBorder="1" applyAlignment="1">
      <alignment horizontal="right" vertical="center"/>
    </xf>
    <xf numFmtId="0" fontId="3" fillId="0" borderId="6" xfId="0" applyFont="1" applyFill="1" applyBorder="1" applyAlignment="1">
      <alignment horizontal="right" vertical="center"/>
    </xf>
    <xf numFmtId="0" fontId="3" fillId="0" borderId="119" xfId="0" applyFont="1" applyFill="1" applyBorder="1"/>
    <xf numFmtId="0" fontId="33" fillId="0" borderId="35" xfId="0" applyFont="1" applyFill="1" applyBorder="1"/>
    <xf numFmtId="0" fontId="33" fillId="0" borderId="35" xfId="0" applyFont="1" applyFill="1" applyBorder="1" applyAlignment="1">
      <alignment horizontal="right"/>
    </xf>
    <xf numFmtId="0" fontId="33" fillId="0" borderId="164" xfId="0" applyFont="1" applyFill="1" applyBorder="1"/>
    <xf numFmtId="0" fontId="33" fillId="0" borderId="34" xfId="0" applyFont="1" applyFill="1" applyBorder="1"/>
    <xf numFmtId="0" fontId="33" fillId="0" borderId="119" xfId="0" applyFont="1" applyFill="1" applyBorder="1"/>
    <xf numFmtId="0" fontId="33" fillId="0" borderId="77" xfId="0" applyFont="1" applyFill="1" applyBorder="1"/>
    <xf numFmtId="0" fontId="33" fillId="0" borderId="163" xfId="0" applyFont="1" applyFill="1" applyBorder="1"/>
    <xf numFmtId="0" fontId="3" fillId="0" borderId="163" xfId="0" applyFont="1" applyFill="1" applyBorder="1" applyAlignment="1">
      <alignment horizontal="right"/>
    </xf>
    <xf numFmtId="176" fontId="3" fillId="0" borderId="23" xfId="1" applyNumberFormat="1" applyFont="1" applyFill="1" applyBorder="1" applyAlignment="1">
      <alignment horizontal="center"/>
    </xf>
    <xf numFmtId="0" fontId="12" fillId="0" borderId="2" xfId="0" applyFont="1" applyFill="1" applyBorder="1"/>
    <xf numFmtId="0" fontId="12" fillId="0" borderId="7" xfId="0" applyFont="1" applyFill="1" applyBorder="1"/>
    <xf numFmtId="0" fontId="12" fillId="0" borderId="89" xfId="0" applyFont="1" applyFill="1" applyBorder="1"/>
    <xf numFmtId="0" fontId="12" fillId="0" borderId="44" xfId="0" applyFont="1" applyFill="1" applyBorder="1"/>
    <xf numFmtId="176" fontId="12" fillId="0" borderId="86" xfId="0" applyNumberFormat="1" applyFont="1" applyFill="1" applyBorder="1"/>
    <xf numFmtId="176" fontId="12" fillId="0" borderId="81" xfId="0" applyNumberFormat="1" applyFont="1" applyFill="1" applyBorder="1"/>
    <xf numFmtId="176" fontId="12" fillId="0" borderId="90" xfId="0" applyNumberFormat="1" applyFont="1" applyFill="1" applyBorder="1"/>
    <xf numFmtId="176" fontId="12" fillId="0" borderId="71" xfId="0" applyNumberFormat="1" applyFont="1" applyFill="1" applyBorder="1"/>
    <xf numFmtId="38" fontId="33" fillId="0" borderId="79" xfId="0" applyNumberFormat="1" applyFont="1" applyFill="1" applyBorder="1" applyAlignment="1">
      <alignment horizontal="right"/>
    </xf>
    <xf numFmtId="0" fontId="12" fillId="0" borderId="56" xfId="0" applyFont="1" applyFill="1" applyBorder="1"/>
    <xf numFmtId="0" fontId="12" fillId="0" borderId="11" xfId="0" applyFont="1" applyFill="1" applyBorder="1"/>
    <xf numFmtId="0" fontId="12" fillId="0" borderId="6" xfId="0" applyFont="1" applyFill="1" applyBorder="1"/>
    <xf numFmtId="0" fontId="12" fillId="0" borderId="85" xfId="0" applyFont="1" applyFill="1" applyBorder="1"/>
    <xf numFmtId="0" fontId="12" fillId="0" borderId="45" xfId="0" applyFont="1" applyFill="1" applyBorder="1"/>
    <xf numFmtId="38" fontId="33" fillId="0" borderId="44" xfId="0" applyNumberFormat="1" applyFont="1" applyFill="1" applyBorder="1" applyAlignment="1">
      <alignment horizontal="right"/>
    </xf>
    <xf numFmtId="38" fontId="33" fillId="0" borderId="45" xfId="0" applyNumberFormat="1" applyFont="1" applyFill="1" applyBorder="1" applyAlignment="1">
      <alignment horizontal="right"/>
    </xf>
    <xf numFmtId="0" fontId="12" fillId="0" borderId="88" xfId="0" applyFont="1" applyFill="1" applyBorder="1"/>
    <xf numFmtId="0" fontId="12" fillId="0" borderId="8" xfId="0" applyFont="1" applyFill="1" applyBorder="1"/>
    <xf numFmtId="0" fontId="12" fillId="0" borderId="82" xfId="0" applyFont="1" applyFill="1" applyBorder="1"/>
    <xf numFmtId="0" fontId="12" fillId="0" borderId="79" xfId="0" applyFont="1" applyFill="1" applyBorder="1"/>
    <xf numFmtId="0" fontId="12" fillId="0" borderId="58" xfId="0" applyFont="1" applyFill="1" applyBorder="1"/>
    <xf numFmtId="176" fontId="12" fillId="0" borderId="114" xfId="0" applyNumberFormat="1" applyFont="1" applyFill="1" applyBorder="1"/>
    <xf numFmtId="176" fontId="12" fillId="0" borderId="190" xfId="0" applyNumberFormat="1" applyFont="1" applyFill="1" applyBorder="1"/>
    <xf numFmtId="176" fontId="12" fillId="0" borderId="111" xfId="0" applyNumberFormat="1" applyFont="1" applyFill="1" applyBorder="1"/>
    <xf numFmtId="176" fontId="12" fillId="0" borderId="120" xfId="0" applyNumberFormat="1" applyFont="1" applyFill="1" applyBorder="1"/>
    <xf numFmtId="176" fontId="12" fillId="0" borderId="109" xfId="0" applyNumberFormat="1" applyFont="1" applyFill="1" applyBorder="1"/>
    <xf numFmtId="176" fontId="12" fillId="0" borderId="185" xfId="0" applyNumberFormat="1" applyFont="1" applyFill="1" applyBorder="1"/>
    <xf numFmtId="176" fontId="12" fillId="0" borderId="23" xfId="0" applyNumberFormat="1" applyFont="1" applyFill="1" applyBorder="1"/>
    <xf numFmtId="176" fontId="12" fillId="0" borderId="95" xfId="0" applyNumberFormat="1" applyFont="1" applyFill="1" applyBorder="1"/>
    <xf numFmtId="0" fontId="12" fillId="0" borderId="120" xfId="0" applyFont="1" applyFill="1" applyBorder="1" applyAlignment="1">
      <alignment horizontal="right"/>
    </xf>
    <xf numFmtId="0" fontId="12" fillId="0" borderId="79" xfId="0" applyFont="1" applyFill="1" applyBorder="1" applyAlignment="1">
      <alignment horizontal="right"/>
    </xf>
    <xf numFmtId="0" fontId="12" fillId="0" borderId="95" xfId="0" applyFont="1" applyFill="1" applyBorder="1" applyAlignment="1">
      <alignment horizontal="right"/>
    </xf>
    <xf numFmtId="0" fontId="12" fillId="0" borderId="100" xfId="0" applyFont="1" applyFill="1" applyBorder="1" applyAlignment="1">
      <alignment horizontal="right"/>
    </xf>
    <xf numFmtId="0" fontId="12" fillId="0" borderId="45" xfId="0" applyFont="1" applyFill="1" applyBorder="1" applyAlignment="1">
      <alignment horizontal="right"/>
    </xf>
    <xf numFmtId="176" fontId="12" fillId="0" borderId="117" xfId="0" applyNumberFormat="1" applyFont="1" applyFill="1" applyBorder="1"/>
    <xf numFmtId="176" fontId="12" fillId="0" borderId="191" xfId="0" applyNumberFormat="1" applyFont="1" applyFill="1" applyBorder="1"/>
    <xf numFmtId="176" fontId="12" fillId="0" borderId="24" xfId="0" applyNumberFormat="1" applyFont="1" applyFill="1" applyBorder="1"/>
    <xf numFmtId="176" fontId="12" fillId="0" borderId="100" xfId="0" applyNumberFormat="1" applyFont="1" applyFill="1" applyBorder="1"/>
    <xf numFmtId="0" fontId="12" fillId="0" borderId="107" xfId="0" applyFont="1" applyFill="1" applyBorder="1"/>
    <xf numFmtId="176" fontId="12" fillId="0" borderId="121" xfId="0" applyNumberFormat="1" applyFont="1" applyFill="1" applyBorder="1"/>
    <xf numFmtId="176" fontId="12" fillId="0" borderId="199" xfId="0" applyNumberFormat="1" applyFont="1" applyFill="1" applyBorder="1"/>
    <xf numFmtId="176" fontId="12" fillId="0" borderId="96" xfId="0" applyNumberFormat="1" applyFont="1" applyFill="1" applyBorder="1"/>
    <xf numFmtId="176" fontId="12" fillId="0" borderId="98" xfId="0" applyNumberFormat="1" applyFont="1" applyFill="1" applyBorder="1"/>
    <xf numFmtId="38" fontId="3" fillId="0" borderId="2" xfId="0" applyNumberFormat="1" applyFont="1" applyFill="1" applyBorder="1"/>
    <xf numFmtId="0" fontId="12" fillId="0" borderId="48" xfId="0" applyFont="1" applyFill="1" applyBorder="1" applyAlignment="1">
      <alignment vertical="center"/>
    </xf>
    <xf numFmtId="178" fontId="12" fillId="0" borderId="3" xfId="0" applyNumberFormat="1" applyFont="1" applyFill="1" applyBorder="1" applyAlignment="1">
      <alignment vertical="center"/>
    </xf>
    <xf numFmtId="0" fontId="12" fillId="0" borderId="3" xfId="0" applyFont="1" applyFill="1" applyBorder="1" applyAlignment="1">
      <alignment vertical="center"/>
    </xf>
    <xf numFmtId="0" fontId="12" fillId="0" borderId="49" xfId="0" applyFont="1" applyFill="1" applyBorder="1" applyAlignment="1">
      <alignment vertical="center"/>
    </xf>
    <xf numFmtId="0" fontId="12" fillId="0" borderId="50" xfId="0" applyFont="1" applyFill="1" applyBorder="1" applyAlignment="1">
      <alignment vertical="center"/>
    </xf>
    <xf numFmtId="0" fontId="12" fillId="0" borderId="51" xfId="0" applyFont="1" applyFill="1" applyBorder="1" applyAlignment="1">
      <alignment vertical="center"/>
    </xf>
    <xf numFmtId="0" fontId="6" fillId="0" borderId="105" xfId="0" applyFont="1" applyFill="1" applyBorder="1" applyAlignment="1">
      <alignment vertical="center"/>
    </xf>
    <xf numFmtId="176" fontId="12" fillId="0" borderId="72" xfId="0" applyNumberFormat="1" applyFont="1" applyFill="1" applyBorder="1" applyAlignment="1">
      <alignment vertical="center"/>
    </xf>
    <xf numFmtId="176" fontId="12" fillId="0" borderId="22" xfId="0" applyNumberFormat="1" applyFont="1" applyFill="1" applyBorder="1" applyAlignment="1">
      <alignment vertical="center"/>
    </xf>
    <xf numFmtId="176" fontId="12" fillId="0" borderId="73" xfId="0" applyNumberFormat="1" applyFont="1" applyFill="1" applyBorder="1" applyAlignment="1">
      <alignment vertical="center"/>
    </xf>
    <xf numFmtId="176" fontId="12" fillId="0" borderId="74" xfId="0" applyNumberFormat="1" applyFont="1" applyFill="1" applyBorder="1" applyAlignment="1">
      <alignment vertical="center"/>
    </xf>
    <xf numFmtId="176" fontId="12" fillId="0" borderId="75" xfId="0" applyNumberFormat="1" applyFont="1" applyFill="1" applyBorder="1" applyAlignment="1">
      <alignment vertical="center"/>
    </xf>
    <xf numFmtId="0" fontId="6" fillId="0" borderId="106" xfId="0" applyFont="1" applyFill="1" applyBorder="1" applyAlignment="1">
      <alignment vertical="center"/>
    </xf>
    <xf numFmtId="0" fontId="12" fillId="0" borderId="52" xfId="0" applyFont="1" applyFill="1" applyBorder="1" applyAlignment="1">
      <alignment vertical="center"/>
    </xf>
    <xf numFmtId="0" fontId="3" fillId="0" borderId="77" xfId="0" applyFont="1" applyFill="1" applyBorder="1" applyAlignment="1">
      <alignment vertical="center"/>
    </xf>
    <xf numFmtId="0" fontId="3" fillId="0" borderId="3" xfId="0" applyFont="1" applyFill="1" applyBorder="1" applyAlignment="1">
      <alignment vertical="center"/>
    </xf>
    <xf numFmtId="0" fontId="12" fillId="0" borderId="4" xfId="0" applyFont="1" applyFill="1" applyBorder="1" applyAlignment="1">
      <alignment vertical="center"/>
    </xf>
    <xf numFmtId="0" fontId="12" fillId="0" borderId="53" xfId="0" applyFont="1" applyFill="1" applyBorder="1" applyAlignment="1">
      <alignment vertical="center"/>
    </xf>
    <xf numFmtId="0" fontId="12" fillId="0" borderId="54" xfId="0" applyFont="1" applyFill="1" applyBorder="1" applyAlignment="1">
      <alignment vertical="center"/>
    </xf>
    <xf numFmtId="0" fontId="12" fillId="0" borderId="55" xfId="0" applyFont="1" applyFill="1" applyBorder="1" applyAlignment="1">
      <alignment vertical="center"/>
    </xf>
    <xf numFmtId="176" fontId="12" fillId="0" borderId="35" xfId="0" applyNumberFormat="1" applyFont="1" applyFill="1" applyBorder="1" applyAlignment="1">
      <alignment vertical="center"/>
    </xf>
    <xf numFmtId="178" fontId="12" fillId="0" borderId="48" xfId="0" applyNumberFormat="1" applyFont="1" applyFill="1" applyBorder="1" applyAlignment="1">
      <alignment vertical="center"/>
    </xf>
    <xf numFmtId="0" fontId="12" fillId="0" borderId="56" xfId="0" applyFont="1" applyFill="1" applyBorder="1" applyAlignment="1">
      <alignment vertical="center"/>
    </xf>
    <xf numFmtId="0" fontId="12" fillId="0" borderId="8" xfId="0" applyFont="1" applyFill="1" applyBorder="1" applyAlignment="1">
      <alignment vertical="center"/>
    </xf>
    <xf numFmtId="0" fontId="12" fillId="0" borderId="57" xfId="0" applyFont="1" applyFill="1" applyBorder="1" applyAlignment="1">
      <alignment vertical="center"/>
    </xf>
    <xf numFmtId="0" fontId="12" fillId="0" borderId="58" xfId="0" applyFont="1" applyFill="1" applyBorder="1" applyAlignment="1">
      <alignment vertical="center"/>
    </xf>
    <xf numFmtId="0" fontId="12" fillId="0" borderId="59" xfId="0" applyFont="1" applyFill="1" applyBorder="1" applyAlignment="1">
      <alignment vertical="center"/>
    </xf>
    <xf numFmtId="0" fontId="12" fillId="0" borderId="235" xfId="0" applyFont="1" applyFill="1" applyBorder="1" applyAlignment="1">
      <alignment vertical="center"/>
    </xf>
    <xf numFmtId="0" fontId="3" fillId="0" borderId="34" xfId="0" applyFont="1" applyFill="1" applyBorder="1" applyAlignment="1">
      <alignment vertical="center"/>
    </xf>
    <xf numFmtId="0" fontId="3" fillId="0" borderId="119" xfId="0" applyFont="1" applyFill="1" applyBorder="1" applyAlignment="1">
      <alignment vertical="center"/>
    </xf>
    <xf numFmtId="0" fontId="3" fillId="0" borderId="35" xfId="0" applyFont="1" applyFill="1" applyBorder="1" applyAlignment="1">
      <alignment vertical="center"/>
    </xf>
    <xf numFmtId="0" fontId="3" fillId="0" borderId="164" xfId="0" applyFont="1" applyFill="1" applyBorder="1" applyAlignment="1">
      <alignment vertical="center"/>
    </xf>
    <xf numFmtId="0" fontId="3" fillId="0" borderId="163" xfId="0" applyFont="1" applyFill="1" applyBorder="1" applyAlignment="1">
      <alignment vertical="center"/>
    </xf>
    <xf numFmtId="0" fontId="3" fillId="0" borderId="101" xfId="0" applyFont="1" applyFill="1" applyBorder="1" applyAlignment="1">
      <alignment horizontal="right" vertical="center"/>
    </xf>
    <xf numFmtId="0" fontId="3" fillId="0" borderId="34" xfId="0" applyFont="1" applyFill="1" applyBorder="1" applyAlignment="1">
      <alignment horizontal="right" vertical="center"/>
    </xf>
    <xf numFmtId="0" fontId="3" fillId="0" borderId="119" xfId="0" applyFont="1" applyFill="1" applyBorder="1" applyAlignment="1">
      <alignment horizontal="right" vertical="center"/>
    </xf>
    <xf numFmtId="0" fontId="31" fillId="0" borderId="60" xfId="0" applyFont="1" applyFill="1" applyBorder="1" applyAlignment="1">
      <alignment horizontal="right" vertical="center"/>
    </xf>
    <xf numFmtId="0" fontId="3" fillId="0" borderId="107" xfId="0" applyFont="1" applyFill="1" applyBorder="1" applyAlignment="1">
      <alignment horizontal="right" vertical="center"/>
    </xf>
    <xf numFmtId="0" fontId="3" fillId="0" borderId="77" xfId="0" applyFont="1" applyFill="1" applyBorder="1" applyAlignment="1">
      <alignment horizontal="right" vertical="center"/>
    </xf>
    <xf numFmtId="0" fontId="3" fillId="0" borderId="163" xfId="0" applyFont="1" applyFill="1" applyBorder="1" applyAlignment="1">
      <alignment horizontal="right" vertical="center"/>
    </xf>
    <xf numFmtId="0" fontId="31" fillId="0" borderId="52" xfId="0" applyFont="1" applyFill="1" applyBorder="1" applyAlignment="1">
      <alignment horizontal="right" vertical="center"/>
    </xf>
    <xf numFmtId="0" fontId="31" fillId="0" borderId="30" xfId="0" applyFont="1" applyFill="1" applyBorder="1" applyAlignment="1">
      <alignment horizontal="right" vertical="center"/>
    </xf>
    <xf numFmtId="0" fontId="3" fillId="0" borderId="113" xfId="0" applyFont="1" applyFill="1" applyBorder="1" applyAlignment="1">
      <alignment horizontal="right" vertical="center"/>
    </xf>
    <xf numFmtId="0" fontId="31" fillId="0" borderId="109" xfId="0" applyFont="1" applyFill="1" applyBorder="1" applyAlignment="1">
      <alignment horizontal="right" vertical="center"/>
    </xf>
    <xf numFmtId="0" fontId="3" fillId="0" borderId="35" xfId="0" applyFont="1" applyFill="1" applyBorder="1" applyAlignment="1">
      <alignment horizontal="right" vertical="center"/>
    </xf>
    <xf numFmtId="0" fontId="3" fillId="0" borderId="164" xfId="0" applyFont="1" applyFill="1" applyBorder="1" applyAlignment="1">
      <alignment horizontal="right" vertical="center"/>
    </xf>
    <xf numFmtId="0" fontId="31" fillId="0" borderId="66" xfId="0" applyFont="1" applyFill="1" applyBorder="1" applyAlignment="1">
      <alignment horizontal="right" vertical="center"/>
    </xf>
    <xf numFmtId="176" fontId="33" fillId="0" borderId="22" xfId="1" applyNumberFormat="1" applyFont="1" applyFill="1" applyBorder="1"/>
    <xf numFmtId="176" fontId="33" fillId="0" borderId="71" xfId="1" applyNumberFormat="1" applyFont="1" applyFill="1" applyBorder="1"/>
    <xf numFmtId="0" fontId="3" fillId="0" borderId="81" xfId="0" applyFont="1" applyFill="1" applyBorder="1" applyAlignment="1">
      <alignment horizontal="right" wrapText="1"/>
    </xf>
    <xf numFmtId="0" fontId="3" fillId="0" borderId="15" xfId="0" applyFont="1" applyFill="1" applyBorder="1"/>
    <xf numFmtId="0" fontId="3" fillId="0" borderId="81" xfId="0" applyFont="1" applyFill="1" applyBorder="1" applyAlignment="1">
      <alignment horizontal="right"/>
    </xf>
    <xf numFmtId="0" fontId="3" fillId="0" borderId="48" xfId="0" applyFont="1" applyFill="1" applyBorder="1" applyAlignment="1">
      <alignment vertical="center"/>
    </xf>
    <xf numFmtId="0" fontId="3" fillId="0" borderId="51" xfId="0" applyFont="1" applyFill="1" applyBorder="1" applyAlignment="1">
      <alignment vertical="center"/>
    </xf>
    <xf numFmtId="0" fontId="3" fillId="0" borderId="56" xfId="0" applyFont="1" applyFill="1" applyBorder="1" applyAlignment="1">
      <alignment vertical="center"/>
    </xf>
    <xf numFmtId="0" fontId="3" fillId="0" borderId="8" xfId="0" applyFont="1" applyFill="1" applyBorder="1" applyAlignment="1">
      <alignment vertical="center"/>
    </xf>
    <xf numFmtId="0" fontId="3" fillId="0" borderId="59" xfId="0" applyFont="1" applyFill="1" applyBorder="1" applyAlignment="1">
      <alignment vertical="center"/>
    </xf>
    <xf numFmtId="0" fontId="3" fillId="0" borderId="7" xfId="0" applyFont="1" applyFill="1" applyBorder="1" applyAlignment="1">
      <alignment horizontal="right" vertical="center"/>
    </xf>
    <xf numFmtId="0" fontId="3" fillId="0" borderId="0" xfId="0" applyFont="1" applyFill="1" applyAlignment="1">
      <alignment horizontal="right" vertical="center"/>
    </xf>
    <xf numFmtId="0" fontId="3" fillId="0" borderId="0" xfId="0" applyFont="1" applyFill="1" applyAlignment="1">
      <alignment vertical="center"/>
    </xf>
    <xf numFmtId="0" fontId="3" fillId="0" borderId="52" xfId="0" applyFont="1" applyFill="1" applyBorder="1" applyAlignment="1">
      <alignment vertical="center"/>
    </xf>
    <xf numFmtId="0" fontId="3" fillId="0" borderId="49" xfId="0" applyFont="1" applyFill="1" applyBorder="1" applyAlignment="1">
      <alignment vertical="center"/>
    </xf>
    <xf numFmtId="0" fontId="3" fillId="0" borderId="204" xfId="0" applyFont="1" applyFill="1" applyBorder="1" applyAlignment="1">
      <alignment vertical="center"/>
    </xf>
    <xf numFmtId="0" fontId="3" fillId="0" borderId="1" xfId="0" applyFont="1" applyFill="1" applyBorder="1" applyAlignment="1">
      <alignment vertical="center"/>
    </xf>
    <xf numFmtId="0" fontId="3" fillId="0" borderId="85" xfId="0" applyFont="1" applyFill="1" applyBorder="1" applyAlignment="1">
      <alignment vertical="center"/>
    </xf>
    <xf numFmtId="0" fontId="3" fillId="0" borderId="55" xfId="0" applyFont="1" applyFill="1" applyBorder="1" applyAlignment="1">
      <alignment vertical="center"/>
    </xf>
    <xf numFmtId="176" fontId="3" fillId="0" borderId="72" xfId="0" applyNumberFormat="1" applyFont="1" applyFill="1" applyBorder="1" applyAlignment="1">
      <alignment vertical="center"/>
    </xf>
    <xf numFmtId="176" fontId="3" fillId="0" borderId="205" xfId="0" applyNumberFormat="1" applyFont="1" applyFill="1" applyBorder="1" applyAlignment="1">
      <alignment vertical="center"/>
    </xf>
    <xf numFmtId="176" fontId="3" fillId="0" borderId="22" xfId="0" applyNumberFormat="1" applyFont="1" applyFill="1" applyBorder="1" applyAlignment="1">
      <alignment vertical="center"/>
    </xf>
    <xf numFmtId="176" fontId="3" fillId="0" borderId="105" xfId="0" applyNumberFormat="1" applyFont="1" applyFill="1" applyBorder="1" applyAlignment="1">
      <alignment vertical="center"/>
    </xf>
    <xf numFmtId="176" fontId="3" fillId="0" borderId="73" xfId="0" applyNumberFormat="1" applyFont="1" applyFill="1" applyBorder="1" applyAlignment="1">
      <alignment vertical="center"/>
    </xf>
    <xf numFmtId="176" fontId="3" fillId="0" borderId="90" xfId="0" applyNumberFormat="1" applyFont="1" applyFill="1" applyBorder="1" applyAlignment="1">
      <alignment vertical="center"/>
    </xf>
    <xf numFmtId="176" fontId="3" fillId="0" borderId="75" xfId="0" applyNumberFormat="1" applyFont="1" applyFill="1" applyBorder="1" applyAlignment="1">
      <alignment vertical="center"/>
    </xf>
    <xf numFmtId="0" fontId="3" fillId="0" borderId="207" xfId="0" applyFont="1" applyFill="1" applyBorder="1" applyAlignment="1">
      <alignment vertical="center"/>
    </xf>
    <xf numFmtId="0" fontId="3" fillId="0" borderId="4" xfId="0" applyFont="1" applyFill="1" applyBorder="1" applyAlignment="1">
      <alignment vertical="center"/>
    </xf>
    <xf numFmtId="0" fontId="3" fillId="0" borderId="57" xfId="0" applyFont="1" applyFill="1" applyBorder="1" applyAlignment="1">
      <alignment vertical="center"/>
    </xf>
    <xf numFmtId="0" fontId="3" fillId="0" borderId="248" xfId="0" applyFont="1" applyFill="1" applyBorder="1" applyAlignment="1">
      <alignment vertical="center"/>
    </xf>
    <xf numFmtId="0" fontId="3" fillId="0" borderId="53" xfId="0" applyFont="1" applyFill="1" applyBorder="1" applyAlignment="1">
      <alignment vertical="center"/>
    </xf>
    <xf numFmtId="0" fontId="3" fillId="0" borderId="89" xfId="0" applyFont="1" applyFill="1" applyBorder="1" applyAlignment="1">
      <alignment vertical="center"/>
    </xf>
    <xf numFmtId="0" fontId="3" fillId="0" borderId="209" xfId="0" applyFont="1" applyFill="1" applyBorder="1" applyAlignment="1">
      <alignment vertical="center"/>
    </xf>
    <xf numFmtId="0" fontId="3" fillId="0" borderId="16" xfId="0" applyFont="1" applyFill="1" applyBorder="1" applyAlignment="1">
      <alignment vertical="center"/>
    </xf>
    <xf numFmtId="0" fontId="3" fillId="0" borderId="93" xfId="0" applyFont="1" applyFill="1" applyBorder="1" applyAlignment="1">
      <alignment vertical="center"/>
    </xf>
    <xf numFmtId="0" fontId="3" fillId="0" borderId="52" xfId="0" applyFont="1" applyFill="1" applyBorder="1" applyAlignment="1">
      <alignment horizontal="right" vertical="center"/>
    </xf>
    <xf numFmtId="0" fontId="3" fillId="0" borderId="207" xfId="0" applyFont="1" applyFill="1" applyBorder="1" applyAlignment="1">
      <alignment horizontal="right" vertical="center"/>
    </xf>
    <xf numFmtId="0" fontId="3" fillId="0" borderId="4" xfId="0" applyFont="1" applyFill="1" applyBorder="1" applyAlignment="1">
      <alignment horizontal="right" vertical="center"/>
    </xf>
    <xf numFmtId="0" fontId="3" fillId="0" borderId="53" xfId="0" applyFont="1" applyFill="1" applyBorder="1" applyAlignment="1">
      <alignment horizontal="right" vertical="center"/>
    </xf>
    <xf numFmtId="0" fontId="3" fillId="0" borderId="85" xfId="0" applyFont="1" applyFill="1" applyBorder="1" applyAlignment="1">
      <alignment horizontal="right" vertical="center"/>
    </xf>
    <xf numFmtId="0" fontId="3" fillId="0" borderId="55" xfId="0" applyFont="1" applyFill="1" applyBorder="1" applyAlignment="1">
      <alignment horizontal="right"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2" xfId="0" applyFont="1" applyFill="1" applyBorder="1" applyAlignment="1">
      <alignment horizontal="right"/>
    </xf>
    <xf numFmtId="176" fontId="3" fillId="0" borderId="23" xfId="0" applyNumberFormat="1" applyFont="1" applyFill="1" applyBorder="1" applyAlignment="1">
      <alignment horizontal="right"/>
    </xf>
    <xf numFmtId="0" fontId="3" fillId="0" borderId="107" xfId="0" applyFont="1" applyFill="1" applyBorder="1" applyAlignment="1">
      <alignment horizontal="right"/>
    </xf>
    <xf numFmtId="0" fontId="3" fillId="0" borderId="77" xfId="0" applyFont="1" applyFill="1" applyBorder="1"/>
    <xf numFmtId="0" fontId="3" fillId="0" borderId="163" xfId="0" applyFont="1" applyFill="1" applyBorder="1"/>
    <xf numFmtId="0" fontId="3" fillId="0" borderId="107" xfId="0" applyFont="1" applyFill="1" applyBorder="1"/>
    <xf numFmtId="0" fontId="3" fillId="0" borderId="77" xfId="0" applyFont="1" applyFill="1" applyBorder="1" applyAlignment="1">
      <alignment horizontal="right"/>
    </xf>
    <xf numFmtId="0" fontId="3" fillId="0" borderId="78" xfId="0" applyFont="1" applyFill="1" applyBorder="1"/>
    <xf numFmtId="0" fontId="3" fillId="0" borderId="113" xfId="0" applyFont="1" applyFill="1" applyBorder="1" applyAlignment="1">
      <alignment horizontal="right"/>
    </xf>
    <xf numFmtId="0" fontId="3" fillId="0" borderId="35" xfId="0" applyFont="1" applyFill="1" applyBorder="1"/>
    <xf numFmtId="0" fontId="3" fillId="0" borderId="164" xfId="0" applyFont="1" applyFill="1" applyBorder="1"/>
    <xf numFmtId="0" fontId="3" fillId="0" borderId="113" xfId="0" applyFont="1" applyFill="1" applyBorder="1"/>
    <xf numFmtId="0" fontId="3" fillId="0" borderId="35" xfId="0" applyFont="1" applyFill="1" applyBorder="1" applyAlignment="1">
      <alignment horizontal="right"/>
    </xf>
    <xf numFmtId="0" fontId="3" fillId="0" borderId="76" xfId="0" applyFont="1" applyFill="1" applyBorder="1"/>
    <xf numFmtId="176" fontId="3" fillId="0" borderId="114" xfId="0" applyNumberFormat="1" applyFont="1" applyFill="1" applyBorder="1" applyAlignment="1">
      <alignment horizontal="right"/>
    </xf>
    <xf numFmtId="0" fontId="3" fillId="0" borderId="77" xfId="0" applyFont="1" applyFill="1" applyBorder="1" applyAlignment="1">
      <alignment horizontal="right" wrapText="1"/>
    </xf>
    <xf numFmtId="0" fontId="3" fillId="0" borderId="107" xfId="0" applyFont="1" applyFill="1" applyBorder="1" applyAlignment="1">
      <alignment horizontal="right" wrapText="1"/>
    </xf>
    <xf numFmtId="0" fontId="3" fillId="0" borderId="163" xfId="0" applyFont="1" applyFill="1" applyBorder="1" applyAlignment="1">
      <alignment horizontal="right" wrapText="1"/>
    </xf>
    <xf numFmtId="0" fontId="3" fillId="0" borderId="78" xfId="0" applyFont="1" applyFill="1" applyBorder="1" applyAlignment="1">
      <alignment horizontal="right" wrapText="1"/>
    </xf>
    <xf numFmtId="176" fontId="3" fillId="0" borderId="72" xfId="0" applyNumberFormat="1" applyFont="1" applyFill="1" applyBorder="1" applyAlignment="1">
      <alignment horizontal="right"/>
    </xf>
    <xf numFmtId="176" fontId="3" fillId="0" borderId="22" xfId="0" applyNumberFormat="1" applyFont="1" applyFill="1" applyBorder="1" applyAlignment="1">
      <alignment horizontal="right"/>
    </xf>
    <xf numFmtId="0" fontId="3" fillId="0" borderId="34" xfId="0" applyFont="1" applyFill="1" applyBorder="1" applyAlignment="1">
      <alignment horizontal="right" wrapText="1"/>
    </xf>
    <xf numFmtId="0" fontId="3" fillId="0" borderId="101" xfId="0" applyFont="1" applyFill="1" applyBorder="1" applyAlignment="1">
      <alignment horizontal="right" wrapText="1"/>
    </xf>
    <xf numFmtId="0" fontId="3" fillId="0" borderId="119" xfId="0" applyFont="1" applyFill="1" applyBorder="1" applyAlignment="1">
      <alignment horizontal="right" wrapText="1"/>
    </xf>
    <xf numFmtId="0" fontId="3" fillId="0" borderId="102" xfId="0" applyFont="1" applyFill="1" applyBorder="1" applyAlignment="1">
      <alignment horizontal="right" wrapText="1"/>
    </xf>
    <xf numFmtId="0" fontId="3" fillId="0" borderId="113" xfId="0" applyFont="1" applyFill="1" applyBorder="1" applyAlignment="1">
      <alignment horizontal="right" wrapText="1"/>
    </xf>
    <xf numFmtId="0" fontId="3" fillId="0" borderId="35" xfId="0" applyFont="1" applyFill="1" applyBorder="1" applyAlignment="1">
      <alignment horizontal="right" wrapText="1"/>
    </xf>
    <xf numFmtId="0" fontId="3" fillId="0" borderId="56" xfId="0" applyFont="1" applyFill="1" applyBorder="1"/>
    <xf numFmtId="0" fontId="6" fillId="0" borderId="0" xfId="0" applyFont="1" applyFill="1" applyAlignment="1">
      <alignment horizontal="left"/>
    </xf>
    <xf numFmtId="0" fontId="3" fillId="0" borderId="0" xfId="0" applyFont="1" applyAlignment="1">
      <alignment horizontal="center" vertical="center"/>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0" xfId="0" applyFont="1" applyAlignment="1">
      <alignment horizontal="center"/>
    </xf>
    <xf numFmtId="0" fontId="3" fillId="0" borderId="17" xfId="0" applyFont="1" applyFill="1" applyBorder="1" applyAlignment="1">
      <alignment horizontal="center" vertical="center"/>
    </xf>
    <xf numFmtId="176" fontId="3" fillId="0" borderId="195" xfId="0" applyNumberFormat="1" applyFont="1" applyFill="1" applyBorder="1" applyAlignment="1">
      <alignment horizontal="right"/>
    </xf>
    <xf numFmtId="38" fontId="3" fillId="0" borderId="108" xfId="0" applyNumberFormat="1" applyFont="1" applyFill="1" applyBorder="1"/>
    <xf numFmtId="38" fontId="3" fillId="0" borderId="1" xfId="0" applyNumberFormat="1" applyFont="1" applyFill="1" applyBorder="1"/>
    <xf numFmtId="0" fontId="3" fillId="0" borderId="5" xfId="0" applyFont="1" applyBorder="1" applyAlignment="1">
      <alignment horizontal="center" vertical="center"/>
    </xf>
    <xf numFmtId="0" fontId="3" fillId="0" borderId="4" xfId="0" applyFont="1" applyBorder="1" applyAlignment="1">
      <alignment horizontal="center" vertical="center" wrapText="1"/>
    </xf>
    <xf numFmtId="0" fontId="3" fillId="0" borderId="0" xfId="0" applyFont="1" applyAlignment="1">
      <alignment horizontal="center"/>
    </xf>
    <xf numFmtId="0" fontId="3" fillId="0" borderId="5" xfId="0" applyFont="1" applyBorder="1" applyAlignment="1">
      <alignment horizontal="center" vertical="center" wrapText="1"/>
    </xf>
    <xf numFmtId="0" fontId="3" fillId="0" borderId="9"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101" xfId="0" applyFont="1" applyBorder="1" applyAlignment="1">
      <alignment vertical="center"/>
    </xf>
    <xf numFmtId="177" fontId="6" fillId="0" borderId="66" xfId="1" applyNumberFormat="1" applyFont="1" applyFill="1" applyBorder="1" applyAlignment="1">
      <alignment vertical="center"/>
    </xf>
    <xf numFmtId="0" fontId="3" fillId="0" borderId="253" xfId="0" applyFont="1" applyBorder="1" applyAlignment="1">
      <alignment vertical="center"/>
    </xf>
    <xf numFmtId="0" fontId="3" fillId="0" borderId="30" xfId="0" applyFont="1" applyBorder="1" applyAlignment="1">
      <alignment vertical="center"/>
    </xf>
    <xf numFmtId="0" fontId="3" fillId="0" borderId="102" xfId="0" applyFont="1" applyBorder="1" applyAlignment="1">
      <alignment vertical="center"/>
    </xf>
    <xf numFmtId="177" fontId="6" fillId="0" borderId="176" xfId="1" applyNumberFormat="1" applyFont="1" applyFill="1" applyBorder="1" applyAlignment="1">
      <alignment vertical="center"/>
    </xf>
    <xf numFmtId="177" fontId="6" fillId="0" borderId="30" xfId="1" applyNumberFormat="1" applyFont="1" applyFill="1" applyBorder="1" applyAlignment="1">
      <alignment vertical="center"/>
    </xf>
    <xf numFmtId="0" fontId="3" fillId="0" borderId="113" xfId="0" applyFont="1" applyBorder="1" applyAlignment="1">
      <alignment vertical="center"/>
    </xf>
    <xf numFmtId="177" fontId="6" fillId="0" borderId="24" xfId="1" applyNumberFormat="1" applyFont="1" applyFill="1" applyBorder="1" applyAlignment="1">
      <alignment vertical="center"/>
    </xf>
    <xf numFmtId="177" fontId="6" fillId="0" borderId="117" xfId="1" applyNumberFormat="1" applyFont="1" applyFill="1" applyBorder="1" applyAlignment="1">
      <alignment vertical="center"/>
    </xf>
    <xf numFmtId="0" fontId="3" fillId="0" borderId="76" xfId="0" applyFont="1" applyBorder="1" applyAlignment="1">
      <alignment vertical="center"/>
    </xf>
    <xf numFmtId="177" fontId="6" fillId="0" borderId="15" xfId="1" applyNumberFormat="1" applyFont="1" applyFill="1" applyBorder="1" applyAlignment="1">
      <alignment vertical="center"/>
    </xf>
    <xf numFmtId="0" fontId="3" fillId="0" borderId="78" xfId="0" applyFont="1" applyBorder="1" applyAlignment="1">
      <alignment vertical="center"/>
    </xf>
    <xf numFmtId="177" fontId="6" fillId="0" borderId="99" xfId="1" applyNumberFormat="1" applyFont="1" applyFill="1" applyBorder="1" applyAlignment="1">
      <alignment vertical="center"/>
    </xf>
    <xf numFmtId="0" fontId="3" fillId="0" borderId="107" xfId="0" applyFont="1" applyBorder="1" applyAlignment="1">
      <alignment vertical="center"/>
    </xf>
    <xf numFmtId="177" fontId="6" fillId="0" borderId="60" xfId="1" applyNumberFormat="1" applyFont="1" applyFill="1" applyBorder="1" applyAlignment="1">
      <alignment vertical="center"/>
    </xf>
    <xf numFmtId="0" fontId="12" fillId="0" borderId="1" xfId="0" applyFont="1" applyFill="1" applyBorder="1"/>
    <xf numFmtId="0" fontId="12" fillId="0" borderId="16" xfId="0" applyFont="1" applyFill="1" applyBorder="1"/>
    <xf numFmtId="0" fontId="12" fillId="0" borderId="0" xfId="0" applyFont="1" applyFill="1" applyBorder="1"/>
    <xf numFmtId="176" fontId="3" fillId="0" borderId="28" xfId="1" applyNumberFormat="1" applyFont="1" applyFill="1" applyBorder="1"/>
    <xf numFmtId="176" fontId="3" fillId="0" borderId="62" xfId="1" applyNumberFormat="1" applyFont="1" applyFill="1" applyBorder="1"/>
    <xf numFmtId="176" fontId="3" fillId="0" borderId="69" xfId="1" applyNumberFormat="1" applyFont="1" applyFill="1" applyBorder="1"/>
    <xf numFmtId="0" fontId="35" fillId="0" borderId="0" xfId="3" quotePrefix="1"/>
    <xf numFmtId="0" fontId="35" fillId="0" borderId="19" xfId="3" quotePrefix="1" applyBorder="1"/>
    <xf numFmtId="0" fontId="35" fillId="0" borderId="9" xfId="3" quotePrefix="1" applyBorder="1"/>
    <xf numFmtId="0" fontId="3" fillId="0" borderId="0" xfId="0" applyFont="1" applyAlignment="1">
      <alignment horizontal="center" vertical="center"/>
    </xf>
    <xf numFmtId="0" fontId="3" fillId="0" borderId="5" xfId="0" applyFont="1" applyBorder="1" applyAlignment="1">
      <alignment horizontal="center" vertical="center" wrapText="1"/>
    </xf>
    <xf numFmtId="176" fontId="3" fillId="0" borderId="90" xfId="1" applyNumberFormat="1" applyFont="1" applyFill="1" applyBorder="1"/>
    <xf numFmtId="0" fontId="3" fillId="0" borderId="0" xfId="0" applyFont="1" applyAlignment="1">
      <alignment horizontal="center" vertical="center"/>
    </xf>
    <xf numFmtId="0" fontId="3" fillId="0" borderId="5" xfId="0" applyFont="1" applyBorder="1" applyAlignment="1">
      <alignment horizontal="center" vertical="center" wrapText="1"/>
    </xf>
    <xf numFmtId="0" fontId="3" fillId="0" borderId="3" xfId="0" applyFont="1" applyBorder="1" applyAlignment="1">
      <alignment vertical="center"/>
    </xf>
    <xf numFmtId="0" fontId="3" fillId="10" borderId="12" xfId="0" applyFont="1" applyFill="1" applyBorder="1" applyAlignment="1">
      <alignment vertical="center"/>
    </xf>
    <xf numFmtId="0" fontId="3" fillId="10" borderId="168" xfId="0" applyFont="1" applyFill="1" applyBorder="1" applyAlignment="1">
      <alignment vertical="center"/>
    </xf>
    <xf numFmtId="0" fontId="3" fillId="11" borderId="17" xfId="0" applyFont="1" applyFill="1" applyBorder="1" applyAlignment="1">
      <alignment horizontal="left" vertical="center"/>
    </xf>
    <xf numFmtId="0" fontId="3"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69"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184" xfId="0" applyFont="1" applyBorder="1" applyAlignment="1">
      <alignment vertical="center"/>
    </xf>
    <xf numFmtId="0" fontId="3" fillId="0" borderId="29" xfId="0" applyFont="1" applyFill="1" applyBorder="1" applyAlignment="1">
      <alignment horizontal="center" vertical="center"/>
    </xf>
    <xf numFmtId="0" fontId="3" fillId="0" borderId="50" xfId="0" applyFont="1" applyBorder="1" applyAlignment="1">
      <alignment vertical="center"/>
    </xf>
    <xf numFmtId="0" fontId="3" fillId="0" borderId="54" xfId="0" applyFont="1" applyBorder="1" applyAlignment="1">
      <alignment vertical="center"/>
    </xf>
    <xf numFmtId="0" fontId="3" fillId="0" borderId="4" xfId="0" applyFont="1" applyBorder="1" applyAlignment="1">
      <alignment vertical="center"/>
    </xf>
    <xf numFmtId="0" fontId="3" fillId="0" borderId="58" xfId="0" applyFont="1" applyBorder="1" applyAlignment="1">
      <alignment vertical="center"/>
    </xf>
    <xf numFmtId="0" fontId="3" fillId="0" borderId="8" xfId="0" applyFont="1" applyBorder="1" applyAlignment="1">
      <alignment vertical="center"/>
    </xf>
    <xf numFmtId="38" fontId="3" fillId="0" borderId="48" xfId="0" applyNumberFormat="1" applyFont="1" applyBorder="1" applyAlignment="1">
      <alignment vertical="center" justifyLastLine="1"/>
    </xf>
    <xf numFmtId="0" fontId="3" fillId="0" borderId="60" xfId="0" applyFont="1" applyBorder="1" applyAlignment="1">
      <alignment vertical="center" justifyLastLine="1"/>
    </xf>
    <xf numFmtId="38" fontId="3" fillId="0" borderId="48" xfId="0" applyNumberFormat="1" applyFont="1" applyFill="1" applyBorder="1" applyAlignment="1">
      <alignment vertical="center"/>
    </xf>
    <xf numFmtId="0" fontId="3" fillId="0" borderId="30" xfId="0" applyFont="1" applyFill="1" applyBorder="1" applyAlignment="1">
      <alignment vertical="center"/>
    </xf>
    <xf numFmtId="0" fontId="3" fillId="0" borderId="60" xfId="0" applyFont="1" applyFill="1" applyBorder="1" applyAlignment="1">
      <alignment vertical="center"/>
    </xf>
    <xf numFmtId="38" fontId="3" fillId="0" borderId="52" xfId="0" applyNumberFormat="1" applyFont="1" applyFill="1" applyBorder="1" applyAlignment="1">
      <alignment vertical="center"/>
    </xf>
    <xf numFmtId="38" fontId="3" fillId="0" borderId="56" xfId="0" applyNumberFormat="1" applyFont="1" applyFill="1" applyBorder="1" applyAlignment="1">
      <alignment vertical="center"/>
    </xf>
    <xf numFmtId="38" fontId="3" fillId="0" borderId="56" xfId="0" applyNumberFormat="1" applyFont="1" applyBorder="1" applyAlignment="1">
      <alignment vertical="center" wrapText="1"/>
    </xf>
    <xf numFmtId="0" fontId="3" fillId="0" borderId="30" xfId="0" applyFont="1" applyBorder="1" applyAlignment="1">
      <alignment vertical="center" wrapText="1"/>
    </xf>
    <xf numFmtId="38" fontId="3" fillId="0" borderId="48" xfId="0" applyNumberFormat="1" applyFont="1" applyBorder="1" applyAlignment="1">
      <alignment vertical="center" wrapText="1"/>
    </xf>
    <xf numFmtId="0" fontId="3" fillId="0" borderId="66" xfId="0" applyFont="1" applyBorder="1" applyAlignment="1">
      <alignment vertical="center" wrapText="1"/>
    </xf>
    <xf numFmtId="0" fontId="3" fillId="0" borderId="60" xfId="0" applyFont="1" applyBorder="1" applyAlignment="1">
      <alignment vertical="center"/>
    </xf>
    <xf numFmtId="176" fontId="3" fillId="0" borderId="10" xfId="1" applyNumberFormat="1" applyFont="1" applyBorder="1" applyAlignment="1">
      <alignment vertical="center"/>
    </xf>
    <xf numFmtId="176" fontId="3" fillId="0" borderId="5" xfId="1" applyNumberFormat="1" applyFont="1" applyBorder="1" applyAlignment="1">
      <alignment vertical="center"/>
    </xf>
    <xf numFmtId="176" fontId="3" fillId="0" borderId="5" xfId="0" applyNumberFormat="1" applyFont="1" applyBorder="1" applyAlignment="1">
      <alignment vertical="center"/>
    </xf>
    <xf numFmtId="176" fontId="3" fillId="0" borderId="10" xfId="0" applyNumberFormat="1" applyFont="1" applyBorder="1" applyAlignment="1">
      <alignment vertical="center"/>
    </xf>
    <xf numFmtId="176" fontId="3" fillId="0" borderId="67" xfId="1" applyNumberFormat="1" applyFont="1" applyBorder="1" applyAlignment="1">
      <alignment vertical="center"/>
    </xf>
    <xf numFmtId="38" fontId="3" fillId="0" borderId="52" xfId="0" applyNumberFormat="1" applyFont="1" applyBorder="1" applyAlignment="1">
      <alignment vertical="center"/>
    </xf>
    <xf numFmtId="38" fontId="3" fillId="0" borderId="48" xfId="0" applyNumberFormat="1" applyFont="1" applyBorder="1" applyAlignment="1">
      <alignment vertical="center"/>
    </xf>
    <xf numFmtId="38" fontId="3" fillId="0" borderId="93" xfId="0" applyNumberFormat="1" applyFont="1" applyBorder="1" applyAlignment="1">
      <alignment vertical="center"/>
    </xf>
    <xf numFmtId="38" fontId="3" fillId="0" borderId="89" xfId="0" applyNumberFormat="1" applyFont="1" applyBorder="1" applyAlignment="1">
      <alignment vertical="center"/>
    </xf>
    <xf numFmtId="0" fontId="3" fillId="0" borderId="91" xfId="0" applyFont="1" applyBorder="1" applyAlignment="1">
      <alignment vertical="center"/>
    </xf>
    <xf numFmtId="0" fontId="3" fillId="0" borderId="215" xfId="0" applyFont="1" applyBorder="1" applyAlignment="1">
      <alignment vertical="center"/>
    </xf>
    <xf numFmtId="176" fontId="3" fillId="0" borderId="62" xfId="1" applyNumberFormat="1" applyFont="1" applyBorder="1" applyAlignment="1">
      <alignment vertical="center"/>
    </xf>
    <xf numFmtId="176" fontId="3" fillId="0" borderId="28" xfId="1" applyNumberFormat="1" applyFont="1" applyBorder="1" applyAlignment="1">
      <alignment vertical="center"/>
    </xf>
    <xf numFmtId="0" fontId="3" fillId="0" borderId="93" xfId="0" applyFont="1" applyBorder="1" applyAlignment="1">
      <alignment vertical="center"/>
    </xf>
    <xf numFmtId="0" fontId="3" fillId="0" borderId="89" xfId="0" applyFont="1" applyBorder="1" applyAlignment="1">
      <alignment vertical="center"/>
    </xf>
    <xf numFmtId="176" fontId="3" fillId="0" borderId="69" xfId="1" applyNumberFormat="1" applyFont="1" applyBorder="1" applyAlignment="1">
      <alignment vertical="center"/>
    </xf>
    <xf numFmtId="176" fontId="3" fillId="0" borderId="46" xfId="1" applyNumberFormat="1" applyFont="1" applyBorder="1" applyAlignment="1">
      <alignment vertical="center"/>
    </xf>
    <xf numFmtId="176" fontId="3" fillId="0" borderId="47" xfId="1" applyNumberFormat="1" applyFont="1" applyBorder="1" applyAlignment="1">
      <alignment vertical="center"/>
    </xf>
    <xf numFmtId="176" fontId="3" fillId="0" borderId="47" xfId="0" applyNumberFormat="1" applyFont="1" applyBorder="1" applyAlignment="1">
      <alignment vertical="center"/>
    </xf>
    <xf numFmtId="176" fontId="3" fillId="0" borderId="46" xfId="0" applyNumberFormat="1" applyFont="1" applyBorder="1" applyAlignment="1">
      <alignment vertical="center"/>
    </xf>
    <xf numFmtId="176" fontId="3" fillId="0" borderId="80" xfId="1" applyNumberFormat="1" applyFont="1" applyBorder="1" applyAlignment="1">
      <alignment vertical="center"/>
    </xf>
    <xf numFmtId="0" fontId="35" fillId="0" borderId="19" xfId="3" applyBorder="1"/>
    <xf numFmtId="0" fontId="3" fillId="0" borderId="0" xfId="0" applyFont="1" applyAlignment="1">
      <alignment horizontal="center" vertical="center"/>
    </xf>
    <xf numFmtId="0" fontId="3" fillId="0" borderId="5" xfId="0" applyFont="1" applyBorder="1" applyAlignment="1">
      <alignment horizontal="center" vertical="center" wrapText="1"/>
    </xf>
    <xf numFmtId="0" fontId="3" fillId="0" borderId="20" xfId="0" applyFont="1" applyFill="1" applyBorder="1" applyAlignment="1">
      <alignment horizontal="center" vertical="center"/>
    </xf>
    <xf numFmtId="178" fontId="3" fillId="0" borderId="17" xfId="4" applyNumberFormat="1" applyFont="1" applyBorder="1" applyAlignment="1">
      <alignment horizontal="center" vertical="center" wrapText="1"/>
    </xf>
    <xf numFmtId="178" fontId="3" fillId="0" borderId="230" xfId="5" applyNumberFormat="1" applyFont="1" applyFill="1" applyBorder="1" applyAlignment="1">
      <alignment vertical="center"/>
    </xf>
    <xf numFmtId="178" fontId="3" fillId="0" borderId="231" xfId="5" applyNumberFormat="1" applyFont="1" applyFill="1" applyBorder="1" applyAlignment="1">
      <alignment vertical="center"/>
    </xf>
    <xf numFmtId="178" fontId="3" fillId="0" borderId="17" xfId="5" applyNumberFormat="1" applyFont="1" applyFill="1" applyBorder="1" applyAlignment="1">
      <alignment vertical="center"/>
    </xf>
    <xf numFmtId="178" fontId="3" fillId="0" borderId="15" xfId="5" applyNumberFormat="1" applyFont="1" applyFill="1" applyBorder="1" applyAlignment="1">
      <alignment vertical="center"/>
    </xf>
    <xf numFmtId="178" fontId="3" fillId="0" borderId="12" xfId="4" applyNumberFormat="1" applyFont="1" applyBorder="1" applyAlignment="1">
      <alignment horizontal="right"/>
    </xf>
    <xf numFmtId="178" fontId="3" fillId="0" borderId="83" xfId="4" applyNumberFormat="1" applyFont="1" applyBorder="1" applyAlignment="1">
      <alignment horizontal="right"/>
    </xf>
    <xf numFmtId="178" fontId="3" fillId="0" borderId="27" xfId="4" applyNumberFormat="1" applyFont="1" applyBorder="1" applyAlignment="1">
      <alignment horizontal="center" vertical="center" wrapText="1"/>
    </xf>
    <xf numFmtId="180" fontId="3" fillId="0" borderId="237" xfId="4" applyNumberFormat="1" applyFont="1" applyBorder="1" applyAlignment="1">
      <alignment horizontal="right" vertical="center"/>
    </xf>
    <xf numFmtId="180" fontId="3" fillId="0" borderId="238" xfId="4" applyNumberFormat="1" applyFont="1" applyBorder="1" applyAlignment="1">
      <alignment horizontal="right" vertical="center"/>
    </xf>
    <xf numFmtId="180" fontId="3" fillId="0" borderId="229" xfId="4" applyNumberFormat="1" applyFont="1" applyBorder="1" applyAlignment="1">
      <alignment horizontal="right" vertical="center"/>
    </xf>
    <xf numFmtId="180" fontId="3" fillId="0" borderId="184" xfId="4" applyNumberFormat="1" applyFont="1" applyBorder="1" applyAlignment="1">
      <alignment horizontal="right" vertical="center"/>
    </xf>
    <xf numFmtId="180" fontId="3" fillId="0" borderId="239" xfId="4" applyNumberFormat="1" applyFont="1" applyBorder="1" applyAlignment="1">
      <alignment horizontal="right" vertical="center"/>
    </xf>
    <xf numFmtId="180" fontId="3" fillId="0" borderId="43" xfId="4" applyNumberFormat="1" applyFont="1" applyBorder="1" applyAlignment="1">
      <alignment horizontal="right" vertical="center"/>
    </xf>
    <xf numFmtId="0" fontId="3" fillId="0" borderId="229" xfId="0" applyFont="1" applyFill="1" applyBorder="1" applyAlignment="1">
      <alignment horizontal="center" vertical="center"/>
    </xf>
    <xf numFmtId="183" fontId="3" fillId="0" borderId="42" xfId="1" applyNumberFormat="1" applyFont="1" applyFill="1" applyBorder="1" applyAlignment="1">
      <alignment vertical="center"/>
    </xf>
    <xf numFmtId="0" fontId="3" fillId="0" borderId="1"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50" xfId="0" applyFont="1" applyBorder="1" applyAlignment="1">
      <alignment horizontal="center" vertical="center" textRotation="255" wrapText="1"/>
    </xf>
    <xf numFmtId="0" fontId="3" fillId="0" borderId="5" xfId="0" applyFont="1" applyBorder="1" applyAlignment="1">
      <alignment horizontal="center" vertical="center"/>
    </xf>
    <xf numFmtId="0" fontId="3" fillId="0" borderId="4" xfId="0" applyFont="1" applyBorder="1" applyAlignment="1">
      <alignment horizontal="center" vertical="center"/>
    </xf>
    <xf numFmtId="176" fontId="4" fillId="0" borderId="98" xfId="0" applyNumberFormat="1" applyFont="1" applyBorder="1"/>
    <xf numFmtId="176" fontId="4" fillId="0" borderId="96" xfId="0" applyNumberFormat="1" applyFont="1" applyBorder="1"/>
    <xf numFmtId="49" fontId="4" fillId="0" borderId="121" xfId="0" applyNumberFormat="1" applyFont="1" applyBorder="1" applyAlignment="1">
      <alignment horizontal="right" wrapText="1"/>
    </xf>
    <xf numFmtId="176" fontId="4" fillId="0" borderId="98" xfId="0" applyNumberFormat="1" applyFont="1" applyBorder="1" applyAlignment="1">
      <alignment wrapText="1"/>
    </xf>
    <xf numFmtId="176" fontId="4" fillId="0" borderId="96" xfId="0" applyNumberFormat="1" applyFont="1" applyBorder="1" applyAlignment="1">
      <alignment wrapText="1"/>
    </xf>
    <xf numFmtId="49" fontId="4" fillId="0" borderId="96" xfId="0" applyNumberFormat="1" applyFont="1" applyBorder="1" applyAlignment="1">
      <alignment horizontal="right" wrapText="1"/>
    </xf>
    <xf numFmtId="176" fontId="4" fillId="0" borderId="97" xfId="0" applyNumberFormat="1" applyFont="1" applyBorder="1" applyAlignment="1">
      <alignment wrapText="1"/>
    </xf>
    <xf numFmtId="176" fontId="4" fillId="0" borderId="166" xfId="0" applyNumberFormat="1" applyFont="1" applyBorder="1" applyAlignment="1">
      <alignment wrapText="1"/>
    </xf>
    <xf numFmtId="49" fontId="4" fillId="0" borderId="245" xfId="0" applyNumberFormat="1" applyFont="1" applyBorder="1" applyAlignment="1">
      <alignment horizontal="right" wrapText="1"/>
    </xf>
    <xf numFmtId="176" fontId="4" fillId="0" borderId="244" xfId="0" applyNumberFormat="1" applyFont="1" applyBorder="1" applyAlignment="1">
      <alignment wrapText="1"/>
    </xf>
    <xf numFmtId="49" fontId="4" fillId="0" borderId="243" xfId="0" applyNumberFormat="1" applyFont="1" applyBorder="1" applyAlignment="1">
      <alignment horizontal="right" wrapText="1"/>
    </xf>
    <xf numFmtId="176" fontId="4" fillId="0" borderId="97" xfId="0" applyNumberFormat="1" applyFont="1" applyBorder="1"/>
    <xf numFmtId="49" fontId="5" fillId="0" borderId="96" xfId="0" applyNumberFormat="1" applyFont="1" applyBorder="1" applyAlignment="1">
      <alignment horizontal="right"/>
    </xf>
    <xf numFmtId="0" fontId="0" fillId="0" borderId="121" xfId="0" applyBorder="1" applyAlignment="1">
      <alignment horizontal="right"/>
    </xf>
    <xf numFmtId="176" fontId="5" fillId="0" borderId="22" xfId="0" applyNumberFormat="1" applyFont="1" applyBorder="1"/>
    <xf numFmtId="49" fontId="5" fillId="0" borderId="23" xfId="0" applyNumberFormat="1" applyFont="1" applyBorder="1" applyAlignment="1">
      <alignment horizontal="right"/>
    </xf>
    <xf numFmtId="49" fontId="5" fillId="0" borderId="10" xfId="0" applyNumberFormat="1" applyFont="1" applyBorder="1" applyAlignment="1">
      <alignment horizontal="right"/>
    </xf>
    <xf numFmtId="176" fontId="5" fillId="0" borderId="22" xfId="0" applyNumberFormat="1" applyFont="1" applyFill="1" applyBorder="1"/>
    <xf numFmtId="49" fontId="5" fillId="0" borderId="23" xfId="0" applyNumberFormat="1" applyFont="1" applyFill="1" applyBorder="1" applyAlignment="1">
      <alignment horizontal="right"/>
    </xf>
    <xf numFmtId="49" fontId="5" fillId="0" borderId="24" xfId="0" applyNumberFormat="1" applyFont="1" applyFill="1" applyBorder="1" applyAlignment="1">
      <alignment horizontal="right"/>
    </xf>
    <xf numFmtId="176" fontId="3" fillId="0" borderId="198" xfId="0" applyNumberFormat="1" applyFont="1" applyBorder="1" applyAlignment="1">
      <alignment horizontal="right"/>
    </xf>
    <xf numFmtId="176" fontId="3" fillId="0" borderId="96" xfId="0" applyNumberFormat="1" applyFont="1" applyBorder="1" applyAlignment="1">
      <alignment horizontal="right"/>
    </xf>
    <xf numFmtId="0" fontId="3" fillId="0" borderId="235" xfId="0" applyFont="1" applyFill="1" applyBorder="1"/>
    <xf numFmtId="180" fontId="3" fillId="0" borderId="36" xfId="0" applyNumberFormat="1" applyFont="1" applyFill="1" applyBorder="1" applyAlignment="1">
      <alignment horizontal="right" vertical="center"/>
    </xf>
    <xf numFmtId="179" fontId="3" fillId="0" borderId="37" xfId="0" applyNumberFormat="1" applyFont="1" applyFill="1" applyBorder="1" applyAlignment="1">
      <alignment horizontal="right" vertical="center"/>
    </xf>
    <xf numFmtId="180" fontId="3" fillId="0" borderId="40" xfId="0" applyNumberFormat="1" applyFont="1" applyFill="1" applyBorder="1" applyAlignment="1">
      <alignment horizontal="right" vertical="center"/>
    </xf>
    <xf numFmtId="179" fontId="3" fillId="0" borderId="39" xfId="0" applyNumberFormat="1" applyFont="1" applyFill="1" applyBorder="1" applyAlignment="1">
      <alignment horizontal="right" vertical="center"/>
    </xf>
    <xf numFmtId="180" fontId="3" fillId="0" borderId="20" xfId="0" applyNumberFormat="1" applyFont="1" applyFill="1" applyBorder="1" applyAlignment="1">
      <alignment horizontal="right" vertical="center"/>
    </xf>
    <xf numFmtId="179" fontId="3" fillId="0" borderId="26" xfId="0" applyNumberFormat="1" applyFont="1" applyFill="1" applyBorder="1" applyAlignment="1">
      <alignment horizontal="right" vertical="center"/>
    </xf>
    <xf numFmtId="180" fontId="3" fillId="0" borderId="30" xfId="0" applyNumberFormat="1" applyFont="1" applyFill="1" applyBorder="1" applyAlignment="1">
      <alignment horizontal="right" vertical="center"/>
    </xf>
    <xf numFmtId="179" fontId="3" fillId="0" borderId="18" xfId="0" applyNumberFormat="1" applyFont="1" applyFill="1" applyBorder="1" applyAlignment="1">
      <alignment horizontal="right" vertical="center"/>
    </xf>
    <xf numFmtId="180" fontId="3" fillId="0" borderId="21" xfId="0" applyNumberFormat="1" applyFont="1" applyFill="1" applyBorder="1" applyAlignment="1">
      <alignment horizontal="right" vertical="center" wrapText="1"/>
    </xf>
    <xf numFmtId="179" fontId="3" fillId="0" borderId="43" xfId="0" applyNumberFormat="1" applyFont="1" applyFill="1" applyBorder="1" applyAlignment="1">
      <alignment horizontal="right" vertical="center"/>
    </xf>
    <xf numFmtId="179" fontId="3" fillId="0" borderId="25" xfId="0" applyNumberFormat="1" applyFont="1" applyFill="1" applyBorder="1" applyAlignment="1">
      <alignment horizontal="right" vertical="center"/>
    </xf>
    <xf numFmtId="0" fontId="3" fillId="0" borderId="101" xfId="0" applyFont="1" applyFill="1" applyBorder="1"/>
    <xf numFmtId="180" fontId="3" fillId="0" borderId="5" xfId="4" applyNumberFormat="1" applyFont="1" applyBorder="1" applyAlignment="1">
      <alignment horizontal="right" vertical="center"/>
    </xf>
    <xf numFmtId="180" fontId="3" fillId="0" borderId="47" xfId="4" applyNumberFormat="1" applyFont="1" applyBorder="1" applyAlignment="1">
      <alignment horizontal="right" vertical="center"/>
    </xf>
    <xf numFmtId="38" fontId="12" fillId="0" borderId="178" xfId="0" applyNumberFormat="1" applyFont="1" applyFill="1" applyBorder="1"/>
    <xf numFmtId="0" fontId="3" fillId="0" borderId="60" xfId="0" applyFont="1" applyFill="1" applyBorder="1" applyAlignment="1">
      <alignment horizontal="right" vertical="center"/>
    </xf>
    <xf numFmtId="176" fontId="31" fillId="0" borderId="23" xfId="1" applyNumberFormat="1" applyFont="1" applyFill="1" applyBorder="1" applyAlignment="1">
      <alignment horizontal="right" shrinkToFit="1"/>
    </xf>
    <xf numFmtId="0" fontId="3" fillId="0" borderId="109" xfId="0" applyFont="1" applyFill="1" applyBorder="1" applyAlignment="1">
      <alignment horizontal="right" vertical="center"/>
    </xf>
    <xf numFmtId="0" fontId="3" fillId="0" borderId="102" xfId="0" applyFont="1" applyFill="1" applyBorder="1" applyAlignment="1">
      <alignment horizontal="right" vertical="center"/>
    </xf>
    <xf numFmtId="0" fontId="3" fillId="0" borderId="30" xfId="0" applyFont="1" applyFill="1" applyBorder="1" applyAlignment="1">
      <alignment horizontal="right" vertical="center"/>
    </xf>
    <xf numFmtId="0" fontId="3" fillId="0" borderId="76" xfId="0" applyFont="1" applyFill="1" applyBorder="1" applyAlignment="1">
      <alignment horizontal="right" vertical="center"/>
    </xf>
    <xf numFmtId="0" fontId="33" fillId="0" borderId="35" xfId="0" applyFont="1" applyFill="1" applyBorder="1" applyAlignment="1">
      <alignment horizontal="right" vertical="center"/>
    </xf>
    <xf numFmtId="0" fontId="3" fillId="0" borderId="0" xfId="0" applyFont="1" applyAlignment="1">
      <alignment horizontal="center" vertical="center"/>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0" xfId="0" applyFont="1" applyAlignment="1">
      <alignment horizontal="left" vertical="center" wrapText="1"/>
    </xf>
    <xf numFmtId="0" fontId="33" fillId="0" borderId="56" xfId="0" applyFont="1" applyFill="1" applyBorder="1"/>
    <xf numFmtId="0" fontId="33" fillId="0" borderId="52" xfId="0" applyFont="1" applyFill="1" applyBorder="1"/>
    <xf numFmtId="0" fontId="3" fillId="0" borderId="5" xfId="0" applyFont="1" applyBorder="1" applyAlignment="1">
      <alignment horizontal="center" vertical="center"/>
    </xf>
    <xf numFmtId="0" fontId="3" fillId="0" borderId="0" xfId="0" applyFont="1" applyAlignment="1">
      <alignment horizontal="center"/>
    </xf>
    <xf numFmtId="9" fontId="3" fillId="0" borderId="0" xfId="0" applyNumberFormat="1" applyFont="1"/>
    <xf numFmtId="0" fontId="3" fillId="0" borderId="0" xfId="0" applyFont="1" applyAlignment="1">
      <alignment horizontal="center" vertical="center"/>
    </xf>
    <xf numFmtId="0" fontId="3" fillId="0" borderId="5" xfId="0" applyFont="1" applyBorder="1" applyAlignment="1">
      <alignment horizontal="center" vertical="center" wrapText="1"/>
    </xf>
    <xf numFmtId="0" fontId="3" fillId="0" borderId="20" xfId="0" applyFont="1" applyFill="1" applyBorder="1" applyAlignment="1">
      <alignment horizontal="center" vertical="center"/>
    </xf>
    <xf numFmtId="176" fontId="12" fillId="0" borderId="234" xfId="0" applyNumberFormat="1" applyFont="1" applyFill="1" applyBorder="1"/>
    <xf numFmtId="176" fontId="12" fillId="0" borderId="198" xfId="0" applyNumberFormat="1" applyFont="1" applyFill="1" applyBorder="1"/>
    <xf numFmtId="176" fontId="12" fillId="0" borderId="197" xfId="0" applyNumberFormat="1" applyFont="1" applyFill="1" applyBorder="1"/>
    <xf numFmtId="176" fontId="12" fillId="0" borderId="200" xfId="0" applyNumberFormat="1" applyFont="1" applyFill="1" applyBorder="1"/>
    <xf numFmtId="0" fontId="3" fillId="0" borderId="9" xfId="0" applyFont="1" applyBorder="1" applyAlignment="1">
      <alignment horizontal="center" vertical="center"/>
    </xf>
    <xf numFmtId="0" fontId="3" fillId="0" borderId="184" xfId="0" applyFont="1" applyBorder="1" applyAlignment="1">
      <alignment horizontal="center" vertical="center"/>
    </xf>
    <xf numFmtId="0" fontId="35" fillId="0" borderId="26" xfId="3" quotePrefix="1" applyBorder="1"/>
    <xf numFmtId="0" fontId="3" fillId="0" borderId="95" xfId="0" applyFont="1" applyBorder="1"/>
    <xf numFmtId="0" fontId="3" fillId="0" borderId="254" xfId="0" applyFont="1" applyFill="1" applyBorder="1"/>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89" xfId="0" applyFont="1" applyFill="1" applyBorder="1"/>
    <xf numFmtId="0" fontId="3" fillId="0" borderId="85" xfId="0" applyFont="1" applyFill="1" applyBorder="1"/>
    <xf numFmtId="0" fontId="3" fillId="0" borderId="1" xfId="0" applyFont="1" applyBorder="1" applyAlignment="1">
      <alignment vertical="center" wrapText="1"/>
    </xf>
    <xf numFmtId="0" fontId="3" fillId="0" borderId="0" xfId="0" applyFont="1" applyBorder="1" applyAlignment="1">
      <alignment vertical="center" wrapText="1"/>
    </xf>
    <xf numFmtId="176" fontId="12" fillId="0" borderId="30" xfId="0" applyNumberFormat="1" applyFont="1" applyFill="1" applyBorder="1"/>
    <xf numFmtId="176" fontId="12" fillId="0" borderId="18" xfId="0" applyNumberFormat="1" applyFont="1" applyFill="1" applyBorder="1"/>
    <xf numFmtId="0" fontId="0" fillId="0" borderId="255" xfId="0" applyFill="1" applyBorder="1" applyAlignment="1">
      <alignment vertical="center"/>
    </xf>
    <xf numFmtId="0" fontId="0" fillId="0" borderId="256" xfId="0" applyFill="1" applyBorder="1" applyAlignment="1">
      <alignment vertical="center"/>
    </xf>
    <xf numFmtId="0" fontId="3" fillId="0" borderId="0" xfId="0" applyFont="1" applyBorder="1"/>
    <xf numFmtId="176" fontId="6" fillId="0" borderId="0" xfId="1" applyNumberFormat="1" applyFont="1" applyFill="1" applyBorder="1"/>
    <xf numFmtId="176" fontId="6" fillId="0" borderId="0" xfId="1" applyNumberFormat="1" applyFont="1" applyFill="1" applyBorder="1" applyAlignment="1">
      <alignment horizontal="right"/>
    </xf>
    <xf numFmtId="0" fontId="3" fillId="0" borderId="0" xfId="0" applyFont="1" applyBorder="1" applyAlignment="1">
      <alignment vertical="center"/>
    </xf>
    <xf numFmtId="0" fontId="15" fillId="0" borderId="0" xfId="0" applyFont="1" applyBorder="1" applyAlignment="1">
      <alignment horizontal="justify" vertical="center" wrapText="1"/>
    </xf>
    <xf numFmtId="0" fontId="16"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6" fillId="0" borderId="0" xfId="0" applyFont="1" applyBorder="1" applyAlignment="1">
      <alignment horizontal="justify" vertical="center" wrapText="1"/>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6" fillId="0" borderId="0" xfId="0" applyFont="1" applyAlignment="1">
      <alignment vertical="center" wrapText="1"/>
    </xf>
    <xf numFmtId="180" fontId="3" fillId="0" borderId="85" xfId="0" applyNumberFormat="1" applyFont="1" applyBorder="1" applyAlignment="1">
      <alignment vertical="center"/>
    </xf>
    <xf numFmtId="0" fontId="3" fillId="0" borderId="51" xfId="0" applyFont="1" applyBorder="1" applyAlignment="1">
      <alignment vertical="center"/>
    </xf>
    <xf numFmtId="0" fontId="3" fillId="0" borderId="44" xfId="0" applyFont="1" applyBorder="1" applyAlignment="1">
      <alignment vertical="center"/>
    </xf>
    <xf numFmtId="0" fontId="3" fillId="0" borderId="49" xfId="0" applyFont="1" applyBorder="1" applyAlignment="1">
      <alignment vertical="center"/>
    </xf>
    <xf numFmtId="0" fontId="3" fillId="0" borderId="48" xfId="0" applyFont="1" applyBorder="1" applyAlignment="1">
      <alignment vertical="center"/>
    </xf>
    <xf numFmtId="0" fontId="3" fillId="0" borderId="170" xfId="0" applyFont="1" applyBorder="1" applyAlignment="1">
      <alignment vertical="center"/>
    </xf>
    <xf numFmtId="0" fontId="3" fillId="0" borderId="59" xfId="0" applyFont="1" applyBorder="1" applyAlignment="1">
      <alignment vertical="center"/>
    </xf>
    <xf numFmtId="0" fontId="3" fillId="0" borderId="173" xfId="0" applyFont="1" applyBorder="1" applyAlignment="1">
      <alignment vertical="center"/>
    </xf>
    <xf numFmtId="0" fontId="3" fillId="0" borderId="82" xfId="0" applyFont="1" applyBorder="1" applyAlignment="1">
      <alignment vertical="center"/>
    </xf>
    <xf numFmtId="0" fontId="3" fillId="0" borderId="56" xfId="0" applyFont="1" applyBorder="1" applyAlignment="1">
      <alignment vertical="center"/>
    </xf>
    <xf numFmtId="0" fontId="6" fillId="0" borderId="213" xfId="0" applyFont="1" applyBorder="1" applyAlignment="1">
      <alignment horizontal="center" vertical="center" wrapText="1"/>
    </xf>
    <xf numFmtId="0" fontId="6" fillId="0" borderId="85" xfId="0" applyFont="1" applyBorder="1" applyAlignment="1">
      <alignment horizontal="center" vertical="center" wrapText="1"/>
    </xf>
    <xf numFmtId="0" fontId="7" fillId="11" borderId="32" xfId="0" applyFont="1" applyFill="1" applyBorder="1" applyAlignment="1">
      <alignment horizontal="center" vertical="center"/>
    </xf>
    <xf numFmtId="0" fontId="3" fillId="0" borderId="52" xfId="0" applyFont="1" applyBorder="1" applyAlignment="1">
      <alignment vertical="center"/>
    </xf>
    <xf numFmtId="0" fontId="3" fillId="0" borderId="172" xfId="0" applyFont="1" applyBorder="1" applyAlignment="1">
      <alignment vertical="center"/>
    </xf>
    <xf numFmtId="0" fontId="18" fillId="0" borderId="0" xfId="0" applyFont="1" applyAlignment="1">
      <alignment horizont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textRotation="255"/>
    </xf>
    <xf numFmtId="0" fontId="3" fillId="0" borderId="82" xfId="0" applyFont="1"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0" fillId="0" borderId="15" xfId="0" applyBorder="1" applyAlignment="1"/>
    <xf numFmtId="0" fontId="3" fillId="0" borderId="5" xfId="0" applyFont="1" applyBorder="1" applyAlignment="1">
      <alignment horizontal="center" vertical="center" textRotation="255"/>
    </xf>
    <xf numFmtId="0" fontId="3" fillId="0" borderId="217"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3" fillId="0" borderId="216"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0" fillId="0" borderId="14" xfId="0" applyBorder="1" applyAlignment="1">
      <alignment horizontal="center" vertical="center"/>
    </xf>
    <xf numFmtId="0" fontId="0" fillId="0" borderId="106" xfId="0" applyBorder="1" applyAlignment="1">
      <alignment horizontal="center" vertical="center"/>
    </xf>
    <xf numFmtId="0" fontId="3" fillId="0" borderId="7" xfId="0" applyFont="1" applyBorder="1" applyAlignment="1">
      <alignment horizontal="center" vertical="center" textRotation="255" wrapText="1"/>
    </xf>
    <xf numFmtId="0" fontId="3" fillId="0" borderId="6"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2" borderId="7" xfId="0" applyFont="1" applyFill="1" applyBorder="1" applyAlignment="1">
      <alignment horizontal="center" vertical="center" textRotation="255" wrapText="1"/>
    </xf>
    <xf numFmtId="0" fontId="0" fillId="2" borderId="15" xfId="0" applyFill="1" applyBorder="1" applyAlignment="1">
      <alignment horizontal="center" vertical="center" textRotation="255" wrapText="1"/>
    </xf>
    <xf numFmtId="0" fontId="3" fillId="0" borderId="3"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3" fillId="0" borderId="44"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3" fillId="0" borderId="1"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19" xfId="0" applyFont="1" applyBorder="1" applyAlignment="1">
      <alignment horizontal="center" vertical="center" wrapText="1"/>
    </xf>
    <xf numFmtId="0" fontId="0" fillId="0" borderId="19" xfId="0" applyBorder="1" applyAlignment="1">
      <alignment horizontal="center" vertical="center" wrapText="1"/>
    </xf>
    <xf numFmtId="0" fontId="0" fillId="0" borderId="29" xfId="0" applyBorder="1" applyAlignment="1">
      <alignment horizontal="center" vertical="center" wrapText="1"/>
    </xf>
    <xf numFmtId="0" fontId="3" fillId="3" borderId="92" xfId="0" applyFont="1" applyFill="1" applyBorder="1" applyAlignment="1">
      <alignment horizontal="center" vertical="center" textRotation="255" wrapText="1"/>
    </xf>
    <xf numFmtId="0" fontId="0" fillId="3" borderId="85" xfId="0" applyFill="1" applyBorder="1" applyAlignment="1">
      <alignment horizontal="center" vertical="center" textRotation="255" wrapText="1"/>
    </xf>
    <xf numFmtId="0" fontId="0" fillId="3" borderId="184" xfId="0" applyFill="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3" borderId="85" xfId="0" applyFont="1" applyFill="1" applyBorder="1" applyAlignment="1">
      <alignment horizontal="center" vertical="center" textRotation="255" wrapText="1"/>
    </xf>
    <xf numFmtId="0" fontId="3" fillId="3" borderId="184" xfId="0" applyFont="1" applyFill="1" applyBorder="1" applyAlignment="1">
      <alignment horizontal="center" vertical="center" textRotation="255" wrapText="1"/>
    </xf>
    <xf numFmtId="0" fontId="3" fillId="0" borderId="50" xfId="0" applyFont="1" applyBorder="1" applyAlignment="1">
      <alignment horizontal="center" vertical="center" textRotation="255" wrapText="1"/>
    </xf>
    <xf numFmtId="0" fontId="0" fillId="0" borderId="28" xfId="0" applyBorder="1" applyAlignment="1">
      <alignment horizontal="center" vertical="center" textRotation="255" wrapText="1"/>
    </xf>
    <xf numFmtId="0" fontId="3" fillId="0" borderId="17" xfId="0" applyFont="1" applyBorder="1" applyAlignment="1">
      <alignment horizontal="center" vertical="center" textRotation="255" wrapText="1"/>
    </xf>
    <xf numFmtId="0" fontId="3" fillId="2" borderId="45" xfId="0" applyFont="1" applyFill="1" applyBorder="1" applyAlignment="1">
      <alignment horizontal="center" vertical="center" textRotation="255"/>
    </xf>
    <xf numFmtId="0" fontId="3" fillId="2" borderId="47" xfId="0" applyFont="1" applyFill="1" applyBorder="1" applyAlignment="1">
      <alignment horizontal="center" vertical="center" textRotation="255"/>
    </xf>
    <xf numFmtId="0" fontId="3" fillId="2" borderId="4"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5" xfId="0" applyFont="1" applyFill="1" applyBorder="1" applyAlignment="1">
      <alignment horizontal="center" vertical="center" textRotation="255"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2" borderId="0" xfId="0" applyFont="1" applyFill="1" applyAlignment="1">
      <alignment horizontal="center" vertical="center" wrapText="1"/>
    </xf>
    <xf numFmtId="0" fontId="3" fillId="2" borderId="1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4" xfId="0" applyFont="1" applyFill="1" applyBorder="1" applyAlignment="1">
      <alignment horizontal="center" vertical="center" textRotation="255"/>
    </xf>
    <xf numFmtId="0" fontId="3" fillId="2" borderId="5" xfId="0" applyFont="1" applyFill="1" applyBorder="1" applyAlignment="1">
      <alignment horizontal="center" vertical="center" textRotation="255"/>
    </xf>
    <xf numFmtId="0" fontId="3" fillId="2" borderId="85"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6" fillId="2" borderId="85"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 fillId="0" borderId="218" xfId="0" applyFont="1" applyBorder="1" applyAlignment="1">
      <alignment horizontal="center" vertical="center" textRotation="255" wrapText="1"/>
    </xf>
    <xf numFmtId="0" fontId="3" fillId="0" borderId="219" xfId="0" applyFont="1" applyBorder="1" applyAlignment="1">
      <alignment horizontal="center" vertical="center" textRotation="255" wrapText="1"/>
    </xf>
    <xf numFmtId="0" fontId="3" fillId="0" borderId="45"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126" xfId="0" applyFont="1" applyBorder="1" applyAlignment="1">
      <alignment horizontal="center" vertical="center" wrapText="1"/>
    </xf>
    <xf numFmtId="0" fontId="3" fillId="0" borderId="220" xfId="0" applyFont="1" applyBorder="1" applyAlignment="1">
      <alignment horizontal="center" vertical="center" wrapText="1"/>
    </xf>
    <xf numFmtId="0" fontId="3" fillId="0" borderId="221" xfId="0" applyFont="1" applyBorder="1" applyAlignment="1">
      <alignment horizontal="center" vertical="center" wrapText="1"/>
    </xf>
    <xf numFmtId="0" fontId="3" fillId="0" borderId="7"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5" xfId="0" applyFont="1" applyBorder="1" applyAlignment="1">
      <alignment horizontal="center"/>
    </xf>
    <xf numFmtId="0" fontId="3" fillId="0" borderId="13" xfId="0" applyFont="1" applyBorder="1" applyAlignment="1">
      <alignment horizontal="center"/>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0" borderId="223"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30" xfId="0" applyFont="1" applyBorder="1" applyAlignment="1">
      <alignment horizontal="center" vertical="center" wrapText="1"/>
    </xf>
    <xf numFmtId="0" fontId="3" fillId="3" borderId="4" xfId="0" applyFont="1" applyFill="1" applyBorder="1" applyAlignment="1">
      <alignment horizontal="center" vertical="center" textRotation="255"/>
    </xf>
    <xf numFmtId="0" fontId="3" fillId="3" borderId="5" xfId="0" applyFont="1" applyFill="1" applyBorder="1" applyAlignment="1">
      <alignment horizontal="center" vertical="center" textRotation="255"/>
    </xf>
    <xf numFmtId="0" fontId="3" fillId="3" borderId="6" xfId="0" applyFont="1" applyFill="1" applyBorder="1" applyAlignment="1">
      <alignment horizontal="center" vertical="center" textRotation="255"/>
    </xf>
    <xf numFmtId="0" fontId="3" fillId="3" borderId="15" xfId="0" applyFont="1" applyFill="1" applyBorder="1" applyAlignment="1">
      <alignment horizontal="center" vertical="center" textRotation="255"/>
    </xf>
    <xf numFmtId="0" fontId="3" fillId="0" borderId="4"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3" fillId="0" borderId="3" xfId="0" applyFont="1" applyBorder="1" applyAlignment="1">
      <alignment horizontal="center" vertical="center" wrapText="1"/>
    </xf>
    <xf numFmtId="0" fontId="0" fillId="0" borderId="5" xfId="0" applyBorder="1"/>
    <xf numFmtId="0" fontId="0" fillId="0" borderId="5" xfId="0" applyBorder="1" applyAlignment="1"/>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3" fillId="0" borderId="48" xfId="0" applyFont="1" applyBorder="1" applyAlignment="1">
      <alignment horizontal="center" vertical="center" wrapText="1"/>
    </xf>
    <xf numFmtId="0" fontId="3" fillId="2" borderId="218" xfId="0" applyFont="1" applyFill="1" applyBorder="1" applyAlignment="1">
      <alignment horizontal="center" vertical="center" textRotation="255"/>
    </xf>
    <xf numFmtId="0" fontId="3" fillId="2" borderId="219" xfId="0" applyFont="1" applyFill="1" applyBorder="1" applyAlignment="1">
      <alignment horizontal="center" vertical="center" textRotation="255"/>
    </xf>
    <xf numFmtId="0" fontId="3" fillId="0" borderId="14" xfId="0" applyFont="1" applyBorder="1" applyAlignment="1">
      <alignment horizontal="center" vertical="center" wrapText="1"/>
    </xf>
    <xf numFmtId="0" fontId="3" fillId="0" borderId="44" xfId="0" applyFont="1" applyBorder="1" applyAlignment="1">
      <alignment horizontal="center"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3" fillId="0" borderId="7" xfId="0" applyFont="1" applyBorder="1" applyAlignment="1">
      <alignment horizontal="center" vertical="center" justifyLastLine="1"/>
    </xf>
    <xf numFmtId="0" fontId="3" fillId="0" borderId="1" xfId="0" applyFont="1" applyBorder="1" applyAlignment="1">
      <alignment horizontal="center" vertical="center" justifyLastLine="1"/>
    </xf>
    <xf numFmtId="0" fontId="3" fillId="0" borderId="6" xfId="0" applyFont="1" applyBorder="1" applyAlignment="1">
      <alignment horizontal="center" vertical="center" justifyLastLine="1"/>
    </xf>
    <xf numFmtId="0" fontId="3" fillId="0" borderId="0" xfId="0" applyFont="1" applyAlignment="1">
      <alignment horizontal="center" vertical="center" justifyLastLine="1"/>
    </xf>
    <xf numFmtId="0" fontId="3" fillId="0" borderId="14" xfId="0" applyFont="1" applyBorder="1" applyAlignment="1">
      <alignment horizontal="center" vertical="center" justifyLastLine="1"/>
    </xf>
    <xf numFmtId="0" fontId="3" fillId="0" borderId="106" xfId="0" applyFont="1" applyBorder="1" applyAlignment="1">
      <alignment horizontal="center" vertical="center" justifyLastLine="1"/>
    </xf>
    <xf numFmtId="0" fontId="3" fillId="0" borderId="82" xfId="0" applyFont="1" applyBorder="1" applyAlignment="1">
      <alignment horizontal="center" vertical="center" wrapText="1"/>
    </xf>
    <xf numFmtId="0" fontId="3" fillId="0" borderId="15" xfId="0" applyFont="1" applyBorder="1" applyAlignment="1">
      <alignment horizontal="center" vertical="center" wrapText="1"/>
    </xf>
    <xf numFmtId="38" fontId="3" fillId="4" borderId="223" xfId="2" applyFont="1" applyFill="1" applyBorder="1" applyAlignment="1">
      <alignment horizontal="center" vertical="center" wrapText="1"/>
    </xf>
    <xf numFmtId="38" fontId="3" fillId="4" borderId="52" xfId="2" applyFont="1" applyFill="1" applyBorder="1" applyAlignment="1">
      <alignment horizontal="center" vertical="center" wrapText="1"/>
    </xf>
    <xf numFmtId="38" fontId="3" fillId="4" borderId="30" xfId="2" applyFont="1" applyFill="1" applyBorder="1" applyAlignment="1">
      <alignment horizontal="center" vertical="center" wrapText="1"/>
    </xf>
    <xf numFmtId="0" fontId="0" fillId="0" borderId="6" xfId="0" applyBorder="1" applyAlignment="1">
      <alignment horizontal="center" vertical="center" wrapText="1"/>
    </xf>
    <xf numFmtId="0" fontId="0" fillId="0" borderId="15" xfId="0" applyBorder="1" applyAlignment="1">
      <alignment horizontal="center" vertical="center" wrapText="1"/>
    </xf>
    <xf numFmtId="0" fontId="3" fillId="4" borderId="222"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9" xfId="0" applyFont="1" applyBorder="1" applyAlignment="1">
      <alignment horizontal="center"/>
    </xf>
    <xf numFmtId="0" fontId="3" fillId="0" borderId="17" xfId="0" applyFont="1" applyBorder="1" applyAlignment="1">
      <alignment horizontal="center"/>
    </xf>
    <xf numFmtId="0" fontId="6" fillId="0" borderId="7"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38" fontId="3" fillId="4" borderId="92" xfId="2" applyFont="1" applyFill="1" applyBorder="1" applyAlignment="1">
      <alignment horizontal="center" vertical="center" wrapText="1"/>
    </xf>
    <xf numFmtId="38" fontId="3" fillId="4" borderId="85" xfId="2" applyFont="1" applyFill="1" applyBorder="1" applyAlignment="1">
      <alignment horizontal="center" vertical="center" wrapText="1"/>
    </xf>
    <xf numFmtId="38" fontId="3" fillId="4" borderId="184" xfId="2" applyFont="1" applyFill="1" applyBorder="1" applyAlignment="1">
      <alignment horizontal="center" vertical="center" wrapText="1"/>
    </xf>
    <xf numFmtId="0" fontId="3" fillId="0" borderId="2" xfId="0" applyFont="1" applyBorder="1" applyAlignment="1">
      <alignment horizontal="center" vertical="center" justifyLastLine="1"/>
    </xf>
    <xf numFmtId="0" fontId="3" fillId="0" borderId="11" xfId="0" applyFont="1" applyBorder="1" applyAlignment="1">
      <alignment horizontal="center" vertical="center" justifyLastLine="1"/>
    </xf>
    <xf numFmtId="0" fontId="3" fillId="0" borderId="8" xfId="0" applyFont="1" applyBorder="1" applyAlignment="1">
      <alignment horizontal="center" vertical="center"/>
    </xf>
    <xf numFmtId="0" fontId="3" fillId="0" borderId="9" xfId="0" applyFont="1" applyBorder="1" applyAlignment="1">
      <alignment horizontal="center" vertical="center" wrapText="1"/>
    </xf>
    <xf numFmtId="0" fontId="3" fillId="0" borderId="10" xfId="0" applyFont="1" applyBorder="1" applyAlignment="1">
      <alignment horizontal="center" vertical="center"/>
    </xf>
    <xf numFmtId="0" fontId="6" fillId="0" borderId="228"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2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24" xfId="0" applyFont="1" applyBorder="1" applyAlignment="1">
      <alignment horizontal="center" vertical="center" wrapText="1"/>
    </xf>
    <xf numFmtId="0" fontId="6" fillId="0" borderId="27" xfId="0" applyFont="1" applyBorder="1" applyAlignment="1">
      <alignment horizontal="center" vertical="center" wrapText="1"/>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17" xfId="0" applyFont="1" applyBorder="1" applyAlignment="1">
      <alignment horizontal="center" vertical="center" wrapText="1"/>
    </xf>
    <xf numFmtId="0" fontId="6" fillId="0" borderId="227" xfId="0" applyFont="1" applyBorder="1" applyAlignment="1">
      <alignment horizontal="center" vertical="center" wrapText="1"/>
    </xf>
    <xf numFmtId="0" fontId="6" fillId="0" borderId="229" xfId="0" applyFont="1" applyBorder="1" applyAlignment="1">
      <alignment horizontal="center" vertical="center" wrapText="1"/>
    </xf>
    <xf numFmtId="0" fontId="6" fillId="0" borderId="16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67"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3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3" fillId="3" borderId="180" xfId="0" applyFont="1" applyFill="1" applyBorder="1" applyAlignment="1">
      <alignment horizontal="center" vertical="center" wrapText="1"/>
    </xf>
    <xf numFmtId="0" fontId="3" fillId="3" borderId="55" xfId="0" applyFont="1" applyFill="1" applyBorder="1" applyAlignment="1">
      <alignment horizontal="center" vertical="center"/>
    </xf>
    <xf numFmtId="0" fontId="3" fillId="3" borderId="65" xfId="0" applyFont="1" applyFill="1" applyBorder="1" applyAlignment="1">
      <alignment horizontal="center" vertical="center"/>
    </xf>
    <xf numFmtId="0" fontId="3" fillId="0" borderId="8" xfId="0" applyFont="1" applyBorder="1" applyAlignment="1">
      <alignment horizontal="center" vertical="center" wrapText="1"/>
    </xf>
    <xf numFmtId="0" fontId="3" fillId="3" borderId="92" xfId="0" applyFont="1" applyFill="1" applyBorder="1" applyAlignment="1">
      <alignment horizontal="center" vertical="center" wrapText="1"/>
    </xf>
    <xf numFmtId="0" fontId="3" fillId="3" borderId="85" xfId="0" applyFont="1" applyFill="1" applyBorder="1" applyAlignment="1">
      <alignment horizontal="center" vertical="center"/>
    </xf>
    <xf numFmtId="0" fontId="3" fillId="3" borderId="184" xfId="0" applyFont="1" applyFill="1" applyBorder="1" applyAlignment="1">
      <alignment horizontal="center" vertical="center"/>
    </xf>
    <xf numFmtId="0" fontId="3" fillId="3" borderId="85" xfId="0" applyFont="1" applyFill="1" applyBorder="1" applyAlignment="1">
      <alignment horizontal="center" vertical="center" wrapText="1"/>
    </xf>
    <xf numFmtId="0" fontId="3" fillId="3" borderId="184"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224"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25" xfId="0" applyFont="1" applyBorder="1" applyAlignment="1">
      <alignment horizontal="center" vertical="center" wrapText="1"/>
    </xf>
    <xf numFmtId="0" fontId="3" fillId="2" borderId="222"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0" borderId="226"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7" xfId="0" applyFont="1" applyBorder="1" applyAlignment="1">
      <alignment horizontal="center"/>
    </xf>
    <xf numFmtId="0" fontId="3" fillId="0" borderId="227" xfId="0" applyFont="1" applyBorder="1" applyAlignment="1">
      <alignment horizontal="center" vertical="center"/>
    </xf>
    <xf numFmtId="0" fontId="3" fillId="0" borderId="168" xfId="0" applyFont="1" applyBorder="1" applyAlignment="1">
      <alignment horizontal="center" vertical="center"/>
    </xf>
    <xf numFmtId="0" fontId="3" fillId="0" borderId="38"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87" xfId="0" applyFont="1" applyBorder="1" applyAlignment="1">
      <alignment horizontal="center" vertical="center" justifyLastLine="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7" xfId="0" applyFont="1" applyBorder="1" applyAlignment="1">
      <alignment horizontal="center" vertical="center" wrapText="1"/>
    </xf>
    <xf numFmtId="0" fontId="3" fillId="4" borderId="180"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92" xfId="0" applyFont="1" applyFill="1" applyBorder="1" applyAlignment="1">
      <alignment horizontal="center" vertical="center" wrapText="1"/>
    </xf>
    <xf numFmtId="0" fontId="3" fillId="4" borderId="85" xfId="0" applyFont="1" applyFill="1" applyBorder="1" applyAlignment="1">
      <alignment horizontal="center" vertical="center" wrapText="1"/>
    </xf>
    <xf numFmtId="0" fontId="3" fillId="4" borderId="184" xfId="0" applyFont="1" applyFill="1" applyBorder="1" applyAlignment="1">
      <alignment horizontal="center" vertical="center" wrapText="1"/>
    </xf>
    <xf numFmtId="0" fontId="3" fillId="0" borderId="167"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3" fillId="2" borderId="180"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65" xfId="0" applyFont="1" applyFill="1" applyBorder="1" applyAlignment="1">
      <alignment horizontal="center" vertical="center" wrapText="1"/>
    </xf>
    <xf numFmtId="0" fontId="3" fillId="0" borderId="17" xfId="4" applyFont="1" applyBorder="1" applyAlignment="1">
      <alignment horizontal="center" vertical="center" wrapText="1"/>
    </xf>
    <xf numFmtId="0" fontId="3" fillId="0" borderId="92" xfId="4" applyFont="1" applyBorder="1" applyAlignment="1">
      <alignment horizontal="center" vertical="center"/>
    </xf>
    <xf numFmtId="0" fontId="3" fillId="0" borderId="184" xfId="4" applyFont="1" applyBorder="1" applyAlignment="1">
      <alignment horizontal="center" vertical="center"/>
    </xf>
    <xf numFmtId="0" fontId="3" fillId="0" borderId="216" xfId="4" applyFont="1" applyBorder="1" applyAlignment="1">
      <alignment horizontal="center" vertical="center"/>
    </xf>
    <xf numFmtId="0" fontId="3" fillId="0" borderId="8" xfId="4" applyFont="1" applyBorder="1" applyAlignment="1">
      <alignment horizontal="center" vertical="center" textRotation="255"/>
    </xf>
    <xf numFmtId="0" fontId="3" fillId="0" borderId="4" xfId="4" applyFont="1" applyBorder="1" applyAlignment="1">
      <alignment horizontal="center" vertical="center" textRotation="255"/>
    </xf>
    <xf numFmtId="0" fontId="3" fillId="0" borderId="10" xfId="4" applyFont="1" applyBorder="1" applyAlignment="1">
      <alignment horizontal="center" vertical="center" textRotation="255"/>
    </xf>
    <xf numFmtId="0" fontId="3" fillId="0" borderId="5" xfId="4" applyFont="1" applyBorder="1" applyAlignment="1">
      <alignment horizontal="center" vertical="center" textRotation="255"/>
    </xf>
    <xf numFmtId="0" fontId="3" fillId="0" borderId="9" xfId="4" applyFont="1" applyBorder="1" applyAlignment="1">
      <alignment horizontal="center"/>
    </xf>
    <xf numFmtId="0" fontId="0" fillId="0" borderId="6" xfId="0" applyBorder="1" applyAlignment="1"/>
    <xf numFmtId="0" fontId="3" fillId="7" borderId="50"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0" borderId="4" xfId="0" applyFont="1" applyBorder="1" applyAlignment="1"/>
    <xf numFmtId="0" fontId="3" fillId="0" borderId="5" xfId="0" applyFont="1" applyBorder="1" applyAlignment="1"/>
    <xf numFmtId="0" fontId="0" fillId="0" borderId="1" xfId="0" applyBorder="1" applyAlignment="1"/>
    <xf numFmtId="0" fontId="0" fillId="0" borderId="0" xfId="0" applyAlignment="1"/>
    <xf numFmtId="0" fontId="0" fillId="0" borderId="4" xfId="0" applyBorder="1" applyAlignment="1"/>
    <xf numFmtId="0" fontId="3" fillId="0" borderId="89"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184" xfId="0" applyFont="1" applyBorder="1" applyAlignment="1">
      <alignment horizontal="center" vertical="center" wrapText="1"/>
    </xf>
    <xf numFmtId="0" fontId="3" fillId="0" borderId="180" xfId="0" applyFont="1" applyBorder="1" applyAlignment="1">
      <alignment horizontal="center" vertical="center" wrapText="1"/>
    </xf>
    <xf numFmtId="0" fontId="0" fillId="0" borderId="55" xfId="0" applyBorder="1" applyAlignment="1">
      <alignment horizontal="center" vertical="center" wrapText="1"/>
    </xf>
    <xf numFmtId="0" fontId="0" fillId="0" borderId="65" xfId="0" applyBorder="1" applyAlignment="1">
      <alignment horizontal="center" vertical="center" wrapText="1"/>
    </xf>
    <xf numFmtId="0" fontId="3" fillId="0" borderId="251" xfId="0" applyFont="1" applyBorder="1" applyAlignment="1">
      <alignment horizontal="center" vertical="center"/>
    </xf>
    <xf numFmtId="0" fontId="3" fillId="10" borderId="52"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92" xfId="0" applyFont="1" applyBorder="1" applyAlignment="1">
      <alignment horizontal="center" vertical="center"/>
    </xf>
    <xf numFmtId="0" fontId="3" fillId="0" borderId="226" xfId="0" applyFont="1" applyBorder="1" applyAlignment="1">
      <alignment horizontal="center" vertical="center"/>
    </xf>
    <xf numFmtId="0" fontId="3" fillId="0" borderId="225" xfId="0" applyFont="1" applyBorder="1" applyAlignment="1">
      <alignment horizontal="center" vertical="center"/>
    </xf>
    <xf numFmtId="0" fontId="3" fillId="0" borderId="224" xfId="0" applyFont="1" applyBorder="1" applyAlignment="1">
      <alignment horizontal="center" vertical="center"/>
    </xf>
    <xf numFmtId="0" fontId="3" fillId="7" borderId="45"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85" xfId="0" applyFont="1" applyBorder="1" applyAlignment="1">
      <alignment horizontal="center" vertical="center"/>
    </xf>
    <xf numFmtId="0" fontId="3" fillId="0" borderId="184" xfId="0" applyFont="1" applyBorder="1" applyAlignment="1">
      <alignment horizontal="center" vertical="center"/>
    </xf>
    <xf numFmtId="0" fontId="3" fillId="6" borderId="4" xfId="0" applyFont="1" applyFill="1" applyBorder="1" applyAlignment="1"/>
    <xf numFmtId="0" fontId="3" fillId="6" borderId="5" xfId="0" applyFont="1" applyFill="1" applyBorder="1" applyAlignment="1"/>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0" borderId="19" xfId="0" applyFont="1" applyBorder="1" applyAlignment="1">
      <alignment horizontal="center" vertical="center"/>
    </xf>
    <xf numFmtId="0" fontId="3" fillId="0" borderId="26" xfId="0" applyFont="1" applyBorder="1" applyAlignment="1">
      <alignment horizontal="center" vertical="center"/>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6" fillId="0" borderId="50"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92" xfId="0" applyFont="1" applyFill="1" applyBorder="1" applyAlignment="1">
      <alignment horizontal="center" vertical="center" wrapText="1"/>
    </xf>
    <xf numFmtId="0" fontId="6" fillId="3" borderId="85" xfId="0" applyFont="1" applyFill="1" applyBorder="1" applyAlignment="1">
      <alignment horizontal="center" vertical="center" wrapText="1"/>
    </xf>
    <xf numFmtId="0" fontId="6" fillId="3" borderId="18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6" fillId="3" borderId="180"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7" xfId="0" applyFont="1" applyBorder="1" applyAlignment="1">
      <alignment horizontal="center" vertical="center" wrapText="1"/>
    </xf>
    <xf numFmtId="0" fontId="3" fillId="0" borderId="230" xfId="0" applyFont="1" applyBorder="1" applyAlignment="1">
      <alignment horizontal="center" vertical="center"/>
    </xf>
    <xf numFmtId="0" fontId="3" fillId="0" borderId="231" xfId="0" applyFont="1" applyBorder="1" applyAlignment="1">
      <alignment horizontal="center" vertical="center"/>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textRotation="255"/>
    </xf>
    <xf numFmtId="0" fontId="3" fillId="0" borderId="4"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231"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82" xfId="0" applyFont="1" applyFill="1" applyBorder="1" applyAlignment="1">
      <alignment horizontal="center" vertical="center" wrapText="1"/>
    </xf>
    <xf numFmtId="0" fontId="3" fillId="0" borderId="7" xfId="0" applyFont="1" applyFill="1" applyBorder="1" applyAlignment="1">
      <alignment horizontal="center" vertical="center" justifyLastLine="1"/>
    </xf>
    <xf numFmtId="0" fontId="3" fillId="0" borderId="2" xfId="0" applyFont="1" applyFill="1" applyBorder="1" applyAlignment="1">
      <alignment horizontal="center" vertical="center" justifyLastLine="1"/>
    </xf>
    <xf numFmtId="0" fontId="3" fillId="0" borderId="6" xfId="0" applyFont="1" applyFill="1" applyBorder="1" applyAlignment="1">
      <alignment horizontal="center" vertical="center" justifyLastLine="1"/>
    </xf>
    <xf numFmtId="0" fontId="3" fillId="0" borderId="11" xfId="0" applyFont="1" applyFill="1" applyBorder="1" applyAlignment="1">
      <alignment horizontal="center" vertical="center" justifyLastLine="1"/>
    </xf>
    <xf numFmtId="0" fontId="3" fillId="0" borderId="14" xfId="0" applyFont="1" applyFill="1" applyBorder="1" applyAlignment="1">
      <alignment horizontal="center" vertical="center" justifyLastLine="1"/>
    </xf>
    <xf numFmtId="0" fontId="3" fillId="0" borderId="87" xfId="0" applyFont="1" applyFill="1" applyBorder="1" applyAlignment="1">
      <alignment horizontal="center" vertical="center" justifyLastLine="1"/>
    </xf>
    <xf numFmtId="0" fontId="3" fillId="0" borderId="10" xfId="0" applyFont="1" applyFill="1" applyBorder="1" applyAlignment="1">
      <alignment horizontal="center" vertical="center" textRotation="255"/>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230" xfId="0" applyFont="1" applyFill="1" applyBorder="1" applyAlignment="1">
      <alignment horizontal="center" vertical="center"/>
    </xf>
    <xf numFmtId="0" fontId="10" fillId="0" borderId="19" xfId="0" applyFont="1" applyBorder="1" applyAlignment="1">
      <alignment horizontal="center" vertical="center" shrinkToFit="1"/>
    </xf>
    <xf numFmtId="0" fontId="10" fillId="0" borderId="29" xfId="0" applyFont="1" applyBorder="1" applyAlignment="1">
      <alignment horizontal="center" vertical="center" shrinkToFit="1"/>
    </xf>
    <xf numFmtId="0" fontId="10" fillId="0" borderId="227" xfId="0" applyFont="1" applyBorder="1" applyAlignment="1">
      <alignment horizontal="center" vertical="center"/>
    </xf>
    <xf numFmtId="0" fontId="10" fillId="0" borderId="167" xfId="0" applyFont="1" applyBorder="1" applyAlignment="1">
      <alignment horizontal="center" vertical="center"/>
    </xf>
    <xf numFmtId="0" fontId="10" fillId="0" borderId="168" xfId="0" applyFont="1" applyBorder="1" applyAlignment="1">
      <alignment horizontal="center" vertical="center"/>
    </xf>
    <xf numFmtId="0" fontId="10" fillId="0" borderId="7" xfId="0" applyFont="1" applyBorder="1" applyAlignment="1">
      <alignment horizontal="center" vertical="center" justifyLastLine="1"/>
    </xf>
    <xf numFmtId="0" fontId="10" fillId="0" borderId="2" xfId="0" applyFont="1" applyBorder="1" applyAlignment="1">
      <alignment horizontal="center" vertical="center" justifyLastLine="1"/>
    </xf>
    <xf numFmtId="0" fontId="10" fillId="0" borderId="14" xfId="0" applyFont="1" applyBorder="1" applyAlignment="1">
      <alignment horizontal="center" vertical="center" justifyLastLine="1"/>
    </xf>
    <xf numFmtId="0" fontId="10" fillId="0" borderId="87" xfId="0" applyFont="1" applyBorder="1" applyAlignment="1">
      <alignment horizontal="center" vertical="center" justifyLastLine="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2" xfId="0" applyFont="1" applyFill="1" applyBorder="1" applyAlignment="1">
      <alignment horizontal="right" vertical="center"/>
    </xf>
    <xf numFmtId="0" fontId="10" fillId="0" borderId="30" xfId="0" applyFont="1" applyFill="1" applyBorder="1" applyAlignment="1">
      <alignment horizontal="right" vertical="center"/>
    </xf>
    <xf numFmtId="0" fontId="10" fillId="0" borderId="48" xfId="0" applyFont="1" applyFill="1" applyBorder="1" applyAlignment="1">
      <alignment horizontal="right" vertical="center"/>
    </xf>
    <xf numFmtId="0" fontId="10" fillId="0" borderId="9" xfId="0" applyFont="1" applyBorder="1" applyAlignment="1">
      <alignment horizontal="center" vertical="center"/>
    </xf>
    <xf numFmtId="0" fontId="10" fillId="0" borderId="60" xfId="0" applyFont="1" applyFill="1" applyBorder="1" applyAlignment="1">
      <alignment horizontal="right" vertical="center"/>
    </xf>
    <xf numFmtId="0" fontId="10" fillId="0" borderId="229" xfId="0" applyFont="1" applyBorder="1" applyAlignment="1">
      <alignment horizontal="center" vertical="center"/>
    </xf>
    <xf numFmtId="0" fontId="10" fillId="0" borderId="19" xfId="0" applyFont="1" applyBorder="1" applyAlignment="1">
      <alignment horizontal="center" vertical="center"/>
    </xf>
    <xf numFmtId="0" fontId="10" fillId="0" borderId="26" xfId="0" applyFont="1" applyBorder="1" applyAlignment="1">
      <alignment horizontal="center" vertical="center"/>
    </xf>
    <xf numFmtId="0" fontId="10" fillId="0" borderId="3" xfId="0" applyFont="1" applyFill="1" applyBorder="1" applyAlignment="1">
      <alignment horizontal="right" vertical="center"/>
    </xf>
    <xf numFmtId="0" fontId="10" fillId="0" borderId="10" xfId="0" applyFont="1" applyFill="1" applyBorder="1" applyAlignment="1">
      <alignment horizontal="right" vertical="center"/>
    </xf>
    <xf numFmtId="182" fontId="10" fillId="0" borderId="3" xfId="0" applyNumberFormat="1" applyFont="1" applyFill="1" applyBorder="1" applyAlignment="1">
      <alignment horizontal="right" vertical="center"/>
    </xf>
    <xf numFmtId="182" fontId="10" fillId="0" borderId="10" xfId="0" applyNumberFormat="1" applyFont="1" applyFill="1" applyBorder="1" applyAlignment="1">
      <alignment horizontal="right" vertical="center"/>
    </xf>
    <xf numFmtId="0" fontId="10" fillId="0" borderId="4" xfId="0" applyFont="1" applyFill="1" applyBorder="1" applyAlignment="1">
      <alignment horizontal="right" vertical="center"/>
    </xf>
    <xf numFmtId="0" fontId="10" fillId="0" borderId="5" xfId="0" applyFont="1" applyFill="1" applyBorder="1" applyAlignment="1">
      <alignment horizontal="right" vertical="center"/>
    </xf>
    <xf numFmtId="0" fontId="10" fillId="0" borderId="229" xfId="0" applyFont="1" applyBorder="1" applyAlignment="1">
      <alignment horizontal="distributed" vertical="center" justifyLastLine="1"/>
    </xf>
    <xf numFmtId="0" fontId="10" fillId="0" borderId="19" xfId="0" applyFont="1" applyBorder="1" applyAlignment="1">
      <alignment horizontal="distributed" vertical="center" justifyLastLine="1"/>
    </xf>
    <xf numFmtId="0" fontId="10" fillId="0" borderId="26" xfId="0" applyFont="1" applyBorder="1" applyAlignment="1">
      <alignment horizontal="distributed" vertical="center" justifyLastLine="1"/>
    </xf>
    <xf numFmtId="0" fontId="10" fillId="0" borderId="17"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8" xfId="0" applyFont="1" applyBorder="1" applyAlignment="1">
      <alignment horizontal="center" vertical="center" wrapText="1"/>
    </xf>
    <xf numFmtId="0" fontId="10" fillId="0" borderId="8"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10" xfId="0" applyFont="1" applyBorder="1" applyAlignment="1">
      <alignment horizontal="center" vertical="center" wrapText="1"/>
    </xf>
    <xf numFmtId="0" fontId="10" fillId="0" borderId="7" xfId="0" applyFont="1" applyFill="1" applyBorder="1" applyAlignment="1">
      <alignment horizontal="right" vertical="center" wrapText="1"/>
    </xf>
    <xf numFmtId="0" fontId="10" fillId="0" borderId="15" xfId="0" applyFont="1" applyFill="1" applyBorder="1" applyAlignment="1">
      <alignment horizontal="right" vertical="center" wrapText="1"/>
    </xf>
    <xf numFmtId="38" fontId="10" fillId="0" borderId="3" xfId="0" applyNumberFormat="1" applyFont="1" applyFill="1" applyBorder="1" applyAlignment="1">
      <alignment horizontal="right" vertical="center" wrapText="1"/>
    </xf>
    <xf numFmtId="0" fontId="10" fillId="0" borderId="5" xfId="0" applyFont="1" applyFill="1" applyBorder="1" applyAlignment="1">
      <alignment horizontal="right" vertical="center" wrapText="1"/>
    </xf>
    <xf numFmtId="0" fontId="10" fillId="0" borderId="3" xfId="0" applyFont="1" applyFill="1" applyBorder="1" applyAlignment="1">
      <alignment horizontal="right" vertical="center" wrapText="1"/>
    </xf>
    <xf numFmtId="0" fontId="10" fillId="0" borderId="56" xfId="0" applyFont="1" applyFill="1" applyBorder="1" applyAlignment="1">
      <alignment horizontal="right" vertical="center"/>
    </xf>
    <xf numFmtId="0" fontId="10" fillId="0" borderId="8" xfId="0" applyFont="1" applyFill="1" applyBorder="1" applyAlignment="1">
      <alignment horizontal="right" vertical="center"/>
    </xf>
    <xf numFmtId="0" fontId="10" fillId="0" borderId="67" xfId="0" applyFont="1" applyFill="1" applyBorder="1" applyAlignment="1">
      <alignment horizontal="right" vertical="center"/>
    </xf>
    <xf numFmtId="0" fontId="10" fillId="0" borderId="66" xfId="0" applyFont="1" applyFill="1" applyBorder="1" applyAlignment="1">
      <alignment horizontal="right" vertical="center"/>
    </xf>
    <xf numFmtId="0" fontId="10" fillId="0" borderId="5" xfId="0" applyFont="1" applyBorder="1" applyAlignment="1">
      <alignment horizontal="center" vertical="center" wrapText="1"/>
    </xf>
    <xf numFmtId="0" fontId="10" fillId="0" borderId="3" xfId="0" applyFont="1" applyFill="1" applyBorder="1" applyAlignment="1">
      <alignment horizontal="right" vertical="center" justifyLastLine="1"/>
    </xf>
    <xf numFmtId="0" fontId="10" fillId="0" borderId="10" xfId="0" applyFont="1" applyFill="1" applyBorder="1" applyAlignment="1">
      <alignment horizontal="right" vertical="center" justifyLastLine="1"/>
    </xf>
    <xf numFmtId="0" fontId="10" fillId="0" borderId="8" xfId="0" applyFont="1" applyFill="1" applyBorder="1" applyAlignment="1">
      <alignment horizontal="right" vertical="center" wrapText="1"/>
    </xf>
    <xf numFmtId="0" fontId="10" fillId="0" borderId="10" xfId="0" applyFont="1" applyFill="1" applyBorder="1" applyAlignment="1">
      <alignment horizontal="right"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7" xfId="0" applyFont="1" applyFill="1" applyBorder="1" applyAlignment="1">
      <alignment horizontal="right" vertical="center" justifyLastLine="1"/>
    </xf>
    <xf numFmtId="0" fontId="10" fillId="0" borderId="14" xfId="0" applyFont="1" applyFill="1" applyBorder="1" applyAlignment="1">
      <alignment horizontal="right" vertical="center" justifyLastLine="1"/>
    </xf>
    <xf numFmtId="0" fontId="10" fillId="0" borderId="82" xfId="0" applyFont="1" applyFill="1" applyBorder="1" applyAlignment="1">
      <alignment horizontal="right" vertical="center" wrapText="1"/>
    </xf>
    <xf numFmtId="0" fontId="10" fillId="0" borderId="14" xfId="0" applyFont="1" applyFill="1" applyBorder="1" applyAlignment="1">
      <alignment horizontal="right" vertical="center" wrapText="1"/>
    </xf>
    <xf numFmtId="0" fontId="3" fillId="0" borderId="0" xfId="0" applyFont="1" applyBorder="1" applyAlignment="1">
      <alignment vertical="center"/>
    </xf>
    <xf numFmtId="0" fontId="0" fillId="0" borderId="0" xfId="0" applyBorder="1" applyAlignment="1">
      <alignment vertical="center"/>
    </xf>
    <xf numFmtId="0" fontId="3" fillId="0" borderId="0" xfId="0" applyFont="1" applyBorder="1" applyAlignment="1">
      <alignment horizontal="center" vertical="center"/>
    </xf>
    <xf numFmtId="0" fontId="3" fillId="3" borderId="92" xfId="0" applyFont="1" applyFill="1" applyBorder="1" applyAlignment="1">
      <alignment horizontal="center" vertical="center" justifyLastLine="1"/>
    </xf>
    <xf numFmtId="0" fontId="3" fillId="3" borderId="12" xfId="0" applyFont="1" applyFill="1" applyBorder="1" applyAlignment="1">
      <alignment horizontal="center" vertical="center" justifyLastLine="1"/>
    </xf>
    <xf numFmtId="0" fontId="3" fillId="3" borderId="184" xfId="0" applyFont="1" applyFill="1" applyBorder="1" applyAlignment="1">
      <alignment horizontal="center" vertical="center" justifyLastLine="1"/>
    </xf>
    <xf numFmtId="0" fontId="3" fillId="3" borderId="13" xfId="0" applyFont="1" applyFill="1" applyBorder="1" applyAlignment="1">
      <alignment horizontal="center" vertical="center" justifyLastLine="1"/>
    </xf>
    <xf numFmtId="0" fontId="3" fillId="0" borderId="227" xfId="0" applyFont="1" applyBorder="1" applyAlignment="1">
      <alignment horizontal="distributed" vertical="center" justifyLastLine="1"/>
    </xf>
    <xf numFmtId="0" fontId="3" fillId="0" borderId="167" xfId="0" applyFont="1" applyBorder="1" applyAlignment="1">
      <alignment horizontal="distributed" vertical="center" justifyLastLine="1"/>
    </xf>
    <xf numFmtId="0" fontId="3" fillId="0" borderId="168" xfId="0" applyFont="1" applyBorder="1" applyAlignment="1">
      <alignment horizontal="distributed" vertical="center" justifyLastLine="1"/>
    </xf>
    <xf numFmtId="0" fontId="3" fillId="2" borderId="89" xfId="0" applyFont="1" applyFill="1" applyBorder="1" applyAlignment="1">
      <alignment horizontal="center" wrapText="1"/>
    </xf>
    <xf numFmtId="0" fontId="3" fillId="2" borderId="184" xfId="0" applyFont="1" applyFill="1" applyBorder="1" applyAlignment="1">
      <alignment horizontal="center" wrapText="1"/>
    </xf>
    <xf numFmtId="0" fontId="0" fillId="0" borderId="167" xfId="0" applyBorder="1" applyAlignment="1"/>
    <xf numFmtId="0" fontId="0" fillId="0" borderId="168" xfId="0" applyBorder="1" applyAlignment="1"/>
    <xf numFmtId="0" fontId="3" fillId="0" borderId="0" xfId="0" applyFont="1" applyBorder="1" applyAlignment="1">
      <alignment horizontal="left" vertical="center" wrapText="1"/>
    </xf>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38" fontId="33" fillId="0" borderId="3" xfId="0" applyNumberFormat="1" applyFont="1" applyFill="1" applyBorder="1" applyAlignment="1">
      <alignment horizontal="right" vertical="center" wrapText="1"/>
    </xf>
    <xf numFmtId="0" fontId="33" fillId="0" borderId="5" xfId="0" applyFont="1" applyFill="1" applyBorder="1" applyAlignment="1">
      <alignment horizontal="right" vertical="center" wrapText="1"/>
    </xf>
    <xf numFmtId="0" fontId="33" fillId="0" borderId="10" xfId="0" applyFont="1" applyFill="1" applyBorder="1" applyAlignment="1">
      <alignment horizontal="right" vertical="center" wrapText="1"/>
    </xf>
    <xf numFmtId="38" fontId="33" fillId="0" borderId="8" xfId="0" applyNumberFormat="1" applyFont="1" applyFill="1" applyBorder="1" applyAlignment="1">
      <alignment horizontal="right" vertical="center" wrapText="1"/>
    </xf>
    <xf numFmtId="0" fontId="3" fillId="0" borderId="8" xfId="0" applyFont="1" applyFill="1" applyBorder="1" applyAlignment="1">
      <alignment horizontal="right" vertical="center" wrapText="1"/>
    </xf>
    <xf numFmtId="0" fontId="33" fillId="0" borderId="3" xfId="0" applyFont="1" applyFill="1" applyBorder="1" applyAlignment="1">
      <alignment horizontal="right" vertical="center" justifyLastLine="1"/>
    </xf>
    <xf numFmtId="0" fontId="33" fillId="0" borderId="10" xfId="0" applyFont="1" applyFill="1" applyBorder="1" applyAlignment="1">
      <alignment horizontal="right" vertical="center" justifyLastLine="1"/>
    </xf>
    <xf numFmtId="38" fontId="33" fillId="0" borderId="3" xfId="0" applyNumberFormat="1" applyFont="1" applyFill="1" applyBorder="1" applyAlignment="1">
      <alignment horizontal="right" vertical="center" justifyLastLine="1"/>
    </xf>
    <xf numFmtId="0" fontId="3" fillId="0" borderId="7" xfId="0" applyFont="1" applyFill="1" applyBorder="1" applyAlignment="1">
      <alignment horizontal="right" vertical="center" wrapText="1"/>
    </xf>
    <xf numFmtId="0" fontId="3" fillId="0" borderId="15" xfId="0" applyFont="1" applyFill="1" applyBorder="1" applyAlignment="1">
      <alignment horizontal="right" vertical="center" wrapText="1"/>
    </xf>
    <xf numFmtId="0" fontId="33" fillId="0" borderId="4" xfId="0" applyFont="1" applyFill="1" applyBorder="1" applyAlignment="1">
      <alignment horizontal="right" vertical="center"/>
    </xf>
    <xf numFmtId="0" fontId="3" fillId="0" borderId="67" xfId="0" applyFont="1" applyFill="1" applyBorder="1" applyAlignment="1">
      <alignment horizontal="right" vertical="center"/>
    </xf>
    <xf numFmtId="0" fontId="33" fillId="0" borderId="52" xfId="0" applyFont="1" applyFill="1" applyBorder="1" applyAlignment="1">
      <alignment horizontal="right" vertical="center"/>
    </xf>
    <xf numFmtId="0" fontId="3" fillId="0" borderId="66" xfId="0" applyFont="1" applyFill="1" applyBorder="1" applyAlignment="1">
      <alignment horizontal="right" vertical="center"/>
    </xf>
    <xf numFmtId="0" fontId="33" fillId="0" borderId="48" xfId="0" applyFont="1" applyFill="1" applyBorder="1" applyAlignment="1">
      <alignment horizontal="right" vertical="center"/>
    </xf>
    <xf numFmtId="0" fontId="33" fillId="0" borderId="30" xfId="0" applyFont="1" applyFill="1" applyBorder="1" applyAlignment="1">
      <alignment horizontal="right" vertical="center"/>
    </xf>
    <xf numFmtId="0" fontId="33" fillId="0" borderId="60" xfId="0" applyFont="1" applyFill="1" applyBorder="1" applyAlignment="1">
      <alignment horizontal="right" vertical="center"/>
    </xf>
    <xf numFmtId="0" fontId="33" fillId="0" borderId="5" xfId="0" applyFont="1" applyFill="1" applyBorder="1" applyAlignment="1">
      <alignment horizontal="right" vertical="center"/>
    </xf>
    <xf numFmtId="0" fontId="33" fillId="0" borderId="3" xfId="0" applyFont="1" applyFill="1" applyBorder="1" applyAlignment="1">
      <alignment horizontal="right" vertical="center"/>
    </xf>
    <xf numFmtId="0" fontId="33" fillId="0" borderId="8" xfId="0" applyFont="1" applyFill="1" applyBorder="1" applyAlignment="1">
      <alignment horizontal="right" vertical="center"/>
    </xf>
    <xf numFmtId="0" fontId="3" fillId="0" borderId="48" xfId="0" applyFont="1" applyFill="1" applyBorder="1" applyAlignment="1">
      <alignment horizontal="right" vertical="center"/>
    </xf>
    <xf numFmtId="0" fontId="3" fillId="0" borderId="60" xfId="0" applyFont="1" applyFill="1" applyBorder="1" applyAlignment="1">
      <alignment horizontal="right" vertical="center"/>
    </xf>
    <xf numFmtId="0" fontId="6" fillId="9" borderId="48" xfId="0" applyFont="1" applyFill="1" applyBorder="1" applyAlignment="1">
      <alignment horizontal="center" vertical="center" wrapText="1"/>
    </xf>
    <xf numFmtId="0" fontId="6" fillId="9" borderId="30" xfId="0" applyFont="1" applyFill="1" applyBorder="1" applyAlignment="1">
      <alignment horizontal="center" vertical="center"/>
    </xf>
    <xf numFmtId="0" fontId="6" fillId="0" borderId="27" xfId="0" applyFont="1" applyBorder="1" applyAlignment="1">
      <alignment horizontal="center" vertical="center"/>
    </xf>
    <xf numFmtId="0" fontId="6" fillId="0" borderId="50" xfId="0" applyFont="1" applyBorder="1" applyAlignment="1">
      <alignment horizontal="center" vertical="center"/>
    </xf>
    <xf numFmtId="0" fontId="6" fillId="0" borderId="28" xfId="0" applyFont="1" applyBorder="1" applyAlignment="1">
      <alignment horizontal="center" vertical="center"/>
    </xf>
    <xf numFmtId="0" fontId="33" fillId="0" borderId="56" xfId="0" applyFont="1" applyFill="1" applyBorder="1" applyAlignment="1">
      <alignment horizontal="right" vertical="center"/>
    </xf>
    <xf numFmtId="0" fontId="6" fillId="0" borderId="83" xfId="0" applyFont="1" applyBorder="1" applyAlignment="1">
      <alignment horizontal="center" vertical="center" wrapText="1"/>
    </xf>
    <xf numFmtId="0" fontId="6" fillId="0" borderId="54" xfId="0" applyFont="1" applyBorder="1" applyAlignment="1">
      <alignment horizontal="center" vertical="center"/>
    </xf>
    <xf numFmtId="0" fontId="6" fillId="4" borderId="85"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2" borderId="184" xfId="0" applyFont="1" applyFill="1" applyBorder="1" applyAlignment="1">
      <alignment horizontal="center" vertical="center" wrapText="1"/>
    </xf>
    <xf numFmtId="0" fontId="3" fillId="0" borderId="232" xfId="0" applyFont="1" applyBorder="1" applyAlignment="1">
      <alignment horizontal="center" vertical="center" wrapText="1"/>
    </xf>
    <xf numFmtId="0" fontId="1" fillId="0" borderId="52" xfId="0" applyFont="1" applyBorder="1" applyAlignment="1"/>
    <xf numFmtId="0" fontId="1" fillId="0" borderId="30" xfId="0" applyFont="1" applyBorder="1" applyAlignment="1"/>
    <xf numFmtId="0" fontId="3" fillId="0" borderId="233" xfId="0" applyFont="1" applyBorder="1" applyAlignment="1">
      <alignment horizontal="center" vertical="center" wrapText="1"/>
    </xf>
    <xf numFmtId="0" fontId="1" fillId="0" borderId="4" xfId="0" applyFont="1" applyBorder="1" applyAlignment="1"/>
    <xf numFmtId="0" fontId="1" fillId="0" borderId="5" xfId="0" applyFont="1" applyBorder="1" applyAlignment="1"/>
    <xf numFmtId="0" fontId="16" fillId="0" borderId="0" xfId="0" applyFont="1" applyBorder="1" applyAlignment="1">
      <alignment horizontal="center" vertical="center" wrapText="1"/>
    </xf>
    <xf numFmtId="0" fontId="16" fillId="0" borderId="0" xfId="0" applyFont="1" applyBorder="1" applyAlignment="1">
      <alignment horizontal="center" vertical="center" textRotation="255" wrapText="1"/>
    </xf>
    <xf numFmtId="0" fontId="17" fillId="0" borderId="0" xfId="0" applyFont="1" applyBorder="1" applyAlignment="1">
      <alignment horizontal="center" vertical="center" textRotation="255" wrapText="1"/>
    </xf>
    <xf numFmtId="0" fontId="16" fillId="0" borderId="0" xfId="0" applyFont="1" applyBorder="1" applyAlignment="1">
      <alignment horizontal="justify" vertical="center" wrapText="1"/>
    </xf>
    <xf numFmtId="0" fontId="3" fillId="0" borderId="8"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217" xfId="0" applyFont="1" applyFill="1" applyBorder="1" applyAlignment="1">
      <alignment horizontal="center" vertical="center"/>
    </xf>
    <xf numFmtId="0" fontId="12" fillId="0" borderId="50" xfId="0" applyFont="1" applyBorder="1" applyAlignment="1">
      <alignment horizontal="center" vertical="center" wrapText="1"/>
    </xf>
    <xf numFmtId="0" fontId="12" fillId="0" borderId="28" xfId="0" applyFont="1" applyBorder="1" applyAlignment="1">
      <alignment horizontal="center" vertical="center" wrapText="1"/>
    </xf>
    <xf numFmtId="0" fontId="12" fillId="3" borderId="180" xfId="0" applyFont="1" applyFill="1" applyBorder="1" applyAlignment="1">
      <alignment horizontal="center" vertical="center" wrapText="1"/>
    </xf>
    <xf numFmtId="0" fontId="12" fillId="3" borderId="55" xfId="0" applyFont="1" applyFill="1" applyBorder="1" applyAlignment="1">
      <alignment horizontal="center" vertical="center"/>
    </xf>
    <xf numFmtId="0" fontId="12" fillId="3" borderId="65" xfId="0" applyFont="1" applyFill="1" applyBorder="1" applyAlignment="1">
      <alignment horizontal="center" vertical="center"/>
    </xf>
    <xf numFmtId="0" fontId="12" fillId="3" borderId="92" xfId="0" applyFont="1" applyFill="1" applyBorder="1" applyAlignment="1">
      <alignment horizontal="center" vertical="center" wrapText="1"/>
    </xf>
    <xf numFmtId="0" fontId="12" fillId="3" borderId="85" xfId="0" applyFont="1" applyFill="1" applyBorder="1" applyAlignment="1">
      <alignment horizontal="center" vertical="center" wrapText="1"/>
    </xf>
    <xf numFmtId="0" fontId="12" fillId="3" borderId="184" xfId="0" applyFont="1" applyFill="1" applyBorder="1" applyAlignment="1">
      <alignment horizontal="center" vertical="center" wrapText="1"/>
    </xf>
    <xf numFmtId="38" fontId="3" fillId="0" borderId="48" xfId="2" applyFont="1" applyFill="1" applyBorder="1" applyAlignment="1">
      <alignment horizontal="right" vertical="center"/>
    </xf>
    <xf numFmtId="38" fontId="3" fillId="0" borderId="30" xfId="2" applyFont="1" applyFill="1" applyBorder="1" applyAlignment="1">
      <alignment horizontal="right" vertical="center"/>
    </xf>
    <xf numFmtId="38" fontId="3" fillId="0" borderId="8" xfId="2" applyFont="1" applyFill="1" applyBorder="1" applyAlignment="1">
      <alignment horizontal="right" vertical="center"/>
    </xf>
    <xf numFmtId="38" fontId="3" fillId="0" borderId="5" xfId="2" applyFont="1" applyFill="1" applyBorder="1" applyAlignment="1">
      <alignment horizontal="right" vertical="center"/>
    </xf>
    <xf numFmtId="38" fontId="3" fillId="0" borderId="3" xfId="2" applyFont="1" applyFill="1" applyBorder="1" applyAlignment="1">
      <alignment horizontal="right" vertical="center"/>
    </xf>
    <xf numFmtId="38" fontId="34" fillId="0" borderId="8" xfId="0" applyNumberFormat="1" applyFont="1" applyFill="1" applyBorder="1" applyAlignment="1">
      <alignment horizontal="right" vertical="center" wrapText="1"/>
    </xf>
    <xf numFmtId="0" fontId="34" fillId="0" borderId="5" xfId="0" applyFont="1" applyFill="1" applyBorder="1" applyAlignment="1">
      <alignment horizontal="right" vertical="center" wrapText="1"/>
    </xf>
    <xf numFmtId="38" fontId="34" fillId="0" borderId="3" xfId="0" applyNumberFormat="1" applyFont="1" applyFill="1" applyBorder="1" applyAlignment="1">
      <alignment horizontal="right" vertical="center" wrapText="1"/>
    </xf>
    <xf numFmtId="38" fontId="3" fillId="0" borderId="48" xfId="2" applyFont="1" applyFill="1" applyBorder="1" applyAlignment="1">
      <alignment horizontal="right" vertical="center" wrapText="1"/>
    </xf>
    <xf numFmtId="38" fontId="3" fillId="0" borderId="30" xfId="2" applyFont="1" applyFill="1" applyBorder="1" applyAlignment="1">
      <alignment horizontal="right" vertical="center" wrapText="1"/>
    </xf>
    <xf numFmtId="38" fontId="3" fillId="0" borderId="4" xfId="2" applyFont="1" applyFill="1" applyBorder="1" applyAlignment="1">
      <alignment horizontal="right" vertical="center" wrapText="1"/>
    </xf>
    <xf numFmtId="38" fontId="3" fillId="0" borderId="67" xfId="2" applyFont="1" applyFill="1" applyBorder="1" applyAlignment="1">
      <alignment horizontal="right" vertical="center" wrapText="1"/>
    </xf>
    <xf numFmtId="38" fontId="3" fillId="0" borderId="60" xfId="2" applyFont="1" applyFill="1" applyBorder="1" applyAlignment="1">
      <alignment horizontal="right" vertical="center"/>
    </xf>
    <xf numFmtId="38" fontId="3" fillId="0" borderId="10" xfId="2" applyFont="1" applyFill="1" applyBorder="1" applyAlignment="1">
      <alignment horizontal="right" vertical="center"/>
    </xf>
    <xf numFmtId="38" fontId="3" fillId="0" borderId="56" xfId="2" applyFont="1" applyFill="1" applyBorder="1" applyAlignment="1">
      <alignment horizontal="right" vertical="center"/>
    </xf>
    <xf numFmtId="38" fontId="3" fillId="0" borderId="10" xfId="2" applyFont="1" applyFill="1" applyBorder="1" applyAlignment="1">
      <alignment horizontal="right" vertical="center" wrapText="1"/>
    </xf>
    <xf numFmtId="38" fontId="3" fillId="0" borderId="85" xfId="2" applyFont="1" applyFill="1" applyBorder="1" applyAlignment="1">
      <alignment horizontal="right" vertical="center" wrapText="1"/>
    </xf>
    <xf numFmtId="38" fontId="3" fillId="0" borderId="91" xfId="2" applyFont="1" applyFill="1" applyBorder="1" applyAlignment="1">
      <alignment horizontal="right" vertical="center" wrapText="1"/>
    </xf>
    <xf numFmtId="38" fontId="3" fillId="0" borderId="89" xfId="2" applyFont="1" applyFill="1" applyBorder="1" applyAlignment="1">
      <alignment horizontal="right" vertical="center" wrapText="1"/>
    </xf>
    <xf numFmtId="38" fontId="3" fillId="0" borderId="184" xfId="2" applyFont="1" applyFill="1" applyBorder="1" applyAlignment="1">
      <alignment horizontal="right" vertical="center" wrapText="1"/>
    </xf>
    <xf numFmtId="38" fontId="3" fillId="0" borderId="3" xfId="2" applyFont="1" applyFill="1" applyBorder="1" applyAlignment="1">
      <alignment horizontal="right" vertical="center" wrapText="1"/>
    </xf>
    <xf numFmtId="38" fontId="3" fillId="0" borderId="5" xfId="2" applyFont="1" applyFill="1" applyBorder="1" applyAlignment="1">
      <alignment horizontal="right" vertical="center" wrapText="1"/>
    </xf>
    <xf numFmtId="0" fontId="34" fillId="0" borderId="10" xfId="0" applyFont="1" applyFill="1" applyBorder="1" applyAlignment="1">
      <alignment horizontal="right" vertical="center" wrapText="1"/>
    </xf>
    <xf numFmtId="38" fontId="3" fillId="0" borderId="52" xfId="2" applyFont="1" applyFill="1" applyBorder="1" applyAlignment="1">
      <alignment horizontal="right" vertical="center" wrapText="1"/>
    </xf>
    <xf numFmtId="38" fontId="3" fillId="0" borderId="60" xfId="2" applyFont="1" applyFill="1" applyBorder="1" applyAlignment="1">
      <alignment horizontal="right" vertical="center" wrapText="1"/>
    </xf>
    <xf numFmtId="38" fontId="3" fillId="0" borderId="93" xfId="2" applyFont="1" applyFill="1" applyBorder="1" applyAlignment="1">
      <alignment horizontal="right" vertical="center" wrapText="1"/>
    </xf>
    <xf numFmtId="38" fontId="3" fillId="0" borderId="8" xfId="2" applyFont="1" applyFill="1" applyBorder="1" applyAlignment="1">
      <alignment horizontal="right" vertical="center" wrapText="1"/>
    </xf>
    <xf numFmtId="38" fontId="3" fillId="0" borderId="11" xfId="2" applyFont="1" applyFill="1" applyBorder="1" applyAlignment="1">
      <alignment horizontal="right" vertical="center" wrapText="1"/>
    </xf>
    <xf numFmtId="38" fontId="3" fillId="0" borderId="18" xfId="2" applyFont="1" applyFill="1" applyBorder="1" applyAlignment="1">
      <alignment horizontal="right" vertical="center" wrapText="1"/>
    </xf>
    <xf numFmtId="38" fontId="3" fillId="0" borderId="9" xfId="2" applyFont="1" applyFill="1" applyBorder="1" applyAlignment="1">
      <alignment horizontal="right" vertical="center"/>
    </xf>
    <xf numFmtId="38" fontId="3" fillId="0" borderId="216" xfId="2" applyFont="1" applyFill="1" applyBorder="1" applyAlignment="1">
      <alignment horizontal="right" vertical="center"/>
    </xf>
    <xf numFmtId="0" fontId="3" fillId="0" borderId="229" xfId="0" applyFont="1" applyBorder="1" applyAlignment="1">
      <alignment horizontal="center" vertical="center"/>
    </xf>
    <xf numFmtId="0" fontId="3" fillId="2" borderId="13" xfId="0" applyFont="1" applyFill="1" applyBorder="1" applyAlignment="1">
      <alignment horizontal="center" vertical="center"/>
    </xf>
    <xf numFmtId="0" fontId="3" fillId="2" borderId="28" xfId="0" applyFont="1" applyFill="1" applyBorder="1" applyAlignment="1">
      <alignment horizontal="center" vertical="center"/>
    </xf>
    <xf numFmtId="38" fontId="3" fillId="0" borderId="217" xfId="2" applyFont="1" applyFill="1" applyBorder="1" applyAlignment="1">
      <alignment horizontal="right" vertical="center"/>
    </xf>
    <xf numFmtId="38" fontId="3" fillId="0" borderId="56" xfId="2" applyFont="1" applyFill="1" applyBorder="1" applyAlignment="1">
      <alignment horizontal="right" vertical="center" wrapText="1"/>
    </xf>
    <xf numFmtId="0" fontId="3" fillId="0" borderId="13" xfId="0" applyFont="1" applyBorder="1" applyAlignment="1">
      <alignment horizontal="center" vertical="center"/>
    </xf>
    <xf numFmtId="0" fontId="3" fillId="0" borderId="18" xfId="0" applyFont="1" applyBorder="1" applyAlignment="1">
      <alignment horizontal="center" vertical="center"/>
    </xf>
    <xf numFmtId="38" fontId="10" fillId="0" borderId="3" xfId="0" applyNumberFormat="1" applyFont="1" applyFill="1" applyBorder="1" applyAlignment="1">
      <alignment horizontal="right" vertical="center" justifyLastLine="1"/>
    </xf>
    <xf numFmtId="38" fontId="10" fillId="0" borderId="7" xfId="0" applyNumberFormat="1" applyFont="1" applyFill="1" applyBorder="1" applyAlignment="1">
      <alignment horizontal="right" vertical="center" justifyLastLine="1"/>
    </xf>
    <xf numFmtId="38" fontId="3" fillId="0" borderId="52" xfId="2" applyFont="1" applyFill="1" applyBorder="1" applyAlignment="1">
      <alignment horizontal="right" vertical="center"/>
    </xf>
    <xf numFmtId="38" fontId="3" fillId="0" borderId="66" xfId="2" applyFont="1" applyFill="1" applyBorder="1" applyAlignment="1">
      <alignment horizontal="right" vertical="center"/>
    </xf>
    <xf numFmtId="38" fontId="3" fillId="0" borderId="4" xfId="2" applyFont="1" applyFill="1" applyBorder="1" applyAlignment="1">
      <alignment horizontal="right" vertical="center"/>
    </xf>
    <xf numFmtId="38" fontId="3" fillId="0" borderId="67" xfId="2" applyFont="1" applyFill="1" applyBorder="1" applyAlignment="1">
      <alignment horizontal="right" vertical="center"/>
    </xf>
    <xf numFmtId="38" fontId="10" fillId="0" borderId="7" xfId="0" applyNumberFormat="1" applyFont="1" applyFill="1" applyBorder="1" applyAlignment="1">
      <alignment horizontal="right" vertical="center" wrapText="1"/>
    </xf>
    <xf numFmtId="38" fontId="3" fillId="0" borderId="66" xfId="2" applyFont="1" applyFill="1" applyBorder="1" applyAlignment="1">
      <alignment horizontal="right" vertical="center" wrapText="1"/>
    </xf>
    <xf numFmtId="0" fontId="3" fillId="2" borderId="89" xfId="0" applyFont="1" applyFill="1" applyBorder="1" applyAlignment="1">
      <alignment horizontal="center" vertical="center" wrapText="1"/>
    </xf>
    <xf numFmtId="0" fontId="3" fillId="2" borderId="184" xfId="0" applyFont="1" applyFill="1" applyBorder="1" applyAlignment="1">
      <alignment horizontal="center" vertical="center" wrapText="1"/>
    </xf>
    <xf numFmtId="0" fontId="6" fillId="4" borderId="180"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65"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6" fillId="4" borderId="18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8" fillId="0" borderId="172" xfId="0" applyFont="1" applyBorder="1" applyAlignment="1">
      <alignment horizontal="center" vertical="center" wrapText="1"/>
    </xf>
    <xf numFmtId="0" fontId="8" fillId="0" borderId="174" xfId="0" applyFont="1" applyBorder="1" applyAlignment="1">
      <alignment horizontal="center" vertical="center" wrapText="1"/>
    </xf>
    <xf numFmtId="0" fontId="6" fillId="10" borderId="92" xfId="0" applyFont="1" applyFill="1" applyBorder="1" applyAlignment="1">
      <alignment horizontal="center" vertical="center" wrapText="1"/>
    </xf>
    <xf numFmtId="0" fontId="6" fillId="10" borderId="85" xfId="0" applyFont="1" applyFill="1" applyBorder="1" applyAlignment="1">
      <alignment horizontal="center" vertical="center" wrapText="1"/>
    </xf>
    <xf numFmtId="0" fontId="6" fillId="10" borderId="184" xfId="0" applyFont="1" applyFill="1" applyBorder="1" applyAlignment="1">
      <alignment horizontal="center" vertical="center" wrapText="1"/>
    </xf>
    <xf numFmtId="0" fontId="6" fillId="10" borderId="180"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6" fillId="10" borderId="65" xfId="0" applyFont="1" applyFill="1" applyBorder="1" applyAlignment="1">
      <alignment horizontal="center" vertical="center" wrapText="1"/>
    </xf>
    <xf numFmtId="0" fontId="6" fillId="0" borderId="0" xfId="0" applyFont="1" applyAlignment="1">
      <alignment horizontal="left" vertical="center" wrapText="1"/>
    </xf>
    <xf numFmtId="0" fontId="6" fillId="10" borderId="180" xfId="0" applyFont="1" applyFill="1" applyBorder="1" applyAlignment="1">
      <alignment horizontal="center" vertical="center"/>
    </xf>
    <xf numFmtId="0" fontId="6" fillId="10" borderId="55" xfId="0" applyFont="1" applyFill="1" applyBorder="1" applyAlignment="1">
      <alignment horizontal="center" vertical="center"/>
    </xf>
    <xf numFmtId="0" fontId="6" fillId="10" borderId="65" xfId="0" applyFont="1" applyFill="1" applyBorder="1" applyAlignment="1">
      <alignment horizontal="center" vertical="center"/>
    </xf>
    <xf numFmtId="0" fontId="8" fillId="0" borderId="258" xfId="0" applyFont="1" applyBorder="1" applyAlignment="1">
      <alignment horizontal="center" vertical="center" wrapText="1"/>
    </xf>
    <xf numFmtId="0" fontId="8" fillId="0" borderId="257" xfId="0" applyFont="1" applyBorder="1" applyAlignment="1">
      <alignment horizontal="center" vertical="center" wrapText="1"/>
    </xf>
    <xf numFmtId="38" fontId="3" fillId="0" borderId="44" xfId="0" applyNumberFormat="1" applyFont="1" applyBorder="1" applyAlignment="1">
      <alignment horizontal="right" vertical="center" wrapText="1"/>
    </xf>
    <xf numFmtId="0" fontId="3" fillId="0" borderId="47" xfId="0" applyFont="1" applyBorder="1" applyAlignment="1">
      <alignment horizontal="right" vertical="center" wrapText="1"/>
    </xf>
    <xf numFmtId="38" fontId="3" fillId="0" borderId="79" xfId="0" applyNumberFormat="1" applyFont="1" applyBorder="1" applyAlignment="1">
      <alignment horizontal="right" vertical="center" wrapText="1"/>
    </xf>
    <xf numFmtId="0" fontId="3" fillId="0" borderId="46" xfId="0" applyFont="1" applyBorder="1" applyAlignment="1">
      <alignment horizontal="right" vertical="center" wrapText="1"/>
    </xf>
    <xf numFmtId="38" fontId="3" fillId="0" borderId="8" xfId="0" applyNumberFormat="1" applyFont="1" applyBorder="1" applyAlignment="1">
      <alignment horizontal="right" vertical="center" wrapText="1"/>
    </xf>
    <xf numFmtId="0" fontId="3" fillId="0" borderId="5" xfId="0" applyFont="1" applyBorder="1" applyAlignment="1">
      <alignment horizontal="right" vertical="center" wrapText="1"/>
    </xf>
    <xf numFmtId="0" fontId="3" fillId="0" borderId="3" xfId="0" applyFont="1" applyBorder="1" applyAlignment="1">
      <alignment horizontal="right" vertical="center" wrapText="1"/>
    </xf>
    <xf numFmtId="0" fontId="3" fillId="0" borderId="8" xfId="0" applyFont="1" applyBorder="1" applyAlignment="1">
      <alignment horizontal="right" vertical="center" wrapText="1"/>
    </xf>
    <xf numFmtId="0" fontId="3" fillId="0" borderId="79" xfId="0" applyFont="1" applyBorder="1" applyAlignment="1">
      <alignment horizontal="right" vertical="center" wrapText="1"/>
    </xf>
    <xf numFmtId="38" fontId="3" fillId="0" borderId="3" xfId="0" applyNumberFormat="1" applyFont="1" applyBorder="1" applyAlignment="1">
      <alignment horizontal="right" vertical="center" wrapText="1"/>
    </xf>
    <xf numFmtId="0" fontId="3" fillId="0" borderId="10" xfId="0" applyFont="1" applyBorder="1" applyAlignment="1">
      <alignment horizontal="right" vertical="center" wrapText="1"/>
    </xf>
    <xf numFmtId="0" fontId="3" fillId="0" borderId="3" xfId="0" applyFont="1" applyBorder="1" applyAlignment="1">
      <alignment horizontal="right" vertical="center" justifyLastLine="1"/>
    </xf>
    <xf numFmtId="0" fontId="3" fillId="0" borderId="10" xfId="0" applyFont="1" applyBorder="1" applyAlignment="1">
      <alignment horizontal="right" vertical="center" justifyLastLine="1"/>
    </xf>
    <xf numFmtId="0" fontId="3" fillId="0" borderId="44" xfId="0" applyFont="1" applyBorder="1" applyAlignment="1">
      <alignment horizontal="right" vertical="center" justifyLastLine="1"/>
    </xf>
    <xf numFmtId="0" fontId="3" fillId="0" borderId="46" xfId="0" applyFont="1" applyBorder="1" applyAlignment="1">
      <alignment horizontal="right" vertical="center" justifyLastLine="1"/>
    </xf>
    <xf numFmtId="0" fontId="3" fillId="0" borderId="227" xfId="0" applyFont="1" applyBorder="1" applyAlignment="1">
      <alignment horizontal="center"/>
    </xf>
    <xf numFmtId="0" fontId="3" fillId="0" borderId="167" xfId="0" applyFont="1" applyBorder="1" applyAlignment="1">
      <alignment horizontal="center"/>
    </xf>
    <xf numFmtId="0" fontId="3" fillId="0" borderId="168" xfId="0" applyFont="1" applyBorder="1" applyAlignment="1">
      <alignment horizontal="center"/>
    </xf>
    <xf numFmtId="0" fontId="3" fillId="0" borderId="18" xfId="0" applyFont="1" applyBorder="1" applyAlignment="1">
      <alignment horizontal="center"/>
    </xf>
    <xf numFmtId="38" fontId="3" fillId="0" borderId="89" xfId="2" applyFont="1" applyFill="1" applyBorder="1" applyAlignment="1">
      <alignment horizontal="right" vertical="center"/>
    </xf>
    <xf numFmtId="38" fontId="3" fillId="0" borderId="91" xfId="2" applyFont="1" applyFill="1" applyBorder="1" applyAlignment="1">
      <alignment horizontal="right" vertical="center"/>
    </xf>
    <xf numFmtId="38" fontId="3" fillId="0" borderId="7" xfId="2" applyFont="1" applyFill="1" applyBorder="1" applyAlignment="1">
      <alignment horizontal="right" vertical="center"/>
    </xf>
    <xf numFmtId="38" fontId="3" fillId="0" borderId="14" xfId="2" applyFont="1" applyFill="1" applyBorder="1" applyAlignment="1">
      <alignment horizontal="right" vertical="center"/>
    </xf>
    <xf numFmtId="0" fontId="3" fillId="0" borderId="44" xfId="0" applyFont="1" applyBorder="1" applyAlignment="1">
      <alignment horizontal="right" vertical="center"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7" xfId="0" applyFont="1" applyFill="1" applyBorder="1" applyAlignment="1">
      <alignment horizontal="center" vertical="center" wrapText="1" shrinkToFit="1"/>
    </xf>
    <xf numFmtId="0" fontId="3" fillId="2" borderId="19" xfId="0" applyFont="1" applyFill="1" applyBorder="1" applyAlignment="1">
      <alignment horizontal="center" vertical="center" shrinkToFit="1"/>
    </xf>
    <xf numFmtId="0" fontId="3" fillId="2" borderId="29" xfId="0" applyFont="1" applyFill="1" applyBorder="1" applyAlignment="1">
      <alignment horizontal="center" vertical="center" shrinkToFit="1"/>
    </xf>
    <xf numFmtId="0" fontId="3" fillId="0" borderId="0" xfId="0" applyFont="1" applyAlignment="1">
      <alignment horizontal="left" vertical="center"/>
    </xf>
    <xf numFmtId="0" fontId="6" fillId="0" borderId="204" xfId="0" applyFont="1" applyBorder="1" applyAlignment="1">
      <alignment horizontal="center" vertical="center" wrapText="1"/>
    </xf>
    <xf numFmtId="0" fontId="6" fillId="0" borderId="20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4" xfId="0" applyFont="1" applyBorder="1" applyAlignment="1">
      <alignment horizontal="center" vertical="center" wrapText="1"/>
    </xf>
    <xf numFmtId="0" fontId="3" fillId="3" borderId="55" xfId="0" applyFont="1" applyFill="1" applyBorder="1" applyAlignment="1">
      <alignment horizontal="center" vertical="center" wrapText="1"/>
    </xf>
    <xf numFmtId="0" fontId="3" fillId="3" borderId="65"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3" fillId="0" borderId="213" xfId="0" applyFont="1" applyBorder="1" applyAlignment="1">
      <alignment horizontal="center" vertical="center" wrapText="1"/>
    </xf>
    <xf numFmtId="0" fontId="3" fillId="0" borderId="208" xfId="0" applyFont="1" applyBorder="1" applyAlignment="1">
      <alignment horizontal="center" vertical="center" wrapText="1"/>
    </xf>
    <xf numFmtId="0" fontId="3" fillId="3" borderId="0" xfId="0" applyFont="1" applyFill="1" applyAlignment="1">
      <alignment horizontal="center" vertical="center" wrapText="1"/>
    </xf>
    <xf numFmtId="0" fontId="3" fillId="3" borderId="13" xfId="0" applyFont="1" applyFill="1" applyBorder="1" applyAlignment="1">
      <alignment horizontal="center" vertical="center" wrapText="1"/>
    </xf>
    <xf numFmtId="0" fontId="3" fillId="0" borderId="85" xfId="0" applyFont="1" applyBorder="1" applyAlignment="1">
      <alignment horizontal="center" vertical="top" wrapText="1"/>
    </xf>
    <xf numFmtId="0" fontId="3" fillId="0" borderId="184" xfId="0" applyFont="1" applyBorder="1" applyAlignment="1">
      <alignment horizontal="center" vertical="top" wrapText="1"/>
    </xf>
    <xf numFmtId="0" fontId="0" fillId="0" borderId="13" xfId="0" applyBorder="1" applyAlignment="1">
      <alignment wrapText="1"/>
    </xf>
    <xf numFmtId="0" fontId="0" fillId="0" borderId="28" xfId="0" applyBorder="1" applyAlignment="1">
      <alignment wrapText="1"/>
    </xf>
    <xf numFmtId="0" fontId="3" fillId="0" borderId="14" xfId="0" applyFont="1" applyBorder="1" applyAlignment="1">
      <alignment horizontal="center" vertical="center"/>
    </xf>
    <xf numFmtId="0" fontId="3" fillId="0" borderId="87" xfId="0" applyFont="1" applyBorder="1" applyAlignment="1">
      <alignment horizontal="center" vertical="center"/>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3" fillId="0" borderId="44" xfId="0" applyFont="1" applyBorder="1" applyAlignment="1">
      <alignment horizontal="center" vertical="top"/>
    </xf>
    <xf numFmtId="0" fontId="3" fillId="0" borderId="47" xfId="0" applyFont="1" applyBorder="1" applyAlignment="1">
      <alignment horizontal="center" vertical="top"/>
    </xf>
    <xf numFmtId="0" fontId="3" fillId="0" borderId="44" xfId="0" applyFont="1" applyBorder="1" applyAlignment="1">
      <alignment horizontal="center" vertical="top" wrapText="1"/>
    </xf>
    <xf numFmtId="0" fontId="3" fillId="0" borderId="47" xfId="0" applyFont="1" applyBorder="1" applyAlignment="1">
      <alignment horizontal="center" vertical="top" wrapText="1"/>
    </xf>
    <xf numFmtId="0" fontId="3" fillId="0" borderId="7" xfId="0" applyFont="1" applyBorder="1" applyAlignment="1">
      <alignment horizontal="center" vertical="top" wrapText="1"/>
    </xf>
    <xf numFmtId="0" fontId="3" fillId="0" borderId="15" xfId="0" applyFont="1" applyBorder="1" applyAlignment="1">
      <alignment horizontal="center" vertical="top" wrapText="1"/>
    </xf>
    <xf numFmtId="0" fontId="0" fillId="0" borderId="13" xfId="0" applyBorder="1" applyAlignment="1"/>
    <xf numFmtId="0" fontId="0" fillId="0" borderId="28" xfId="0" applyBorder="1" applyAlignment="1"/>
    <xf numFmtId="0" fontId="3" fillId="0" borderId="0" xfId="0" applyFont="1" applyAlignment="1">
      <alignment horizontal="left"/>
    </xf>
    <xf numFmtId="0" fontId="0" fillId="0" borderId="13" xfId="0" applyBorder="1" applyAlignment="1">
      <alignment horizontal="center" vertical="center" wrapText="1"/>
    </xf>
    <xf numFmtId="0" fontId="0" fillId="0" borderId="28" xfId="0" applyBorder="1" applyAlignment="1">
      <alignment horizontal="center" vertical="center" wrapText="1"/>
    </xf>
    <xf numFmtId="0" fontId="3" fillId="0" borderId="13" xfId="0" applyFont="1" applyBorder="1" applyAlignment="1">
      <alignment horizontal="center" vertical="center" wrapText="1"/>
    </xf>
    <xf numFmtId="0" fontId="3" fillId="0" borderId="28" xfId="0" applyFont="1" applyBorder="1" applyAlignment="1">
      <alignment horizontal="center" vertical="center" wrapText="1"/>
    </xf>
    <xf numFmtId="0" fontId="6" fillId="0" borderId="0" xfId="0" applyFont="1" applyBorder="1" applyAlignment="1">
      <alignment horizontal="left" vertical="center" wrapText="1"/>
    </xf>
    <xf numFmtId="0" fontId="3" fillId="0" borderId="83" xfId="0" applyFont="1" applyBorder="1" applyAlignment="1">
      <alignment horizontal="center" vertical="center" wrapText="1"/>
    </xf>
    <xf numFmtId="0" fontId="3" fillId="0" borderId="54" xfId="0" applyFont="1" applyBorder="1" applyAlignment="1">
      <alignment horizontal="center" vertical="center" wrapText="1"/>
    </xf>
    <xf numFmtId="0" fontId="1" fillId="0" borderId="52" xfId="0" applyFont="1" applyBorder="1" applyAlignment="1">
      <alignment horizontal="center"/>
    </xf>
    <xf numFmtId="0" fontId="1" fillId="0" borderId="3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4" fillId="0" borderId="228" xfId="0" applyFont="1" applyBorder="1" applyAlignment="1">
      <alignment horizontal="center" vertical="center" wrapText="1"/>
    </xf>
    <xf numFmtId="0" fontId="4" fillId="0" borderId="17" xfId="0" applyFont="1" applyBorder="1" applyAlignment="1">
      <alignment horizontal="center" vertical="center" wrapText="1"/>
    </xf>
    <xf numFmtId="0" fontId="6" fillId="10" borderId="83" xfId="0" applyFont="1" applyFill="1" applyBorder="1" applyAlignment="1">
      <alignment horizontal="center" vertical="center" wrapText="1"/>
    </xf>
    <xf numFmtId="0" fontId="6" fillId="10" borderId="54" xfId="0" applyFont="1" applyFill="1" applyBorder="1" applyAlignment="1">
      <alignment horizontal="center" vertical="center" wrapText="1"/>
    </xf>
    <xf numFmtId="0" fontId="6" fillId="10" borderId="28"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3" fillId="0" borderId="0" xfId="0" applyFont="1" applyBorder="1" applyAlignment="1">
      <alignment horizontal="center" vertical="center" justifyLastLine="1"/>
    </xf>
    <xf numFmtId="0" fontId="6" fillId="0" borderId="223"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83"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33" xfId="0" applyFont="1" applyBorder="1" applyAlignment="1">
      <alignment horizontal="center" vertical="center" wrapText="1"/>
    </xf>
    <xf numFmtId="0" fontId="3" fillId="0" borderId="9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8" xfId="0" applyFont="1" applyBorder="1" applyAlignment="1">
      <alignment horizontal="center" vertical="center"/>
    </xf>
    <xf numFmtId="0" fontId="3" fillId="0" borderId="44" xfId="0" applyFont="1" applyBorder="1" applyAlignment="1">
      <alignment horizontal="center" vertical="center"/>
    </xf>
    <xf numFmtId="0" fontId="3" fillId="0" borderId="47" xfId="0" applyFont="1" applyBorder="1" applyAlignment="1">
      <alignment horizontal="center" vertical="center"/>
    </xf>
    <xf numFmtId="0" fontId="3" fillId="0" borderId="7" xfId="0" applyFont="1" applyBorder="1" applyAlignment="1">
      <alignment horizontal="right" vertical="center" justifyLastLine="1"/>
    </xf>
    <xf numFmtId="0" fontId="3" fillId="0" borderId="14" xfId="0" applyFont="1" applyBorder="1" applyAlignment="1">
      <alignment horizontal="right" vertical="center" justifyLastLine="1"/>
    </xf>
    <xf numFmtId="0" fontId="3" fillId="0" borderId="7" xfId="0" applyFont="1" applyBorder="1" applyAlignment="1">
      <alignment horizontal="right" vertical="center" wrapText="1"/>
    </xf>
    <xf numFmtId="0" fontId="3" fillId="0" borderId="15" xfId="0" applyFont="1" applyBorder="1" applyAlignment="1">
      <alignment horizontal="right" vertical="center" wrapText="1"/>
    </xf>
    <xf numFmtId="0" fontId="3" fillId="0" borderId="48" xfId="0" applyFont="1" applyBorder="1" applyAlignment="1">
      <alignment horizontal="right" vertical="center"/>
    </xf>
    <xf numFmtId="0" fontId="3" fillId="0" borderId="66" xfId="0" applyFont="1" applyBorder="1" applyAlignment="1">
      <alignment horizontal="right" vertical="center"/>
    </xf>
    <xf numFmtId="0" fontId="3" fillId="0" borderId="44" xfId="0" applyFont="1" applyBorder="1" applyAlignment="1">
      <alignment horizontal="right" vertical="center"/>
    </xf>
    <xf numFmtId="0" fontId="3" fillId="0" borderId="80" xfId="0" applyFont="1" applyBorder="1" applyAlignment="1">
      <alignment horizontal="right" vertical="center"/>
    </xf>
    <xf numFmtId="0" fontId="3" fillId="0" borderId="30" xfId="0" applyFont="1" applyFill="1" applyBorder="1" applyAlignment="1">
      <alignment horizontal="right" vertical="center"/>
    </xf>
    <xf numFmtId="0" fontId="3" fillId="0" borderId="44" xfId="0" applyFont="1" applyFill="1" applyBorder="1" applyAlignment="1">
      <alignment horizontal="right" vertical="center"/>
    </xf>
    <xf numFmtId="0" fontId="3" fillId="0" borderId="47" xfId="0" applyFont="1" applyFill="1" applyBorder="1" applyAlignment="1">
      <alignment horizontal="right" vertical="center"/>
    </xf>
    <xf numFmtId="0" fontId="3" fillId="0" borderId="223" xfId="0" applyFont="1" applyFill="1" applyBorder="1" applyAlignment="1">
      <alignment horizontal="right" vertical="center"/>
    </xf>
    <xf numFmtId="0" fontId="3" fillId="0" borderId="232" xfId="0" applyFont="1" applyFill="1" applyBorder="1" applyAlignment="1">
      <alignment horizontal="right" vertical="center"/>
    </xf>
    <xf numFmtId="0" fontId="3" fillId="0" borderId="82" xfId="0" applyFont="1" applyBorder="1" applyAlignment="1">
      <alignment horizontal="right" vertical="center" wrapText="1"/>
    </xf>
    <xf numFmtId="0" fontId="3" fillId="0" borderId="56" xfId="0" applyFont="1" applyFill="1" applyBorder="1" applyAlignment="1">
      <alignment horizontal="right" vertical="center"/>
    </xf>
    <xf numFmtId="0" fontId="3" fillId="0" borderId="79" xfId="0" applyFont="1" applyFill="1" applyBorder="1" applyAlignment="1">
      <alignment horizontal="right" vertical="center"/>
    </xf>
    <xf numFmtId="0" fontId="3" fillId="0" borderId="46" xfId="0" applyFont="1" applyFill="1" applyBorder="1" applyAlignment="1">
      <alignment horizontal="right" vertical="center"/>
    </xf>
    <xf numFmtId="0" fontId="3" fillId="0" borderId="56" xfId="0" applyFont="1" applyBorder="1" applyAlignment="1">
      <alignment horizontal="right" vertical="center"/>
    </xf>
    <xf numFmtId="0" fontId="3" fillId="0" borderId="30" xfId="0" applyFont="1" applyBorder="1" applyAlignment="1">
      <alignment horizontal="right" vertical="center"/>
    </xf>
    <xf numFmtId="0" fontId="3" fillId="0" borderId="79" xfId="0" applyFont="1" applyBorder="1" applyAlignment="1">
      <alignment horizontal="right" vertical="center"/>
    </xf>
    <xf numFmtId="0" fontId="3" fillId="0" borderId="47" xfId="0" applyFont="1" applyBorder="1" applyAlignment="1">
      <alignment horizontal="right" vertical="center"/>
    </xf>
    <xf numFmtId="0" fontId="3" fillId="0" borderId="20" xfId="0" applyFont="1" applyBorder="1" applyAlignment="1">
      <alignment horizontal="right" vertical="center"/>
    </xf>
    <xf numFmtId="0" fontId="3" fillId="0" borderId="36" xfId="0" applyFont="1" applyBorder="1" applyAlignment="1">
      <alignment horizontal="right" vertical="center"/>
    </xf>
    <xf numFmtId="0" fontId="3" fillId="0" borderId="7" xfId="0" applyFont="1" applyFill="1" applyBorder="1" applyAlignment="1">
      <alignment horizontal="right" vertical="center"/>
    </xf>
    <xf numFmtId="0" fontId="3" fillId="0" borderId="15" xfId="0" applyFont="1" applyFill="1" applyBorder="1" applyAlignment="1">
      <alignment horizontal="right" vertical="center"/>
    </xf>
    <xf numFmtId="0" fontId="3" fillId="0" borderId="54" xfId="0" applyFont="1" applyBorder="1" applyAlignment="1">
      <alignment horizontal="center" vertical="center"/>
    </xf>
    <xf numFmtId="0" fontId="3" fillId="0" borderId="82" xfId="0" applyFont="1" applyFill="1" applyBorder="1" applyAlignment="1">
      <alignment horizontal="right" vertical="center"/>
    </xf>
    <xf numFmtId="0" fontId="3" fillId="0" borderId="14" xfId="0" applyFont="1" applyFill="1" applyBorder="1" applyAlignment="1">
      <alignment horizontal="right" vertical="center"/>
    </xf>
    <xf numFmtId="0" fontId="3" fillId="0" borderId="9" xfId="0" applyFont="1" applyBorder="1" applyAlignment="1">
      <alignment horizontal="right" vertical="center"/>
    </xf>
    <xf numFmtId="0" fontId="3" fillId="0" borderId="216" xfId="0" applyFont="1" applyBorder="1" applyAlignment="1">
      <alignment horizontal="right" vertical="center"/>
    </xf>
    <xf numFmtId="0" fontId="3" fillId="0" borderId="27" xfId="0" applyFont="1" applyBorder="1" applyAlignment="1">
      <alignment horizontal="right" vertical="center"/>
    </xf>
    <xf numFmtId="0" fontId="3" fillId="0" borderId="38" xfId="0" applyFont="1" applyBorder="1" applyAlignment="1">
      <alignment horizontal="right" vertical="center"/>
    </xf>
    <xf numFmtId="0" fontId="3" fillId="0" borderId="8" xfId="0" applyFont="1" applyBorder="1" applyAlignment="1">
      <alignment horizontal="right" vertical="center"/>
    </xf>
    <xf numFmtId="0" fontId="3" fillId="0" borderId="5" xfId="0" applyFont="1" applyBorder="1" applyAlignment="1">
      <alignment horizontal="right" vertical="center"/>
    </xf>
    <xf numFmtId="0" fontId="3" fillId="0" borderId="3" xfId="0" applyFont="1" applyBorder="1" applyAlignment="1">
      <alignment horizontal="right" vertical="center"/>
    </xf>
    <xf numFmtId="0" fontId="3" fillId="0" borderId="46" xfId="0" applyFont="1" applyBorder="1" applyAlignment="1">
      <alignment horizontal="right" vertical="center"/>
    </xf>
    <xf numFmtId="0" fontId="3" fillId="0" borderId="10" xfId="0" applyFont="1" applyBorder="1" applyAlignment="1">
      <alignment horizontal="right" vertical="center"/>
    </xf>
    <xf numFmtId="0" fontId="3" fillId="0" borderId="60" xfId="0" applyFont="1" applyBorder="1" applyAlignment="1">
      <alignment horizontal="right" vertical="center"/>
    </xf>
    <xf numFmtId="0" fontId="3" fillId="0" borderId="67" xfId="0" applyFont="1" applyBorder="1" applyAlignment="1">
      <alignment horizontal="right" vertical="center"/>
    </xf>
    <xf numFmtId="0" fontId="3" fillId="0" borderId="20" xfId="0" applyFont="1" applyFill="1" applyBorder="1" applyAlignment="1">
      <alignment horizontal="center" vertical="center"/>
    </xf>
  </cellXfs>
  <cellStyles count="6">
    <cellStyle name="パーセント" xfId="1" builtinId="5"/>
    <cellStyle name="パーセント 2" xfId="5" xr:uid="{FCA6BC7F-3027-47FB-86AF-296A1BCF9E89}"/>
    <cellStyle name="ハイパーリンク" xfId="3" builtinId="8"/>
    <cellStyle name="桁区切り" xfId="2" builtinId="6"/>
    <cellStyle name="標準" xfId="0" builtinId="0"/>
    <cellStyle name="標準 2" xfId="4" xr:uid="{C110C2F3-5F92-47C7-B4BC-573BC394FD02}"/>
  </cellStyles>
  <dxfs count="0"/>
  <tableStyles count="0" defaultTableStyle="TableStyleMedium9" defaultPivotStyle="PivotStyleLight16"/>
  <colors>
    <mruColors>
      <color rgb="FFFF3399"/>
      <color rgb="FFFFFF99"/>
      <color rgb="FFCCFFCC"/>
      <color rgb="FF0099CC"/>
      <color rgb="FF33CCCC"/>
      <color rgb="FF00CC99"/>
      <color rgb="FF99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98"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540C-48BD-AA92-2B5A667F96A1}"/>
            </c:ext>
          </c:extLst>
        </c:ser>
        <c:ser>
          <c:idx val="1"/>
          <c:order val="1"/>
          <c:spPr>
            <a:solidFill>
              <a:srgbClr val="3366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540C-48BD-AA92-2B5A667F96A1}"/>
            </c:ext>
          </c:extLst>
        </c:ser>
        <c:ser>
          <c:idx val="2"/>
          <c:order val="2"/>
          <c:spPr>
            <a:solidFill>
              <a:srgbClr val="99CC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540C-48BD-AA92-2B5A667F96A1}"/>
            </c:ext>
          </c:extLst>
        </c:ser>
        <c:ser>
          <c:idx val="3"/>
          <c:order val="3"/>
          <c:spPr>
            <a:pattFill prst="wdUpDiag">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540C-48BD-AA92-2B5A667F96A1}"/>
            </c:ext>
          </c:extLst>
        </c:ser>
        <c:ser>
          <c:idx val="4"/>
          <c:order val="4"/>
          <c:spPr>
            <a:pattFill prst="solidDmnd">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540C-48BD-AA92-2B5A667F96A1}"/>
            </c:ext>
          </c:extLst>
        </c:ser>
        <c:ser>
          <c:idx val="5"/>
          <c:order val="5"/>
          <c:spPr>
            <a:pattFill prst="narVert">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540C-48BD-AA92-2B5A667F96A1}"/>
            </c:ext>
          </c:extLst>
        </c:ser>
        <c:dLbls>
          <c:showLegendKey val="0"/>
          <c:showVal val="0"/>
          <c:showCatName val="0"/>
          <c:showSerName val="0"/>
          <c:showPercent val="0"/>
          <c:showBubbleSize val="0"/>
        </c:dLbls>
        <c:gapWidth val="80"/>
        <c:overlap val="100"/>
        <c:axId val="78082816"/>
        <c:axId val="78084352"/>
      </c:barChart>
      <c:catAx>
        <c:axId val="78082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4352"/>
        <c:crosses val="autoZero"/>
        <c:auto val="1"/>
        <c:lblAlgn val="ctr"/>
        <c:lblOffset val="100"/>
        <c:tickLblSkip val="2"/>
        <c:tickMarkSkip val="1"/>
        <c:noMultiLvlLbl val="0"/>
      </c:catAx>
      <c:valAx>
        <c:axId val="78084352"/>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2816"/>
        <c:crosses val="autoZero"/>
        <c:crossBetween val="between"/>
        <c:majorUnit val="0.1"/>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図５　従業員の雇用形態別内訳（女性）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2CE6-4C79-8CFB-51972312BD6D}"/>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2CE6-4C79-8CFB-51972312BD6D}"/>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2CE6-4C79-8CFB-51972312BD6D}"/>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2CE6-4C79-8CFB-51972312BD6D}"/>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2CE6-4C79-8CFB-51972312BD6D}"/>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2CE6-4C79-8CFB-51972312BD6D}"/>
            </c:ext>
          </c:extLst>
        </c:ser>
        <c:dLbls>
          <c:showLegendKey val="0"/>
          <c:showVal val="0"/>
          <c:showCatName val="0"/>
          <c:showSerName val="0"/>
          <c:showPercent val="0"/>
          <c:showBubbleSize val="0"/>
        </c:dLbls>
        <c:gapWidth val="80"/>
        <c:overlap val="100"/>
        <c:axId val="82728448"/>
        <c:axId val="82729984"/>
      </c:barChart>
      <c:catAx>
        <c:axId val="82728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9984"/>
        <c:crosses val="autoZero"/>
        <c:auto val="1"/>
        <c:lblAlgn val="ctr"/>
        <c:lblOffset val="100"/>
        <c:tickLblSkip val="1"/>
        <c:tickMarkSkip val="1"/>
        <c:noMultiLvlLbl val="0"/>
      </c:catAx>
      <c:valAx>
        <c:axId val="82729984"/>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844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図４　従業員の雇用形態別内訳（男性）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00C6-4BCE-B01A-1089485090BC}"/>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00C6-4BCE-B01A-1089485090BC}"/>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00C6-4BCE-B01A-1089485090BC}"/>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00C6-4BCE-B01A-1089485090BC}"/>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00C6-4BCE-B01A-1089485090BC}"/>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00C6-4BCE-B01A-1089485090BC}"/>
            </c:ext>
          </c:extLst>
        </c:ser>
        <c:dLbls>
          <c:showLegendKey val="0"/>
          <c:showVal val="0"/>
          <c:showCatName val="0"/>
          <c:showSerName val="0"/>
          <c:showPercent val="0"/>
          <c:showBubbleSize val="0"/>
        </c:dLbls>
        <c:gapWidth val="80"/>
        <c:overlap val="100"/>
        <c:axId val="82648064"/>
        <c:axId val="82658048"/>
      </c:barChart>
      <c:catAx>
        <c:axId val="82648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58048"/>
        <c:crosses val="autoZero"/>
        <c:auto val="1"/>
        <c:lblAlgn val="ctr"/>
        <c:lblOffset val="100"/>
        <c:tickLblSkip val="1"/>
        <c:tickMarkSkip val="1"/>
        <c:noMultiLvlLbl val="0"/>
      </c:catAx>
      <c:valAx>
        <c:axId val="82658048"/>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48064"/>
        <c:crosses val="autoZero"/>
        <c:crossBetween val="between"/>
        <c:majorUnit val="0.2"/>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図３　従業員の内訳（雇用形態別・男女別）　　　　　　　　</a:t>
            </a:r>
          </a:p>
        </c:rich>
      </c:tx>
      <c:overlay val="0"/>
      <c:spPr>
        <a:noFill/>
        <a:ln w="25400">
          <a:noFill/>
        </a:ln>
      </c:spPr>
    </c:title>
    <c:autoTitleDeleted val="0"/>
    <c:plotArea>
      <c:layout/>
      <c:barChart>
        <c:barDir val="col"/>
        <c:grouping val="cluster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6707-4B00-B10F-31FC4E24F5E7}"/>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6707-4B00-B10F-31FC4E24F5E7}"/>
            </c:ext>
          </c:extLst>
        </c:ser>
        <c:dLbls>
          <c:showLegendKey val="0"/>
          <c:showVal val="0"/>
          <c:showCatName val="0"/>
          <c:showSerName val="0"/>
          <c:showPercent val="0"/>
          <c:showBubbleSize val="0"/>
        </c:dLbls>
        <c:gapWidth val="150"/>
        <c:axId val="82699392"/>
        <c:axId val="82700928"/>
      </c:barChart>
      <c:catAx>
        <c:axId val="826993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700928"/>
        <c:crosses val="autoZero"/>
        <c:auto val="1"/>
        <c:lblAlgn val="ctr"/>
        <c:lblOffset val="100"/>
        <c:tickLblSkip val="1"/>
        <c:tickMarkSkip val="1"/>
        <c:noMultiLvlLbl val="0"/>
      </c:catAx>
      <c:valAx>
        <c:axId val="82700928"/>
        <c:scaling>
          <c:orientation val="minMax"/>
          <c:max val="24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699392"/>
        <c:crosses val="autoZero"/>
        <c:crossBetween val="between"/>
        <c:majorUnit val="3000"/>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図６　従業員の男女比（雇用形態別）</a:t>
            </a:r>
          </a:p>
        </c:rich>
      </c:tx>
      <c:overlay val="0"/>
      <c:spPr>
        <a:noFill/>
        <a:ln w="25400">
          <a:noFill/>
        </a:ln>
      </c:spPr>
    </c:title>
    <c:autoTitleDeleted val="0"/>
    <c:plotArea>
      <c:layout/>
      <c:barChart>
        <c:barDir val="col"/>
        <c:grouping val="percentStack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93E7-4A4E-B2B9-B3C268582F1D}"/>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93E7-4A4E-B2B9-B3C268582F1D}"/>
            </c:ext>
          </c:extLst>
        </c:ser>
        <c:dLbls>
          <c:showLegendKey val="0"/>
          <c:showVal val="0"/>
          <c:showCatName val="0"/>
          <c:showSerName val="0"/>
          <c:showPercent val="0"/>
          <c:showBubbleSize val="0"/>
        </c:dLbls>
        <c:gapWidth val="150"/>
        <c:overlap val="100"/>
        <c:axId val="82791424"/>
        <c:axId val="82797312"/>
      </c:barChart>
      <c:catAx>
        <c:axId val="82791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7312"/>
        <c:crosses val="autoZero"/>
        <c:auto val="1"/>
        <c:lblAlgn val="ctr"/>
        <c:lblOffset val="100"/>
        <c:tickLblSkip val="1"/>
        <c:tickMarkSkip val="1"/>
        <c:noMultiLvlLbl val="0"/>
      </c:catAx>
      <c:valAx>
        <c:axId val="82797312"/>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1424"/>
        <c:crosses val="autoZero"/>
        <c:crossBetween val="between"/>
        <c:majorUnit val="0.2"/>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19050</xdr:colOff>
      <xdr:row>60</xdr:row>
      <xdr:rowOff>0</xdr:rowOff>
    </xdr:from>
    <xdr:to>
      <xdr:col>10</xdr:col>
      <xdr:colOff>0</xdr:colOff>
      <xdr:row>60</xdr:row>
      <xdr:rowOff>0</xdr:rowOff>
    </xdr:to>
    <xdr:graphicFrame macro="">
      <xdr:nvGraphicFramePr>
        <xdr:cNvPr id="2" name="Chart 1">
          <a:extLst>
            <a:ext uri="{FF2B5EF4-FFF2-40B4-BE49-F238E27FC236}">
              <a16:creationId xmlns:a16="http://schemas.microsoft.com/office/drawing/2014/main" id="{A0DFE386-A876-4D1F-9D0C-1BA39AD5D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60</xdr:row>
      <xdr:rowOff>0</xdr:rowOff>
    </xdr:from>
    <xdr:to>
      <xdr:col>10</xdr:col>
      <xdr:colOff>0</xdr:colOff>
      <xdr:row>60</xdr:row>
      <xdr:rowOff>0</xdr:rowOff>
    </xdr:to>
    <xdr:graphicFrame macro="">
      <xdr:nvGraphicFramePr>
        <xdr:cNvPr id="3" name="Chart 2">
          <a:extLst>
            <a:ext uri="{FF2B5EF4-FFF2-40B4-BE49-F238E27FC236}">
              <a16:creationId xmlns:a16="http://schemas.microsoft.com/office/drawing/2014/main" id="{54B4358A-A96E-4C01-BC82-7BD7F3EC6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60</xdr:row>
      <xdr:rowOff>0</xdr:rowOff>
    </xdr:from>
    <xdr:to>
      <xdr:col>10</xdr:col>
      <xdr:colOff>0</xdr:colOff>
      <xdr:row>60</xdr:row>
      <xdr:rowOff>0</xdr:rowOff>
    </xdr:to>
    <xdr:graphicFrame macro="">
      <xdr:nvGraphicFramePr>
        <xdr:cNvPr id="4" name="Chart 3">
          <a:extLst>
            <a:ext uri="{FF2B5EF4-FFF2-40B4-BE49-F238E27FC236}">
              <a16:creationId xmlns:a16="http://schemas.microsoft.com/office/drawing/2014/main" id="{C4B65B33-BE72-4EE0-8E10-9C5DA5F24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60</xdr:row>
      <xdr:rowOff>0</xdr:rowOff>
    </xdr:from>
    <xdr:to>
      <xdr:col>29</xdr:col>
      <xdr:colOff>0</xdr:colOff>
      <xdr:row>60</xdr:row>
      <xdr:rowOff>0</xdr:rowOff>
    </xdr:to>
    <xdr:graphicFrame macro="">
      <xdr:nvGraphicFramePr>
        <xdr:cNvPr id="5" name="Chart 4">
          <a:extLst>
            <a:ext uri="{FF2B5EF4-FFF2-40B4-BE49-F238E27FC236}">
              <a16:creationId xmlns:a16="http://schemas.microsoft.com/office/drawing/2014/main" id="{989300E0-7F9D-40EF-8D04-88C166198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60</xdr:row>
      <xdr:rowOff>0</xdr:rowOff>
    </xdr:from>
    <xdr:to>
      <xdr:col>29</xdr:col>
      <xdr:colOff>0</xdr:colOff>
      <xdr:row>60</xdr:row>
      <xdr:rowOff>0</xdr:rowOff>
    </xdr:to>
    <xdr:graphicFrame macro="">
      <xdr:nvGraphicFramePr>
        <xdr:cNvPr id="6" name="Chart 5">
          <a:extLst>
            <a:ext uri="{FF2B5EF4-FFF2-40B4-BE49-F238E27FC236}">
              <a16:creationId xmlns:a16="http://schemas.microsoft.com/office/drawing/2014/main" id="{FF3766D9-8DA3-4EA4-94F3-15DAE610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29E3-4D7B-4EB8-A775-2A8FEB130964}">
  <sheetPr codeName="Sheet19">
    <tabColor rgb="FFFFC000"/>
    <pageSetUpPr fitToPage="1"/>
  </sheetPr>
  <dimension ref="B1:D110"/>
  <sheetViews>
    <sheetView tabSelected="1" view="pageBreakPreview" zoomScale="110" zoomScaleNormal="100" zoomScaleSheetLayoutView="110" workbookViewId="0">
      <selection activeCell="C4" sqref="C4"/>
    </sheetView>
  </sheetViews>
  <sheetFormatPr defaultRowHeight="13.2" x14ac:dyDescent="0.2"/>
  <cols>
    <col min="1" max="1" width="1.44140625" customWidth="1"/>
    <col min="2" max="2" width="3.6640625" customWidth="1"/>
    <col min="3" max="3" width="11.33203125" customWidth="1"/>
    <col min="4" max="4" width="87.6640625" customWidth="1"/>
  </cols>
  <sheetData>
    <row r="1" spans="2:4" ht="24" customHeight="1" x14ac:dyDescent="0.2">
      <c r="B1" s="1848" t="s">
        <v>946</v>
      </c>
      <c r="C1" s="1848"/>
      <c r="D1" s="1848"/>
    </row>
    <row r="2" spans="2:4" ht="10.95" customHeight="1" x14ac:dyDescent="0.2"/>
    <row r="3" spans="2:4" ht="18" customHeight="1" x14ac:dyDescent="0.2">
      <c r="B3" s="1072" t="s">
        <v>0</v>
      </c>
      <c r="C3" s="1072"/>
      <c r="D3" s="1071"/>
    </row>
    <row r="4" spans="2:4" ht="18" customHeight="1" x14ac:dyDescent="0.2">
      <c r="B4" s="1072"/>
      <c r="C4" s="1073" t="s">
        <v>1</v>
      </c>
      <c r="D4" s="1074" t="s">
        <v>2</v>
      </c>
    </row>
    <row r="5" spans="2:4" ht="18" customHeight="1" x14ac:dyDescent="0.2">
      <c r="B5" s="1072"/>
      <c r="C5" s="1073" t="s">
        <v>3</v>
      </c>
      <c r="D5" s="1074" t="s">
        <v>4</v>
      </c>
    </row>
    <row r="6" spans="2:4" ht="18" customHeight="1" x14ac:dyDescent="0.2">
      <c r="B6" s="1072"/>
      <c r="C6" s="1073" t="s">
        <v>5</v>
      </c>
      <c r="D6" s="1074" t="s">
        <v>6</v>
      </c>
    </row>
    <row r="7" spans="2:4" ht="18" customHeight="1" x14ac:dyDescent="0.2">
      <c r="B7" s="1072"/>
      <c r="C7" s="1073" t="s">
        <v>7</v>
      </c>
      <c r="D7" s="1074" t="s">
        <v>8</v>
      </c>
    </row>
    <row r="8" spans="2:4" ht="18" customHeight="1" x14ac:dyDescent="0.2">
      <c r="B8" s="1072"/>
      <c r="C8" s="1073" t="s">
        <v>9</v>
      </c>
      <c r="D8" s="1074" t="s">
        <v>10</v>
      </c>
    </row>
    <row r="9" spans="2:4" ht="18" customHeight="1" x14ac:dyDescent="0.2">
      <c r="B9" s="1072"/>
      <c r="C9" s="1073" t="s">
        <v>11</v>
      </c>
      <c r="D9" s="1074" t="s">
        <v>12</v>
      </c>
    </row>
    <row r="10" spans="2:4" ht="18" customHeight="1" x14ac:dyDescent="0.2">
      <c r="B10" s="1072"/>
      <c r="C10" s="1073" t="s">
        <v>13</v>
      </c>
      <c r="D10" s="1074" t="s">
        <v>14</v>
      </c>
    </row>
    <row r="11" spans="2:4" ht="18" customHeight="1" x14ac:dyDescent="0.2">
      <c r="B11" s="1072"/>
      <c r="C11" s="1073" t="s">
        <v>15</v>
      </c>
      <c r="D11" s="1074" t="s">
        <v>16</v>
      </c>
    </row>
    <row r="12" spans="2:4" ht="18" customHeight="1" x14ac:dyDescent="0.2">
      <c r="B12" s="1072"/>
      <c r="C12" s="1073" t="s">
        <v>17</v>
      </c>
      <c r="D12" s="1074" t="s">
        <v>756</v>
      </c>
    </row>
    <row r="13" spans="2:4" ht="18" customHeight="1" x14ac:dyDescent="0.2">
      <c r="B13" s="1072"/>
      <c r="C13" s="1073" t="s">
        <v>757</v>
      </c>
      <c r="D13" s="1074" t="s">
        <v>759</v>
      </c>
    </row>
    <row r="14" spans="2:4" ht="18" customHeight="1" x14ac:dyDescent="0.2">
      <c r="B14" s="1072"/>
      <c r="C14" s="1809" t="s">
        <v>826</v>
      </c>
      <c r="D14" s="1664" t="s">
        <v>840</v>
      </c>
    </row>
    <row r="15" spans="2:4" ht="18" customHeight="1" x14ac:dyDescent="0.2">
      <c r="B15" s="1072"/>
      <c r="C15" s="1073" t="s">
        <v>760</v>
      </c>
      <c r="D15" s="1074" t="s">
        <v>849</v>
      </c>
    </row>
    <row r="16" spans="2:4" ht="18" customHeight="1" x14ac:dyDescent="0.2">
      <c r="B16" s="1072"/>
      <c r="C16" s="1073" t="s">
        <v>762</v>
      </c>
      <c r="D16" s="1074" t="s">
        <v>761</v>
      </c>
    </row>
    <row r="17" spans="2:4" ht="18" customHeight="1" x14ac:dyDescent="0.2">
      <c r="B17" s="1072"/>
      <c r="C17" s="1073" t="s">
        <v>825</v>
      </c>
      <c r="D17" s="1074" t="s">
        <v>18</v>
      </c>
    </row>
    <row r="18" spans="2:4" ht="18" customHeight="1" x14ac:dyDescent="0.2">
      <c r="B18" s="1072" t="s">
        <v>19</v>
      </c>
      <c r="C18" s="1072"/>
      <c r="D18" s="1071"/>
    </row>
    <row r="19" spans="2:4" ht="18" customHeight="1" x14ac:dyDescent="0.2">
      <c r="B19" s="1072"/>
      <c r="C19" s="1073" t="s">
        <v>20</v>
      </c>
      <c r="D19" s="1074" t="s">
        <v>21</v>
      </c>
    </row>
    <row r="20" spans="2:4" ht="18" customHeight="1" x14ac:dyDescent="0.2">
      <c r="B20" s="1072" t="s">
        <v>22</v>
      </c>
      <c r="C20" s="1072"/>
      <c r="D20" s="1071"/>
    </row>
    <row r="21" spans="2:4" ht="18" customHeight="1" x14ac:dyDescent="0.2">
      <c r="B21" s="1072"/>
      <c r="C21" s="1073" t="s">
        <v>23</v>
      </c>
      <c r="D21" s="1074" t="s">
        <v>24</v>
      </c>
    </row>
    <row r="22" spans="2:4" ht="18" customHeight="1" x14ac:dyDescent="0.2">
      <c r="B22" s="1072"/>
      <c r="C22" s="1073" t="s">
        <v>25</v>
      </c>
      <c r="D22" s="1074" t="s">
        <v>26</v>
      </c>
    </row>
    <row r="23" spans="2:4" ht="18" customHeight="1" x14ac:dyDescent="0.2">
      <c r="B23" s="1072"/>
      <c r="C23" s="1073" t="s">
        <v>27</v>
      </c>
      <c r="D23" s="1074" t="s">
        <v>28</v>
      </c>
    </row>
    <row r="24" spans="2:4" ht="18" customHeight="1" x14ac:dyDescent="0.2">
      <c r="B24" s="1072"/>
      <c r="C24" s="1073" t="s">
        <v>29</v>
      </c>
      <c r="D24" s="1074" t="s">
        <v>30</v>
      </c>
    </row>
    <row r="25" spans="2:4" ht="18" customHeight="1" x14ac:dyDescent="0.2">
      <c r="B25" s="1072"/>
      <c r="C25" s="1073" t="s">
        <v>31</v>
      </c>
      <c r="D25" s="1074" t="s">
        <v>32</v>
      </c>
    </row>
    <row r="26" spans="2:4" ht="18" customHeight="1" x14ac:dyDescent="0.2">
      <c r="B26" s="1072" t="s">
        <v>33</v>
      </c>
      <c r="C26" s="1072"/>
      <c r="D26" s="1071"/>
    </row>
    <row r="27" spans="2:4" ht="18" customHeight="1" x14ac:dyDescent="0.2">
      <c r="B27" s="1072"/>
      <c r="C27" s="1720" t="s">
        <v>873</v>
      </c>
      <c r="D27" s="1073" t="s">
        <v>870</v>
      </c>
    </row>
    <row r="28" spans="2:4" ht="18" customHeight="1" x14ac:dyDescent="0.2">
      <c r="B28" s="1072"/>
      <c r="C28" s="1073" t="s">
        <v>35</v>
      </c>
      <c r="D28" s="1074" t="s">
        <v>34</v>
      </c>
    </row>
    <row r="29" spans="2:4" ht="18" customHeight="1" x14ac:dyDescent="0.2">
      <c r="B29" s="1072"/>
      <c r="C29" s="1073" t="s">
        <v>36</v>
      </c>
      <c r="D29" s="1074" t="s">
        <v>949</v>
      </c>
    </row>
    <row r="30" spans="2:4" ht="18" customHeight="1" x14ac:dyDescent="0.2">
      <c r="B30" s="1072"/>
      <c r="C30" s="1073" t="s">
        <v>874</v>
      </c>
      <c r="D30" s="1074" t="s">
        <v>37</v>
      </c>
    </row>
    <row r="31" spans="2:4" ht="18" customHeight="1" x14ac:dyDescent="0.2">
      <c r="B31" s="1072" t="s">
        <v>38</v>
      </c>
      <c r="C31" s="1072"/>
      <c r="D31" s="1071"/>
    </row>
    <row r="32" spans="2:4" ht="18" customHeight="1" x14ac:dyDescent="0.2">
      <c r="B32" s="1072"/>
      <c r="C32" s="1073" t="s">
        <v>39</v>
      </c>
      <c r="D32" s="1074" t="s">
        <v>40</v>
      </c>
    </row>
    <row r="33" spans="2:4" ht="18" customHeight="1" x14ac:dyDescent="0.2">
      <c r="B33" s="1072"/>
      <c r="C33" s="1073" t="s">
        <v>41</v>
      </c>
      <c r="D33" s="1074" t="s">
        <v>42</v>
      </c>
    </row>
    <row r="34" spans="2:4" ht="18" customHeight="1" x14ac:dyDescent="0.2">
      <c r="B34" s="1072"/>
      <c r="C34" s="1073" t="s">
        <v>43</v>
      </c>
      <c r="D34" s="1074" t="s">
        <v>44</v>
      </c>
    </row>
    <row r="35" spans="2:4" ht="18" customHeight="1" x14ac:dyDescent="0.2">
      <c r="B35" s="1072"/>
      <c r="C35" s="1073" t="s">
        <v>45</v>
      </c>
      <c r="D35" s="1074" t="s">
        <v>46</v>
      </c>
    </row>
    <row r="36" spans="2:4" ht="18" customHeight="1" x14ac:dyDescent="0.2">
      <c r="B36" s="1072"/>
      <c r="C36" s="1073" t="s">
        <v>47</v>
      </c>
      <c r="D36" s="1074" t="s">
        <v>48</v>
      </c>
    </row>
    <row r="37" spans="2:4" ht="18" customHeight="1" x14ac:dyDescent="0.2">
      <c r="B37" s="1072"/>
      <c r="C37" s="1073" t="s">
        <v>49</v>
      </c>
      <c r="D37" s="1074" t="s">
        <v>50</v>
      </c>
    </row>
    <row r="38" spans="2:4" ht="18" customHeight="1" x14ac:dyDescent="0.2">
      <c r="B38" s="1072"/>
      <c r="C38" s="1073" t="s">
        <v>51</v>
      </c>
      <c r="D38" s="1074" t="s">
        <v>52</v>
      </c>
    </row>
    <row r="39" spans="2:4" ht="18" customHeight="1" x14ac:dyDescent="0.2">
      <c r="B39" s="1072"/>
      <c r="C39" s="1073" t="s">
        <v>53</v>
      </c>
      <c r="D39" s="1074" t="s">
        <v>54</v>
      </c>
    </row>
    <row r="40" spans="2:4" ht="18" customHeight="1" x14ac:dyDescent="0.2">
      <c r="B40" s="1072"/>
      <c r="C40" s="1073" t="s">
        <v>55</v>
      </c>
      <c r="D40" s="1074" t="s">
        <v>56</v>
      </c>
    </row>
    <row r="41" spans="2:4" ht="18" customHeight="1" x14ac:dyDescent="0.2">
      <c r="B41" s="1072"/>
      <c r="C41" s="1073" t="s">
        <v>57</v>
      </c>
      <c r="D41" s="1074" t="s">
        <v>58</v>
      </c>
    </row>
    <row r="42" spans="2:4" ht="18" customHeight="1" x14ac:dyDescent="0.2">
      <c r="B42" s="1072"/>
      <c r="C42" s="1073" t="s">
        <v>59</v>
      </c>
      <c r="D42" s="1074" t="s">
        <v>60</v>
      </c>
    </row>
    <row r="43" spans="2:4" ht="18" customHeight="1" x14ac:dyDescent="0.2">
      <c r="B43" s="1072"/>
      <c r="C43" s="1073" t="s">
        <v>61</v>
      </c>
      <c r="D43" s="1074" t="s">
        <v>62</v>
      </c>
    </row>
    <row r="44" spans="2:4" ht="18" customHeight="1" x14ac:dyDescent="0.2">
      <c r="B44" s="1072"/>
      <c r="C44" s="1073" t="s">
        <v>63</v>
      </c>
      <c r="D44" s="1074" t="s">
        <v>64</v>
      </c>
    </row>
    <row r="45" spans="2:4" ht="18" customHeight="1" x14ac:dyDescent="0.2">
      <c r="B45" s="1072"/>
      <c r="C45" s="1073" t="s">
        <v>65</v>
      </c>
      <c r="D45" s="1074" t="s">
        <v>66</v>
      </c>
    </row>
    <row r="46" spans="2:4" ht="18" customHeight="1" x14ac:dyDescent="0.2">
      <c r="B46" s="1072"/>
      <c r="C46" s="1073" t="s">
        <v>67</v>
      </c>
      <c r="D46" s="1074" t="s">
        <v>68</v>
      </c>
    </row>
    <row r="47" spans="2:4" ht="18" customHeight="1" x14ac:dyDescent="0.2">
      <c r="B47" s="1072"/>
      <c r="C47" s="1073" t="s">
        <v>69</v>
      </c>
      <c r="D47" s="1074" t="s">
        <v>70</v>
      </c>
    </row>
    <row r="48" spans="2:4" ht="18" customHeight="1" x14ac:dyDescent="0.2">
      <c r="B48" s="1072"/>
      <c r="C48" s="1073" t="s">
        <v>71</v>
      </c>
      <c r="D48" s="1074" t="s">
        <v>72</v>
      </c>
    </row>
    <row r="49" spans="2:4" ht="18" customHeight="1" x14ac:dyDescent="0.2">
      <c r="B49" s="1072"/>
      <c r="C49" s="1073" t="s">
        <v>73</v>
      </c>
      <c r="D49" s="1074" t="s">
        <v>74</v>
      </c>
    </row>
    <row r="50" spans="2:4" ht="18" customHeight="1" x14ac:dyDescent="0.2">
      <c r="B50" s="1072"/>
      <c r="C50" s="1073" t="s">
        <v>75</v>
      </c>
      <c r="D50" s="1074" t="s">
        <v>76</v>
      </c>
    </row>
    <row r="51" spans="2:4" ht="18" customHeight="1" x14ac:dyDescent="0.2">
      <c r="B51" s="1072"/>
      <c r="C51" s="1073" t="s">
        <v>77</v>
      </c>
      <c r="D51" s="1074" t="s">
        <v>78</v>
      </c>
    </row>
    <row r="52" spans="2:4" ht="18" customHeight="1" x14ac:dyDescent="0.2">
      <c r="B52" s="1072" t="s">
        <v>79</v>
      </c>
      <c r="C52" s="1072"/>
      <c r="D52" s="1071"/>
    </row>
    <row r="53" spans="2:4" ht="18" customHeight="1" x14ac:dyDescent="0.2">
      <c r="B53" s="1072"/>
      <c r="C53" s="1073" t="s">
        <v>80</v>
      </c>
      <c r="D53" s="1074" t="s">
        <v>81</v>
      </c>
    </row>
    <row r="54" spans="2:4" ht="18" customHeight="1" x14ac:dyDescent="0.2">
      <c r="B54" s="1072"/>
      <c r="C54" s="1073" t="s">
        <v>82</v>
      </c>
      <c r="D54" s="1074" t="s">
        <v>83</v>
      </c>
    </row>
    <row r="55" spans="2:4" ht="18" customHeight="1" x14ac:dyDescent="0.2">
      <c r="B55" s="1072"/>
      <c r="C55" s="1073" t="s">
        <v>84</v>
      </c>
      <c r="D55" s="1074" t="s">
        <v>989</v>
      </c>
    </row>
    <row r="56" spans="2:4" ht="18" customHeight="1" x14ac:dyDescent="0.2">
      <c r="B56" s="1072"/>
      <c r="C56" s="1073" t="s">
        <v>85</v>
      </c>
      <c r="D56" s="1074" t="s">
        <v>86</v>
      </c>
    </row>
    <row r="57" spans="2:4" ht="18" customHeight="1" x14ac:dyDescent="0.2">
      <c r="B57" s="1072"/>
      <c r="C57" s="1073" t="s">
        <v>87</v>
      </c>
      <c r="D57" s="1074" t="s">
        <v>88</v>
      </c>
    </row>
    <row r="58" spans="2:4" ht="18" customHeight="1" x14ac:dyDescent="0.2">
      <c r="B58" s="1072"/>
      <c r="C58" s="1073" t="s">
        <v>89</v>
      </c>
      <c r="D58" s="1074" t="s">
        <v>90</v>
      </c>
    </row>
    <row r="59" spans="2:4" ht="18" customHeight="1" x14ac:dyDescent="0.2">
      <c r="B59" s="1072"/>
      <c r="C59" s="1073" t="s">
        <v>91</v>
      </c>
      <c r="D59" s="1074" t="s">
        <v>92</v>
      </c>
    </row>
    <row r="60" spans="2:4" ht="18" customHeight="1" x14ac:dyDescent="0.2">
      <c r="B60" s="1072"/>
      <c r="C60" s="1073" t="s">
        <v>93</v>
      </c>
      <c r="D60" s="1074" t="s">
        <v>94</v>
      </c>
    </row>
    <row r="61" spans="2:4" ht="18" customHeight="1" x14ac:dyDescent="0.2">
      <c r="B61" s="1072"/>
      <c r="C61" s="1073" t="s">
        <v>95</v>
      </c>
      <c r="D61" s="1074" t="s">
        <v>96</v>
      </c>
    </row>
    <row r="62" spans="2:4" ht="18" customHeight="1" x14ac:dyDescent="0.2">
      <c r="B62" s="1072"/>
      <c r="C62" s="1073" t="s">
        <v>97</v>
      </c>
      <c r="D62" s="1074" t="s">
        <v>988</v>
      </c>
    </row>
    <row r="63" spans="2:4" ht="18" customHeight="1" x14ac:dyDescent="0.2">
      <c r="B63" s="1072"/>
      <c r="C63" s="1073" t="s">
        <v>98</v>
      </c>
      <c r="D63" s="1074" t="s">
        <v>987</v>
      </c>
    </row>
    <row r="64" spans="2:4" ht="18" customHeight="1" x14ac:dyDescent="0.2">
      <c r="B64" s="1072"/>
      <c r="C64" s="1073" t="s">
        <v>99</v>
      </c>
      <c r="D64" s="1074" t="s">
        <v>100</v>
      </c>
    </row>
    <row r="65" spans="2:4" ht="18" customHeight="1" x14ac:dyDescent="0.2">
      <c r="B65" s="1072"/>
      <c r="C65" s="1073" t="s">
        <v>101</v>
      </c>
      <c r="D65" s="1074" t="s">
        <v>102</v>
      </c>
    </row>
    <row r="66" spans="2:4" ht="18" customHeight="1" x14ac:dyDescent="0.2">
      <c r="B66" s="1072"/>
      <c r="C66" s="1073" t="s">
        <v>103</v>
      </c>
      <c r="D66" s="1074" t="s">
        <v>104</v>
      </c>
    </row>
    <row r="67" spans="2:4" ht="18" customHeight="1" x14ac:dyDescent="0.2">
      <c r="B67" s="1072"/>
      <c r="C67" s="1073" t="s">
        <v>105</v>
      </c>
      <c r="D67" s="1074" t="s">
        <v>106</v>
      </c>
    </row>
    <row r="68" spans="2:4" ht="18" customHeight="1" x14ac:dyDescent="0.2">
      <c r="B68" s="1072"/>
      <c r="C68" s="1073" t="s">
        <v>107</v>
      </c>
      <c r="D68" s="1074" t="s">
        <v>108</v>
      </c>
    </row>
    <row r="69" spans="2:4" ht="18" customHeight="1" x14ac:dyDescent="0.2">
      <c r="B69" s="1072"/>
      <c r="C69" s="1073" t="s">
        <v>947</v>
      </c>
      <c r="D69" s="1074" t="s">
        <v>948</v>
      </c>
    </row>
    <row r="70" spans="2:4" ht="18" customHeight="1" x14ac:dyDescent="0.2">
      <c r="B70" s="1072"/>
      <c r="C70" s="1073" t="s">
        <v>109</v>
      </c>
      <c r="D70" s="1074" t="s">
        <v>110</v>
      </c>
    </row>
    <row r="71" spans="2:4" ht="18" customHeight="1" x14ac:dyDescent="0.2">
      <c r="B71" s="1072"/>
      <c r="C71" s="1073" t="s">
        <v>111</v>
      </c>
      <c r="D71" s="1074" t="s">
        <v>112</v>
      </c>
    </row>
    <row r="72" spans="2:4" ht="18" customHeight="1" x14ac:dyDescent="0.2">
      <c r="B72" s="1072" t="s">
        <v>113</v>
      </c>
      <c r="C72" s="1072"/>
      <c r="D72" s="1071"/>
    </row>
    <row r="73" spans="2:4" ht="18" customHeight="1" x14ac:dyDescent="0.2">
      <c r="B73" s="1072"/>
      <c r="C73" s="1073" t="s">
        <v>114</v>
      </c>
      <c r="D73" s="1074" t="s">
        <v>115</v>
      </c>
    </row>
    <row r="74" spans="2:4" ht="18" customHeight="1" x14ac:dyDescent="0.2">
      <c r="B74" s="1072"/>
      <c r="C74" s="1073" t="s">
        <v>116</v>
      </c>
      <c r="D74" s="1074" t="s">
        <v>117</v>
      </c>
    </row>
    <row r="75" spans="2:4" ht="18" customHeight="1" x14ac:dyDescent="0.2">
      <c r="B75" s="1072" t="s">
        <v>118</v>
      </c>
      <c r="C75" s="1072"/>
      <c r="D75" s="1071"/>
    </row>
    <row r="76" spans="2:4" ht="18" customHeight="1" x14ac:dyDescent="0.2">
      <c r="B76" s="1072"/>
      <c r="C76" s="1073" t="s">
        <v>119</v>
      </c>
      <c r="D76" s="1074" t="s">
        <v>120</v>
      </c>
    </row>
    <row r="77" spans="2:4" ht="18" customHeight="1" x14ac:dyDescent="0.2">
      <c r="B77" s="1072"/>
      <c r="C77" s="1073" t="s">
        <v>121</v>
      </c>
      <c r="D77" s="1074" t="s">
        <v>122</v>
      </c>
    </row>
    <row r="78" spans="2:4" ht="18" customHeight="1" x14ac:dyDescent="0.2">
      <c r="B78" s="1072" t="s">
        <v>123</v>
      </c>
      <c r="C78" s="1072"/>
      <c r="D78" s="1071"/>
    </row>
    <row r="79" spans="2:4" ht="18" customHeight="1" x14ac:dyDescent="0.2">
      <c r="B79" s="1072"/>
      <c r="C79" s="1073" t="s">
        <v>124</v>
      </c>
      <c r="D79" s="1074" t="s">
        <v>125</v>
      </c>
    </row>
    <row r="80" spans="2:4" ht="18" customHeight="1" x14ac:dyDescent="0.2">
      <c r="B80" s="1072"/>
      <c r="C80" s="1073" t="s">
        <v>126</v>
      </c>
      <c r="D80" s="1074" t="s">
        <v>127</v>
      </c>
    </row>
    <row r="81" spans="2:4" ht="18" customHeight="1" x14ac:dyDescent="0.2">
      <c r="B81" s="1072"/>
      <c r="C81" s="1073" t="s">
        <v>128</v>
      </c>
      <c r="D81" s="1074" t="s">
        <v>129</v>
      </c>
    </row>
    <row r="82" spans="2:4" ht="18" customHeight="1" x14ac:dyDescent="0.2">
      <c r="B82" s="1072"/>
      <c r="C82" s="1073" t="s">
        <v>130</v>
      </c>
      <c r="D82" s="1074" t="s">
        <v>131</v>
      </c>
    </row>
    <row r="83" spans="2:4" ht="18" customHeight="1" x14ac:dyDescent="0.2">
      <c r="B83" s="1072"/>
      <c r="C83" s="1073" t="s">
        <v>132</v>
      </c>
      <c r="D83" s="1074" t="s">
        <v>133</v>
      </c>
    </row>
    <row r="84" spans="2:4" ht="18" customHeight="1" x14ac:dyDescent="0.2">
      <c r="B84" s="1072" t="s">
        <v>134</v>
      </c>
      <c r="C84" s="1072"/>
      <c r="D84" s="1070"/>
    </row>
    <row r="85" spans="2:4" ht="18" customHeight="1" x14ac:dyDescent="0.2">
      <c r="B85" s="1072"/>
      <c r="C85" s="1073" t="s">
        <v>135</v>
      </c>
      <c r="D85" s="1074" t="s">
        <v>136</v>
      </c>
    </row>
    <row r="86" spans="2:4" ht="18" customHeight="1" x14ac:dyDescent="0.2">
      <c r="B86" s="1072"/>
      <c r="C86" s="1073" t="s">
        <v>137</v>
      </c>
      <c r="D86" s="1074" t="s">
        <v>957</v>
      </c>
    </row>
    <row r="87" spans="2:4" ht="18" customHeight="1" x14ac:dyDescent="0.2">
      <c r="B87" s="1072"/>
      <c r="C87" s="1665" t="s">
        <v>827</v>
      </c>
      <c r="D87" s="1666" t="s">
        <v>968</v>
      </c>
    </row>
    <row r="88" spans="2:4" ht="18" customHeight="1" x14ac:dyDescent="0.2">
      <c r="B88" s="1072"/>
      <c r="C88" s="1665" t="s">
        <v>828</v>
      </c>
      <c r="D88" s="1666" t="s">
        <v>829</v>
      </c>
    </row>
    <row r="89" spans="2:4" ht="18" customHeight="1" x14ac:dyDescent="0.2">
      <c r="B89" s="1072" t="s">
        <v>138</v>
      </c>
      <c r="C89" s="1072"/>
      <c r="D89" s="1070"/>
    </row>
    <row r="90" spans="2:4" ht="18" customHeight="1" x14ac:dyDescent="0.2">
      <c r="B90" s="1072"/>
      <c r="C90" s="1073" t="s">
        <v>139</v>
      </c>
      <c r="D90" s="1074" t="s">
        <v>140</v>
      </c>
    </row>
    <row r="91" spans="2:4" ht="18" customHeight="1" x14ac:dyDescent="0.2">
      <c r="B91" s="1072"/>
      <c r="C91" s="1073" t="s">
        <v>141</v>
      </c>
      <c r="D91" s="1074" t="s">
        <v>143</v>
      </c>
    </row>
    <row r="92" spans="2:4" ht="18" customHeight="1" x14ac:dyDescent="0.2">
      <c r="B92" s="1072"/>
      <c r="C92" s="1073" t="s">
        <v>142</v>
      </c>
      <c r="D92" s="1074" t="s">
        <v>830</v>
      </c>
    </row>
    <row r="93" spans="2:4" ht="18" customHeight="1" x14ac:dyDescent="0.2">
      <c r="B93" s="1072"/>
      <c r="C93" s="1073" t="s">
        <v>145</v>
      </c>
      <c r="D93" s="1074" t="s">
        <v>851</v>
      </c>
    </row>
    <row r="94" spans="2:4" ht="18" customHeight="1" x14ac:dyDescent="0.2">
      <c r="B94" s="1072"/>
      <c r="C94" s="1665" t="s">
        <v>831</v>
      </c>
      <c r="D94" s="1666" t="s">
        <v>927</v>
      </c>
    </row>
    <row r="95" spans="2:4" ht="18" customHeight="1" x14ac:dyDescent="0.2">
      <c r="B95" s="1072"/>
      <c r="C95" s="1665" t="s">
        <v>928</v>
      </c>
      <c r="D95" s="1666" t="s">
        <v>931</v>
      </c>
    </row>
    <row r="96" spans="2:4" ht="18" customHeight="1" x14ac:dyDescent="0.2">
      <c r="B96" s="1072"/>
      <c r="C96" s="1665" t="s">
        <v>929</v>
      </c>
      <c r="D96" s="1666" t="s">
        <v>934</v>
      </c>
    </row>
    <row r="97" spans="2:4" ht="18" customHeight="1" x14ac:dyDescent="0.2">
      <c r="B97" s="1072"/>
      <c r="C97" s="1665" t="s">
        <v>833</v>
      </c>
      <c r="D97" s="1666" t="s">
        <v>832</v>
      </c>
    </row>
    <row r="98" spans="2:4" ht="18" customHeight="1" x14ac:dyDescent="0.2">
      <c r="B98" s="1072"/>
      <c r="C98" s="1665" t="s">
        <v>835</v>
      </c>
      <c r="D98" s="1666" t="s">
        <v>834</v>
      </c>
    </row>
    <row r="99" spans="2:4" ht="18" customHeight="1" x14ac:dyDescent="0.2">
      <c r="B99" s="1072"/>
      <c r="C99" s="1665" t="s">
        <v>837</v>
      </c>
      <c r="D99" s="1666" t="s">
        <v>836</v>
      </c>
    </row>
    <row r="100" spans="2:4" ht="18" customHeight="1" x14ac:dyDescent="0.2">
      <c r="B100" s="1072"/>
      <c r="C100" s="1665" t="s">
        <v>838</v>
      </c>
      <c r="D100" s="1666" t="s">
        <v>839</v>
      </c>
    </row>
    <row r="101" spans="2:4" ht="18" customHeight="1" x14ac:dyDescent="0.2">
      <c r="B101" s="1072"/>
      <c r="C101" s="1665" t="s">
        <v>935</v>
      </c>
      <c r="D101" s="1666" t="s">
        <v>939</v>
      </c>
    </row>
    <row r="102" spans="2:4" ht="18" customHeight="1" x14ac:dyDescent="0.2">
      <c r="B102" s="1072"/>
      <c r="C102" s="1665" t="s">
        <v>936</v>
      </c>
      <c r="D102" s="1666" t="s">
        <v>938</v>
      </c>
    </row>
    <row r="103" spans="2:4" ht="18" customHeight="1" x14ac:dyDescent="0.2">
      <c r="B103" s="1072"/>
      <c r="C103" s="1665" t="s">
        <v>937</v>
      </c>
      <c r="D103" s="1666" t="s">
        <v>959</v>
      </c>
    </row>
    <row r="104" spans="2:4" ht="18" customHeight="1" x14ac:dyDescent="0.2">
      <c r="B104" s="1072" t="s">
        <v>144</v>
      </c>
      <c r="C104" s="1072"/>
      <c r="D104" s="1070"/>
    </row>
    <row r="105" spans="2:4" ht="18" customHeight="1" x14ac:dyDescent="0.2">
      <c r="B105" s="1072"/>
      <c r="C105" s="1073" t="s">
        <v>940</v>
      </c>
      <c r="D105" s="1074" t="s">
        <v>1013</v>
      </c>
    </row>
    <row r="106" spans="2:4" ht="18" customHeight="1" x14ac:dyDescent="0.2">
      <c r="B106" s="1072"/>
      <c r="C106" s="1073" t="s">
        <v>941</v>
      </c>
      <c r="D106" s="1074" t="s">
        <v>146</v>
      </c>
    </row>
    <row r="107" spans="2:4" ht="18" customHeight="1" x14ac:dyDescent="0.2">
      <c r="B107" s="1072"/>
      <c r="C107" s="1073" t="s">
        <v>942</v>
      </c>
      <c r="D107" s="1074" t="s">
        <v>147</v>
      </c>
    </row>
    <row r="108" spans="2:4" ht="18" customHeight="1" x14ac:dyDescent="0.2">
      <c r="B108" s="1072"/>
      <c r="C108" s="1073" t="s">
        <v>943</v>
      </c>
      <c r="D108" s="1074" t="s">
        <v>148</v>
      </c>
    </row>
    <row r="109" spans="2:4" ht="18" customHeight="1" x14ac:dyDescent="0.2">
      <c r="B109" s="1072"/>
      <c r="C109" s="1073" t="s">
        <v>944</v>
      </c>
      <c r="D109" s="1074" t="s">
        <v>149</v>
      </c>
    </row>
    <row r="110" spans="2:4" ht="18" customHeight="1" x14ac:dyDescent="0.2">
      <c r="B110" s="1072"/>
      <c r="C110" s="1073" t="s">
        <v>945</v>
      </c>
      <c r="D110" s="1074" t="s">
        <v>150</v>
      </c>
    </row>
  </sheetData>
  <mergeCells count="1">
    <mergeCell ref="B1:D1"/>
  </mergeCells>
  <phoneticPr fontId="2"/>
  <hyperlinks>
    <hyperlink ref="C4" location="表1!A1" display="表１" xr:uid="{D5D5E82F-91DB-4309-917A-F34FA69C0399}"/>
    <hyperlink ref="C4:D4" location="表1!A1" display="表１" xr:uid="{E6A498F7-38B7-49EB-AC8A-33775FB9CD72}"/>
    <hyperlink ref="C5:D5" location="表2!A1" display="表２" xr:uid="{60331EA2-770A-4173-924E-2A26CF7A51E5}"/>
    <hyperlink ref="C6:D6" location="表3‐1!A1" display="表３－１" xr:uid="{4FB2ACF3-FB2E-4AF5-B3EF-C1FD437F24E6}"/>
    <hyperlink ref="C7:D7" location="'表3-2'!A1" display="表３－２" xr:uid="{298A9043-ED33-4E2D-9D97-A7F5B707C455}"/>
    <hyperlink ref="C8:D8" location="'表3-3'!A1" display="表３－３" xr:uid="{42C04871-94D5-44D6-BB97-A9204AA36D5D}"/>
    <hyperlink ref="C9:D9" location="表4!A1" display="表４" xr:uid="{68A1CF29-5F36-437C-B315-609A05FC69E8}"/>
    <hyperlink ref="C10:D10" location="'表5-1'!A1" display="表５－１" xr:uid="{A130E636-CDF6-483C-A26D-04C9B873AFF0}"/>
    <hyperlink ref="C11:D11" location="'表5-2'!A1" display="表５－２" xr:uid="{1B4AF3BA-4D02-4851-9AC0-FF2B6992FF17}"/>
    <hyperlink ref="C16:D16" location="'表5-3'!A1" display="表５－３" xr:uid="{769C8E5D-E05C-49DD-A619-0E58453DC253}"/>
    <hyperlink ref="C19:D19" location="表6!A1" display="表６" xr:uid="{41CEAEA1-0DF6-4108-9D89-3783877DA394}"/>
    <hyperlink ref="C21:D21" location="表7!A1" display="表７" xr:uid="{E37EB5DC-4664-4FD8-8929-959527EA5E86}"/>
    <hyperlink ref="C22:D22" location="表8!A1" display="表８" xr:uid="{26B15840-0B06-4279-9E35-E4ABAC1AE755}"/>
    <hyperlink ref="C23:D23" location="表9!A1" display="表９" xr:uid="{681CB564-3288-4089-8DE0-8FF6386EA6A0}"/>
    <hyperlink ref="C24:D24" location="表10!Print_Area" display="表１０" xr:uid="{9C7987F7-1B95-4D79-847C-A1C122406316}"/>
    <hyperlink ref="C25:D25" location="表11!Print_Area" display="表１１" xr:uid="{4FED33A2-94B1-457B-BC7F-759224283269}"/>
    <hyperlink ref="C28:D28" location="'表12-1'!A1" display="表１２－１" xr:uid="{6F110416-E0CB-4DB4-B164-F12B2FA44363}"/>
    <hyperlink ref="C32:D32" location="表13!A1" display="表１３－１" xr:uid="{015E918B-A33F-4733-A190-23EF49091DBF}"/>
    <hyperlink ref="C33:D33" location="表13!A1" display="表１３－２" xr:uid="{BC43BBFE-C8F2-4893-894A-57E2B54B518F}"/>
    <hyperlink ref="C34:D34" location="表14!A1" display="表１４" xr:uid="{6B7B5444-A3D8-4621-AC78-2EF1D0B63294}"/>
    <hyperlink ref="C35:D35" location="'表15-1'!A1" display="表１５－１" xr:uid="{96D81E04-1562-4D2D-8500-E2F5D53FA130}"/>
    <hyperlink ref="C36:D36" location="'表15-2'!A1" display="表１５－２" xr:uid="{C09BBBFA-B277-4183-8E59-79F1D40147D8}"/>
    <hyperlink ref="C37:D37" location="'表15-3'!A1" display="表１５－３" xr:uid="{A0FD451D-745D-4858-9A82-BC0DAE727C28}"/>
    <hyperlink ref="C41:D41" location="'表16-1'!A1" display="表１６－１" xr:uid="{A786713B-3305-48A8-A35F-C9F154A4D37A}"/>
    <hyperlink ref="C42:D42" location="'表16-2'!A1" display="表１６－２" xr:uid="{30C1C7FE-CC18-43AF-B1A1-81E61C62E55A}"/>
    <hyperlink ref="C43:D43" location="表17!A1" display="表１７" xr:uid="{3DCC885A-BA7D-4DAE-AF0C-32B6B3AC6F7A}"/>
    <hyperlink ref="C44:D44" location="'表18-1'!A1" display="表１８－１" xr:uid="{CDF9E04F-FB6B-48D6-B4DB-502B333C94F0}"/>
    <hyperlink ref="C45:D45" location="'表18-2'!A1" display="表１８－２" xr:uid="{192AFACA-E3EC-4450-83C7-813F887DCF67}"/>
    <hyperlink ref="C46:D47" location="表20!A1" display="表２０－１" xr:uid="{90207398-4E1A-41A9-B276-CD38C317E113}"/>
    <hyperlink ref="C48:D48" location="表20!A1" display="表２０" xr:uid="{9DD98B28-E035-43B7-9E90-9BBB859EC88C}"/>
    <hyperlink ref="C49:D49" location="'表21-1'!A1" display="表２１－１" xr:uid="{CED7EEB2-DC0B-4C69-803E-4C7194F11F7A}"/>
    <hyperlink ref="C50:D50" location="'表21-2'!A1" display="表２１－２" xr:uid="{FF8DCD3A-C2BB-4CFC-B1B0-1CAF944490B0}"/>
    <hyperlink ref="C51:D51" location="'表21-3'!A1" display="表２１－３" xr:uid="{30B9D851-CA0E-4D2D-8D1E-70889E3C4444}"/>
    <hyperlink ref="C53:D53" location="表22!A1" display="表２２" xr:uid="{E674B64D-EBF5-43F9-8C35-5B995C7D92B1}"/>
    <hyperlink ref="C54:D54" location="表23!A1" display="表２３－１" xr:uid="{D1BB1DE4-FC29-40F5-8F68-A8BF6937DE85}"/>
    <hyperlink ref="C55:D61" location="表24!A1" display="表２４－２" xr:uid="{8558383B-9371-423E-ADF3-0AB312D0A616}"/>
    <hyperlink ref="C62:D62" location="'表24-1'!A1" display="表２４－１" xr:uid="{F76B590F-8505-476D-9738-F48F53149FE8}"/>
    <hyperlink ref="C63:D63" location="'表24-2'!A1" display="表２４－２" xr:uid="{651A1A31-2394-42BB-938D-4456BD7F2C6D}"/>
    <hyperlink ref="C64:D64" location="'表24-3'!Print_Area" display="表２４－３" xr:uid="{C8051116-DE43-41C8-931E-7C4FB05D50A9}"/>
    <hyperlink ref="C65:D65" location="'表24-4'!A1" display="表２４－４" xr:uid="{CF710315-452E-48BA-A3E6-A299E75ECEF5}"/>
    <hyperlink ref="C66:D66" location="'表24-5'!A1" display="表２４－５" xr:uid="{FDB14A97-5961-4748-8BFB-6E48C2684DC4}"/>
    <hyperlink ref="C67:D67" location="'表24-6'!A1" display="表２４－６" xr:uid="{FD1DF09C-3D61-44CB-AD6C-1BFFC2064DD9}"/>
    <hyperlink ref="C68:D68" location="'表24-7'!A1" display="表２４－７" xr:uid="{755CE8C9-AD82-4B51-9802-62962C662768}"/>
    <hyperlink ref="C70:D70" location="表25!A1" display="表２５" xr:uid="{9977D9B6-ABFB-4244-9D21-1CD1687C1AEC}"/>
    <hyperlink ref="C71:D71" location="表26!A1" display="表２６" xr:uid="{37FC79C1-D8BE-4741-9888-8FB403D8184F}"/>
    <hyperlink ref="C73:D73" location="'表27-1'!A1" display="表２７－１" xr:uid="{14F7ECF6-C9DD-4C98-A769-7A3764D83787}"/>
    <hyperlink ref="C74:D74" location="'表27-2'!A1" display="表２７－２" xr:uid="{78D0A80F-08C1-4846-97C3-E517EC643454}"/>
    <hyperlink ref="C76:D76" location="'表28-1'!A1" display="表２８－１" xr:uid="{8717933F-E83A-4E6C-B0E1-09C80F2EFE72}"/>
    <hyperlink ref="C77:D77" location="'表28-2'!A1" display="表２８－２" xr:uid="{12FEB0BF-22F0-4E6A-A50E-0BB0CD2806D9}"/>
    <hyperlink ref="C79:D79" location="表29!A1" display="表２９" xr:uid="{9C819B2B-9C95-4C21-B06B-39EE238057DD}"/>
    <hyperlink ref="C80:D80" location="'表30-1'!A1" display="表３０－１" xr:uid="{991C0915-5FA8-462F-96B7-5F86C3DEEB1D}"/>
    <hyperlink ref="C81:D81" location="'表30-2'!A1" display="表３０－２" xr:uid="{A994543B-7DF5-47E7-888D-90B6DD05D0CF}"/>
    <hyperlink ref="C82:D82" location="'表31-1'!A1" display="表３１－１" xr:uid="{821B1E6D-10EF-4CE9-BBDB-094AFE8C89D5}"/>
    <hyperlink ref="C83:D83" location="'表31-2'!A1" display="表３１－２" xr:uid="{7FCA8EF3-8604-4D4F-87A6-9F600FA1C5B8}"/>
    <hyperlink ref="C85:D85" location="'表32-1'!A1" display="表３２－１" xr:uid="{0772200C-51E6-4237-82DB-0D17AC4B32CE}"/>
    <hyperlink ref="C86:D86" location="'表32-2'!A1" display="表３２－２" xr:uid="{C0C57B3C-0779-4004-AAE7-901588663D23}"/>
    <hyperlink ref="C90:D90" location="'表33-1'!A1" display="表３３－１" xr:uid="{205DC46B-B819-4782-8D35-203468C2AD24}"/>
    <hyperlink ref="C91:D91" location="'表33-2'!A1" display="表３３－２" xr:uid="{6D7BA850-C86E-4841-890C-5E69917D2637}"/>
    <hyperlink ref="C92:D92" location="'表33-3'!A1" display="表３３－３" xr:uid="{B9221BA4-A449-4657-BD58-5CC4B101F98D}"/>
    <hyperlink ref="C93:D93" location="'表33-4'!A1" display="表３３－４" xr:uid="{5AAA12B7-9D19-4316-866B-A5C18E732E77}"/>
    <hyperlink ref="C105:D105" location="'表34-1'!A1" display="表３４－１" xr:uid="{F965825F-9BC8-4246-A123-FFF22F80DEAB}"/>
    <hyperlink ref="C106:D106" location="'表34-2'!A1" display="表３４－２" xr:uid="{93390A7E-7846-48AE-A6B8-C154BBF82D70}"/>
    <hyperlink ref="C107:D107" location="表35!A1" display="表３５" xr:uid="{DD9242D2-33E1-4B57-AAA7-73113CF36676}"/>
    <hyperlink ref="C108:D108" location="表36!A1" display="表３６" xr:uid="{2C96B02C-5D46-4BF5-B65A-B2E29EA23675}"/>
    <hyperlink ref="C28" location="'表12-2'!A1" display="表１２－２" xr:uid="{D36802D9-2ADA-4591-9EC0-6232EDD89570}"/>
    <hyperlink ref="C32" location="表13!A1" display="表１３－１" xr:uid="{2398766E-C9F8-43E3-908D-DEA2D303F488}"/>
    <hyperlink ref="C33" location="表13!A1" display="表１３－２" xr:uid="{D79553C3-5462-4485-82F3-667D35D82B02}"/>
    <hyperlink ref="C34" location="表14!A1" display="表１４" xr:uid="{755E3186-A990-43D1-A7B0-FF7D88A2DE2B}"/>
    <hyperlink ref="C35" location="'表15-1'!A1" display="表１５－１" xr:uid="{CE9298ED-7185-4457-9901-E3CFF26CD642}"/>
    <hyperlink ref="C36" location="'表15-2'!A1" display="表１５－２" xr:uid="{8BF75078-AF83-4955-A8F9-685E95298352}"/>
    <hyperlink ref="C37" location="'表15-3'!A1" display="表１５－３" xr:uid="{D829B22F-D64A-4A72-BB35-0361C030C316}"/>
    <hyperlink ref="C41" location="'表16-1'!A1" display="表１６－１" xr:uid="{2554F6C9-3174-4054-A81F-F0DEA4A9411F}"/>
    <hyperlink ref="C42" location="'表16-2'!A1" display="表１６－２" xr:uid="{7ACE42BC-2264-4500-83E0-9A27CBA1916C}"/>
    <hyperlink ref="C46:D46" location="表19!A1" display="表１９－１" xr:uid="{D0C02466-38A1-4128-B45F-3B9179B8FB89}"/>
    <hyperlink ref="C47:D47" location="表19!A1" display="表１９－２" xr:uid="{164E9FA2-A815-4073-8112-2916E5D34FCA}"/>
    <hyperlink ref="C55:D55" location="表23!A60" display="表２３－２" xr:uid="{7B58D97E-831C-4078-B65E-182BDED8FBB1}"/>
    <hyperlink ref="C56:D56" location="表23!A118" display="表２３－３" xr:uid="{E554F7FE-5A36-4735-BD27-A9811FEB2725}"/>
    <hyperlink ref="C57:D57" location="表23!A176" display="表２３－４" xr:uid="{35E57BEE-9C60-4A3C-99ED-8A2F6177F570}"/>
    <hyperlink ref="C58:D58" location="表23!A234" display="表２３－５" xr:uid="{0985CFFC-FF04-4E82-A1C4-EB1BB3CE7BA5}"/>
    <hyperlink ref="C59:D59" location="表23!A292" display="表２３－６" xr:uid="{F357675C-20F7-48A4-8487-07869489A3C3}"/>
    <hyperlink ref="C60:D60" location="表23!A350" display="表２３－７" xr:uid="{7D932565-0C7B-46CC-B842-FD40A2177019}"/>
    <hyperlink ref="C61:D61" location="表23!A408" display="表２３－８" xr:uid="{8AE86FEA-0F69-4AA8-AA8A-126BDE80FDB9}"/>
    <hyperlink ref="D107" location="'表39-1'!A1" display="賃上げ実施の有無" xr:uid="{31591E38-A6EE-4100-BDA8-8FA4F594E090}"/>
    <hyperlink ref="C107" location="'表39-1'!A1" display="表３９－１" xr:uid="{FC18EAE0-583D-4907-92AC-53A2F1E43D15}"/>
    <hyperlink ref="C108" location="'表39-2'!A1" display="表３９－２" xr:uid="{D5291CF2-34A9-4AF5-BA6E-47AEC2D88826}"/>
    <hyperlink ref="D108" location="'表39-2'!A1" display="賃上げ実施事業所における賃上げ幅の昨年度比較" xr:uid="{C80848D7-2A71-4649-8CB1-004CBEF44050}"/>
    <hyperlink ref="C109:D109" location="表37!A1" display="表３７" xr:uid="{F172F33B-3E34-4573-9193-B1B9200A4D5D}"/>
    <hyperlink ref="C110:D110" location="表38!A1" display="表３８" xr:uid="{35690785-6C73-4F7C-AB39-91166DBA0AD4}"/>
    <hyperlink ref="D109" location="'表39-3'!A1" display="賃上げ実施事業所における実施理由" xr:uid="{0F50D805-43BB-4A15-A4DA-FC73ADA268DB}"/>
    <hyperlink ref="C109" location="'表39-3'!A1" display="表３９－３" xr:uid="{A7ADF430-CC8A-4770-814B-937FF6CF1D2A}"/>
    <hyperlink ref="C110" location="'表39-4'!A1" display="表３９－４" xr:uid="{BD641896-578D-4DBC-BD41-E1A2F22D9009}"/>
    <hyperlink ref="D110" location="'表39-4'!A1" display="賃上げの課題" xr:uid="{B20D6395-9400-4E21-B689-EAA5C18A5173}"/>
    <hyperlink ref="D35" location="'表15-1'!A1" display="育児休業を開始した者(開始予定の者も含む)の取得期間別内訳（男女計）" xr:uid="{6C8E505F-000C-4718-B66D-4E01BF77ABF1}"/>
    <hyperlink ref="C38:C40" location="'表15-3'!A1" display="表１５－３" xr:uid="{8FBBF739-8852-44D2-8563-130776C8BF75}"/>
    <hyperlink ref="C38:D38" location="'表15-4'!A1" display="表１５－４" xr:uid="{DFBDDEAA-39CA-480D-B668-119591A0D533}"/>
    <hyperlink ref="C39:D39" location="'表15-5'!A1" display="表１５－５" xr:uid="{ED3C572E-C99B-4C36-ACCD-6C180EC06DD4}"/>
    <hyperlink ref="C40:D40" location="'表15-6'!A1" display="表１５－６" xr:uid="{5270693B-EF97-457D-9E35-BC61E4073272}"/>
    <hyperlink ref="C29:C30" location="表12!A1" display="表１２" xr:uid="{6D742966-3BA6-490A-8C48-64D17A655BA5}"/>
    <hyperlink ref="D29:D30" location="表12!A1" display="表１２" xr:uid="{8FAB3E18-3FF6-432D-BD4D-02BDEEF8ACA2}"/>
    <hyperlink ref="C29:D29" location="'表12-2'!A1" display="表１２－２" xr:uid="{C75B4895-59EC-4BB6-B091-6675DCB089F6}"/>
    <hyperlink ref="C30:D30" location="'表12-3'!A1" display="表１２－３" xr:uid="{11236528-0092-4BC7-8782-4FE315D93E5B}"/>
    <hyperlink ref="C12:D12" location="'表5-1'!A1" display="表５－１" xr:uid="{A68C7446-07A8-4510-BB79-28E430E26967}"/>
    <hyperlink ref="C13:D13" location="'表5-2'!A1" display="表５－２" xr:uid="{F2A0E382-D3D4-4425-BD74-AAF6C47BE691}"/>
    <hyperlink ref="C14:D14" location="'表5-2'!A1" display="表５－２" xr:uid="{4BC6A0B9-A4B0-4B60-BCDA-DD90B5ABAA07}"/>
    <hyperlink ref="C15:D15" location="'表5-2'!A1" display="表５－２" xr:uid="{D2D0EA72-232A-4F7A-AEB3-03589A12942F}"/>
    <hyperlink ref="C17" location="'表5-8'!A1" display="表５－８" xr:uid="{439F534F-69E1-4535-8908-00D865FCF7E1}"/>
    <hyperlink ref="D17" location="'表5-8'!A1" display="平均勤続年数の状況" xr:uid="{F36E7429-759A-4188-B9D0-C5EF5E78478B}"/>
    <hyperlink ref="C12" location="'表5-3'!A1" display="表５－３" xr:uid="{46B7CF63-FA11-467F-BB58-005742A155B3}"/>
    <hyperlink ref="D12" location="'表5-3'!A1" display="新たに管理職となった女性の状況" xr:uid="{BF0F5CAC-8F95-4897-8B3A-7F490D44C661}"/>
    <hyperlink ref="C13" location="'表5-4'!A1" display="表５－４" xr:uid="{EB072125-B3D1-44AE-B08E-F5DAB466222C}"/>
    <hyperlink ref="D13" location="'表5-4'!A1" display="新たにリーダーとなった女性の状況" xr:uid="{1BDC8216-9E7A-4A22-B3E7-B7788D99E9B8}"/>
    <hyperlink ref="C15" location="'表5-6'!A1" display="表５－５" xr:uid="{FDB29B0B-AD4E-4144-972C-C50D8D65FB35}"/>
    <hyperlink ref="D15" location="'表5-6'!A1" display="女性管理職およびリーダーを増やすための方法" xr:uid="{600E15E8-86A3-45C3-AF54-7D638B1073F3}"/>
    <hyperlink ref="C16" location="'表5-7'!A1" display="表５－６" xr:uid="{6A166FAC-C1B0-40BD-9604-02FBF635D460}"/>
    <hyperlink ref="D16" location="'表5-7'!A1" display="女性管理職およびリーダーが少ない理由" xr:uid="{506A955C-E62C-4E9B-BAD9-4DA0678F3225}"/>
    <hyperlink ref="D14" location="'表5-5'!A1" display="'表5-5'!A1" xr:uid="{56CB059A-F575-4F48-B85D-8BB1A765D4ED}"/>
    <hyperlink ref="C14" location="'表5-5'!A1" display="'表5-5'!A1" xr:uid="{A284F57F-CF67-4C93-8189-AE3C2A01CC01}"/>
    <hyperlink ref="C87" location="'表32-3'!A1" display="'表32-3'!A1" xr:uid="{33068B9D-41F6-4290-85A3-EF7EB0AE83DA}"/>
    <hyperlink ref="D87" location="'表32-3'!A1" display="'表32-3'!A1" xr:uid="{E3DF70DC-C2AB-41B2-91F8-52551B74D0A6}"/>
    <hyperlink ref="C88" location="'表32-４'!A1" display="'表32-４'!A1" xr:uid="{46505292-689F-4230-8E69-33437393F0BE}"/>
    <hyperlink ref="D88" location="'表32-４'!A1" display="'表32-４'!A1" xr:uid="{35770E95-AB3E-43FD-9273-F9A08B3D5AE1}"/>
    <hyperlink ref="C90" location="'表33-1'!A1" display="表３３－１" xr:uid="{1DBD7AA1-2600-4A9A-AA8F-51A2F4781607}"/>
    <hyperlink ref="D90" location="'表33-1'!A1" display="テレワーク（在宅勤務）導入の有無" xr:uid="{24EECE9D-B49B-42DF-B77F-23B5803E582C}"/>
    <hyperlink ref="C91" location="'表33-2'!A1" display="表３３－２" xr:uid="{B26209DC-EB7E-4EB1-BD58-D2A4F3EF617E}"/>
    <hyperlink ref="D91" location="'表33-2'!A1" display="導入を検討している、検討したいと考える働き方" xr:uid="{FB464DF4-A58A-4425-B522-E6A8FFC30D08}"/>
    <hyperlink ref="C92" location="'表33-3'!A1" display="表３３－３" xr:uid="{EBBFE966-EBD7-40C9-A10A-C61EAF0B060A}"/>
    <hyperlink ref="D92" location="'表33-3'!A1" display="多様な働き方の導入における課題" xr:uid="{D3991FDC-63B3-47C8-A3F3-6D5D337D1227}"/>
    <hyperlink ref="C93" location="'表34-1'!A1" display="表３３－４" xr:uid="{E041C4D7-98BD-4483-85CF-51E3DC56873E}"/>
    <hyperlink ref="D93" location="'表34-1'!A1" display="導入を検討している、検討したいと考える働き方" xr:uid="{55664868-3104-44E8-96A2-298EF9F2C2CC}"/>
    <hyperlink ref="C94" location="'表34-2'!A1" display="'表34-2'!A1" xr:uid="{0E60BD08-8751-49BE-B88A-643CD52B2BB6}"/>
    <hyperlink ref="D94" location="'表34-2'!A1" display="所定労働時間、勤務地、職種・職務を限定した勤務の利用状況（短時間正社員）" xr:uid="{8376BC18-39A6-4EB9-A7F7-85287E54F496}"/>
    <hyperlink ref="C97" location="'表35-1'!A1" display="'表35-1'!A1" xr:uid="{95EC1F1D-85CD-4DD1-A3CD-A70216AB4924}"/>
    <hyperlink ref="C98" location="'表35-2'!A1" display="'表35-2'!A1" xr:uid="{82F92FF4-6D25-4AFE-8828-8C1BB3E76628}"/>
    <hyperlink ref="C99" location="'表35-3'!A1" display="'表35-3'!A1" xr:uid="{7EE1B10D-0EF9-4A86-A0DF-8FE0323427E4}"/>
    <hyperlink ref="C100" location="表36!A1" display="表36!A1" xr:uid="{AAC004FF-C71E-4320-94DD-F4A474ADB65D}"/>
    <hyperlink ref="D97" location="'表35-1'!A1" display="'表35-1'!A1" xr:uid="{7722252E-74C4-4960-9001-FFFE31592DE0}"/>
    <hyperlink ref="D98" location="'表35-2'!A1" display="'表35-2'!A1" xr:uid="{1D17FAD6-B157-4EB3-966A-2E9F4DA7AF3E}"/>
    <hyperlink ref="D99" location="'表35-3'!A1" display="'表35-3'!A1" xr:uid="{80D60302-55FB-4D9F-8A79-135CBF815E6A}"/>
    <hyperlink ref="D100" location="表36!A1" display="表36!A1" xr:uid="{7C3D7B3C-A773-41A1-BDC6-8016BEA9798A}"/>
    <hyperlink ref="C105" location="'表38-1'!A1" display="表３８－１" xr:uid="{97FC19AB-D02B-460B-A91A-7CDBC20BFF7C}"/>
    <hyperlink ref="D105" location="'表38-1'!A1" display="公正採用選考人権啓発推進員の有無" xr:uid="{44B31AB4-4B9D-4B53-8DE8-5992B0E05EE8}"/>
    <hyperlink ref="C106" location="'表38-2'!A1" display="表３８－２" xr:uid="{AB527BAE-27BB-4D2C-AAEE-74366A4CB88E}"/>
    <hyperlink ref="D106" location="'表38-2'!A1" display="公正採用選考人権啓発推進員選任に関する研修会への参加の有無" xr:uid="{6823CE90-020E-40D3-88F3-1A7EAE85A216}"/>
    <hyperlink ref="C27" location="'表12-1'!A1" display="表１２－１" xr:uid="{B8403B59-1F69-4B59-909F-7FD247D82A24}"/>
    <hyperlink ref="D27" location="'表12-1'!A1" display="無期転換ルールに該当する非正規従業員の人数" xr:uid="{133C21A5-E935-449C-8C01-D97F4F90508E}"/>
    <hyperlink ref="D28" location="'表12-2'!A1" display="非正規従業員の正規従業員への転換実績（パートタイム労働者）" xr:uid="{7B53EA95-5224-4D00-A59D-5AA92575E22B}"/>
    <hyperlink ref="D29" location="'表12-3'!A1" display="非正規従業員の正規従業員への転換実績（派遣労働者）" xr:uid="{4113AECF-B664-44E2-AE5E-C76F7C666FCA}"/>
    <hyperlink ref="C29" location="'表12-3'!A1" display="表１２－３" xr:uid="{ED908904-248E-489B-8192-B28BF7DAAE87}"/>
    <hyperlink ref="D30" location="'表12-4'!A1" display="非正規従業員の正規従業員への転換実績（その他）" xr:uid="{B51B7A33-2F53-4D71-AFC3-D03549AF986D}"/>
    <hyperlink ref="C30" location="'表12-4'!A1" display="表１２－４" xr:uid="{8221E431-AD60-4824-B38A-813803B0253B}"/>
    <hyperlink ref="C95" location="'表34-3'!A1" display="表３４－３" xr:uid="{CEA4B06C-75B1-40B8-B03D-09484669B261}"/>
    <hyperlink ref="D95" location="'表34-3'!A1" display="所定労働時間、勤務地、職種・職務を限定した勤務の利用状況（勤務地限定正社員）" xr:uid="{0783E1B9-E18A-4AE4-934E-21E9476EB827}"/>
    <hyperlink ref="C96" location="'表34-4'!A1" display="表３４－４" xr:uid="{540D7245-D834-4DE3-BEE0-0ABC2C972AB2}"/>
    <hyperlink ref="D96" location="'表34-4'!A1" display="所定労働時間、勤務地、職種・職務を限定した勤務の利用状況（職種・職務限定正社員）" xr:uid="{FDEB5A86-E211-48F7-960A-3E146743E7A9}"/>
    <hyperlink ref="C101" location="'表37-1'!A1" display="表３７－１" xr:uid="{2C45AC50-6E43-43C7-92A3-9AB9CC8AC6EA}"/>
    <hyperlink ref="C102" location="'表37-2'!A1" display="表３７－２" xr:uid="{3FB760FC-42FF-4CFE-8315-56EB1261EAAA}"/>
    <hyperlink ref="C103" location="'表37-3'!A1" display="表３７－３" xr:uid="{9BE45F18-C348-445C-B846-2DCF2E0620EA}"/>
    <hyperlink ref="D101" location="'表37-1'!A1" display="カスタマーハラスメント発生の有無" xr:uid="{C243DCEA-5F59-4DBF-B3DC-E155F6C28F18}"/>
    <hyperlink ref="D102" location="'表37-2'!A1" display="カスタマーハラスメント対策の実施状況" xr:uid="{DFAF172D-4118-4B9F-80D1-D4818B0B9983}"/>
    <hyperlink ref="D103" location="'表37-3'!A1" display="カスタマーハラスメント対策を実施している事業所の対策内容" xr:uid="{4C0F9ABE-1321-4F61-AE99-B70A63CC8AE9}"/>
    <hyperlink ref="C69" location="'表24-8'!A1" display="表２４－８" xr:uid="{E9136852-3E25-4E59-83E2-760B113FEB09}"/>
    <hyperlink ref="D69" location="'表24-8'!A1" display="育児のための勤務時間短縮等措置の利用状況（１歳以上の子の育休）" xr:uid="{B73F66C5-2371-42F3-B683-FD2308A52344}"/>
  </hyperlinks>
  <pageMargins left="0.7" right="0.7" top="0.75" bottom="0.75" header="0.3" footer="0.3"/>
  <pageSetup paperSize="9" scale="3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2:X54"/>
  <sheetViews>
    <sheetView view="pageBreakPreview" zoomScaleNormal="87" zoomScaleSheetLayoutView="100" workbookViewId="0">
      <selection activeCell="D39" sqref="D39"/>
    </sheetView>
  </sheetViews>
  <sheetFormatPr defaultColWidth="9" defaultRowHeight="13.2" x14ac:dyDescent="0.2"/>
  <cols>
    <col min="3" max="3" width="19.6640625" customWidth="1"/>
    <col min="4" max="6" width="26.33203125" customWidth="1"/>
  </cols>
  <sheetData>
    <row r="2" spans="1:24" ht="14.4" x14ac:dyDescent="0.2">
      <c r="B2" s="26" t="s">
        <v>272</v>
      </c>
    </row>
    <row r="4" spans="1:24" s="1" customFormat="1" x14ac:dyDescent="0.2">
      <c r="A4" s="19"/>
      <c r="E4" s="42" t="s">
        <v>273</v>
      </c>
    </row>
    <row r="5" spans="1:24" s="1" customFormat="1" x14ac:dyDescent="0.2">
      <c r="A5" s="19"/>
      <c r="E5" s="42" t="s">
        <v>274</v>
      </c>
    </row>
    <row r="6" spans="1:24" s="1" customFormat="1" ht="6.75" customHeight="1" x14ac:dyDescent="0.2">
      <c r="A6" s="19"/>
    </row>
    <row r="7" spans="1:24" s="1" customFormat="1" ht="15" thickBot="1" x14ac:dyDescent="0.25">
      <c r="A7" s="19"/>
      <c r="B7" s="26"/>
      <c r="E7" s="2"/>
      <c r="F7" s="2" t="s">
        <v>242</v>
      </c>
    </row>
    <row r="8" spans="1:24" s="1" customFormat="1" ht="15" customHeight="1" x14ac:dyDescent="0.2">
      <c r="A8" s="19"/>
      <c r="B8" s="1969"/>
      <c r="C8" s="1969"/>
      <c r="D8" s="1950" t="s">
        <v>271</v>
      </c>
      <c r="E8" s="1975" t="s">
        <v>275</v>
      </c>
      <c r="F8" s="268"/>
    </row>
    <row r="9" spans="1:24" s="1" customFormat="1" ht="15" customHeight="1" x14ac:dyDescent="0.2">
      <c r="A9" s="19"/>
      <c r="B9" s="1969"/>
      <c r="C9" s="1969"/>
      <c r="D9" s="1973"/>
      <c r="E9" s="1976"/>
      <c r="F9" s="1950" t="s">
        <v>276</v>
      </c>
    </row>
    <row r="10" spans="1:24" s="1" customFormat="1" ht="10.5" customHeight="1" x14ac:dyDescent="0.2">
      <c r="A10" s="19"/>
      <c r="B10" s="1969"/>
      <c r="C10" s="1969"/>
      <c r="D10" s="1973"/>
      <c r="E10" s="1976"/>
      <c r="F10" s="1951"/>
    </row>
    <row r="11" spans="1:24" s="1" customFormat="1" ht="44.25" customHeight="1" x14ac:dyDescent="0.2">
      <c r="A11" s="19"/>
      <c r="B11" s="1969"/>
      <c r="C11" s="1969"/>
      <c r="D11" s="1974"/>
      <c r="E11" s="1977"/>
      <c r="F11" s="1952"/>
      <c r="X11" s="1" t="s">
        <v>249</v>
      </c>
    </row>
    <row r="12" spans="1:24" s="1" customFormat="1" ht="20.25" customHeight="1" x14ac:dyDescent="0.2">
      <c r="A12" s="19"/>
      <c r="B12" s="1953" t="s">
        <v>250</v>
      </c>
      <c r="C12" s="1978"/>
      <c r="D12" s="458">
        <v>425</v>
      </c>
      <c r="E12" s="279">
        <f>E14+E16+E18+E20+E22+E24</f>
        <v>4756</v>
      </c>
      <c r="F12" s="470">
        <f>F14+F16+F18+F20+F22+F24</f>
        <v>1330</v>
      </c>
    </row>
    <row r="13" spans="1:24" s="1" customFormat="1" ht="20.25" customHeight="1" thickBot="1" x14ac:dyDescent="0.25">
      <c r="A13" s="19"/>
      <c r="B13" s="1955"/>
      <c r="C13" s="1979"/>
      <c r="D13" s="459"/>
      <c r="E13" s="442"/>
      <c r="F13" s="444">
        <f>F12/E12</f>
        <v>0.27964676198486121</v>
      </c>
    </row>
    <row r="14" spans="1:24" s="1" customFormat="1" ht="20.25" customHeight="1" thickTop="1" x14ac:dyDescent="0.2">
      <c r="A14" s="19"/>
      <c r="B14" s="1852" t="s">
        <v>251</v>
      </c>
      <c r="C14" s="1959" t="s">
        <v>252</v>
      </c>
      <c r="D14" s="447">
        <v>54</v>
      </c>
      <c r="E14" s="278">
        <v>136</v>
      </c>
      <c r="F14" s="126">
        <v>12</v>
      </c>
    </row>
    <row r="15" spans="1:24" s="1" customFormat="1" ht="20.25" customHeight="1" x14ac:dyDescent="0.2">
      <c r="A15" s="19"/>
      <c r="B15" s="1853"/>
      <c r="C15" s="1857"/>
      <c r="D15" s="460"/>
      <c r="E15" s="461"/>
      <c r="F15" s="462">
        <f>F14/E14</f>
        <v>8.8235294117647065E-2</v>
      </c>
    </row>
    <row r="16" spans="1:24" s="1" customFormat="1" ht="20.25" customHeight="1" x14ac:dyDescent="0.2">
      <c r="A16" s="19"/>
      <c r="B16" s="1853"/>
      <c r="C16" s="1856" t="s">
        <v>253</v>
      </c>
      <c r="D16" s="440">
        <v>76</v>
      </c>
      <c r="E16" s="279">
        <v>2103</v>
      </c>
      <c r="F16" s="128">
        <v>246</v>
      </c>
    </row>
    <row r="17" spans="1:6" s="1" customFormat="1" ht="20.25" customHeight="1" x14ac:dyDescent="0.2">
      <c r="A17" s="19"/>
      <c r="B17" s="1853"/>
      <c r="C17" s="1857"/>
      <c r="D17" s="463"/>
      <c r="E17" s="464"/>
      <c r="F17" s="465">
        <f>F16/E16</f>
        <v>0.11697574893009986</v>
      </c>
    </row>
    <row r="18" spans="1:6" s="1" customFormat="1" ht="20.25" customHeight="1" x14ac:dyDescent="0.2">
      <c r="A18" s="19"/>
      <c r="B18" s="1853"/>
      <c r="C18" s="1971" t="s">
        <v>254</v>
      </c>
      <c r="D18" s="440">
        <v>28</v>
      </c>
      <c r="E18" s="279">
        <v>312</v>
      </c>
      <c r="F18" s="128">
        <v>43</v>
      </c>
    </row>
    <row r="19" spans="1:6" s="1" customFormat="1" ht="20.25" customHeight="1" x14ac:dyDescent="0.2">
      <c r="A19" s="19"/>
      <c r="B19" s="1853"/>
      <c r="C19" s="1943"/>
      <c r="D19" s="463"/>
      <c r="E19" s="464"/>
      <c r="F19" s="465">
        <f>F18/E18</f>
        <v>0.13782051282051283</v>
      </c>
    </row>
    <row r="20" spans="1:6" s="1" customFormat="1" ht="20.25" customHeight="1" x14ac:dyDescent="0.2">
      <c r="A20" s="19"/>
      <c r="B20" s="1853"/>
      <c r="C20" s="1856" t="s">
        <v>255</v>
      </c>
      <c r="D20" s="440">
        <v>89</v>
      </c>
      <c r="E20" s="279">
        <v>554</v>
      </c>
      <c r="F20" s="128">
        <v>182</v>
      </c>
    </row>
    <row r="21" spans="1:6" s="1" customFormat="1" ht="20.25" customHeight="1" x14ac:dyDescent="0.2">
      <c r="A21" s="19"/>
      <c r="B21" s="1853"/>
      <c r="C21" s="1857"/>
      <c r="D21" s="463"/>
      <c r="E21" s="464"/>
      <c r="F21" s="465">
        <f>F20/E20</f>
        <v>0.32851985559566788</v>
      </c>
    </row>
    <row r="22" spans="1:6" s="1" customFormat="1" ht="20.25" customHeight="1" x14ac:dyDescent="0.2">
      <c r="A22" s="19"/>
      <c r="B22" s="1853"/>
      <c r="C22" s="1856" t="s">
        <v>256</v>
      </c>
      <c r="D22" s="440">
        <v>16</v>
      </c>
      <c r="E22" s="279">
        <v>438</v>
      </c>
      <c r="F22" s="128">
        <v>169</v>
      </c>
    </row>
    <row r="23" spans="1:6" s="1" customFormat="1" ht="20.25" customHeight="1" x14ac:dyDescent="0.2">
      <c r="A23" s="19"/>
      <c r="B23" s="1853"/>
      <c r="C23" s="1857"/>
      <c r="D23" s="463"/>
      <c r="E23" s="464"/>
      <c r="F23" s="465">
        <f>F22/E22</f>
        <v>0.38584474885844749</v>
      </c>
    </row>
    <row r="24" spans="1:6" s="1" customFormat="1" ht="20.25" customHeight="1" x14ac:dyDescent="0.2">
      <c r="A24" s="19"/>
      <c r="B24" s="1853"/>
      <c r="C24" s="1856" t="s">
        <v>257</v>
      </c>
      <c r="D24" s="440">
        <v>162</v>
      </c>
      <c r="E24" s="279">
        <v>1213</v>
      </c>
      <c r="F24" s="128">
        <v>678</v>
      </c>
    </row>
    <row r="25" spans="1:6" s="1" customFormat="1" ht="20.25" customHeight="1" thickBot="1" x14ac:dyDescent="0.25">
      <c r="A25" s="19"/>
      <c r="B25" s="1853"/>
      <c r="C25" s="1857"/>
      <c r="D25" s="460"/>
      <c r="E25" s="461"/>
      <c r="F25" s="462">
        <f>F24/E24</f>
        <v>0.55894476504534207</v>
      </c>
    </row>
    <row r="26" spans="1:6" s="1" customFormat="1" ht="20.25" customHeight="1" thickTop="1" x14ac:dyDescent="0.2">
      <c r="A26" s="19"/>
      <c r="B26" s="1852" t="s">
        <v>258</v>
      </c>
      <c r="C26" s="1959" t="s">
        <v>259</v>
      </c>
      <c r="D26" s="447">
        <v>87</v>
      </c>
      <c r="E26" s="278">
        <v>59</v>
      </c>
      <c r="F26" s="126">
        <v>25</v>
      </c>
    </row>
    <row r="27" spans="1:6" s="1" customFormat="1" ht="20.25" customHeight="1" x14ac:dyDescent="0.2">
      <c r="A27" s="19"/>
      <c r="B27" s="1853"/>
      <c r="C27" s="1857"/>
      <c r="D27" s="463"/>
      <c r="E27" s="464"/>
      <c r="F27" s="465">
        <f>F26/E26</f>
        <v>0.42372881355932202</v>
      </c>
    </row>
    <row r="28" spans="1:6" s="1" customFormat="1" ht="20.25" customHeight="1" x14ac:dyDescent="0.2">
      <c r="A28" s="19"/>
      <c r="B28" s="1853"/>
      <c r="C28" s="1856" t="s">
        <v>260</v>
      </c>
      <c r="D28" s="451">
        <v>181</v>
      </c>
      <c r="E28" s="280">
        <v>305</v>
      </c>
      <c r="F28" s="127">
        <v>138</v>
      </c>
    </row>
    <row r="29" spans="1:6" s="1" customFormat="1" ht="20.25" customHeight="1" x14ac:dyDescent="0.2">
      <c r="A29" s="19"/>
      <c r="B29" s="1853"/>
      <c r="C29" s="1857"/>
      <c r="D29" s="463"/>
      <c r="E29" s="442"/>
      <c r="F29" s="444">
        <f>F28/E28</f>
        <v>0.4524590163934426</v>
      </c>
    </row>
    <row r="30" spans="1:6" s="1" customFormat="1" ht="20.25" customHeight="1" x14ac:dyDescent="0.2">
      <c r="A30" s="19"/>
      <c r="B30" s="1853"/>
      <c r="C30" s="1856" t="s">
        <v>261</v>
      </c>
      <c r="D30" s="460">
        <v>50</v>
      </c>
      <c r="E30" s="279">
        <v>188</v>
      </c>
      <c r="F30" s="128">
        <v>86</v>
      </c>
    </row>
    <row r="31" spans="1:6" s="1" customFormat="1" ht="20.25" customHeight="1" x14ac:dyDescent="0.2">
      <c r="A31" s="19"/>
      <c r="B31" s="1853"/>
      <c r="C31" s="1857"/>
      <c r="D31" s="463"/>
      <c r="E31" s="442"/>
      <c r="F31" s="444">
        <f>F30/E30</f>
        <v>0.45744680851063829</v>
      </c>
    </row>
    <row r="32" spans="1:6" s="1" customFormat="1" ht="20.25" customHeight="1" x14ac:dyDescent="0.2">
      <c r="A32" s="19"/>
      <c r="B32" s="1853"/>
      <c r="C32" s="1856" t="s">
        <v>262</v>
      </c>
      <c r="D32" s="460">
        <v>40</v>
      </c>
      <c r="E32" s="279">
        <v>293</v>
      </c>
      <c r="F32" s="128">
        <v>133</v>
      </c>
    </row>
    <row r="33" spans="1:6" s="1" customFormat="1" ht="20.25" customHeight="1" x14ac:dyDescent="0.2">
      <c r="A33" s="19"/>
      <c r="B33" s="1853"/>
      <c r="C33" s="1857"/>
      <c r="D33" s="463"/>
      <c r="E33" s="442"/>
      <c r="F33" s="444">
        <f>F32/E32</f>
        <v>0.4539249146757679</v>
      </c>
    </row>
    <row r="34" spans="1:6" s="1" customFormat="1" ht="20.25" customHeight="1" x14ac:dyDescent="0.2">
      <c r="A34" s="19"/>
      <c r="B34" s="1853"/>
      <c r="C34" s="1856" t="s">
        <v>263</v>
      </c>
      <c r="D34" s="460">
        <v>27</v>
      </c>
      <c r="E34" s="279">
        <v>396</v>
      </c>
      <c r="F34" s="128">
        <v>139</v>
      </c>
    </row>
    <row r="35" spans="1:6" s="1" customFormat="1" ht="20.25" customHeight="1" x14ac:dyDescent="0.2">
      <c r="A35" s="19"/>
      <c r="B35" s="1853"/>
      <c r="C35" s="1857"/>
      <c r="D35" s="463"/>
      <c r="E35" s="442"/>
      <c r="F35" s="444">
        <f>F34/E34</f>
        <v>0.35101010101010099</v>
      </c>
    </row>
    <row r="36" spans="1:6" s="1" customFormat="1" ht="20.25" customHeight="1" x14ac:dyDescent="0.2">
      <c r="A36" s="19"/>
      <c r="B36" s="1853"/>
      <c r="C36" s="1856" t="s">
        <v>264</v>
      </c>
      <c r="D36" s="451">
        <v>40</v>
      </c>
      <c r="E36" s="279">
        <v>3515</v>
      </c>
      <c r="F36" s="128">
        <v>809</v>
      </c>
    </row>
    <row r="37" spans="1:6" s="1" customFormat="1" ht="20.25" customHeight="1" thickBot="1" x14ac:dyDescent="0.25">
      <c r="A37" s="19"/>
      <c r="B37" s="1853"/>
      <c r="C37" s="1857"/>
      <c r="D37" s="460"/>
      <c r="E37" s="461"/>
      <c r="F37" s="462">
        <f>F36/E36</f>
        <v>0.23015647226173541</v>
      </c>
    </row>
    <row r="38" spans="1:6" s="1" customFormat="1" ht="20.25" customHeight="1" thickTop="1" x14ac:dyDescent="0.2">
      <c r="A38" s="19"/>
      <c r="B38" s="1853"/>
      <c r="C38" s="275" t="s">
        <v>265</v>
      </c>
      <c r="D38" s="276">
        <f>D28+D30+D32+D34</f>
        <v>298</v>
      </c>
      <c r="E38" s="466">
        <f>E28+E30+E32+E34</f>
        <v>1182</v>
      </c>
      <c r="F38" s="305">
        <f>F28+F30+F32+F34</f>
        <v>496</v>
      </c>
    </row>
    <row r="39" spans="1:6" s="1" customFormat="1" ht="20.25" customHeight="1" x14ac:dyDescent="0.2">
      <c r="A39" s="19"/>
      <c r="B39" s="1853"/>
      <c r="C39" s="21" t="s">
        <v>266</v>
      </c>
      <c r="D39" s="463"/>
      <c r="E39" s="464"/>
      <c r="F39" s="465">
        <f>F38/E38</f>
        <v>0.41962774957698817</v>
      </c>
    </row>
    <row r="40" spans="1:6" s="1" customFormat="1" ht="20.25" customHeight="1" x14ac:dyDescent="0.2">
      <c r="A40" s="19"/>
      <c r="B40" s="1853"/>
      <c r="C40" s="273" t="s">
        <v>265</v>
      </c>
      <c r="D40" s="277">
        <f>D30+D32+D34+D36</f>
        <v>157</v>
      </c>
      <c r="E40" s="467">
        <f>E30+E32+E34+E36</f>
        <v>4392</v>
      </c>
      <c r="F40" s="916">
        <f>F30+F32+F34+F36</f>
        <v>1167</v>
      </c>
    </row>
    <row r="41" spans="1:6" s="1" customFormat="1" ht="20.25" customHeight="1" thickBot="1" x14ac:dyDescent="0.25">
      <c r="A41" s="19"/>
      <c r="B41" s="1859"/>
      <c r="C41" s="21" t="s">
        <v>267</v>
      </c>
      <c r="D41" s="463"/>
      <c r="E41" s="468"/>
      <c r="F41" s="469">
        <f>F40/E40</f>
        <v>0.26571038251366119</v>
      </c>
    </row>
    <row r="42" spans="1:6" s="1" customFormat="1" x14ac:dyDescent="0.2">
      <c r="A42" s="19"/>
      <c r="B42" s="22"/>
      <c r="C42" s="27"/>
      <c r="D42" s="23"/>
      <c r="E42" s="270"/>
    </row>
    <row r="43" spans="1:6" s="328" customFormat="1" x14ac:dyDescent="0.2">
      <c r="A43" s="327"/>
    </row>
    <row r="44" spans="1:6" s="1" customFormat="1" x14ac:dyDescent="0.2">
      <c r="A44" s="19"/>
      <c r="B44" s="44"/>
      <c r="E44" s="86"/>
      <c r="F44" s="86"/>
    </row>
    <row r="45" spans="1:6" s="1" customFormat="1" x14ac:dyDescent="0.2">
      <c r="A45" s="19"/>
      <c r="B45" s="44"/>
      <c r="E45" s="86"/>
      <c r="F45" s="86"/>
    </row>
    <row r="46" spans="1:6" s="1" customFormat="1" x14ac:dyDescent="0.2">
      <c r="A46" s="19"/>
      <c r="B46" s="44"/>
      <c r="D46" s="7"/>
      <c r="E46" s="7"/>
      <c r="F46" s="7"/>
    </row>
    <row r="47" spans="1:6" s="1" customFormat="1" x14ac:dyDescent="0.2">
      <c r="A47" s="19"/>
      <c r="B47" s="44"/>
      <c r="D47" s="7"/>
      <c r="E47" s="7"/>
      <c r="F47" s="7"/>
    </row>
    <row r="48" spans="1:6" s="1" customFormat="1" x14ac:dyDescent="0.2">
      <c r="A48" s="19"/>
      <c r="B48" s="19"/>
      <c r="E48" s="86"/>
      <c r="F48" s="86"/>
    </row>
    <row r="49" spans="1:6" s="322" customFormat="1" x14ac:dyDescent="0.2">
      <c r="A49" s="325"/>
      <c r="B49" s="325"/>
      <c r="C49" s="325"/>
      <c r="D49" s="325"/>
      <c r="E49" s="325"/>
      <c r="F49" s="325"/>
    </row>
    <row r="50" spans="1:6" s="322" customFormat="1" x14ac:dyDescent="0.2">
      <c r="A50" s="325"/>
      <c r="B50" s="325"/>
      <c r="C50" s="325"/>
      <c r="D50" s="325"/>
      <c r="E50" s="325"/>
      <c r="F50" s="325"/>
    </row>
    <row r="51" spans="1:6" s="1" customFormat="1" x14ac:dyDescent="0.2">
      <c r="A51" s="19"/>
      <c r="B51" s="19"/>
      <c r="C51" s="19"/>
      <c r="D51" s="19"/>
      <c r="E51" s="19"/>
      <c r="F51" s="19"/>
    </row>
    <row r="52" spans="1:6" s="1" customFormat="1" x14ac:dyDescent="0.2">
      <c r="A52" s="19"/>
      <c r="B52" s="19"/>
      <c r="C52" s="19"/>
      <c r="D52" s="331"/>
      <c r="E52" s="331"/>
      <c r="F52" s="331"/>
    </row>
    <row r="53" spans="1:6" s="1" customFormat="1" x14ac:dyDescent="0.2">
      <c r="A53" s="19"/>
      <c r="B53" s="19"/>
      <c r="C53" s="19"/>
      <c r="D53" s="331"/>
      <c r="E53" s="331"/>
      <c r="F53" s="331"/>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B2C0-DB33-4F76-AB08-ADD4BE9745AB}">
  <sheetPr codeName="Sheet46">
    <tabColor rgb="FF00B0F0"/>
  </sheetPr>
  <dimension ref="A2:X54"/>
  <sheetViews>
    <sheetView view="pageBreakPreview" zoomScaleNormal="87" zoomScaleSheetLayoutView="100" workbookViewId="0">
      <selection activeCell="D39" sqref="D39"/>
    </sheetView>
  </sheetViews>
  <sheetFormatPr defaultColWidth="9" defaultRowHeight="13.2" x14ac:dyDescent="0.2"/>
  <cols>
    <col min="3" max="3" width="19.6640625" customWidth="1"/>
    <col min="4" max="6" width="26.33203125" customWidth="1"/>
  </cols>
  <sheetData>
    <row r="2" spans="1:24" ht="14.4" x14ac:dyDescent="0.2">
      <c r="B2" s="26" t="s">
        <v>755</v>
      </c>
    </row>
    <row r="4" spans="1:24" s="1" customFormat="1" x14ac:dyDescent="0.2">
      <c r="A4" s="19"/>
      <c r="E4" s="42" t="s">
        <v>736</v>
      </c>
    </row>
    <row r="5" spans="1:24" s="1" customFormat="1" x14ac:dyDescent="0.2">
      <c r="A5" s="19"/>
      <c r="E5" s="42" t="s">
        <v>735</v>
      </c>
    </row>
    <row r="6" spans="1:24" s="1" customFormat="1" ht="6.75" customHeight="1" x14ac:dyDescent="0.2">
      <c r="A6" s="19"/>
    </row>
    <row r="7" spans="1:24" s="1" customFormat="1" ht="15" thickBot="1" x14ac:dyDescent="0.25">
      <c r="A7" s="19"/>
      <c r="B7" s="26"/>
      <c r="E7" s="2"/>
      <c r="F7" s="2" t="s">
        <v>242</v>
      </c>
    </row>
    <row r="8" spans="1:24" s="1" customFormat="1" ht="15" customHeight="1" x14ac:dyDescent="0.2">
      <c r="A8" s="19"/>
      <c r="B8" s="1969"/>
      <c r="C8" s="1969"/>
      <c r="D8" s="1950" t="s">
        <v>271</v>
      </c>
      <c r="E8" s="1975" t="s">
        <v>881</v>
      </c>
      <c r="F8" s="268"/>
    </row>
    <row r="9" spans="1:24" s="1" customFormat="1" ht="15" customHeight="1" x14ac:dyDescent="0.2">
      <c r="A9" s="19"/>
      <c r="B9" s="1969"/>
      <c r="C9" s="1969"/>
      <c r="D9" s="1973"/>
      <c r="E9" s="1976"/>
      <c r="F9" s="1950" t="s">
        <v>737</v>
      </c>
    </row>
    <row r="10" spans="1:24" s="1" customFormat="1" ht="10.5" customHeight="1" x14ac:dyDescent="0.2">
      <c r="A10" s="19"/>
      <c r="B10" s="1969"/>
      <c r="C10" s="1969"/>
      <c r="D10" s="1973"/>
      <c r="E10" s="1976"/>
      <c r="F10" s="1951"/>
    </row>
    <row r="11" spans="1:24" s="1" customFormat="1" ht="44.25" customHeight="1" x14ac:dyDescent="0.2">
      <c r="A11" s="19"/>
      <c r="B11" s="1969"/>
      <c r="C11" s="1969"/>
      <c r="D11" s="1974"/>
      <c r="E11" s="1977"/>
      <c r="F11" s="1952"/>
      <c r="X11" s="1" t="s">
        <v>249</v>
      </c>
    </row>
    <row r="12" spans="1:24" s="1" customFormat="1" ht="20.25" customHeight="1" x14ac:dyDescent="0.2">
      <c r="A12" s="19"/>
      <c r="B12" s="1953" t="s">
        <v>250</v>
      </c>
      <c r="C12" s="1978"/>
      <c r="D12" s="458">
        <v>425</v>
      </c>
      <c r="E12" s="279">
        <f>E14+E16+E18+E20+E22+E24</f>
        <v>373</v>
      </c>
      <c r="F12" s="128">
        <f>F14+F16+F18+F20+F22+F24</f>
        <v>93</v>
      </c>
    </row>
    <row r="13" spans="1:24" s="1" customFormat="1" ht="20.25" customHeight="1" thickBot="1" x14ac:dyDescent="0.25">
      <c r="A13" s="19"/>
      <c r="B13" s="1955"/>
      <c r="C13" s="1979"/>
      <c r="D13" s="459"/>
      <c r="E13" s="442"/>
      <c r="F13" s="444">
        <f>F12/E12</f>
        <v>0.24932975871313673</v>
      </c>
    </row>
    <row r="14" spans="1:24" s="1" customFormat="1" ht="20.25" customHeight="1" thickTop="1" x14ac:dyDescent="0.2">
      <c r="A14" s="19"/>
      <c r="B14" s="1852" t="s">
        <v>251</v>
      </c>
      <c r="C14" s="1959" t="s">
        <v>252</v>
      </c>
      <c r="D14" s="447">
        <v>54</v>
      </c>
      <c r="E14" s="278">
        <v>23</v>
      </c>
      <c r="F14" s="126">
        <v>4</v>
      </c>
    </row>
    <row r="15" spans="1:24" s="1" customFormat="1" ht="20.25" customHeight="1" x14ac:dyDescent="0.2">
      <c r="A15" s="19"/>
      <c r="B15" s="1853"/>
      <c r="C15" s="1857"/>
      <c r="D15" s="460"/>
      <c r="E15" s="461"/>
      <c r="F15" s="462">
        <f>F14/E14</f>
        <v>0.17391304347826086</v>
      </c>
    </row>
    <row r="16" spans="1:24" s="1" customFormat="1" ht="20.25" customHeight="1" x14ac:dyDescent="0.2">
      <c r="A16" s="19"/>
      <c r="B16" s="1853"/>
      <c r="C16" s="1856" t="s">
        <v>253</v>
      </c>
      <c r="D16" s="440">
        <v>76</v>
      </c>
      <c r="E16" s="279">
        <v>112</v>
      </c>
      <c r="F16" s="128">
        <v>8</v>
      </c>
    </row>
    <row r="17" spans="1:6" s="1" customFormat="1" ht="20.25" customHeight="1" x14ac:dyDescent="0.2">
      <c r="A17" s="19"/>
      <c r="B17" s="1853"/>
      <c r="C17" s="1857"/>
      <c r="D17" s="463"/>
      <c r="E17" s="464"/>
      <c r="F17" s="465">
        <f>F16/E16</f>
        <v>7.1428571428571425E-2</v>
      </c>
    </row>
    <row r="18" spans="1:6" s="1" customFormat="1" ht="20.25" customHeight="1" x14ac:dyDescent="0.2">
      <c r="A18" s="19"/>
      <c r="B18" s="1853"/>
      <c r="C18" s="1971" t="s">
        <v>254</v>
      </c>
      <c r="D18" s="440">
        <v>28</v>
      </c>
      <c r="E18" s="279">
        <v>27</v>
      </c>
      <c r="F18" s="128">
        <v>3</v>
      </c>
    </row>
    <row r="19" spans="1:6" s="1" customFormat="1" ht="20.25" customHeight="1" x14ac:dyDescent="0.2">
      <c r="A19" s="19"/>
      <c r="B19" s="1853"/>
      <c r="C19" s="1943"/>
      <c r="D19" s="463"/>
      <c r="E19" s="464"/>
      <c r="F19" s="465">
        <f>F18/E18</f>
        <v>0.1111111111111111</v>
      </c>
    </row>
    <row r="20" spans="1:6" s="1" customFormat="1" ht="20.25" customHeight="1" x14ac:dyDescent="0.2">
      <c r="A20" s="19"/>
      <c r="B20" s="1853"/>
      <c r="C20" s="1856" t="s">
        <v>255</v>
      </c>
      <c r="D20" s="440">
        <v>89</v>
      </c>
      <c r="E20" s="279">
        <v>41</v>
      </c>
      <c r="F20" s="128">
        <v>15</v>
      </c>
    </row>
    <row r="21" spans="1:6" s="1" customFormat="1" ht="20.25" customHeight="1" x14ac:dyDescent="0.2">
      <c r="A21" s="19"/>
      <c r="B21" s="1853"/>
      <c r="C21" s="1857"/>
      <c r="D21" s="463"/>
      <c r="E21" s="464"/>
      <c r="F21" s="465">
        <f>F20/E20</f>
        <v>0.36585365853658536</v>
      </c>
    </row>
    <row r="22" spans="1:6" s="1" customFormat="1" ht="20.25" customHeight="1" x14ac:dyDescent="0.2">
      <c r="A22" s="19"/>
      <c r="B22" s="1853"/>
      <c r="C22" s="1856" t="s">
        <v>256</v>
      </c>
      <c r="D22" s="440">
        <v>16</v>
      </c>
      <c r="E22" s="279">
        <v>43</v>
      </c>
      <c r="F22" s="128">
        <v>13</v>
      </c>
    </row>
    <row r="23" spans="1:6" s="1" customFormat="1" ht="20.25" customHeight="1" x14ac:dyDescent="0.2">
      <c r="A23" s="19"/>
      <c r="B23" s="1853"/>
      <c r="C23" s="1857"/>
      <c r="D23" s="463"/>
      <c r="E23" s="464"/>
      <c r="F23" s="465">
        <f>F22/E22</f>
        <v>0.30232558139534882</v>
      </c>
    </row>
    <row r="24" spans="1:6" s="1" customFormat="1" ht="20.25" customHeight="1" x14ac:dyDescent="0.2">
      <c r="A24" s="19"/>
      <c r="B24" s="1853"/>
      <c r="C24" s="1856" t="s">
        <v>257</v>
      </c>
      <c r="D24" s="440">
        <v>162</v>
      </c>
      <c r="E24" s="279">
        <v>127</v>
      </c>
      <c r="F24" s="128">
        <v>50</v>
      </c>
    </row>
    <row r="25" spans="1:6" s="1" customFormat="1" ht="20.25" customHeight="1" thickBot="1" x14ac:dyDescent="0.25">
      <c r="A25" s="19"/>
      <c r="B25" s="1853"/>
      <c r="C25" s="1857"/>
      <c r="D25" s="460"/>
      <c r="E25" s="461"/>
      <c r="F25" s="462">
        <f>F24/E24</f>
        <v>0.39370078740157483</v>
      </c>
    </row>
    <row r="26" spans="1:6" s="1" customFormat="1" ht="20.25" customHeight="1" thickTop="1" x14ac:dyDescent="0.2">
      <c r="A26" s="19"/>
      <c r="B26" s="1852" t="s">
        <v>258</v>
      </c>
      <c r="C26" s="1959" t="s">
        <v>259</v>
      </c>
      <c r="D26" s="447">
        <v>87</v>
      </c>
      <c r="E26" s="278">
        <v>8</v>
      </c>
      <c r="F26" s="126">
        <v>1</v>
      </c>
    </row>
    <row r="27" spans="1:6" s="1" customFormat="1" ht="20.25" customHeight="1" x14ac:dyDescent="0.2">
      <c r="A27" s="19"/>
      <c r="B27" s="1853"/>
      <c r="C27" s="1857"/>
      <c r="D27" s="463"/>
      <c r="E27" s="464"/>
      <c r="F27" s="465">
        <f>F26/E26</f>
        <v>0.125</v>
      </c>
    </row>
    <row r="28" spans="1:6" s="1" customFormat="1" ht="20.25" customHeight="1" x14ac:dyDescent="0.2">
      <c r="A28" s="19"/>
      <c r="B28" s="1853"/>
      <c r="C28" s="1856" t="s">
        <v>260</v>
      </c>
      <c r="D28" s="451">
        <v>181</v>
      </c>
      <c r="E28" s="280">
        <v>29</v>
      </c>
      <c r="F28" s="127">
        <v>13</v>
      </c>
    </row>
    <row r="29" spans="1:6" s="1" customFormat="1" ht="20.25" customHeight="1" x14ac:dyDescent="0.2">
      <c r="A29" s="19"/>
      <c r="B29" s="1853"/>
      <c r="C29" s="1857"/>
      <c r="D29" s="463"/>
      <c r="E29" s="442"/>
      <c r="F29" s="444">
        <f>F28/E28</f>
        <v>0.44827586206896552</v>
      </c>
    </row>
    <row r="30" spans="1:6" s="1" customFormat="1" ht="20.25" customHeight="1" x14ac:dyDescent="0.2">
      <c r="A30" s="19"/>
      <c r="B30" s="1853"/>
      <c r="C30" s="1856" t="s">
        <v>261</v>
      </c>
      <c r="D30" s="460">
        <v>50</v>
      </c>
      <c r="E30" s="279">
        <v>8</v>
      </c>
      <c r="F30" s="128">
        <v>3</v>
      </c>
    </row>
    <row r="31" spans="1:6" s="1" customFormat="1" ht="20.25" customHeight="1" x14ac:dyDescent="0.2">
      <c r="A31" s="19"/>
      <c r="B31" s="1853"/>
      <c r="C31" s="1857"/>
      <c r="D31" s="463"/>
      <c r="E31" s="442"/>
      <c r="F31" s="444">
        <f>F30/E30</f>
        <v>0.375</v>
      </c>
    </row>
    <row r="32" spans="1:6" s="1" customFormat="1" ht="20.25" customHeight="1" x14ac:dyDescent="0.2">
      <c r="A32" s="19"/>
      <c r="B32" s="1853"/>
      <c r="C32" s="1856" t="s">
        <v>262</v>
      </c>
      <c r="D32" s="460">
        <v>40</v>
      </c>
      <c r="E32" s="279">
        <v>30</v>
      </c>
      <c r="F32" s="128">
        <v>12</v>
      </c>
    </row>
    <row r="33" spans="1:6" s="1" customFormat="1" ht="20.25" customHeight="1" x14ac:dyDescent="0.2">
      <c r="A33" s="19"/>
      <c r="B33" s="1853"/>
      <c r="C33" s="1857"/>
      <c r="D33" s="463"/>
      <c r="E33" s="442"/>
      <c r="F33" s="444">
        <f>F32/E32</f>
        <v>0.4</v>
      </c>
    </row>
    <row r="34" spans="1:6" s="1" customFormat="1" ht="20.25" customHeight="1" x14ac:dyDescent="0.2">
      <c r="A34" s="19"/>
      <c r="B34" s="1853"/>
      <c r="C34" s="1856" t="s">
        <v>263</v>
      </c>
      <c r="D34" s="460">
        <v>27</v>
      </c>
      <c r="E34" s="279">
        <v>27</v>
      </c>
      <c r="F34" s="128">
        <v>9</v>
      </c>
    </row>
    <row r="35" spans="1:6" s="1" customFormat="1" ht="20.25" customHeight="1" x14ac:dyDescent="0.2">
      <c r="A35" s="19"/>
      <c r="B35" s="1853"/>
      <c r="C35" s="1857"/>
      <c r="D35" s="463"/>
      <c r="E35" s="442"/>
      <c r="F35" s="444">
        <f>F34/E34</f>
        <v>0.33333333333333331</v>
      </c>
    </row>
    <row r="36" spans="1:6" s="1" customFormat="1" ht="20.25" customHeight="1" x14ac:dyDescent="0.2">
      <c r="A36" s="19"/>
      <c r="B36" s="1853"/>
      <c r="C36" s="1856" t="s">
        <v>264</v>
      </c>
      <c r="D36" s="451">
        <v>40</v>
      </c>
      <c r="E36" s="279">
        <v>271</v>
      </c>
      <c r="F36" s="128">
        <v>55</v>
      </c>
    </row>
    <row r="37" spans="1:6" s="1" customFormat="1" ht="20.25" customHeight="1" thickBot="1" x14ac:dyDescent="0.25">
      <c r="A37" s="19"/>
      <c r="B37" s="1853"/>
      <c r="C37" s="1857"/>
      <c r="D37" s="460"/>
      <c r="E37" s="461"/>
      <c r="F37" s="462">
        <f>F36/E36</f>
        <v>0.2029520295202952</v>
      </c>
    </row>
    <row r="38" spans="1:6" s="1" customFormat="1" ht="20.25" customHeight="1" thickTop="1" x14ac:dyDescent="0.2">
      <c r="A38" s="19"/>
      <c r="B38" s="1853"/>
      <c r="C38" s="275" t="s">
        <v>265</v>
      </c>
      <c r="D38" s="276">
        <f>D28+D30+D32+D34</f>
        <v>298</v>
      </c>
      <c r="E38" s="466">
        <f>E28+E30+E32+E34</f>
        <v>94</v>
      </c>
      <c r="F38" s="305">
        <f>F28+F30+F32+F34</f>
        <v>37</v>
      </c>
    </row>
    <row r="39" spans="1:6" s="1" customFormat="1" ht="20.25" customHeight="1" x14ac:dyDescent="0.2">
      <c r="A39" s="19"/>
      <c r="B39" s="1853"/>
      <c r="C39" s="1153" t="s">
        <v>266</v>
      </c>
      <c r="D39" s="463"/>
      <c r="E39" s="464"/>
      <c r="F39" s="465">
        <f>F38/E38</f>
        <v>0.39361702127659576</v>
      </c>
    </row>
    <row r="40" spans="1:6" s="1" customFormat="1" ht="20.25" customHeight="1" x14ac:dyDescent="0.2">
      <c r="A40" s="19"/>
      <c r="B40" s="1853"/>
      <c r="C40" s="273" t="s">
        <v>265</v>
      </c>
      <c r="D40" s="277">
        <f>D30+D32+D34+D36</f>
        <v>157</v>
      </c>
      <c r="E40" s="467">
        <f>E30+E32+E34+E36</f>
        <v>336</v>
      </c>
      <c r="F40" s="306">
        <f>F30+F32+F34+F36</f>
        <v>79</v>
      </c>
    </row>
    <row r="41" spans="1:6" s="1" customFormat="1" ht="20.25" customHeight="1" thickBot="1" x14ac:dyDescent="0.25">
      <c r="A41" s="19"/>
      <c r="B41" s="1859"/>
      <c r="C41" s="1153" t="s">
        <v>267</v>
      </c>
      <c r="D41" s="463"/>
      <c r="E41" s="468"/>
      <c r="F41" s="469">
        <f>F40/E40</f>
        <v>0.23511904761904762</v>
      </c>
    </row>
    <row r="42" spans="1:6" s="1" customFormat="1" x14ac:dyDescent="0.2">
      <c r="A42" s="19"/>
      <c r="B42" s="22"/>
      <c r="C42" s="27"/>
      <c r="D42" s="23"/>
      <c r="E42" s="270"/>
    </row>
    <row r="43" spans="1:6" s="328" customFormat="1" x14ac:dyDescent="0.2">
      <c r="A43" s="327"/>
    </row>
    <row r="44" spans="1:6" s="1" customFormat="1" x14ac:dyDescent="0.2">
      <c r="A44" s="19"/>
      <c r="B44" s="44"/>
      <c r="E44" s="86"/>
      <c r="F44" s="86"/>
    </row>
    <row r="45" spans="1:6" s="1" customFormat="1" x14ac:dyDescent="0.2">
      <c r="A45" s="19"/>
      <c r="B45" s="44"/>
      <c r="E45" s="86"/>
      <c r="F45" s="86"/>
    </row>
    <row r="46" spans="1:6" s="1" customFormat="1" x14ac:dyDescent="0.2">
      <c r="A46" s="19"/>
      <c r="B46" s="44"/>
      <c r="D46" s="7"/>
      <c r="E46" s="7"/>
      <c r="F46" s="7"/>
    </row>
    <row r="47" spans="1:6" s="1" customFormat="1" x14ac:dyDescent="0.2">
      <c r="A47" s="19"/>
      <c r="B47" s="44"/>
      <c r="D47" s="7"/>
      <c r="E47" s="7"/>
      <c r="F47" s="7"/>
    </row>
    <row r="48" spans="1:6" s="1" customFormat="1" x14ac:dyDescent="0.2">
      <c r="A48" s="19"/>
      <c r="B48" s="19"/>
      <c r="E48" s="86"/>
      <c r="F48" s="86"/>
    </row>
    <row r="49" spans="1:6" s="322" customFormat="1" x14ac:dyDescent="0.2">
      <c r="A49" s="325"/>
      <c r="B49" s="325"/>
      <c r="C49" s="325"/>
      <c r="D49" s="325"/>
      <c r="E49" s="325"/>
      <c r="F49" s="325"/>
    </row>
    <row r="50" spans="1:6" s="322" customFormat="1" x14ac:dyDescent="0.2">
      <c r="A50" s="325"/>
      <c r="B50" s="325"/>
      <c r="C50" s="325"/>
      <c r="D50" s="325"/>
      <c r="E50" s="325"/>
      <c r="F50" s="325"/>
    </row>
    <row r="51" spans="1:6" s="1" customFormat="1" x14ac:dyDescent="0.2">
      <c r="A51" s="19"/>
      <c r="B51" s="19"/>
      <c r="C51" s="19"/>
      <c r="D51" s="19"/>
      <c r="E51" s="19"/>
      <c r="F51" s="19"/>
    </row>
    <row r="52" spans="1:6" s="1" customFormat="1" x14ac:dyDescent="0.2">
      <c r="A52" s="19"/>
      <c r="B52" s="19"/>
      <c r="C52" s="19"/>
      <c r="D52" s="331"/>
      <c r="E52" s="331"/>
      <c r="F52" s="331"/>
    </row>
    <row r="53" spans="1:6" s="1" customFormat="1" x14ac:dyDescent="0.2">
      <c r="A53" s="19"/>
      <c r="B53" s="19"/>
      <c r="C53" s="19"/>
      <c r="D53" s="331"/>
      <c r="E53" s="331"/>
      <c r="F53" s="331"/>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028D-FE78-4AFF-A4C1-E3F665E124E5}">
  <sheetPr codeName="Sheet47">
    <tabColor rgb="FF00B0F0"/>
  </sheetPr>
  <dimension ref="A2:X54"/>
  <sheetViews>
    <sheetView view="pageBreakPreview" zoomScaleNormal="87" zoomScaleSheetLayoutView="100" workbookViewId="0">
      <selection activeCell="D39" sqref="D39"/>
    </sheetView>
  </sheetViews>
  <sheetFormatPr defaultColWidth="9" defaultRowHeight="13.2" x14ac:dyDescent="0.2"/>
  <cols>
    <col min="3" max="3" width="19.6640625" customWidth="1"/>
    <col min="4" max="6" width="26.33203125" customWidth="1"/>
  </cols>
  <sheetData>
    <row r="2" spans="1:24" ht="14.4" x14ac:dyDescent="0.2">
      <c r="B2" s="26" t="s">
        <v>758</v>
      </c>
    </row>
    <row r="4" spans="1:24" s="1" customFormat="1" x14ac:dyDescent="0.2">
      <c r="A4" s="19"/>
      <c r="E4" s="42" t="s">
        <v>738</v>
      </c>
    </row>
    <row r="5" spans="1:24" s="1" customFormat="1" x14ac:dyDescent="0.2">
      <c r="A5" s="19"/>
      <c r="E5" s="42" t="s">
        <v>739</v>
      </c>
    </row>
    <row r="6" spans="1:24" s="1" customFormat="1" ht="6.75" customHeight="1" x14ac:dyDescent="0.2">
      <c r="A6" s="19"/>
    </row>
    <row r="7" spans="1:24" s="1" customFormat="1" ht="15" thickBot="1" x14ac:dyDescent="0.25">
      <c r="A7" s="19"/>
      <c r="B7" s="26"/>
      <c r="E7" s="2"/>
      <c r="F7" s="2" t="s">
        <v>242</v>
      </c>
    </row>
    <row r="8" spans="1:24" s="1" customFormat="1" ht="15" customHeight="1" x14ac:dyDescent="0.2">
      <c r="A8" s="19"/>
      <c r="B8" s="1969"/>
      <c r="C8" s="1969"/>
      <c r="D8" s="1950" t="s">
        <v>271</v>
      </c>
      <c r="E8" s="1975" t="s">
        <v>882</v>
      </c>
      <c r="F8" s="268"/>
    </row>
    <row r="9" spans="1:24" s="1" customFormat="1" ht="15" customHeight="1" x14ac:dyDescent="0.2">
      <c r="A9" s="19"/>
      <c r="B9" s="1969"/>
      <c r="C9" s="1969"/>
      <c r="D9" s="1973"/>
      <c r="E9" s="1976"/>
      <c r="F9" s="1950" t="s">
        <v>737</v>
      </c>
    </row>
    <row r="10" spans="1:24" s="1" customFormat="1" ht="10.5" customHeight="1" x14ac:dyDescent="0.2">
      <c r="A10" s="19"/>
      <c r="B10" s="1969"/>
      <c r="C10" s="1969"/>
      <c r="D10" s="1973"/>
      <c r="E10" s="1976"/>
      <c r="F10" s="1951"/>
    </row>
    <row r="11" spans="1:24" s="1" customFormat="1" ht="44.25" customHeight="1" x14ac:dyDescent="0.2">
      <c r="A11" s="19"/>
      <c r="B11" s="1969"/>
      <c r="C11" s="1969"/>
      <c r="D11" s="1974"/>
      <c r="E11" s="1977"/>
      <c r="F11" s="1952"/>
      <c r="X11" s="1" t="s">
        <v>249</v>
      </c>
    </row>
    <row r="12" spans="1:24" s="1" customFormat="1" ht="20.25" customHeight="1" x14ac:dyDescent="0.2">
      <c r="A12" s="19"/>
      <c r="B12" s="1953" t="s">
        <v>250</v>
      </c>
      <c r="C12" s="1978"/>
      <c r="D12" s="458">
        <v>425</v>
      </c>
      <c r="E12" s="279">
        <f>E14+E16+E18+E20+E22+E24</f>
        <v>685</v>
      </c>
      <c r="F12" s="470">
        <f>F14+F16+F18+F20+F22+F24</f>
        <v>218</v>
      </c>
    </row>
    <row r="13" spans="1:24" s="1" customFormat="1" ht="20.25" customHeight="1" thickBot="1" x14ac:dyDescent="0.25">
      <c r="A13" s="19"/>
      <c r="B13" s="1955"/>
      <c r="C13" s="1979"/>
      <c r="D13" s="459"/>
      <c r="E13" s="442"/>
      <c r="F13" s="444">
        <f>F12/E12</f>
        <v>0.31824817518248177</v>
      </c>
    </row>
    <row r="14" spans="1:24" s="1" customFormat="1" ht="20.25" customHeight="1" thickTop="1" x14ac:dyDescent="0.2">
      <c r="A14" s="19"/>
      <c r="B14" s="1852" t="s">
        <v>251</v>
      </c>
      <c r="C14" s="1959" t="s">
        <v>252</v>
      </c>
      <c r="D14" s="447">
        <v>54</v>
      </c>
      <c r="E14" s="278">
        <v>27</v>
      </c>
      <c r="F14" s="126">
        <v>3</v>
      </c>
    </row>
    <row r="15" spans="1:24" s="1" customFormat="1" ht="20.25" customHeight="1" x14ac:dyDescent="0.2">
      <c r="A15" s="19"/>
      <c r="B15" s="1853"/>
      <c r="C15" s="1857"/>
      <c r="D15" s="460"/>
      <c r="E15" s="461"/>
      <c r="F15" s="462">
        <f>F14/E14</f>
        <v>0.1111111111111111</v>
      </c>
    </row>
    <row r="16" spans="1:24" s="1" customFormat="1" ht="20.25" customHeight="1" x14ac:dyDescent="0.2">
      <c r="A16" s="19"/>
      <c r="B16" s="1853"/>
      <c r="C16" s="1856" t="s">
        <v>253</v>
      </c>
      <c r="D16" s="440">
        <v>76</v>
      </c>
      <c r="E16" s="279">
        <v>332</v>
      </c>
      <c r="F16" s="128">
        <v>47</v>
      </c>
    </row>
    <row r="17" spans="1:6" s="1" customFormat="1" ht="20.25" customHeight="1" x14ac:dyDescent="0.2">
      <c r="A17" s="19"/>
      <c r="B17" s="1853"/>
      <c r="C17" s="1857"/>
      <c r="D17" s="463"/>
      <c r="E17" s="464"/>
      <c r="F17" s="465">
        <f>F16/E16</f>
        <v>0.14156626506024098</v>
      </c>
    </row>
    <row r="18" spans="1:6" s="1" customFormat="1" ht="20.25" customHeight="1" x14ac:dyDescent="0.2">
      <c r="A18" s="19"/>
      <c r="B18" s="1853"/>
      <c r="C18" s="1971" t="s">
        <v>254</v>
      </c>
      <c r="D18" s="440">
        <v>28</v>
      </c>
      <c r="E18" s="279">
        <v>39</v>
      </c>
      <c r="F18" s="128">
        <v>12</v>
      </c>
    </row>
    <row r="19" spans="1:6" s="1" customFormat="1" ht="20.25" customHeight="1" x14ac:dyDescent="0.2">
      <c r="A19" s="19"/>
      <c r="B19" s="1853"/>
      <c r="C19" s="1943"/>
      <c r="D19" s="463"/>
      <c r="E19" s="464"/>
      <c r="F19" s="465">
        <f>F18/E18</f>
        <v>0.30769230769230771</v>
      </c>
    </row>
    <row r="20" spans="1:6" s="1" customFormat="1" ht="20.25" customHeight="1" x14ac:dyDescent="0.2">
      <c r="A20" s="19"/>
      <c r="B20" s="1853"/>
      <c r="C20" s="1856" t="s">
        <v>255</v>
      </c>
      <c r="D20" s="440">
        <v>89</v>
      </c>
      <c r="E20" s="279">
        <v>56</v>
      </c>
      <c r="F20" s="128">
        <v>21</v>
      </c>
    </row>
    <row r="21" spans="1:6" s="1" customFormat="1" ht="20.25" customHeight="1" x14ac:dyDescent="0.2">
      <c r="A21" s="19"/>
      <c r="B21" s="1853"/>
      <c r="C21" s="1857"/>
      <c r="D21" s="463"/>
      <c r="E21" s="464"/>
      <c r="F21" s="465">
        <f>F20/E20</f>
        <v>0.375</v>
      </c>
    </row>
    <row r="22" spans="1:6" s="1" customFormat="1" ht="20.25" customHeight="1" x14ac:dyDescent="0.2">
      <c r="A22" s="19"/>
      <c r="B22" s="1853"/>
      <c r="C22" s="1856" t="s">
        <v>256</v>
      </c>
      <c r="D22" s="440">
        <v>16</v>
      </c>
      <c r="E22" s="279">
        <v>57</v>
      </c>
      <c r="F22" s="128">
        <v>30</v>
      </c>
    </row>
    <row r="23" spans="1:6" s="1" customFormat="1" ht="20.25" customHeight="1" x14ac:dyDescent="0.2">
      <c r="A23" s="19"/>
      <c r="B23" s="1853"/>
      <c r="C23" s="1857"/>
      <c r="D23" s="463"/>
      <c r="E23" s="464"/>
      <c r="F23" s="465">
        <f>F22/E22</f>
        <v>0.52631578947368418</v>
      </c>
    </row>
    <row r="24" spans="1:6" s="1" customFormat="1" ht="20.25" customHeight="1" x14ac:dyDescent="0.2">
      <c r="A24" s="19"/>
      <c r="B24" s="1853"/>
      <c r="C24" s="1856" t="s">
        <v>257</v>
      </c>
      <c r="D24" s="440">
        <v>162</v>
      </c>
      <c r="E24" s="279">
        <v>174</v>
      </c>
      <c r="F24" s="128">
        <v>105</v>
      </c>
    </row>
    <row r="25" spans="1:6" s="1" customFormat="1" ht="20.25" customHeight="1" thickBot="1" x14ac:dyDescent="0.25">
      <c r="A25" s="19"/>
      <c r="B25" s="1853"/>
      <c r="C25" s="1857"/>
      <c r="D25" s="460"/>
      <c r="E25" s="461"/>
      <c r="F25" s="462">
        <f>F24/E24</f>
        <v>0.60344827586206895</v>
      </c>
    </row>
    <row r="26" spans="1:6" s="1" customFormat="1" ht="20.25" customHeight="1" thickTop="1" x14ac:dyDescent="0.2">
      <c r="A26" s="19"/>
      <c r="B26" s="1852" t="s">
        <v>258</v>
      </c>
      <c r="C26" s="1959" t="s">
        <v>259</v>
      </c>
      <c r="D26" s="447">
        <v>87</v>
      </c>
      <c r="E26" s="278">
        <v>9</v>
      </c>
      <c r="F26" s="126">
        <v>3</v>
      </c>
    </row>
    <row r="27" spans="1:6" s="1" customFormat="1" ht="20.25" customHeight="1" x14ac:dyDescent="0.2">
      <c r="A27" s="19"/>
      <c r="B27" s="1853"/>
      <c r="C27" s="1857"/>
      <c r="D27" s="463"/>
      <c r="E27" s="464"/>
      <c r="F27" s="465">
        <f>F26/E26</f>
        <v>0.33333333333333331</v>
      </c>
    </row>
    <row r="28" spans="1:6" s="1" customFormat="1" ht="20.25" customHeight="1" x14ac:dyDescent="0.2">
      <c r="A28" s="19"/>
      <c r="B28" s="1853"/>
      <c r="C28" s="1856" t="s">
        <v>260</v>
      </c>
      <c r="D28" s="451">
        <v>181</v>
      </c>
      <c r="E28" s="280">
        <v>32</v>
      </c>
      <c r="F28" s="127">
        <v>19</v>
      </c>
    </row>
    <row r="29" spans="1:6" s="1" customFormat="1" ht="20.25" customHeight="1" x14ac:dyDescent="0.2">
      <c r="A29" s="19"/>
      <c r="B29" s="1853"/>
      <c r="C29" s="1857"/>
      <c r="D29" s="463"/>
      <c r="E29" s="442"/>
      <c r="F29" s="444">
        <f>F28/E28</f>
        <v>0.59375</v>
      </c>
    </row>
    <row r="30" spans="1:6" s="1" customFormat="1" ht="20.25" customHeight="1" x14ac:dyDescent="0.2">
      <c r="A30" s="19"/>
      <c r="B30" s="1853"/>
      <c r="C30" s="1856" t="s">
        <v>261</v>
      </c>
      <c r="D30" s="460">
        <v>50</v>
      </c>
      <c r="E30" s="279">
        <v>21</v>
      </c>
      <c r="F30" s="128">
        <v>12</v>
      </c>
    </row>
    <row r="31" spans="1:6" s="1" customFormat="1" ht="20.25" customHeight="1" x14ac:dyDescent="0.2">
      <c r="A31" s="19"/>
      <c r="B31" s="1853"/>
      <c r="C31" s="1857"/>
      <c r="D31" s="463"/>
      <c r="E31" s="442"/>
      <c r="F31" s="444">
        <f>F30/E30</f>
        <v>0.5714285714285714</v>
      </c>
    </row>
    <row r="32" spans="1:6" s="1" customFormat="1" ht="20.25" customHeight="1" x14ac:dyDescent="0.2">
      <c r="A32" s="19"/>
      <c r="B32" s="1853"/>
      <c r="C32" s="1856" t="s">
        <v>262</v>
      </c>
      <c r="D32" s="460">
        <v>40</v>
      </c>
      <c r="E32" s="279">
        <v>52</v>
      </c>
      <c r="F32" s="128">
        <v>21</v>
      </c>
    </row>
    <row r="33" spans="1:6" s="1" customFormat="1" ht="20.25" customHeight="1" x14ac:dyDescent="0.2">
      <c r="A33" s="19"/>
      <c r="B33" s="1853"/>
      <c r="C33" s="1857"/>
      <c r="D33" s="463"/>
      <c r="E33" s="442"/>
      <c r="F33" s="444">
        <f>F32/E32</f>
        <v>0.40384615384615385</v>
      </c>
    </row>
    <row r="34" spans="1:6" s="1" customFormat="1" ht="20.25" customHeight="1" x14ac:dyDescent="0.2">
      <c r="A34" s="19"/>
      <c r="B34" s="1853"/>
      <c r="C34" s="1856" t="s">
        <v>263</v>
      </c>
      <c r="D34" s="460">
        <v>27</v>
      </c>
      <c r="E34" s="279">
        <v>43</v>
      </c>
      <c r="F34" s="128">
        <v>22</v>
      </c>
    </row>
    <row r="35" spans="1:6" s="1" customFormat="1" ht="20.25" customHeight="1" x14ac:dyDescent="0.2">
      <c r="A35" s="19"/>
      <c r="B35" s="1853"/>
      <c r="C35" s="1857"/>
      <c r="D35" s="463"/>
      <c r="E35" s="442"/>
      <c r="F35" s="444">
        <f>F34/E34</f>
        <v>0.51162790697674421</v>
      </c>
    </row>
    <row r="36" spans="1:6" s="1" customFormat="1" ht="20.25" customHeight="1" x14ac:dyDescent="0.2">
      <c r="A36" s="19"/>
      <c r="B36" s="1853"/>
      <c r="C36" s="1856" t="s">
        <v>264</v>
      </c>
      <c r="D36" s="451">
        <v>40</v>
      </c>
      <c r="E36" s="279">
        <v>528</v>
      </c>
      <c r="F36" s="128">
        <v>141</v>
      </c>
    </row>
    <row r="37" spans="1:6" s="1" customFormat="1" ht="20.25" customHeight="1" thickBot="1" x14ac:dyDescent="0.25">
      <c r="A37" s="19"/>
      <c r="B37" s="1853"/>
      <c r="C37" s="1857"/>
      <c r="D37" s="460"/>
      <c r="E37" s="461"/>
      <c r="F37" s="462">
        <f>F36/E36</f>
        <v>0.26704545454545453</v>
      </c>
    </row>
    <row r="38" spans="1:6" s="1" customFormat="1" ht="20.25" customHeight="1" thickTop="1" x14ac:dyDescent="0.2">
      <c r="A38" s="19"/>
      <c r="B38" s="1853"/>
      <c r="C38" s="275" t="s">
        <v>265</v>
      </c>
      <c r="D38" s="276">
        <f>D28+D30+D32+D34</f>
        <v>298</v>
      </c>
      <c r="E38" s="466">
        <f>E28+E30+E32+E34</f>
        <v>148</v>
      </c>
      <c r="F38" s="305">
        <f>F28+F30+F32+F34</f>
        <v>74</v>
      </c>
    </row>
    <row r="39" spans="1:6" s="1" customFormat="1" ht="20.25" customHeight="1" x14ac:dyDescent="0.2">
      <c r="A39" s="19"/>
      <c r="B39" s="1853"/>
      <c r="C39" s="1153" t="s">
        <v>266</v>
      </c>
      <c r="D39" s="463"/>
      <c r="E39" s="464"/>
      <c r="F39" s="465">
        <f>F38/E38</f>
        <v>0.5</v>
      </c>
    </row>
    <row r="40" spans="1:6" s="1" customFormat="1" ht="20.25" customHeight="1" x14ac:dyDescent="0.2">
      <c r="A40" s="19"/>
      <c r="B40" s="1853"/>
      <c r="C40" s="273" t="s">
        <v>265</v>
      </c>
      <c r="D40" s="277">
        <f>D30+D32+D34+D36</f>
        <v>157</v>
      </c>
      <c r="E40" s="467">
        <f>E30+E32+E34+E36</f>
        <v>644</v>
      </c>
      <c r="F40" s="916">
        <f>F30+F32+F34+F36</f>
        <v>196</v>
      </c>
    </row>
    <row r="41" spans="1:6" s="1" customFormat="1" ht="20.25" customHeight="1" thickBot="1" x14ac:dyDescent="0.25">
      <c r="A41" s="19"/>
      <c r="B41" s="1859"/>
      <c r="C41" s="1153" t="s">
        <v>267</v>
      </c>
      <c r="D41" s="463"/>
      <c r="E41" s="468"/>
      <c r="F41" s="469">
        <f>F40/E40</f>
        <v>0.30434782608695654</v>
      </c>
    </row>
    <row r="42" spans="1:6" s="1" customFormat="1" x14ac:dyDescent="0.2">
      <c r="A42" s="19"/>
      <c r="B42" s="22"/>
      <c r="C42" s="27"/>
      <c r="D42" s="23"/>
      <c r="E42" s="270"/>
    </row>
    <row r="43" spans="1:6" s="328" customFormat="1" x14ac:dyDescent="0.2">
      <c r="A43" s="327"/>
    </row>
    <row r="44" spans="1:6" s="1" customFormat="1" x14ac:dyDescent="0.2">
      <c r="A44" s="19"/>
      <c r="B44" s="44"/>
      <c r="E44" s="86"/>
      <c r="F44" s="86"/>
    </row>
    <row r="45" spans="1:6" s="1" customFormat="1" x14ac:dyDescent="0.2">
      <c r="A45" s="19"/>
      <c r="B45" s="44"/>
      <c r="E45" s="86"/>
      <c r="F45" s="86"/>
    </row>
    <row r="46" spans="1:6" s="1" customFormat="1" x14ac:dyDescent="0.2">
      <c r="A46" s="19"/>
      <c r="B46" s="44"/>
      <c r="D46" s="7"/>
      <c r="E46" s="7"/>
      <c r="F46" s="7"/>
    </row>
    <row r="47" spans="1:6" s="1" customFormat="1" x14ac:dyDescent="0.2">
      <c r="A47" s="19"/>
      <c r="B47" s="44"/>
      <c r="D47" s="7"/>
      <c r="E47" s="7"/>
      <c r="F47" s="7"/>
    </row>
    <row r="48" spans="1:6" s="1" customFormat="1" x14ac:dyDescent="0.2">
      <c r="A48" s="19"/>
      <c r="B48" s="19"/>
      <c r="E48" s="86"/>
      <c r="F48" s="86"/>
    </row>
    <row r="49" spans="1:6" s="322" customFormat="1" x14ac:dyDescent="0.2">
      <c r="A49" s="325"/>
      <c r="B49" s="325"/>
      <c r="C49" s="325"/>
      <c r="D49" s="325"/>
      <c r="E49" s="325"/>
      <c r="F49" s="325"/>
    </row>
    <row r="50" spans="1:6" s="322" customFormat="1" x14ac:dyDescent="0.2">
      <c r="A50" s="325"/>
      <c r="B50" s="325"/>
      <c r="C50" s="325"/>
      <c r="D50" s="325"/>
      <c r="E50" s="325"/>
      <c r="F50" s="325"/>
    </row>
    <row r="51" spans="1:6" s="1" customFormat="1" x14ac:dyDescent="0.2">
      <c r="A51" s="19"/>
      <c r="B51" s="19"/>
      <c r="C51" s="19"/>
      <c r="D51" s="19"/>
      <c r="E51" s="19"/>
      <c r="F51" s="19"/>
    </row>
    <row r="52" spans="1:6" s="1" customFormat="1" x14ac:dyDescent="0.2">
      <c r="A52" s="19"/>
      <c r="B52" s="19"/>
      <c r="C52" s="19"/>
      <c r="D52" s="331"/>
      <c r="E52" s="331"/>
      <c r="F52" s="331"/>
    </row>
    <row r="53" spans="1:6" s="1" customFormat="1" x14ac:dyDescent="0.2">
      <c r="A53" s="19"/>
      <c r="B53" s="19"/>
      <c r="C53" s="19"/>
      <c r="D53" s="331"/>
      <c r="E53" s="331"/>
      <c r="F53" s="331"/>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1E69-3F3A-42A1-B5C0-85E36E1866E2}">
  <sheetPr>
    <tabColor rgb="FF00B0F0"/>
    <pageSetUpPr fitToPage="1"/>
  </sheetPr>
  <dimension ref="B1:M51"/>
  <sheetViews>
    <sheetView view="pageBreakPreview" zoomScaleNormal="100" zoomScaleSheetLayoutView="100" workbookViewId="0"/>
  </sheetViews>
  <sheetFormatPr defaultRowHeight="13.2" x14ac:dyDescent="0.2"/>
  <cols>
    <col min="2" max="2" width="5.33203125" customWidth="1"/>
    <col min="3" max="3" width="16.88671875" customWidth="1"/>
    <col min="4" max="4" width="10.33203125" customWidth="1"/>
    <col min="5" max="13" width="19.6640625" customWidth="1"/>
  </cols>
  <sheetData>
    <row r="1" spans="2:12" x14ac:dyDescent="0.2">
      <c r="B1" s="1" t="s">
        <v>848</v>
      </c>
    </row>
    <row r="2" spans="2:12" ht="9.75" customHeight="1" x14ac:dyDescent="0.2"/>
    <row r="3" spans="2:12" x14ac:dyDescent="0.2">
      <c r="J3" s="42" t="s">
        <v>152</v>
      </c>
    </row>
    <row r="4" spans="2:12" x14ac:dyDescent="0.2">
      <c r="J4" s="42" t="s">
        <v>293</v>
      </c>
    </row>
    <row r="5" spans="2:12" ht="8.25" customHeight="1" x14ac:dyDescent="0.2"/>
    <row r="6" spans="2:12" ht="13.8" thickBot="1" x14ac:dyDescent="0.25">
      <c r="K6" s="2" t="s">
        <v>155</v>
      </c>
    </row>
    <row r="7" spans="2:12" x14ac:dyDescent="0.2">
      <c r="B7" s="1969"/>
      <c r="C7" s="1969"/>
      <c r="D7" s="1991" t="s">
        <v>299</v>
      </c>
      <c r="E7" s="1992" t="s">
        <v>764</v>
      </c>
      <c r="F7" s="1983" t="s">
        <v>765</v>
      </c>
      <c r="G7" s="1983" t="s">
        <v>766</v>
      </c>
      <c r="H7" s="1983" t="s">
        <v>767</v>
      </c>
      <c r="I7" s="1983" t="s">
        <v>768</v>
      </c>
      <c r="J7" s="1985" t="s">
        <v>671</v>
      </c>
      <c r="K7" s="1987" t="s">
        <v>317</v>
      </c>
    </row>
    <row r="8" spans="2:12" ht="61.5" customHeight="1" x14ac:dyDescent="0.2">
      <c r="B8" s="1969"/>
      <c r="C8" s="1969"/>
      <c r="D8" s="1991"/>
      <c r="E8" s="1993"/>
      <c r="F8" s="1984"/>
      <c r="G8" s="1984"/>
      <c r="H8" s="1984"/>
      <c r="I8" s="1984"/>
      <c r="J8" s="1986"/>
      <c r="K8" s="1988"/>
      <c r="L8" s="7"/>
    </row>
    <row r="9" spans="2:12" ht="21.75" customHeight="1" x14ac:dyDescent="0.2">
      <c r="B9" s="1849" t="s">
        <v>167</v>
      </c>
      <c r="C9" s="1989"/>
      <c r="D9" s="501">
        <f>SUM(D11:D21)</f>
        <v>425</v>
      </c>
      <c r="E9" s="589">
        <f>E11+E13+E15+E17+E19+E21</f>
        <v>112</v>
      </c>
      <c r="F9" s="501">
        <f t="shared" ref="F9:K9" si="0">F11+F13+F15+F17+F19+F21</f>
        <v>58</v>
      </c>
      <c r="G9" s="501">
        <f t="shared" si="0"/>
        <v>160</v>
      </c>
      <c r="H9" s="501">
        <f t="shared" si="0"/>
        <v>21</v>
      </c>
      <c r="I9" s="501">
        <f>I11+I13+I15+I17+I19+I21</f>
        <v>136</v>
      </c>
      <c r="J9" s="503">
        <f t="shared" si="0"/>
        <v>7</v>
      </c>
      <c r="K9" s="504">
        <f t="shared" si="0"/>
        <v>138</v>
      </c>
      <c r="L9" s="291"/>
    </row>
    <row r="10" spans="2:12" s="291" customFormat="1" ht="21.75" customHeight="1" thickBot="1" x14ac:dyDescent="0.25">
      <c r="B10" s="1850"/>
      <c r="C10" s="1990"/>
      <c r="D10" s="1291"/>
      <c r="E10" s="1292">
        <f>E9/$D$9</f>
        <v>0.2635294117647059</v>
      </c>
      <c r="F10" s="1291">
        <f t="shared" ref="F10:K10" si="1">F9/$D$9</f>
        <v>0.13647058823529412</v>
      </c>
      <c r="G10" s="1291">
        <f t="shared" si="1"/>
        <v>0.37647058823529411</v>
      </c>
      <c r="H10" s="1291">
        <f t="shared" si="1"/>
        <v>4.9411764705882349E-2</v>
      </c>
      <c r="I10" s="1291">
        <f t="shared" si="1"/>
        <v>0.32</v>
      </c>
      <c r="J10" s="1293">
        <f t="shared" si="1"/>
        <v>1.6470588235294119E-2</v>
      </c>
      <c r="K10" s="1308">
        <f t="shared" si="1"/>
        <v>0.32470588235294118</v>
      </c>
      <c r="L10"/>
    </row>
    <row r="11" spans="2:12" ht="21.75" customHeight="1" thickTop="1" x14ac:dyDescent="0.2">
      <c r="B11" s="1852" t="s">
        <v>251</v>
      </c>
      <c r="C11" s="1980" t="s">
        <v>169</v>
      </c>
      <c r="D11" s="509">
        <v>54</v>
      </c>
      <c r="E11" s="590">
        <v>20</v>
      </c>
      <c r="F11" s="509">
        <v>2</v>
      </c>
      <c r="G11" s="509">
        <v>26</v>
      </c>
      <c r="H11" s="509">
        <v>0</v>
      </c>
      <c r="I11" s="509">
        <v>19</v>
      </c>
      <c r="J11" s="1135">
        <v>1</v>
      </c>
      <c r="K11" s="591">
        <v>15</v>
      </c>
      <c r="L11" s="343"/>
    </row>
    <row r="12" spans="2:12" s="291" customFormat="1" ht="21.75" customHeight="1" x14ac:dyDescent="0.2">
      <c r="B12" s="1853"/>
      <c r="C12" s="1936"/>
      <c r="D12" s="1291"/>
      <c r="E12" s="1292">
        <f>E11/D11</f>
        <v>0.37037037037037035</v>
      </c>
      <c r="F12" s="1291">
        <f t="shared" ref="F12:G12" si="2">F11/$D$11</f>
        <v>3.7037037037037035E-2</v>
      </c>
      <c r="G12" s="1291">
        <f t="shared" si="2"/>
        <v>0.48148148148148145</v>
      </c>
      <c r="H12" s="1291">
        <f>H11/$D$11</f>
        <v>0</v>
      </c>
      <c r="I12" s="1291">
        <f>I11/$D$11</f>
        <v>0.35185185185185186</v>
      </c>
      <c r="J12" s="1294">
        <f t="shared" ref="J12" si="3">J11/$D$11</f>
        <v>1.8518518518518517E-2</v>
      </c>
      <c r="K12" s="1308">
        <f>K11/$D$11</f>
        <v>0.27777777777777779</v>
      </c>
      <c r="L12" s="343"/>
    </row>
    <row r="13" spans="2:12" ht="21.75" customHeight="1" x14ac:dyDescent="0.2">
      <c r="B13" s="1853"/>
      <c r="C13" s="1862" t="s">
        <v>170</v>
      </c>
      <c r="D13" s="501">
        <v>76</v>
      </c>
      <c r="E13" s="589">
        <v>14</v>
      </c>
      <c r="F13" s="501">
        <v>11</v>
      </c>
      <c r="G13" s="501">
        <v>21</v>
      </c>
      <c r="H13" s="501">
        <v>5</v>
      </c>
      <c r="I13" s="501">
        <v>26</v>
      </c>
      <c r="J13" s="503">
        <v>1</v>
      </c>
      <c r="K13" s="504">
        <v>27</v>
      </c>
    </row>
    <row r="14" spans="2:12" s="291" customFormat="1" ht="21.75" customHeight="1" x14ac:dyDescent="0.2">
      <c r="B14" s="1853"/>
      <c r="C14" s="1862"/>
      <c r="D14" s="1295"/>
      <c r="E14" s="1292">
        <f>E13/D13</f>
        <v>0.18421052631578946</v>
      </c>
      <c r="F14" s="1291">
        <f>F13/$D$13</f>
        <v>0.14473684210526316</v>
      </c>
      <c r="G14" s="1291">
        <f t="shared" ref="G14:K14" si="4">G13/$D$13</f>
        <v>0.27631578947368424</v>
      </c>
      <c r="H14" s="1291">
        <f t="shared" si="4"/>
        <v>6.5789473684210523E-2</v>
      </c>
      <c r="I14" s="1291">
        <f t="shared" si="4"/>
        <v>0.34210526315789475</v>
      </c>
      <c r="J14" s="1294">
        <f t="shared" si="4"/>
        <v>1.3157894736842105E-2</v>
      </c>
      <c r="K14" s="1308">
        <f t="shared" si="4"/>
        <v>0.35526315789473684</v>
      </c>
      <c r="L14" s="344"/>
    </row>
    <row r="15" spans="2:12" ht="21.75" customHeight="1" x14ac:dyDescent="0.2">
      <c r="B15" s="1853"/>
      <c r="C15" s="1940" t="s">
        <v>254</v>
      </c>
      <c r="D15" s="501">
        <v>28</v>
      </c>
      <c r="E15" s="589">
        <v>8</v>
      </c>
      <c r="F15" s="501">
        <v>1</v>
      </c>
      <c r="G15" s="501">
        <v>12</v>
      </c>
      <c r="H15" s="501">
        <v>4</v>
      </c>
      <c r="I15" s="501">
        <v>8</v>
      </c>
      <c r="J15" s="503">
        <v>0</v>
      </c>
      <c r="K15" s="504">
        <v>8</v>
      </c>
      <c r="L15" s="344"/>
    </row>
    <row r="16" spans="2:12" s="291" customFormat="1" ht="21.75" customHeight="1" x14ac:dyDescent="0.2">
      <c r="B16" s="1853"/>
      <c r="C16" s="1900"/>
      <c r="D16" s="1295"/>
      <c r="E16" s="1292">
        <f>E15/D15</f>
        <v>0.2857142857142857</v>
      </c>
      <c r="F16" s="1291">
        <f t="shared" ref="F16:J16" si="5">F15/$D$15</f>
        <v>3.5714285714285712E-2</v>
      </c>
      <c r="G16" s="1291">
        <f t="shared" si="5"/>
        <v>0.42857142857142855</v>
      </c>
      <c r="H16" s="1291">
        <f t="shared" si="5"/>
        <v>0.14285714285714285</v>
      </c>
      <c r="I16" s="1291">
        <f t="shared" si="5"/>
        <v>0.2857142857142857</v>
      </c>
      <c r="J16" s="1294">
        <f t="shared" si="5"/>
        <v>0</v>
      </c>
      <c r="K16" s="1308">
        <f>K15/$D$15</f>
        <v>0.2857142857142857</v>
      </c>
      <c r="L16" s="344"/>
    </row>
    <row r="17" spans="2:12" ht="21.75" customHeight="1" x14ac:dyDescent="0.2">
      <c r="B17" s="1853"/>
      <c r="C17" s="1981" t="s">
        <v>307</v>
      </c>
      <c r="D17" s="501">
        <v>89</v>
      </c>
      <c r="E17" s="589">
        <v>26</v>
      </c>
      <c r="F17" s="501">
        <v>8</v>
      </c>
      <c r="G17" s="501">
        <v>22</v>
      </c>
      <c r="H17" s="501">
        <v>1</v>
      </c>
      <c r="I17" s="501">
        <v>33</v>
      </c>
      <c r="J17" s="503">
        <v>0</v>
      </c>
      <c r="K17" s="504">
        <v>32</v>
      </c>
      <c r="L17" s="344"/>
    </row>
    <row r="18" spans="2:12" s="291" customFormat="1" ht="21.75" customHeight="1" x14ac:dyDescent="0.2">
      <c r="B18" s="1853"/>
      <c r="C18" s="1981"/>
      <c r="D18" s="1295"/>
      <c r="E18" s="1292">
        <f>E17/D17</f>
        <v>0.29213483146067415</v>
      </c>
      <c r="F18" s="1291">
        <f t="shared" ref="F18:K18" si="6">F17/$D$17</f>
        <v>8.98876404494382E-2</v>
      </c>
      <c r="G18" s="1291">
        <f t="shared" si="6"/>
        <v>0.24719101123595505</v>
      </c>
      <c r="H18" s="1291">
        <f t="shared" si="6"/>
        <v>1.1235955056179775E-2</v>
      </c>
      <c r="I18" s="1291">
        <f t="shared" si="6"/>
        <v>0.3707865168539326</v>
      </c>
      <c r="J18" s="1294">
        <f t="shared" si="6"/>
        <v>0</v>
      </c>
      <c r="K18" s="1308">
        <f t="shared" si="6"/>
        <v>0.3595505617977528</v>
      </c>
      <c r="L18" s="344"/>
    </row>
    <row r="19" spans="2:12" ht="21.75" customHeight="1" x14ac:dyDescent="0.2">
      <c r="B19" s="1853"/>
      <c r="C19" s="1862" t="s">
        <v>308</v>
      </c>
      <c r="D19" s="501">
        <v>16</v>
      </c>
      <c r="E19" s="589">
        <v>7</v>
      </c>
      <c r="F19" s="501">
        <v>8</v>
      </c>
      <c r="G19" s="501">
        <v>10</v>
      </c>
      <c r="H19" s="501">
        <v>4</v>
      </c>
      <c r="I19" s="501">
        <v>5</v>
      </c>
      <c r="J19" s="503">
        <v>1</v>
      </c>
      <c r="K19" s="504">
        <v>3</v>
      </c>
    </row>
    <row r="20" spans="2:12" s="291" customFormat="1" ht="21.75" customHeight="1" x14ac:dyDescent="0.2">
      <c r="B20" s="1853"/>
      <c r="C20" s="1862"/>
      <c r="D20" s="1295"/>
      <c r="E20" s="1292">
        <f>E19/D19</f>
        <v>0.4375</v>
      </c>
      <c r="F20" s="1291">
        <f t="shared" ref="F20:K20" si="7">F19/$D$19</f>
        <v>0.5</v>
      </c>
      <c r="G20" s="1291">
        <f t="shared" si="7"/>
        <v>0.625</v>
      </c>
      <c r="H20" s="1291">
        <f t="shared" si="7"/>
        <v>0.25</v>
      </c>
      <c r="I20" s="1291">
        <f t="shared" si="7"/>
        <v>0.3125</v>
      </c>
      <c r="J20" s="1294">
        <f t="shared" si="7"/>
        <v>6.25E-2</v>
      </c>
      <c r="K20" s="1308">
        <f t="shared" si="7"/>
        <v>0.1875</v>
      </c>
      <c r="L20"/>
    </row>
    <row r="21" spans="2:12" ht="21.75" customHeight="1" x14ac:dyDescent="0.2">
      <c r="B21" s="1853"/>
      <c r="C21" s="1863" t="s">
        <v>174</v>
      </c>
      <c r="D21" s="501">
        <v>162</v>
      </c>
      <c r="E21" s="589">
        <v>37</v>
      </c>
      <c r="F21" s="501">
        <v>28</v>
      </c>
      <c r="G21" s="501">
        <v>69</v>
      </c>
      <c r="H21" s="501">
        <v>7</v>
      </c>
      <c r="I21" s="501">
        <v>45</v>
      </c>
      <c r="J21" s="503">
        <v>4</v>
      </c>
      <c r="K21" s="504">
        <v>53</v>
      </c>
    </row>
    <row r="22" spans="2:12" s="291" customFormat="1" ht="21.75" customHeight="1" thickBot="1" x14ac:dyDescent="0.25">
      <c r="B22" s="1854"/>
      <c r="C22" s="1982"/>
      <c r="D22" s="1296"/>
      <c r="E22" s="1297">
        <f>E21/D21</f>
        <v>0.22839506172839505</v>
      </c>
      <c r="F22" s="1296">
        <f t="shared" ref="F22:K22" si="8">F21/$D$21</f>
        <v>0.1728395061728395</v>
      </c>
      <c r="G22" s="1296">
        <f t="shared" si="8"/>
        <v>0.42592592592592593</v>
      </c>
      <c r="H22" s="1296">
        <f t="shared" si="8"/>
        <v>4.3209876543209874E-2</v>
      </c>
      <c r="I22" s="1296">
        <f t="shared" si="8"/>
        <v>0.27777777777777779</v>
      </c>
      <c r="J22" s="1293">
        <f t="shared" si="8"/>
        <v>2.4691358024691357E-2</v>
      </c>
      <c r="K22" s="1202">
        <f t="shared" si="8"/>
        <v>0.3271604938271605</v>
      </c>
      <c r="L22"/>
    </row>
    <row r="23" spans="2:12" ht="21.75" customHeight="1" thickTop="1" x14ac:dyDescent="0.2">
      <c r="B23" s="1852" t="s">
        <v>283</v>
      </c>
      <c r="C23" s="1860" t="s">
        <v>176</v>
      </c>
      <c r="D23" s="501">
        <v>87</v>
      </c>
      <c r="E23" s="590">
        <v>15</v>
      </c>
      <c r="F23" s="509">
        <v>6</v>
      </c>
      <c r="G23" s="509">
        <v>16</v>
      </c>
      <c r="H23" s="509">
        <v>1</v>
      </c>
      <c r="I23" s="509">
        <v>22</v>
      </c>
      <c r="J23" s="1135">
        <v>3</v>
      </c>
      <c r="K23" s="591">
        <v>44</v>
      </c>
    </row>
    <row r="24" spans="2:12" s="291" customFormat="1" ht="21.75" customHeight="1" x14ac:dyDescent="0.2">
      <c r="B24" s="1853"/>
      <c r="C24" s="1861"/>
      <c r="D24" s="1182"/>
      <c r="E24" s="1292">
        <f>E23/D23</f>
        <v>0.17241379310344829</v>
      </c>
      <c r="F24" s="1291">
        <f t="shared" ref="F24:K24" si="9">F23/$D$23</f>
        <v>6.8965517241379309E-2</v>
      </c>
      <c r="G24" s="1291">
        <f t="shared" si="9"/>
        <v>0.18390804597701149</v>
      </c>
      <c r="H24" s="1291">
        <f>H23/$D$23</f>
        <v>1.1494252873563218E-2</v>
      </c>
      <c r="I24" s="1291">
        <f t="shared" si="9"/>
        <v>0.25287356321839083</v>
      </c>
      <c r="J24" s="1294">
        <f t="shared" si="9"/>
        <v>3.4482758620689655E-2</v>
      </c>
      <c r="K24" s="1308">
        <f t="shared" si="9"/>
        <v>0.50574712643678166</v>
      </c>
      <c r="L24"/>
    </row>
    <row r="25" spans="2:12" ht="21.75" customHeight="1" x14ac:dyDescent="0.2">
      <c r="B25" s="1853"/>
      <c r="C25" s="1862" t="s">
        <v>177</v>
      </c>
      <c r="D25" s="501">
        <v>181</v>
      </c>
      <c r="E25" s="589">
        <v>51</v>
      </c>
      <c r="F25" s="501">
        <v>17</v>
      </c>
      <c r="G25" s="501">
        <v>64</v>
      </c>
      <c r="H25" s="501">
        <v>4</v>
      </c>
      <c r="I25" s="501">
        <v>57</v>
      </c>
      <c r="J25" s="503">
        <v>3</v>
      </c>
      <c r="K25" s="504">
        <v>59</v>
      </c>
    </row>
    <row r="26" spans="2:12" s="291" customFormat="1" ht="21.75" customHeight="1" x14ac:dyDescent="0.2">
      <c r="B26" s="1853"/>
      <c r="C26" s="1862"/>
      <c r="D26" s="1295"/>
      <c r="E26" s="1292">
        <f>E25/D25</f>
        <v>0.28176795580110497</v>
      </c>
      <c r="F26" s="1291">
        <f t="shared" ref="F26:K26" si="10">F25/$D$25</f>
        <v>9.3922651933701654E-2</v>
      </c>
      <c r="G26" s="1291">
        <f t="shared" si="10"/>
        <v>0.35359116022099446</v>
      </c>
      <c r="H26" s="1291">
        <f t="shared" si="10"/>
        <v>2.2099447513812154E-2</v>
      </c>
      <c r="I26" s="1291">
        <f t="shared" si="10"/>
        <v>0.31491712707182318</v>
      </c>
      <c r="J26" s="1294">
        <f t="shared" si="10"/>
        <v>1.6574585635359115E-2</v>
      </c>
      <c r="K26" s="1308">
        <f t="shared" si="10"/>
        <v>0.32596685082872928</v>
      </c>
      <c r="L26"/>
    </row>
    <row r="27" spans="2:12" ht="21.75" customHeight="1" x14ac:dyDescent="0.2">
      <c r="B27" s="1853"/>
      <c r="C27" s="1862" t="s">
        <v>178</v>
      </c>
      <c r="D27" s="501">
        <v>50</v>
      </c>
      <c r="E27" s="589">
        <v>14</v>
      </c>
      <c r="F27" s="501">
        <v>7</v>
      </c>
      <c r="G27" s="501">
        <v>25</v>
      </c>
      <c r="H27" s="501">
        <v>0</v>
      </c>
      <c r="I27" s="501">
        <v>22</v>
      </c>
      <c r="J27" s="503">
        <v>0</v>
      </c>
      <c r="K27" s="504">
        <v>11</v>
      </c>
    </row>
    <row r="28" spans="2:12" s="291" customFormat="1" ht="21.75" customHeight="1" x14ac:dyDescent="0.2">
      <c r="B28" s="1853"/>
      <c r="C28" s="1862"/>
      <c r="D28" s="1295"/>
      <c r="E28" s="1292">
        <f>E27/D27</f>
        <v>0.28000000000000003</v>
      </c>
      <c r="F28" s="1291">
        <f>F27/$D$27</f>
        <v>0.14000000000000001</v>
      </c>
      <c r="G28" s="1291">
        <f t="shared" ref="G28:K28" si="11">G27/$D$27</f>
        <v>0.5</v>
      </c>
      <c r="H28" s="1291">
        <f t="shared" si="11"/>
        <v>0</v>
      </c>
      <c r="I28" s="1291">
        <f t="shared" si="11"/>
        <v>0.44</v>
      </c>
      <c r="J28" s="1294">
        <f t="shared" si="11"/>
        <v>0</v>
      </c>
      <c r="K28" s="1308">
        <f t="shared" si="11"/>
        <v>0.22</v>
      </c>
      <c r="L28"/>
    </row>
    <row r="29" spans="2:12" ht="21.75" customHeight="1" x14ac:dyDescent="0.2">
      <c r="B29" s="1853"/>
      <c r="C29" s="1862" t="s">
        <v>179</v>
      </c>
      <c r="D29" s="501">
        <v>40</v>
      </c>
      <c r="E29" s="589">
        <v>11</v>
      </c>
      <c r="F29" s="501">
        <v>6</v>
      </c>
      <c r="G29" s="501">
        <v>18</v>
      </c>
      <c r="H29" s="501">
        <v>0</v>
      </c>
      <c r="I29" s="501">
        <v>14</v>
      </c>
      <c r="J29" s="503">
        <v>0</v>
      </c>
      <c r="K29" s="504">
        <v>9</v>
      </c>
    </row>
    <row r="30" spans="2:12" s="291" customFormat="1" ht="21.75" customHeight="1" x14ac:dyDescent="0.2">
      <c r="B30" s="1853"/>
      <c r="C30" s="1862"/>
      <c r="D30" s="1295"/>
      <c r="E30" s="1292">
        <f>E29/D29</f>
        <v>0.27500000000000002</v>
      </c>
      <c r="F30" s="1291">
        <f t="shared" ref="F30:K30" si="12">F29/$D$29</f>
        <v>0.15</v>
      </c>
      <c r="G30" s="1291">
        <f t="shared" si="12"/>
        <v>0.45</v>
      </c>
      <c r="H30" s="1291">
        <f t="shared" si="12"/>
        <v>0</v>
      </c>
      <c r="I30" s="1291">
        <f t="shared" si="12"/>
        <v>0.35</v>
      </c>
      <c r="J30" s="1294">
        <f t="shared" si="12"/>
        <v>0</v>
      </c>
      <c r="K30" s="1308">
        <f t="shared" si="12"/>
        <v>0.22500000000000001</v>
      </c>
      <c r="L30"/>
    </row>
    <row r="31" spans="2:12" ht="21.75" customHeight="1" x14ac:dyDescent="0.2">
      <c r="B31" s="1853"/>
      <c r="C31" s="1862" t="s">
        <v>180</v>
      </c>
      <c r="D31" s="501">
        <v>27</v>
      </c>
      <c r="E31" s="589">
        <v>7</v>
      </c>
      <c r="F31" s="501">
        <v>4</v>
      </c>
      <c r="G31" s="501">
        <v>15</v>
      </c>
      <c r="H31" s="501">
        <v>4</v>
      </c>
      <c r="I31" s="501">
        <v>6</v>
      </c>
      <c r="J31" s="503">
        <v>0</v>
      </c>
      <c r="K31" s="504">
        <v>8</v>
      </c>
    </row>
    <row r="32" spans="2:12" s="291" customFormat="1" ht="21.75" customHeight="1" x14ac:dyDescent="0.2">
      <c r="B32" s="1853"/>
      <c r="C32" s="1862"/>
      <c r="D32" s="1295"/>
      <c r="E32" s="1292">
        <f>E31/D31</f>
        <v>0.25925925925925924</v>
      </c>
      <c r="F32" s="1291">
        <f t="shared" ref="F32:K32" si="13">F31/$D$31</f>
        <v>0.14814814814814814</v>
      </c>
      <c r="G32" s="1291">
        <f t="shared" si="13"/>
        <v>0.55555555555555558</v>
      </c>
      <c r="H32" s="1291">
        <f t="shared" si="13"/>
        <v>0.14814814814814814</v>
      </c>
      <c r="I32" s="1291">
        <f t="shared" si="13"/>
        <v>0.22222222222222221</v>
      </c>
      <c r="J32" s="1294">
        <f t="shared" si="13"/>
        <v>0</v>
      </c>
      <c r="K32" s="1308">
        <f t="shared" si="13"/>
        <v>0.29629629629629628</v>
      </c>
      <c r="L32"/>
    </row>
    <row r="33" spans="2:13" ht="21.75" customHeight="1" x14ac:dyDescent="0.2">
      <c r="B33" s="1853"/>
      <c r="C33" s="1862" t="s">
        <v>181</v>
      </c>
      <c r="D33" s="501">
        <v>40</v>
      </c>
      <c r="E33" s="589">
        <v>14</v>
      </c>
      <c r="F33" s="501">
        <v>18</v>
      </c>
      <c r="G33" s="501">
        <v>22</v>
      </c>
      <c r="H33" s="501">
        <v>12</v>
      </c>
      <c r="I33" s="501">
        <v>15</v>
      </c>
      <c r="J33" s="503">
        <v>1</v>
      </c>
      <c r="K33" s="504">
        <v>7</v>
      </c>
    </row>
    <row r="34" spans="2:13" s="291" customFormat="1" ht="21.75" customHeight="1" thickBot="1" x14ac:dyDescent="0.25">
      <c r="B34" s="1853"/>
      <c r="C34" s="1863"/>
      <c r="D34" s="1291"/>
      <c r="E34" s="1297">
        <f>E33/D33</f>
        <v>0.35</v>
      </c>
      <c r="F34" s="1296">
        <f t="shared" ref="F34:K34" si="14">F33/$D$33</f>
        <v>0.45</v>
      </c>
      <c r="G34" s="1296">
        <f t="shared" si="14"/>
        <v>0.55000000000000004</v>
      </c>
      <c r="H34" s="1296">
        <f t="shared" si="14"/>
        <v>0.3</v>
      </c>
      <c r="I34" s="1296">
        <f t="shared" si="14"/>
        <v>0.375</v>
      </c>
      <c r="J34" s="1293">
        <f t="shared" si="14"/>
        <v>2.5000000000000001E-2</v>
      </c>
      <c r="K34" s="1202">
        <f t="shared" si="14"/>
        <v>0.17499999999999999</v>
      </c>
      <c r="L34"/>
    </row>
    <row r="35" spans="2:13" ht="21.75" customHeight="1" thickTop="1" x14ac:dyDescent="0.2">
      <c r="B35" s="1853"/>
      <c r="C35" s="527" t="s">
        <v>182</v>
      </c>
      <c r="D35" s="276">
        <f>D25+D27+D29+D31</f>
        <v>298</v>
      </c>
      <c r="E35" s="1298">
        <f>E25+E27+E29+E31</f>
        <v>83</v>
      </c>
      <c r="F35" s="1299">
        <f t="shared" ref="F35:K35" si="15">F25+F27+F29+F31</f>
        <v>34</v>
      </c>
      <c r="G35" s="1299">
        <f t="shared" si="15"/>
        <v>122</v>
      </c>
      <c r="H35" s="1299">
        <f t="shared" si="15"/>
        <v>8</v>
      </c>
      <c r="I35" s="1299">
        <f t="shared" si="15"/>
        <v>99</v>
      </c>
      <c r="J35" s="1300">
        <f t="shared" si="15"/>
        <v>3</v>
      </c>
      <c r="K35" s="1309">
        <f t="shared" si="15"/>
        <v>87</v>
      </c>
    </row>
    <row r="36" spans="2:13" s="291" customFormat="1" ht="21.75" customHeight="1" x14ac:dyDescent="0.2">
      <c r="B36" s="1853"/>
      <c r="C36" s="593" t="s">
        <v>183</v>
      </c>
      <c r="D36" s="1301"/>
      <c r="E36" s="1292">
        <f>E35/D35</f>
        <v>0.27852348993288589</v>
      </c>
      <c r="F36" s="1291">
        <f t="shared" ref="F36:K36" si="16">F35/$D$35</f>
        <v>0.11409395973154363</v>
      </c>
      <c r="G36" s="1291">
        <f t="shared" si="16"/>
        <v>0.40939597315436244</v>
      </c>
      <c r="H36" s="1291">
        <f t="shared" si="16"/>
        <v>2.6845637583892617E-2</v>
      </c>
      <c r="I36" s="1291">
        <f t="shared" si="16"/>
        <v>0.33221476510067116</v>
      </c>
      <c r="J36" s="1294">
        <f t="shared" si="16"/>
        <v>1.0067114093959731E-2</v>
      </c>
      <c r="K36" s="1308">
        <f t="shared" si="16"/>
        <v>0.29194630872483224</v>
      </c>
      <c r="L36"/>
    </row>
    <row r="37" spans="2:13" ht="21.75" customHeight="1" x14ac:dyDescent="0.2">
      <c r="B37" s="1853"/>
      <c r="C37" s="43" t="s">
        <v>182</v>
      </c>
      <c r="D37" s="277">
        <f>D27+D29+D31+D33</f>
        <v>157</v>
      </c>
      <c r="E37" s="1302">
        <f t="shared" ref="E37:K37" si="17">E27+E29+E31+E33</f>
        <v>46</v>
      </c>
      <c r="F37" s="1303">
        <f t="shared" si="17"/>
        <v>35</v>
      </c>
      <c r="G37" s="1303">
        <f t="shared" si="17"/>
        <v>80</v>
      </c>
      <c r="H37" s="1303">
        <f t="shared" si="17"/>
        <v>16</v>
      </c>
      <c r="I37" s="1303">
        <f t="shared" si="17"/>
        <v>57</v>
      </c>
      <c r="J37" s="1304">
        <f t="shared" si="17"/>
        <v>1</v>
      </c>
      <c r="K37" s="1310">
        <f t="shared" si="17"/>
        <v>35</v>
      </c>
    </row>
    <row r="38" spans="2:13" s="291" customFormat="1" ht="21.75" customHeight="1" thickBot="1" x14ac:dyDescent="0.25">
      <c r="B38" s="1859"/>
      <c r="C38" s="595" t="s">
        <v>184</v>
      </c>
      <c r="D38" s="1301"/>
      <c r="E38" s="1305">
        <f>E37/D37</f>
        <v>0.2929936305732484</v>
      </c>
      <c r="F38" s="1306">
        <f t="shared" ref="F38:K38" si="18">F37/$D$37</f>
        <v>0.22292993630573249</v>
      </c>
      <c r="G38" s="1306">
        <f t="shared" si="18"/>
        <v>0.50955414012738853</v>
      </c>
      <c r="H38" s="1306">
        <f t="shared" si="18"/>
        <v>0.10191082802547771</v>
      </c>
      <c r="I38" s="1306">
        <f t="shared" si="18"/>
        <v>0.36305732484076431</v>
      </c>
      <c r="J38" s="1307">
        <f t="shared" si="18"/>
        <v>6.369426751592357E-3</v>
      </c>
      <c r="K38" s="1311">
        <f t="shared" si="18"/>
        <v>0.22292993630573249</v>
      </c>
      <c r="L38"/>
    </row>
    <row r="39" spans="2:13" x14ac:dyDescent="0.2">
      <c r="B39" s="96"/>
      <c r="C39" s="287" t="s">
        <v>884</v>
      </c>
      <c r="D39" s="286"/>
      <c r="E39" s="286"/>
      <c r="F39" s="286"/>
      <c r="G39" s="286"/>
      <c r="H39" s="286"/>
      <c r="I39" s="286"/>
      <c r="J39" s="286"/>
      <c r="K39" s="286"/>
      <c r="M39" s="286"/>
    </row>
    <row r="40" spans="2:13" x14ac:dyDescent="0.2">
      <c r="B40" s="1"/>
      <c r="C40" s="1"/>
      <c r="D40" s="1"/>
    </row>
    <row r="41" spans="2:13" x14ac:dyDescent="0.2">
      <c r="B41" s="1"/>
      <c r="C41" s="1"/>
      <c r="D41" s="7"/>
      <c r="E41" s="7"/>
      <c r="F41" s="7"/>
      <c r="G41" s="7"/>
      <c r="H41" s="7"/>
      <c r="I41" s="7"/>
      <c r="J41" s="7"/>
      <c r="K41" s="7"/>
    </row>
    <row r="42" spans="2:13" x14ac:dyDescent="0.2">
      <c r="B42" s="44"/>
      <c r="E42" s="291"/>
      <c r="F42" s="291"/>
      <c r="G42" s="291"/>
      <c r="H42" s="291"/>
      <c r="I42" s="291"/>
      <c r="J42" s="291"/>
      <c r="K42" s="291"/>
    </row>
    <row r="44" spans="2:13" x14ac:dyDescent="0.2">
      <c r="B44" s="1"/>
      <c r="D44" s="343"/>
      <c r="E44" s="343"/>
      <c r="F44" s="343"/>
      <c r="G44" s="343"/>
      <c r="H44" s="343"/>
      <c r="I44" s="343"/>
      <c r="J44" s="343"/>
      <c r="K44" s="343"/>
    </row>
    <row r="45" spans="2:13" x14ac:dyDescent="0.2">
      <c r="B45" s="1"/>
      <c r="D45" s="343"/>
      <c r="E45" s="343"/>
      <c r="F45" s="343"/>
      <c r="G45" s="343"/>
      <c r="H45" s="343"/>
      <c r="I45" s="343"/>
      <c r="J45" s="343"/>
      <c r="K45" s="343"/>
    </row>
    <row r="46" spans="2:13" x14ac:dyDescent="0.2">
      <c r="B46" s="1"/>
    </row>
    <row r="47" spans="2:13" x14ac:dyDescent="0.2">
      <c r="B47" s="332"/>
      <c r="D47" s="344"/>
      <c r="E47" s="344"/>
      <c r="F47" s="344"/>
      <c r="G47" s="344"/>
      <c r="H47" s="344"/>
      <c r="I47" s="344"/>
      <c r="J47" s="344"/>
      <c r="K47" s="344"/>
    </row>
    <row r="48" spans="2:13" x14ac:dyDescent="0.2">
      <c r="D48" s="344"/>
      <c r="E48" s="344"/>
      <c r="F48" s="344"/>
      <c r="G48" s="344"/>
      <c r="H48" s="344"/>
      <c r="I48" s="344"/>
      <c r="J48" s="344"/>
      <c r="K48" s="1312"/>
    </row>
    <row r="49" spans="4:11" x14ac:dyDescent="0.2">
      <c r="D49" s="344"/>
      <c r="E49" s="344"/>
      <c r="F49" s="344"/>
      <c r="G49" s="344"/>
      <c r="H49" s="344"/>
      <c r="I49" s="344"/>
      <c r="J49" s="344"/>
      <c r="K49" s="344"/>
    </row>
    <row r="50" spans="4:11" x14ac:dyDescent="0.2">
      <c r="D50" s="344"/>
      <c r="E50" s="344"/>
      <c r="F50" s="344"/>
      <c r="G50" s="344"/>
      <c r="H50" s="344"/>
      <c r="I50" s="344"/>
      <c r="J50" s="344"/>
      <c r="K50" s="344"/>
    </row>
    <row r="51" spans="4:11" x14ac:dyDescent="0.2">
      <c r="D51" s="344"/>
      <c r="E51" s="344"/>
      <c r="F51" s="344"/>
      <c r="G51" s="344"/>
      <c r="H51" s="344"/>
      <c r="I51" s="344"/>
      <c r="J51" s="344"/>
      <c r="K51" s="344"/>
    </row>
  </sheetData>
  <mergeCells count="24">
    <mergeCell ref="I7:I8"/>
    <mergeCell ref="J7:J8"/>
    <mergeCell ref="K7:K8"/>
    <mergeCell ref="B9:C10"/>
    <mergeCell ref="B7:C8"/>
    <mergeCell ref="D7:D8"/>
    <mergeCell ref="E7:E8"/>
    <mergeCell ref="F7:F8"/>
    <mergeCell ref="G7:G8"/>
    <mergeCell ref="H7:H8"/>
    <mergeCell ref="B11:B22"/>
    <mergeCell ref="C11:C12"/>
    <mergeCell ref="C13:C14"/>
    <mergeCell ref="C15:C16"/>
    <mergeCell ref="C17:C18"/>
    <mergeCell ref="C19:C20"/>
    <mergeCell ref="C21:C22"/>
    <mergeCell ref="B23:B38"/>
    <mergeCell ref="C23:C24"/>
    <mergeCell ref="C25:C26"/>
    <mergeCell ref="C27:C28"/>
    <mergeCell ref="C29:C30"/>
    <mergeCell ref="C31:C32"/>
    <mergeCell ref="C33:C34"/>
  </mergeCells>
  <phoneticPr fontId="2"/>
  <pageMargins left="0.77" right="0.25" top="0.61" bottom="0.46" header="0.3" footer="0.3"/>
  <pageSetup paperSize="9" scale="55"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6C3C-5531-4A05-B059-8EAD5A7AE34A}">
  <sheetPr codeName="Sheet48">
    <tabColor rgb="FF00B0F0"/>
    <pageSetUpPr fitToPage="1"/>
  </sheetPr>
  <dimension ref="B1:M51"/>
  <sheetViews>
    <sheetView view="pageBreakPreview" zoomScale="92" zoomScaleNormal="100" zoomScaleSheetLayoutView="92" workbookViewId="0"/>
  </sheetViews>
  <sheetFormatPr defaultRowHeight="13.2" x14ac:dyDescent="0.2"/>
  <cols>
    <col min="2" max="2" width="5.33203125" customWidth="1"/>
    <col min="3" max="3" width="16.88671875" customWidth="1"/>
    <col min="4" max="4" width="10.33203125" customWidth="1"/>
    <col min="5" max="13" width="19.6640625" customWidth="1"/>
  </cols>
  <sheetData>
    <row r="1" spans="2:13" x14ac:dyDescent="0.2">
      <c r="B1" s="1" t="s">
        <v>822</v>
      </c>
    </row>
    <row r="2" spans="2:13" ht="9.75" customHeight="1" x14ac:dyDescent="0.2"/>
    <row r="3" spans="2:13" x14ac:dyDescent="0.2">
      <c r="L3" s="42" t="s">
        <v>152</v>
      </c>
    </row>
    <row r="4" spans="2:13" x14ac:dyDescent="0.2">
      <c r="L4" s="42" t="s">
        <v>293</v>
      </c>
    </row>
    <row r="5" spans="2:13" ht="8.25" customHeight="1" x14ac:dyDescent="0.2"/>
    <row r="6" spans="2:13" ht="13.8" thickBot="1" x14ac:dyDescent="0.25">
      <c r="M6" s="2" t="s">
        <v>155</v>
      </c>
    </row>
    <row r="7" spans="2:13" x14ac:dyDescent="0.2">
      <c r="B7" s="1969"/>
      <c r="C7" s="1969"/>
      <c r="D7" s="1991" t="s">
        <v>299</v>
      </c>
      <c r="E7" s="1992" t="s">
        <v>740</v>
      </c>
      <c r="F7" s="1983" t="s">
        <v>741</v>
      </c>
      <c r="G7" s="1983" t="s">
        <v>999</v>
      </c>
      <c r="H7" s="1983" t="s">
        <v>742</v>
      </c>
      <c r="I7" s="1983" t="s">
        <v>743</v>
      </c>
      <c r="J7" s="1985" t="s">
        <v>744</v>
      </c>
      <c r="K7" s="1996" t="s">
        <v>745</v>
      </c>
      <c r="L7" s="1985" t="s">
        <v>671</v>
      </c>
      <c r="M7" s="1994" t="s">
        <v>296</v>
      </c>
    </row>
    <row r="8" spans="2:13" ht="61.5" customHeight="1" x14ac:dyDescent="0.2">
      <c r="B8" s="1969"/>
      <c r="C8" s="1969"/>
      <c r="D8" s="1991"/>
      <c r="E8" s="1993"/>
      <c r="F8" s="1984"/>
      <c r="G8" s="1984"/>
      <c r="H8" s="1984"/>
      <c r="I8" s="1984"/>
      <c r="J8" s="1986"/>
      <c r="K8" s="1997"/>
      <c r="L8" s="1986"/>
      <c r="M8" s="1995"/>
    </row>
    <row r="9" spans="2:13" ht="21.75" customHeight="1" x14ac:dyDescent="0.2">
      <c r="B9" s="1849" t="s">
        <v>167</v>
      </c>
      <c r="C9" s="1989"/>
      <c r="D9" s="917">
        <f>SUM(D11:D21)</f>
        <v>425</v>
      </c>
      <c r="E9" s="589">
        <f>E11+E13+E15+E17+E19+E21</f>
        <v>174</v>
      </c>
      <c r="F9" s="501">
        <f t="shared" ref="F9:K9" si="0">F11+F13+F15+F17+F19+F21</f>
        <v>53</v>
      </c>
      <c r="G9" s="501">
        <f t="shared" si="0"/>
        <v>109</v>
      </c>
      <c r="H9" s="501">
        <f t="shared" si="0"/>
        <v>126</v>
      </c>
      <c r="I9" s="501">
        <f>I11+I13+I15+I17+I19+I21</f>
        <v>106</v>
      </c>
      <c r="J9" s="503">
        <f t="shared" si="0"/>
        <v>107</v>
      </c>
      <c r="K9" s="1131">
        <f t="shared" si="0"/>
        <v>90</v>
      </c>
      <c r="L9" s="503">
        <f t="shared" ref="L9:M9" si="1">L11+L13+L15+L17+L19+L21</f>
        <v>36</v>
      </c>
      <c r="M9" s="1136">
        <f t="shared" si="1"/>
        <v>32</v>
      </c>
    </row>
    <row r="10" spans="2:13" s="291" customFormat="1" ht="21.75" customHeight="1" thickBot="1" x14ac:dyDescent="0.25">
      <c r="B10" s="1850"/>
      <c r="C10" s="1990"/>
      <c r="D10" s="288"/>
      <c r="E10" s="289">
        <f>E9/$D$9</f>
        <v>0.40941176470588236</v>
      </c>
      <c r="F10" s="288">
        <f t="shared" ref="F10:M10" si="2">F9/$D$9</f>
        <v>0.12470588235294118</v>
      </c>
      <c r="G10" s="288">
        <f t="shared" si="2"/>
        <v>0.25647058823529412</v>
      </c>
      <c r="H10" s="288">
        <f t="shared" si="2"/>
        <v>0.2964705882352941</v>
      </c>
      <c r="I10" s="288">
        <f t="shared" si="2"/>
        <v>0.24941176470588236</v>
      </c>
      <c r="J10" s="288">
        <f t="shared" si="2"/>
        <v>0.25176470588235295</v>
      </c>
      <c r="K10" s="288">
        <f t="shared" si="2"/>
        <v>0.21176470588235294</v>
      </c>
      <c r="L10" s="288">
        <f t="shared" si="2"/>
        <v>8.4705882352941173E-2</v>
      </c>
      <c r="M10" s="296">
        <f t="shared" si="2"/>
        <v>7.5294117647058817E-2</v>
      </c>
    </row>
    <row r="11" spans="2:13" ht="21.75" customHeight="1" thickTop="1" x14ac:dyDescent="0.2">
      <c r="B11" s="1852" t="s">
        <v>251</v>
      </c>
      <c r="C11" s="1980" t="s">
        <v>169</v>
      </c>
      <c r="D11" s="509">
        <v>54</v>
      </c>
      <c r="E11" s="590">
        <v>26</v>
      </c>
      <c r="F11" s="509">
        <v>4</v>
      </c>
      <c r="G11" s="509">
        <v>11</v>
      </c>
      <c r="H11" s="509">
        <v>14</v>
      </c>
      <c r="I11" s="509">
        <v>15</v>
      </c>
      <c r="J11" s="1135">
        <v>14</v>
      </c>
      <c r="K11" s="1133">
        <v>14</v>
      </c>
      <c r="L11" s="1135">
        <v>6</v>
      </c>
      <c r="M11" s="1138">
        <v>1</v>
      </c>
    </row>
    <row r="12" spans="2:13" s="291" customFormat="1" ht="21.75" customHeight="1" x14ac:dyDescent="0.2">
      <c r="B12" s="1853"/>
      <c r="C12" s="1936"/>
      <c r="D12" s="288"/>
      <c r="E12" s="289">
        <f>E11/D11</f>
        <v>0.48148148148148145</v>
      </c>
      <c r="F12" s="288">
        <f t="shared" ref="F12:G12" si="3">F11/$D$11</f>
        <v>7.407407407407407E-2</v>
      </c>
      <c r="G12" s="288">
        <f t="shared" si="3"/>
        <v>0.20370370370370369</v>
      </c>
      <c r="H12" s="288">
        <f>H11/$D$11</f>
        <v>0.25925925925925924</v>
      </c>
      <c r="I12" s="288">
        <f>I11/$D$11</f>
        <v>0.27777777777777779</v>
      </c>
      <c r="J12" s="288">
        <f t="shared" ref="J12:M12" si="4">J11/$D$11</f>
        <v>0.25925925925925924</v>
      </c>
      <c r="K12" s="288">
        <f t="shared" si="4"/>
        <v>0.25925925925925924</v>
      </c>
      <c r="L12" s="288">
        <f>L11/$D$11</f>
        <v>0.1111111111111111</v>
      </c>
      <c r="M12" s="1308">
        <f t="shared" si="4"/>
        <v>1.8518518518518517E-2</v>
      </c>
    </row>
    <row r="13" spans="2:13" ht="21.75" customHeight="1" x14ac:dyDescent="0.2">
      <c r="B13" s="1853"/>
      <c r="C13" s="1862" t="s">
        <v>170</v>
      </c>
      <c r="D13" s="501">
        <v>76</v>
      </c>
      <c r="E13" s="589">
        <v>38</v>
      </c>
      <c r="F13" s="501">
        <v>8</v>
      </c>
      <c r="G13" s="501">
        <v>12</v>
      </c>
      <c r="H13" s="501">
        <v>27</v>
      </c>
      <c r="I13" s="501">
        <v>18</v>
      </c>
      <c r="J13" s="503">
        <v>15</v>
      </c>
      <c r="K13" s="1131">
        <v>10</v>
      </c>
      <c r="L13" s="503">
        <v>7</v>
      </c>
      <c r="M13" s="1136">
        <v>6</v>
      </c>
    </row>
    <row r="14" spans="2:13" s="291" customFormat="1" ht="21.75" customHeight="1" x14ac:dyDescent="0.2">
      <c r="B14" s="1853"/>
      <c r="C14" s="1862"/>
      <c r="D14" s="292"/>
      <c r="E14" s="289">
        <f>E13/D13</f>
        <v>0.5</v>
      </c>
      <c r="F14" s="288">
        <f>F13/$D$13</f>
        <v>0.10526315789473684</v>
      </c>
      <c r="G14" s="288">
        <f t="shared" ref="G14:M14" si="5">G13/$D$13</f>
        <v>0.15789473684210525</v>
      </c>
      <c r="H14" s="288">
        <f t="shared" si="5"/>
        <v>0.35526315789473684</v>
      </c>
      <c r="I14" s="288">
        <f t="shared" si="5"/>
        <v>0.23684210526315788</v>
      </c>
      <c r="J14" s="288">
        <f>J13/$D$13</f>
        <v>0.19736842105263158</v>
      </c>
      <c r="K14" s="288">
        <f t="shared" si="5"/>
        <v>0.13157894736842105</v>
      </c>
      <c r="L14" s="288">
        <f t="shared" si="5"/>
        <v>9.2105263157894732E-2</v>
      </c>
      <c r="M14" s="1308">
        <f t="shared" si="5"/>
        <v>7.8947368421052627E-2</v>
      </c>
    </row>
    <row r="15" spans="2:13" ht="21.75" customHeight="1" x14ac:dyDescent="0.2">
      <c r="B15" s="1853"/>
      <c r="C15" s="1940" t="s">
        <v>254</v>
      </c>
      <c r="D15" s="501">
        <v>28</v>
      </c>
      <c r="E15" s="589">
        <v>12</v>
      </c>
      <c r="F15" s="501">
        <v>2</v>
      </c>
      <c r="G15" s="501">
        <v>10</v>
      </c>
      <c r="H15" s="501">
        <v>11</v>
      </c>
      <c r="I15" s="501">
        <v>7</v>
      </c>
      <c r="J15" s="503">
        <v>5</v>
      </c>
      <c r="K15" s="1131">
        <v>3</v>
      </c>
      <c r="L15" s="503">
        <v>3</v>
      </c>
      <c r="M15" s="1136">
        <v>1</v>
      </c>
    </row>
    <row r="16" spans="2:13" s="291" customFormat="1" ht="21.75" customHeight="1" x14ac:dyDescent="0.2">
      <c r="B16" s="1853"/>
      <c r="C16" s="1900"/>
      <c r="D16" s="292"/>
      <c r="E16" s="289">
        <f>E15/D15</f>
        <v>0.42857142857142855</v>
      </c>
      <c r="F16" s="288">
        <f t="shared" ref="F16:M16" si="6">F15/$D$15</f>
        <v>7.1428571428571425E-2</v>
      </c>
      <c r="G16" s="288">
        <f t="shared" si="6"/>
        <v>0.35714285714285715</v>
      </c>
      <c r="H16" s="288">
        <f t="shared" si="6"/>
        <v>0.39285714285714285</v>
      </c>
      <c r="I16" s="288">
        <f t="shared" si="6"/>
        <v>0.25</v>
      </c>
      <c r="J16" s="288">
        <f t="shared" si="6"/>
        <v>0.17857142857142858</v>
      </c>
      <c r="K16" s="288">
        <f t="shared" si="6"/>
        <v>0.10714285714285714</v>
      </c>
      <c r="L16" s="288">
        <f>L15/$D$15</f>
        <v>0.10714285714285714</v>
      </c>
      <c r="M16" s="1308">
        <f t="shared" si="6"/>
        <v>3.5714285714285712E-2</v>
      </c>
    </row>
    <row r="17" spans="2:13" ht="21.75" customHeight="1" x14ac:dyDescent="0.2">
      <c r="B17" s="1853"/>
      <c r="C17" s="1981" t="s">
        <v>307</v>
      </c>
      <c r="D17" s="501">
        <v>89</v>
      </c>
      <c r="E17" s="589">
        <v>38</v>
      </c>
      <c r="F17" s="501">
        <v>13</v>
      </c>
      <c r="G17" s="501">
        <v>22</v>
      </c>
      <c r="H17" s="501">
        <v>30</v>
      </c>
      <c r="I17" s="501">
        <v>25</v>
      </c>
      <c r="J17" s="503">
        <v>20</v>
      </c>
      <c r="K17" s="1131">
        <v>18</v>
      </c>
      <c r="L17" s="503">
        <v>5</v>
      </c>
      <c r="M17" s="1136">
        <v>11</v>
      </c>
    </row>
    <row r="18" spans="2:13" s="291" customFormat="1" ht="21.75" customHeight="1" x14ac:dyDescent="0.2">
      <c r="B18" s="1853"/>
      <c r="C18" s="1981"/>
      <c r="D18" s="292"/>
      <c r="E18" s="289">
        <f>E17/D17</f>
        <v>0.42696629213483145</v>
      </c>
      <c r="F18" s="288">
        <f t="shared" ref="F18:M18" si="7">F17/$D$17</f>
        <v>0.14606741573033707</v>
      </c>
      <c r="G18" s="288">
        <f t="shared" si="7"/>
        <v>0.24719101123595505</v>
      </c>
      <c r="H18" s="288">
        <f t="shared" si="7"/>
        <v>0.33707865168539325</v>
      </c>
      <c r="I18" s="288">
        <f t="shared" si="7"/>
        <v>0.2808988764044944</v>
      </c>
      <c r="J18" s="288">
        <f t="shared" si="7"/>
        <v>0.2247191011235955</v>
      </c>
      <c r="K18" s="288">
        <f t="shared" si="7"/>
        <v>0.20224719101123595</v>
      </c>
      <c r="L18" s="288">
        <f t="shared" si="7"/>
        <v>5.6179775280898875E-2</v>
      </c>
      <c r="M18" s="1308">
        <f t="shared" si="7"/>
        <v>0.12359550561797752</v>
      </c>
    </row>
    <row r="19" spans="2:13" ht="21.75" customHeight="1" x14ac:dyDescent="0.2">
      <c r="B19" s="1853"/>
      <c r="C19" s="1862" t="s">
        <v>308</v>
      </c>
      <c r="D19" s="501">
        <v>16</v>
      </c>
      <c r="E19" s="589">
        <v>5</v>
      </c>
      <c r="F19" s="501">
        <v>6</v>
      </c>
      <c r="G19" s="501">
        <v>9</v>
      </c>
      <c r="H19" s="501">
        <v>8</v>
      </c>
      <c r="I19" s="501">
        <v>5</v>
      </c>
      <c r="J19" s="503">
        <v>7</v>
      </c>
      <c r="K19" s="1131">
        <v>5</v>
      </c>
      <c r="L19" s="503">
        <v>1</v>
      </c>
      <c r="M19" s="1136">
        <v>0</v>
      </c>
    </row>
    <row r="20" spans="2:13" s="291" customFormat="1" ht="21.75" customHeight="1" x14ac:dyDescent="0.2">
      <c r="B20" s="1853"/>
      <c r="C20" s="1862"/>
      <c r="D20" s="292"/>
      <c r="E20" s="289">
        <f>E19/D19</f>
        <v>0.3125</v>
      </c>
      <c r="F20" s="288">
        <f t="shared" ref="F20:M20" si="8">F19/$D$19</f>
        <v>0.375</v>
      </c>
      <c r="G20" s="288">
        <f t="shared" si="8"/>
        <v>0.5625</v>
      </c>
      <c r="H20" s="288">
        <f t="shared" si="8"/>
        <v>0.5</v>
      </c>
      <c r="I20" s="288">
        <f t="shared" si="8"/>
        <v>0.3125</v>
      </c>
      <c r="J20" s="288">
        <f t="shared" si="8"/>
        <v>0.4375</v>
      </c>
      <c r="K20" s="288">
        <f t="shared" si="8"/>
        <v>0.3125</v>
      </c>
      <c r="L20" s="288">
        <f t="shared" si="8"/>
        <v>6.25E-2</v>
      </c>
      <c r="M20" s="1308">
        <f t="shared" si="8"/>
        <v>0</v>
      </c>
    </row>
    <row r="21" spans="2:13" ht="21.75" customHeight="1" x14ac:dyDescent="0.2">
      <c r="B21" s="1853"/>
      <c r="C21" s="1863" t="s">
        <v>174</v>
      </c>
      <c r="D21" s="501">
        <v>162</v>
      </c>
      <c r="E21" s="589">
        <v>55</v>
      </c>
      <c r="F21" s="501">
        <v>20</v>
      </c>
      <c r="G21" s="501">
        <v>45</v>
      </c>
      <c r="H21" s="501">
        <v>36</v>
      </c>
      <c r="I21" s="501">
        <v>36</v>
      </c>
      <c r="J21" s="503">
        <v>46</v>
      </c>
      <c r="K21" s="1131">
        <v>40</v>
      </c>
      <c r="L21" s="503">
        <v>14</v>
      </c>
      <c r="M21" s="1136">
        <v>13</v>
      </c>
    </row>
    <row r="22" spans="2:13" s="291" customFormat="1" ht="21.75" customHeight="1" thickBot="1" x14ac:dyDescent="0.25">
      <c r="B22" s="1854"/>
      <c r="C22" s="1982"/>
      <c r="D22" s="294"/>
      <c r="E22" s="295">
        <f>E21/D21</f>
        <v>0.33950617283950618</v>
      </c>
      <c r="F22" s="294">
        <f t="shared" ref="F22:M22" si="9">F21/$D$21</f>
        <v>0.12345679012345678</v>
      </c>
      <c r="G22" s="294">
        <f t="shared" si="9"/>
        <v>0.27777777777777779</v>
      </c>
      <c r="H22" s="294">
        <f t="shared" si="9"/>
        <v>0.22222222222222221</v>
      </c>
      <c r="I22" s="294">
        <f t="shared" si="9"/>
        <v>0.22222222222222221</v>
      </c>
      <c r="J22" s="294">
        <f t="shared" si="9"/>
        <v>0.2839506172839506</v>
      </c>
      <c r="K22" s="294">
        <f t="shared" si="9"/>
        <v>0.24691358024691357</v>
      </c>
      <c r="L22" s="294">
        <f t="shared" si="9"/>
        <v>8.6419753086419748E-2</v>
      </c>
      <c r="M22" s="1202">
        <f t="shared" si="9"/>
        <v>8.0246913580246909E-2</v>
      </c>
    </row>
    <row r="23" spans="2:13" ht="21.75" customHeight="1" thickTop="1" x14ac:dyDescent="0.2">
      <c r="B23" s="1852" t="s">
        <v>283</v>
      </c>
      <c r="C23" s="1860" t="s">
        <v>176</v>
      </c>
      <c r="D23" s="501">
        <v>87</v>
      </c>
      <c r="E23" s="590">
        <v>27</v>
      </c>
      <c r="F23" s="509">
        <v>4</v>
      </c>
      <c r="G23" s="509">
        <v>14</v>
      </c>
      <c r="H23" s="509">
        <v>11</v>
      </c>
      <c r="I23" s="509">
        <v>15</v>
      </c>
      <c r="J23" s="1135">
        <v>18</v>
      </c>
      <c r="K23" s="1133">
        <v>13</v>
      </c>
      <c r="L23" s="1135">
        <v>17</v>
      </c>
      <c r="M23" s="1138">
        <v>15</v>
      </c>
    </row>
    <row r="24" spans="2:13" s="291" customFormat="1" ht="21.75" customHeight="1" x14ac:dyDescent="0.2">
      <c r="B24" s="1853"/>
      <c r="C24" s="1861"/>
      <c r="D24" s="297"/>
      <c r="E24" s="289">
        <f>E23/D23</f>
        <v>0.31034482758620691</v>
      </c>
      <c r="F24" s="288">
        <f t="shared" ref="F24:L24" si="10">F23/$D$23</f>
        <v>4.5977011494252873E-2</v>
      </c>
      <c r="G24" s="288">
        <f t="shared" si="10"/>
        <v>0.16091954022988506</v>
      </c>
      <c r="H24" s="288">
        <f>H23/$D$23</f>
        <v>0.12643678160919541</v>
      </c>
      <c r="I24" s="288">
        <f t="shared" si="10"/>
        <v>0.17241379310344829</v>
      </c>
      <c r="J24" s="288">
        <f t="shared" si="10"/>
        <v>0.20689655172413793</v>
      </c>
      <c r="K24" s="288">
        <f t="shared" si="10"/>
        <v>0.14942528735632185</v>
      </c>
      <c r="L24" s="288">
        <f t="shared" si="10"/>
        <v>0.19540229885057472</v>
      </c>
      <c r="M24" s="290">
        <f>M23/$D$23</f>
        <v>0.17241379310344829</v>
      </c>
    </row>
    <row r="25" spans="2:13" ht="21.75" customHeight="1" x14ac:dyDescent="0.2">
      <c r="B25" s="1853"/>
      <c r="C25" s="1862" t="s">
        <v>177</v>
      </c>
      <c r="D25" s="501">
        <v>181</v>
      </c>
      <c r="E25" s="589">
        <v>85</v>
      </c>
      <c r="F25" s="501">
        <v>17</v>
      </c>
      <c r="G25" s="501">
        <v>44</v>
      </c>
      <c r="H25" s="501">
        <v>50</v>
      </c>
      <c r="I25" s="501">
        <v>47</v>
      </c>
      <c r="J25" s="503">
        <v>40</v>
      </c>
      <c r="K25" s="1131">
        <v>46</v>
      </c>
      <c r="L25" s="503">
        <v>11</v>
      </c>
      <c r="M25" s="1136">
        <v>13</v>
      </c>
    </row>
    <row r="26" spans="2:13" s="291" customFormat="1" ht="21.75" customHeight="1" x14ac:dyDescent="0.2">
      <c r="B26" s="1853"/>
      <c r="C26" s="1862"/>
      <c r="D26" s="292"/>
      <c r="E26" s="289">
        <f>E25/D25</f>
        <v>0.46961325966850831</v>
      </c>
      <c r="F26" s="288">
        <f t="shared" ref="F26:M26" si="11">F25/$D$25</f>
        <v>9.3922651933701654E-2</v>
      </c>
      <c r="G26" s="288">
        <f t="shared" si="11"/>
        <v>0.24309392265193369</v>
      </c>
      <c r="H26" s="288">
        <f t="shared" si="11"/>
        <v>0.27624309392265195</v>
      </c>
      <c r="I26" s="288">
        <f t="shared" si="11"/>
        <v>0.25966850828729282</v>
      </c>
      <c r="J26" s="288">
        <f t="shared" si="11"/>
        <v>0.22099447513812154</v>
      </c>
      <c r="K26" s="288">
        <f t="shared" si="11"/>
        <v>0.2541436464088398</v>
      </c>
      <c r="L26" s="288">
        <f t="shared" si="11"/>
        <v>6.0773480662983423E-2</v>
      </c>
      <c r="M26" s="290">
        <f t="shared" si="11"/>
        <v>7.18232044198895E-2</v>
      </c>
    </row>
    <row r="27" spans="2:13" ht="21.75" customHeight="1" x14ac:dyDescent="0.2">
      <c r="B27" s="1853"/>
      <c r="C27" s="1862" t="s">
        <v>178</v>
      </c>
      <c r="D27" s="501">
        <v>50</v>
      </c>
      <c r="E27" s="589">
        <v>18</v>
      </c>
      <c r="F27" s="501">
        <v>6</v>
      </c>
      <c r="G27" s="501">
        <v>11</v>
      </c>
      <c r="H27" s="501">
        <v>13</v>
      </c>
      <c r="I27" s="501">
        <v>15</v>
      </c>
      <c r="J27" s="503">
        <v>16</v>
      </c>
      <c r="K27" s="1131">
        <v>7</v>
      </c>
      <c r="L27" s="503">
        <v>2</v>
      </c>
      <c r="M27" s="1136">
        <v>3</v>
      </c>
    </row>
    <row r="28" spans="2:13" s="291" customFormat="1" ht="21.75" customHeight="1" x14ac:dyDescent="0.2">
      <c r="B28" s="1853"/>
      <c r="C28" s="1862"/>
      <c r="D28" s="292"/>
      <c r="E28" s="289">
        <f>E27/D27</f>
        <v>0.36</v>
      </c>
      <c r="F28" s="288">
        <f>F27/$D$27</f>
        <v>0.12</v>
      </c>
      <c r="G28" s="288">
        <f t="shared" ref="G28:M28" si="12">G27/$D$27</f>
        <v>0.22</v>
      </c>
      <c r="H28" s="288">
        <f t="shared" si="12"/>
        <v>0.26</v>
      </c>
      <c r="I28" s="288">
        <f t="shared" si="12"/>
        <v>0.3</v>
      </c>
      <c r="J28" s="288">
        <f t="shared" si="12"/>
        <v>0.32</v>
      </c>
      <c r="K28" s="288">
        <f t="shared" si="12"/>
        <v>0.14000000000000001</v>
      </c>
      <c r="L28" s="288">
        <f t="shared" si="12"/>
        <v>0.04</v>
      </c>
      <c r="M28" s="290">
        <f t="shared" si="12"/>
        <v>0.06</v>
      </c>
    </row>
    <row r="29" spans="2:13" ht="21.75" customHeight="1" x14ac:dyDescent="0.2">
      <c r="B29" s="1853"/>
      <c r="C29" s="1862" t="s">
        <v>179</v>
      </c>
      <c r="D29" s="501">
        <v>40</v>
      </c>
      <c r="E29" s="589">
        <v>14</v>
      </c>
      <c r="F29" s="501">
        <v>6</v>
      </c>
      <c r="G29" s="501">
        <v>16</v>
      </c>
      <c r="H29" s="501">
        <v>19</v>
      </c>
      <c r="I29" s="501">
        <v>10</v>
      </c>
      <c r="J29" s="503">
        <v>11</v>
      </c>
      <c r="K29" s="1131">
        <v>10</v>
      </c>
      <c r="L29" s="503">
        <v>1</v>
      </c>
      <c r="M29" s="1136">
        <v>0</v>
      </c>
    </row>
    <row r="30" spans="2:13" s="291" customFormat="1" ht="21.75" customHeight="1" x14ac:dyDescent="0.2">
      <c r="B30" s="1853"/>
      <c r="C30" s="1862"/>
      <c r="D30" s="292"/>
      <c r="E30" s="289">
        <f>E29/D29</f>
        <v>0.35</v>
      </c>
      <c r="F30" s="288">
        <f t="shared" ref="F30:M30" si="13">F29/$D$29</f>
        <v>0.15</v>
      </c>
      <c r="G30" s="288">
        <f t="shared" si="13"/>
        <v>0.4</v>
      </c>
      <c r="H30" s="288">
        <f t="shared" si="13"/>
        <v>0.47499999999999998</v>
      </c>
      <c r="I30" s="288">
        <f t="shared" si="13"/>
        <v>0.25</v>
      </c>
      <c r="J30" s="288">
        <f t="shared" si="13"/>
        <v>0.27500000000000002</v>
      </c>
      <c r="K30" s="288">
        <f t="shared" si="13"/>
        <v>0.25</v>
      </c>
      <c r="L30" s="288">
        <f t="shared" si="13"/>
        <v>2.5000000000000001E-2</v>
      </c>
      <c r="M30" s="290">
        <f t="shared" si="13"/>
        <v>0</v>
      </c>
    </row>
    <row r="31" spans="2:13" ht="21.75" customHeight="1" x14ac:dyDescent="0.2">
      <c r="B31" s="1853"/>
      <c r="C31" s="1862" t="s">
        <v>180</v>
      </c>
      <c r="D31" s="501">
        <v>27</v>
      </c>
      <c r="E31" s="589">
        <v>12</v>
      </c>
      <c r="F31" s="501">
        <v>7</v>
      </c>
      <c r="G31" s="501">
        <v>5</v>
      </c>
      <c r="H31" s="501">
        <v>12</v>
      </c>
      <c r="I31" s="501">
        <v>12</v>
      </c>
      <c r="J31" s="503">
        <v>4</v>
      </c>
      <c r="K31" s="1131">
        <v>3</v>
      </c>
      <c r="L31" s="503">
        <v>3</v>
      </c>
      <c r="M31" s="1136">
        <v>0</v>
      </c>
    </row>
    <row r="32" spans="2:13" s="291" customFormat="1" ht="21.75" customHeight="1" x14ac:dyDescent="0.2">
      <c r="B32" s="1853"/>
      <c r="C32" s="1862"/>
      <c r="D32" s="292"/>
      <c r="E32" s="289">
        <f>E31/D31</f>
        <v>0.44444444444444442</v>
      </c>
      <c r="F32" s="288">
        <f t="shared" ref="F32:M32" si="14">F31/$D$31</f>
        <v>0.25925925925925924</v>
      </c>
      <c r="G32" s="288">
        <f t="shared" si="14"/>
        <v>0.18518518518518517</v>
      </c>
      <c r="H32" s="288">
        <f t="shared" si="14"/>
        <v>0.44444444444444442</v>
      </c>
      <c r="I32" s="288">
        <f t="shared" si="14"/>
        <v>0.44444444444444442</v>
      </c>
      <c r="J32" s="288">
        <f t="shared" si="14"/>
        <v>0.14814814814814814</v>
      </c>
      <c r="K32" s="288">
        <f t="shared" si="14"/>
        <v>0.1111111111111111</v>
      </c>
      <c r="L32" s="288">
        <f t="shared" si="14"/>
        <v>0.1111111111111111</v>
      </c>
      <c r="M32" s="290">
        <f t="shared" si="14"/>
        <v>0</v>
      </c>
    </row>
    <row r="33" spans="2:13" ht="21.75" customHeight="1" x14ac:dyDescent="0.2">
      <c r="B33" s="1853"/>
      <c r="C33" s="1862" t="s">
        <v>181</v>
      </c>
      <c r="D33" s="501">
        <v>40</v>
      </c>
      <c r="E33" s="589">
        <v>18</v>
      </c>
      <c r="F33" s="501">
        <v>13</v>
      </c>
      <c r="G33" s="501">
        <v>19</v>
      </c>
      <c r="H33" s="501">
        <v>21</v>
      </c>
      <c r="I33" s="501">
        <v>7</v>
      </c>
      <c r="J33" s="503">
        <v>18</v>
      </c>
      <c r="K33" s="1131">
        <v>11</v>
      </c>
      <c r="L33" s="503">
        <v>2</v>
      </c>
      <c r="M33" s="1136">
        <v>1</v>
      </c>
    </row>
    <row r="34" spans="2:13" s="291" customFormat="1" ht="21.75" customHeight="1" thickBot="1" x14ac:dyDescent="0.25">
      <c r="B34" s="1853"/>
      <c r="C34" s="1863"/>
      <c r="D34" s="288"/>
      <c r="E34" s="295">
        <f>E33/D33</f>
        <v>0.45</v>
      </c>
      <c r="F34" s="294">
        <f t="shared" ref="F34:M34" si="15">F33/$D$33</f>
        <v>0.32500000000000001</v>
      </c>
      <c r="G34" s="294">
        <f t="shared" si="15"/>
        <v>0.47499999999999998</v>
      </c>
      <c r="H34" s="294">
        <f t="shared" si="15"/>
        <v>0.52500000000000002</v>
      </c>
      <c r="I34" s="294">
        <f t="shared" si="15"/>
        <v>0.17499999999999999</v>
      </c>
      <c r="J34" s="294">
        <f t="shared" si="15"/>
        <v>0.45</v>
      </c>
      <c r="K34" s="294">
        <f t="shared" si="15"/>
        <v>0.27500000000000002</v>
      </c>
      <c r="L34" s="294">
        <f t="shared" si="15"/>
        <v>0.05</v>
      </c>
      <c r="M34" s="296">
        <f t="shared" si="15"/>
        <v>2.5000000000000001E-2</v>
      </c>
    </row>
    <row r="35" spans="2:13" ht="21.75" customHeight="1" thickTop="1" x14ac:dyDescent="0.2">
      <c r="B35" s="1853"/>
      <c r="C35" s="527" t="s">
        <v>182</v>
      </c>
      <c r="D35" s="276">
        <f>D25+D27+D29+D31</f>
        <v>298</v>
      </c>
      <c r="E35" s="592">
        <f>E25+E27+E29+E31</f>
        <v>129</v>
      </c>
      <c r="F35" s="528">
        <f t="shared" ref="F35:M35" si="16">F25+F27+F29+F31</f>
        <v>36</v>
      </c>
      <c r="G35" s="528">
        <f t="shared" si="16"/>
        <v>76</v>
      </c>
      <c r="H35" s="528">
        <f t="shared" si="16"/>
        <v>94</v>
      </c>
      <c r="I35" s="528">
        <f t="shared" si="16"/>
        <v>84</v>
      </c>
      <c r="J35" s="530">
        <f t="shared" si="16"/>
        <v>71</v>
      </c>
      <c r="K35" s="1134">
        <f t="shared" si="16"/>
        <v>66</v>
      </c>
      <c r="L35" s="530">
        <f t="shared" si="16"/>
        <v>17</v>
      </c>
      <c r="M35" s="1139">
        <f t="shared" si="16"/>
        <v>16</v>
      </c>
    </row>
    <row r="36" spans="2:13" s="291" customFormat="1" ht="21.75" customHeight="1" x14ac:dyDescent="0.2">
      <c r="B36" s="1853"/>
      <c r="C36" s="593" t="s">
        <v>183</v>
      </c>
      <c r="D36" s="463"/>
      <c r="E36" s="289">
        <f>E35/D35</f>
        <v>0.43288590604026844</v>
      </c>
      <c r="F36" s="288">
        <f t="shared" ref="F36:M36" si="17">F35/$D$35</f>
        <v>0.12080536912751678</v>
      </c>
      <c r="G36" s="288">
        <f t="shared" si="17"/>
        <v>0.25503355704697989</v>
      </c>
      <c r="H36" s="288">
        <f t="shared" si="17"/>
        <v>0.31543624161073824</v>
      </c>
      <c r="I36" s="288">
        <f t="shared" si="17"/>
        <v>0.28187919463087246</v>
      </c>
      <c r="J36" s="288">
        <f t="shared" si="17"/>
        <v>0.23825503355704697</v>
      </c>
      <c r="K36" s="288">
        <f t="shared" si="17"/>
        <v>0.22147651006711411</v>
      </c>
      <c r="L36" s="288">
        <f t="shared" si="17"/>
        <v>5.7046979865771813E-2</v>
      </c>
      <c r="M36" s="290">
        <f t="shared" si="17"/>
        <v>5.3691275167785234E-2</v>
      </c>
    </row>
    <row r="37" spans="2:13" ht="21.75" customHeight="1" x14ac:dyDescent="0.2">
      <c r="B37" s="1853"/>
      <c r="C37" s="43" t="s">
        <v>182</v>
      </c>
      <c r="D37" s="277">
        <f>D27+D29+D31+D33</f>
        <v>157</v>
      </c>
      <c r="E37" s="594">
        <f t="shared" ref="E37:L37" si="18">E27+E29+E31+E33</f>
        <v>62</v>
      </c>
      <c r="F37" s="532">
        <f t="shared" si="18"/>
        <v>32</v>
      </c>
      <c r="G37" s="532">
        <f t="shared" si="18"/>
        <v>51</v>
      </c>
      <c r="H37" s="532">
        <f t="shared" si="18"/>
        <v>65</v>
      </c>
      <c r="I37" s="532">
        <f t="shared" si="18"/>
        <v>44</v>
      </c>
      <c r="J37" s="535">
        <f t="shared" si="18"/>
        <v>49</v>
      </c>
      <c r="K37" s="534">
        <f t="shared" si="18"/>
        <v>31</v>
      </c>
      <c r="L37" s="535">
        <f t="shared" si="18"/>
        <v>8</v>
      </c>
      <c r="M37" s="536">
        <f>M27+M29+M31+M33</f>
        <v>4</v>
      </c>
    </row>
    <row r="38" spans="2:13" s="291" customFormat="1" ht="21.75" customHeight="1" thickBot="1" x14ac:dyDescent="0.25">
      <c r="B38" s="1859"/>
      <c r="C38" s="595" t="s">
        <v>184</v>
      </c>
      <c r="D38" s="463"/>
      <c r="E38" s="298">
        <f>E37/D37</f>
        <v>0.39490445859872614</v>
      </c>
      <c r="F38" s="299">
        <f t="shared" ref="F38:L38" si="19">F37/$D$37</f>
        <v>0.20382165605095542</v>
      </c>
      <c r="G38" s="299">
        <f t="shared" si="19"/>
        <v>0.32484076433121017</v>
      </c>
      <c r="H38" s="299">
        <f t="shared" si="19"/>
        <v>0.4140127388535032</v>
      </c>
      <c r="I38" s="299">
        <f t="shared" si="19"/>
        <v>0.28025477707006369</v>
      </c>
      <c r="J38" s="299">
        <f t="shared" si="19"/>
        <v>0.31210191082802546</v>
      </c>
      <c r="K38" s="299">
        <f t="shared" si="19"/>
        <v>0.19745222929936307</v>
      </c>
      <c r="L38" s="299">
        <f t="shared" si="19"/>
        <v>5.0955414012738856E-2</v>
      </c>
      <c r="M38" s="300">
        <f>M37/$D$37</f>
        <v>2.5477707006369428E-2</v>
      </c>
    </row>
    <row r="39" spans="2:13" x14ac:dyDescent="0.2">
      <c r="B39" s="96"/>
      <c r="C39" s="287" t="s">
        <v>883</v>
      </c>
      <c r="D39" s="286"/>
      <c r="E39" s="286"/>
      <c r="F39" s="286"/>
      <c r="G39" s="286"/>
      <c r="H39" s="286"/>
      <c r="I39" s="286"/>
      <c r="J39" s="286"/>
      <c r="K39" s="286"/>
      <c r="L39" s="286"/>
      <c r="M39" s="286"/>
    </row>
    <row r="40" spans="2:13" x14ac:dyDescent="0.2">
      <c r="B40" s="1"/>
      <c r="C40" s="1"/>
      <c r="D40" s="1"/>
    </row>
    <row r="41" spans="2:13" x14ac:dyDescent="0.2">
      <c r="B41" s="1"/>
      <c r="C41" s="1"/>
      <c r="D41" s="7"/>
      <c r="E41" s="7"/>
      <c r="F41" s="7"/>
      <c r="G41" s="7"/>
      <c r="H41" s="7"/>
      <c r="I41" s="7"/>
      <c r="J41" s="7"/>
      <c r="K41" s="7"/>
      <c r="L41" s="7"/>
      <c r="M41" s="7"/>
    </row>
    <row r="42" spans="2:13" x14ac:dyDescent="0.2">
      <c r="B42" s="44"/>
      <c r="E42" s="291"/>
      <c r="F42" s="291"/>
      <c r="G42" s="291"/>
      <c r="H42" s="291"/>
      <c r="I42" s="291"/>
      <c r="J42" s="291"/>
      <c r="K42" s="291"/>
      <c r="L42" s="291"/>
      <c r="M42" s="291"/>
    </row>
    <row r="44" spans="2:13" x14ac:dyDescent="0.2">
      <c r="B44" s="1"/>
      <c r="D44" s="343"/>
      <c r="E44" s="343"/>
      <c r="F44" s="343"/>
      <c r="G44" s="343"/>
      <c r="H44" s="343"/>
      <c r="I44" s="343"/>
      <c r="J44" s="343"/>
      <c r="K44" s="343"/>
      <c r="L44" s="343"/>
      <c r="M44" s="343"/>
    </row>
    <row r="45" spans="2:13" x14ac:dyDescent="0.2">
      <c r="B45" s="1"/>
      <c r="D45" s="343"/>
      <c r="E45" s="343"/>
      <c r="F45" s="343"/>
      <c r="G45" s="343"/>
      <c r="H45" s="343"/>
      <c r="I45" s="343"/>
      <c r="J45" s="343"/>
      <c r="K45" s="343"/>
      <c r="L45" s="343"/>
      <c r="M45" s="343"/>
    </row>
    <row r="46" spans="2:13" x14ac:dyDescent="0.2">
      <c r="B46" s="1"/>
    </row>
    <row r="47" spans="2:13" x14ac:dyDescent="0.2">
      <c r="B47" s="332"/>
      <c r="D47" s="344"/>
      <c r="E47" s="344"/>
      <c r="F47" s="344"/>
      <c r="G47" s="344"/>
      <c r="H47" s="344"/>
      <c r="I47" s="344"/>
      <c r="J47" s="344"/>
      <c r="K47" s="344"/>
      <c r="L47" s="344"/>
      <c r="M47" s="344"/>
    </row>
    <row r="48" spans="2:13" x14ac:dyDescent="0.2">
      <c r="D48" s="344"/>
      <c r="E48" s="344"/>
      <c r="F48" s="344"/>
      <c r="G48" s="344"/>
      <c r="H48" s="344"/>
      <c r="I48" s="344"/>
      <c r="J48" s="344"/>
      <c r="K48" s="344"/>
      <c r="L48" s="344"/>
      <c r="M48" s="344"/>
    </row>
    <row r="49" spans="4:13" x14ac:dyDescent="0.2">
      <c r="D49" s="344"/>
      <c r="E49" s="344"/>
      <c r="F49" s="344"/>
      <c r="G49" s="344"/>
      <c r="H49" s="344"/>
      <c r="I49" s="344"/>
      <c r="J49" s="344"/>
      <c r="K49" s="344"/>
      <c r="L49" s="344"/>
      <c r="M49" s="344"/>
    </row>
    <row r="50" spans="4:13" x14ac:dyDescent="0.2">
      <c r="D50" s="344"/>
      <c r="E50" s="344"/>
      <c r="F50" s="344"/>
      <c r="G50" s="344"/>
      <c r="H50" s="344"/>
      <c r="I50" s="344"/>
      <c r="J50" s="344"/>
      <c r="K50" s="344"/>
      <c r="L50" s="344"/>
      <c r="M50" s="344"/>
    </row>
    <row r="51" spans="4:13" x14ac:dyDescent="0.2">
      <c r="D51" s="344"/>
      <c r="E51" s="344"/>
      <c r="F51" s="344"/>
      <c r="G51" s="344"/>
      <c r="H51" s="344"/>
      <c r="I51" s="344"/>
      <c r="J51" s="344"/>
      <c r="K51" s="344"/>
      <c r="L51" s="344"/>
      <c r="M51" s="344"/>
    </row>
  </sheetData>
  <mergeCells count="26">
    <mergeCell ref="B23:B38"/>
    <mergeCell ref="C23:C24"/>
    <mergeCell ref="C25:C26"/>
    <mergeCell ref="C27:C28"/>
    <mergeCell ref="C29:C30"/>
    <mergeCell ref="C31:C32"/>
    <mergeCell ref="C33:C34"/>
    <mergeCell ref="C21:C22"/>
    <mergeCell ref="E7:E8"/>
    <mergeCell ref="F7:F8"/>
    <mergeCell ref="G7:G8"/>
    <mergeCell ref="L7:L8"/>
    <mergeCell ref="B7:C8"/>
    <mergeCell ref="D7:D8"/>
    <mergeCell ref="B9:C10"/>
    <mergeCell ref="B11:B22"/>
    <mergeCell ref="C11:C12"/>
    <mergeCell ref="C13:C14"/>
    <mergeCell ref="C15:C16"/>
    <mergeCell ref="C17:C18"/>
    <mergeCell ref="C19:C20"/>
    <mergeCell ref="M7:M8"/>
    <mergeCell ref="I7:I8"/>
    <mergeCell ref="J7:J8"/>
    <mergeCell ref="K7:K8"/>
    <mergeCell ref="H7:H8"/>
  </mergeCells>
  <phoneticPr fontId="2"/>
  <pageMargins left="0.77" right="0.25" top="0.61" bottom="0.46" header="0.3" footer="0.3"/>
  <pageSetup paperSize="9" scale="6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F6AF-5B1B-4C7C-82BF-FC5587FEBC75}">
  <sheetPr codeName="Sheet49">
    <tabColor rgb="FF00B0F0"/>
    <pageSetUpPr fitToPage="1"/>
  </sheetPr>
  <dimension ref="B1:O51"/>
  <sheetViews>
    <sheetView view="pageBreakPreview" zoomScale="80" zoomScaleNormal="100" zoomScaleSheetLayoutView="80" workbookViewId="0"/>
  </sheetViews>
  <sheetFormatPr defaultRowHeight="13.2" x14ac:dyDescent="0.2"/>
  <cols>
    <col min="2" max="2" width="5.33203125" customWidth="1"/>
    <col min="3" max="3" width="16.88671875" customWidth="1"/>
    <col min="4" max="4" width="10.33203125" customWidth="1"/>
    <col min="5" max="15" width="19.6640625" customWidth="1"/>
  </cols>
  <sheetData>
    <row r="1" spans="2:15" x14ac:dyDescent="0.2">
      <c r="B1" s="1" t="s">
        <v>823</v>
      </c>
    </row>
    <row r="2" spans="2:15" ht="9.75" customHeight="1" x14ac:dyDescent="0.2"/>
    <row r="3" spans="2:15" x14ac:dyDescent="0.2">
      <c r="N3" s="42" t="s">
        <v>152</v>
      </c>
    </row>
    <row r="4" spans="2:15" x14ac:dyDescent="0.2">
      <c r="N4" s="42" t="s">
        <v>293</v>
      </c>
    </row>
    <row r="5" spans="2:15" ht="8.25" customHeight="1" x14ac:dyDescent="0.2"/>
    <row r="6" spans="2:15" ht="13.8" thickBot="1" x14ac:dyDescent="0.25">
      <c r="O6" s="2" t="s">
        <v>155</v>
      </c>
    </row>
    <row r="7" spans="2:15" x14ac:dyDescent="0.2">
      <c r="B7" s="1969"/>
      <c r="C7" s="1969"/>
      <c r="D7" s="1991" t="s">
        <v>299</v>
      </c>
      <c r="E7" s="1992" t="s">
        <v>746</v>
      </c>
      <c r="F7" s="1983" t="s">
        <v>753</v>
      </c>
      <c r="G7" s="1983" t="s">
        <v>749</v>
      </c>
      <c r="H7" s="1983" t="s">
        <v>750</v>
      </c>
      <c r="I7" s="1983" t="s">
        <v>747</v>
      </c>
      <c r="J7" s="1985" t="s">
        <v>748</v>
      </c>
      <c r="K7" s="1985" t="s">
        <v>751</v>
      </c>
      <c r="L7" s="1996" t="s">
        <v>752</v>
      </c>
      <c r="M7" s="1985" t="s">
        <v>671</v>
      </c>
      <c r="N7" s="1998" t="s">
        <v>885</v>
      </c>
      <c r="O7" s="1994" t="s">
        <v>296</v>
      </c>
    </row>
    <row r="8" spans="2:15" ht="61.5" customHeight="1" x14ac:dyDescent="0.2">
      <c r="B8" s="1969"/>
      <c r="C8" s="1969"/>
      <c r="D8" s="1991"/>
      <c r="E8" s="1993"/>
      <c r="F8" s="1984"/>
      <c r="G8" s="1984"/>
      <c r="H8" s="1984"/>
      <c r="I8" s="1984"/>
      <c r="J8" s="1986"/>
      <c r="K8" s="1986"/>
      <c r="L8" s="1997"/>
      <c r="M8" s="1986"/>
      <c r="N8" s="1999"/>
      <c r="O8" s="1995"/>
    </row>
    <row r="9" spans="2:15" ht="21.75" customHeight="1" x14ac:dyDescent="0.2">
      <c r="B9" s="1849" t="s">
        <v>167</v>
      </c>
      <c r="C9" s="1989"/>
      <c r="D9" s="917">
        <f>SUM(D11:D21)</f>
        <v>425</v>
      </c>
      <c r="E9" s="589">
        <f>E11+E13+E15+E17+E19+E21</f>
        <v>148</v>
      </c>
      <c r="F9" s="501">
        <f t="shared" ref="F9:O9" si="0">F11+F13+F15+F17+F19+F21</f>
        <v>34</v>
      </c>
      <c r="G9" s="501">
        <f t="shared" si="0"/>
        <v>85</v>
      </c>
      <c r="H9" s="501">
        <f t="shared" si="0"/>
        <v>58</v>
      </c>
      <c r="I9" s="501">
        <f>I11+I13+I15+I17+I19+I21</f>
        <v>58</v>
      </c>
      <c r="J9" s="503">
        <f t="shared" si="0"/>
        <v>9</v>
      </c>
      <c r="K9" s="503">
        <f t="shared" ref="K9" si="1">K11+K13+K15+K17+K19+K21</f>
        <v>4</v>
      </c>
      <c r="L9" s="1131">
        <f>L11+L13+L15+L17+L19+L21</f>
        <v>41</v>
      </c>
      <c r="M9" s="503">
        <f t="shared" si="0"/>
        <v>48</v>
      </c>
      <c r="N9" s="503">
        <f t="shared" si="0"/>
        <v>68</v>
      </c>
      <c r="O9" s="1136">
        <f t="shared" si="0"/>
        <v>51</v>
      </c>
    </row>
    <row r="10" spans="2:15" s="291" customFormat="1" ht="21.75" customHeight="1" thickBot="1" x14ac:dyDescent="0.25">
      <c r="B10" s="1850"/>
      <c r="C10" s="1990"/>
      <c r="D10" s="288"/>
      <c r="E10" s="289">
        <f>E9/$D$9</f>
        <v>0.34823529411764703</v>
      </c>
      <c r="F10" s="288">
        <f>F9/$D$9</f>
        <v>0.08</v>
      </c>
      <c r="G10" s="288">
        <f>G9/$D$9</f>
        <v>0.2</v>
      </c>
      <c r="H10" s="288">
        <f>H9/$D$9</f>
        <v>0.13647058823529412</v>
      </c>
      <c r="I10" s="288">
        <f>I9/D9</f>
        <v>0.13647058823529412</v>
      </c>
      <c r="J10" s="892">
        <f>J9/D9</f>
        <v>2.1176470588235293E-2</v>
      </c>
      <c r="K10" s="892">
        <f>K9/$D$9</f>
        <v>9.4117647058823521E-3</v>
      </c>
      <c r="L10" s="1132">
        <f>L9/$D$9</f>
        <v>9.6470588235294114E-2</v>
      </c>
      <c r="M10" s="892">
        <f>M9/D9</f>
        <v>0.11294117647058824</v>
      </c>
      <c r="N10" s="892">
        <f>N9/D9</f>
        <v>0.16</v>
      </c>
      <c r="O10" s="1137">
        <f>O9/D9</f>
        <v>0.12</v>
      </c>
    </row>
    <row r="11" spans="2:15" ht="21.75" customHeight="1" thickTop="1" x14ac:dyDescent="0.2">
      <c r="B11" s="1852" t="s">
        <v>251</v>
      </c>
      <c r="C11" s="1980" t="s">
        <v>169</v>
      </c>
      <c r="D11" s="509">
        <v>54</v>
      </c>
      <c r="E11" s="590">
        <v>15</v>
      </c>
      <c r="F11" s="509">
        <v>2</v>
      </c>
      <c r="G11" s="509">
        <v>24</v>
      </c>
      <c r="H11" s="509">
        <v>4</v>
      </c>
      <c r="I11" s="509">
        <v>5</v>
      </c>
      <c r="J11" s="1135">
        <v>0</v>
      </c>
      <c r="K11" s="1135">
        <v>1</v>
      </c>
      <c r="L11" s="1133">
        <v>12</v>
      </c>
      <c r="M11" s="1135">
        <v>10</v>
      </c>
      <c r="N11" s="1135">
        <v>0</v>
      </c>
      <c r="O11" s="1138">
        <v>3</v>
      </c>
    </row>
    <row r="12" spans="2:15" s="291" customFormat="1" ht="21.75" customHeight="1" x14ac:dyDescent="0.2">
      <c r="B12" s="1853"/>
      <c r="C12" s="1936"/>
      <c r="D12" s="288"/>
      <c r="E12" s="289">
        <f>E11/D11</f>
        <v>0.27777777777777779</v>
      </c>
      <c r="F12" s="288">
        <f t="shared" ref="F12:G12" si="2">F11/$D$11</f>
        <v>3.7037037037037035E-2</v>
      </c>
      <c r="G12" s="288">
        <f t="shared" si="2"/>
        <v>0.44444444444444442</v>
      </c>
      <c r="H12" s="288">
        <f>H11/$D$11</f>
        <v>7.407407407407407E-2</v>
      </c>
      <c r="I12" s="288">
        <f>I11/$D$11</f>
        <v>9.2592592592592587E-2</v>
      </c>
      <c r="J12" s="288">
        <f t="shared" ref="J12:L12" si="3">J11/$D$11</f>
        <v>0</v>
      </c>
      <c r="K12" s="892">
        <f t="shared" ref="K12" si="4">K11/$D$11</f>
        <v>1.8518518518518517E-2</v>
      </c>
      <c r="L12" s="1132">
        <f t="shared" si="3"/>
        <v>0.22222222222222221</v>
      </c>
      <c r="M12" s="288">
        <f>M11/$D$11</f>
        <v>0.18518518518518517</v>
      </c>
      <c r="N12" s="892">
        <f>N11/$D$11</f>
        <v>0</v>
      </c>
      <c r="O12" s="1137">
        <f>O11/$D$11</f>
        <v>5.5555555555555552E-2</v>
      </c>
    </row>
    <row r="13" spans="2:15" ht="21.75" customHeight="1" x14ac:dyDescent="0.2">
      <c r="B13" s="1853"/>
      <c r="C13" s="1862" t="s">
        <v>170</v>
      </c>
      <c r="D13" s="501">
        <v>76</v>
      </c>
      <c r="E13" s="589">
        <v>38</v>
      </c>
      <c r="F13" s="501">
        <v>5</v>
      </c>
      <c r="G13" s="501">
        <v>20</v>
      </c>
      <c r="H13" s="501">
        <v>16</v>
      </c>
      <c r="I13" s="501">
        <v>14</v>
      </c>
      <c r="J13" s="503">
        <v>2</v>
      </c>
      <c r="K13" s="503">
        <v>1</v>
      </c>
      <c r="L13" s="1131">
        <v>5</v>
      </c>
      <c r="M13" s="503">
        <v>5</v>
      </c>
      <c r="N13" s="503">
        <v>5</v>
      </c>
      <c r="O13" s="1136">
        <v>4</v>
      </c>
    </row>
    <row r="14" spans="2:15" s="291" customFormat="1" ht="21.75" customHeight="1" x14ac:dyDescent="0.2">
      <c r="B14" s="1853"/>
      <c r="C14" s="1862"/>
      <c r="D14" s="292"/>
      <c r="E14" s="289">
        <f>E13/D13</f>
        <v>0.5</v>
      </c>
      <c r="F14" s="288">
        <f>F13/$D$13</f>
        <v>6.5789473684210523E-2</v>
      </c>
      <c r="G14" s="288">
        <f t="shared" ref="G14:O14" si="5">G13/$D$13</f>
        <v>0.26315789473684209</v>
      </c>
      <c r="H14" s="288">
        <f t="shared" si="5"/>
        <v>0.21052631578947367</v>
      </c>
      <c r="I14" s="288">
        <f t="shared" si="5"/>
        <v>0.18421052631578946</v>
      </c>
      <c r="J14" s="288">
        <f>J13/$D$13</f>
        <v>2.6315789473684209E-2</v>
      </c>
      <c r="K14" s="892">
        <f t="shared" ref="K14" si="6">K13/$D$13</f>
        <v>1.3157894736842105E-2</v>
      </c>
      <c r="L14" s="1132">
        <f t="shared" si="5"/>
        <v>6.5789473684210523E-2</v>
      </c>
      <c r="M14" s="288">
        <f t="shared" si="5"/>
        <v>6.5789473684210523E-2</v>
      </c>
      <c r="N14" s="892">
        <f t="shared" si="5"/>
        <v>6.5789473684210523E-2</v>
      </c>
      <c r="O14" s="1137">
        <f t="shared" si="5"/>
        <v>5.2631578947368418E-2</v>
      </c>
    </row>
    <row r="15" spans="2:15" ht="21.75" customHeight="1" x14ac:dyDescent="0.2">
      <c r="B15" s="1853"/>
      <c r="C15" s="1940" t="s">
        <v>254</v>
      </c>
      <c r="D15" s="501">
        <v>28</v>
      </c>
      <c r="E15" s="589">
        <v>11</v>
      </c>
      <c r="F15" s="501">
        <v>3</v>
      </c>
      <c r="G15" s="501">
        <v>9</v>
      </c>
      <c r="H15" s="501">
        <v>7</v>
      </c>
      <c r="I15" s="501">
        <v>4</v>
      </c>
      <c r="J15" s="503">
        <v>2</v>
      </c>
      <c r="K15" s="503">
        <v>0</v>
      </c>
      <c r="L15" s="1131">
        <v>3</v>
      </c>
      <c r="M15" s="503">
        <v>5</v>
      </c>
      <c r="N15" s="503">
        <v>0</v>
      </c>
      <c r="O15" s="1136">
        <v>1</v>
      </c>
    </row>
    <row r="16" spans="2:15" s="291" customFormat="1" ht="21.75" customHeight="1" x14ac:dyDescent="0.2">
      <c r="B16" s="1853"/>
      <c r="C16" s="1900"/>
      <c r="D16" s="292"/>
      <c r="E16" s="289">
        <f>E15/D15</f>
        <v>0.39285714285714285</v>
      </c>
      <c r="F16" s="288">
        <f t="shared" ref="F16:O16" si="7">F15/$D$15</f>
        <v>0.10714285714285714</v>
      </c>
      <c r="G16" s="288">
        <f t="shared" si="7"/>
        <v>0.32142857142857145</v>
      </c>
      <c r="H16" s="288">
        <f t="shared" si="7"/>
        <v>0.25</v>
      </c>
      <c r="I16" s="288">
        <f t="shared" si="7"/>
        <v>0.14285714285714285</v>
      </c>
      <c r="J16" s="288">
        <f t="shared" si="7"/>
        <v>7.1428571428571425E-2</v>
      </c>
      <c r="K16" s="892">
        <f t="shared" ref="K16" si="8">K15/$D$15</f>
        <v>0</v>
      </c>
      <c r="L16" s="1132">
        <f t="shared" si="7"/>
        <v>0.10714285714285714</v>
      </c>
      <c r="M16" s="288">
        <f>M15/$D$15</f>
        <v>0.17857142857142858</v>
      </c>
      <c r="N16" s="892">
        <f>N15/$D$15</f>
        <v>0</v>
      </c>
      <c r="O16" s="1137">
        <f t="shared" si="7"/>
        <v>3.5714285714285712E-2</v>
      </c>
    </row>
    <row r="17" spans="2:15" ht="21.75" customHeight="1" x14ac:dyDescent="0.2">
      <c r="B17" s="1853"/>
      <c r="C17" s="1981" t="s">
        <v>307</v>
      </c>
      <c r="D17" s="501">
        <v>89</v>
      </c>
      <c r="E17" s="589">
        <v>35</v>
      </c>
      <c r="F17" s="501">
        <v>11</v>
      </c>
      <c r="G17" s="501">
        <v>16</v>
      </c>
      <c r="H17" s="501">
        <v>10</v>
      </c>
      <c r="I17" s="501">
        <v>19</v>
      </c>
      <c r="J17" s="503">
        <v>1</v>
      </c>
      <c r="K17" s="503">
        <v>1</v>
      </c>
      <c r="L17" s="1131">
        <v>11</v>
      </c>
      <c r="M17" s="503">
        <v>9</v>
      </c>
      <c r="N17" s="503">
        <v>10</v>
      </c>
      <c r="O17" s="1136">
        <v>13</v>
      </c>
    </row>
    <row r="18" spans="2:15" s="291" customFormat="1" ht="21.75" customHeight="1" x14ac:dyDescent="0.2">
      <c r="B18" s="1853"/>
      <c r="C18" s="1981"/>
      <c r="D18" s="292"/>
      <c r="E18" s="289">
        <f>E17/D17</f>
        <v>0.39325842696629215</v>
      </c>
      <c r="F18" s="288">
        <f t="shared" ref="F18:O18" si="9">F17/$D$17</f>
        <v>0.12359550561797752</v>
      </c>
      <c r="G18" s="288">
        <f t="shared" si="9"/>
        <v>0.1797752808988764</v>
      </c>
      <c r="H18" s="288">
        <f t="shared" si="9"/>
        <v>0.11235955056179775</v>
      </c>
      <c r="I18" s="288">
        <f t="shared" si="9"/>
        <v>0.21348314606741572</v>
      </c>
      <c r="J18" s="288">
        <f t="shared" si="9"/>
        <v>1.1235955056179775E-2</v>
      </c>
      <c r="K18" s="892">
        <f t="shared" ref="K18" si="10">K17/$D$17</f>
        <v>1.1235955056179775E-2</v>
      </c>
      <c r="L18" s="1132">
        <f t="shared" si="9"/>
        <v>0.12359550561797752</v>
      </c>
      <c r="M18" s="288">
        <f t="shared" si="9"/>
        <v>0.10112359550561797</v>
      </c>
      <c r="N18" s="892">
        <f t="shared" si="9"/>
        <v>0.11235955056179775</v>
      </c>
      <c r="O18" s="1137">
        <f t="shared" si="9"/>
        <v>0.14606741573033707</v>
      </c>
    </row>
    <row r="19" spans="2:15" ht="21.75" customHeight="1" x14ac:dyDescent="0.2">
      <c r="B19" s="1853"/>
      <c r="C19" s="1862" t="s">
        <v>308</v>
      </c>
      <c r="D19" s="501">
        <v>16</v>
      </c>
      <c r="E19" s="589">
        <v>10</v>
      </c>
      <c r="F19" s="501">
        <v>3</v>
      </c>
      <c r="G19" s="501">
        <v>2</v>
      </c>
      <c r="H19" s="501">
        <v>4</v>
      </c>
      <c r="I19" s="501">
        <v>2</v>
      </c>
      <c r="J19" s="503">
        <v>3</v>
      </c>
      <c r="K19" s="503">
        <v>0</v>
      </c>
      <c r="L19" s="1131">
        <v>2</v>
      </c>
      <c r="M19" s="503">
        <v>1</v>
      </c>
      <c r="N19" s="503">
        <v>1</v>
      </c>
      <c r="O19" s="1136">
        <v>1</v>
      </c>
    </row>
    <row r="20" spans="2:15" s="291" customFormat="1" ht="21.75" customHeight="1" x14ac:dyDescent="0.2">
      <c r="B20" s="1853"/>
      <c r="C20" s="1862"/>
      <c r="D20" s="292"/>
      <c r="E20" s="289">
        <f>E19/D19</f>
        <v>0.625</v>
      </c>
      <c r="F20" s="288">
        <f t="shared" ref="F20:O20" si="11">F19/$D$19</f>
        <v>0.1875</v>
      </c>
      <c r="G20" s="288">
        <f t="shared" si="11"/>
        <v>0.125</v>
      </c>
      <c r="H20" s="288">
        <f t="shared" si="11"/>
        <v>0.25</v>
      </c>
      <c r="I20" s="288">
        <f t="shared" si="11"/>
        <v>0.125</v>
      </c>
      <c r="J20" s="288">
        <f t="shared" si="11"/>
        <v>0.1875</v>
      </c>
      <c r="K20" s="892">
        <f t="shared" ref="K20" si="12">K19/$D$19</f>
        <v>0</v>
      </c>
      <c r="L20" s="1132">
        <f t="shared" si="11"/>
        <v>0.125</v>
      </c>
      <c r="M20" s="288">
        <f t="shared" si="11"/>
        <v>6.25E-2</v>
      </c>
      <c r="N20" s="892">
        <f t="shared" si="11"/>
        <v>6.25E-2</v>
      </c>
      <c r="O20" s="1137">
        <f t="shared" si="11"/>
        <v>6.25E-2</v>
      </c>
    </row>
    <row r="21" spans="2:15" ht="21.75" customHeight="1" x14ac:dyDescent="0.2">
      <c r="B21" s="1853"/>
      <c r="C21" s="1863" t="s">
        <v>174</v>
      </c>
      <c r="D21" s="501">
        <v>162</v>
      </c>
      <c r="E21" s="589">
        <v>39</v>
      </c>
      <c r="F21" s="501">
        <v>10</v>
      </c>
      <c r="G21" s="501">
        <v>14</v>
      </c>
      <c r="H21" s="501">
        <v>17</v>
      </c>
      <c r="I21" s="501">
        <v>14</v>
      </c>
      <c r="J21" s="503">
        <v>1</v>
      </c>
      <c r="K21" s="503">
        <v>1</v>
      </c>
      <c r="L21" s="1131">
        <v>8</v>
      </c>
      <c r="M21" s="503">
        <v>18</v>
      </c>
      <c r="N21" s="503">
        <v>52</v>
      </c>
      <c r="O21" s="1136">
        <v>29</v>
      </c>
    </row>
    <row r="22" spans="2:15" s="291" customFormat="1" ht="21.75" customHeight="1" thickBot="1" x14ac:dyDescent="0.25">
      <c r="B22" s="1854"/>
      <c r="C22" s="1982"/>
      <c r="D22" s="294"/>
      <c r="E22" s="295">
        <f>E21/D21</f>
        <v>0.24074074074074073</v>
      </c>
      <c r="F22" s="294">
        <f t="shared" ref="F22:O22" si="13">F21/$D$21</f>
        <v>6.1728395061728392E-2</v>
      </c>
      <c r="G22" s="294">
        <f t="shared" si="13"/>
        <v>8.6419753086419748E-2</v>
      </c>
      <c r="H22" s="294">
        <f t="shared" si="13"/>
        <v>0.10493827160493827</v>
      </c>
      <c r="I22" s="294">
        <f t="shared" si="13"/>
        <v>8.6419753086419748E-2</v>
      </c>
      <c r="J22" s="294">
        <f t="shared" si="13"/>
        <v>6.1728395061728392E-3</v>
      </c>
      <c r="K22" s="913">
        <f t="shared" ref="K22" si="14">K21/$D$21</f>
        <v>6.1728395061728392E-3</v>
      </c>
      <c r="L22" s="1154">
        <f t="shared" si="13"/>
        <v>4.9382716049382713E-2</v>
      </c>
      <c r="M22" s="294">
        <f t="shared" si="13"/>
        <v>0.1111111111111111</v>
      </c>
      <c r="N22" s="913">
        <f t="shared" si="13"/>
        <v>0.32098765432098764</v>
      </c>
      <c r="O22" s="1766">
        <f t="shared" si="13"/>
        <v>0.17901234567901234</v>
      </c>
    </row>
    <row r="23" spans="2:15" ht="21.75" customHeight="1" thickTop="1" x14ac:dyDescent="0.2">
      <c r="B23" s="1852" t="s">
        <v>283</v>
      </c>
      <c r="C23" s="1860" t="s">
        <v>176</v>
      </c>
      <c r="D23" s="501">
        <v>87</v>
      </c>
      <c r="E23" s="590">
        <v>23</v>
      </c>
      <c r="F23" s="509">
        <v>6</v>
      </c>
      <c r="G23" s="509">
        <v>15</v>
      </c>
      <c r="H23" s="509">
        <v>9</v>
      </c>
      <c r="I23" s="509">
        <v>5</v>
      </c>
      <c r="J23" s="1135">
        <v>0</v>
      </c>
      <c r="K23" s="1135">
        <v>1</v>
      </c>
      <c r="L23" s="1133">
        <v>7</v>
      </c>
      <c r="M23" s="1135">
        <v>16</v>
      </c>
      <c r="N23" s="1135">
        <v>9</v>
      </c>
      <c r="O23" s="1138">
        <v>18</v>
      </c>
    </row>
    <row r="24" spans="2:15" s="291" customFormat="1" ht="21.75" customHeight="1" x14ac:dyDescent="0.2">
      <c r="B24" s="1853"/>
      <c r="C24" s="1861"/>
      <c r="D24" s="297"/>
      <c r="E24" s="289">
        <f>E23/D23</f>
        <v>0.26436781609195403</v>
      </c>
      <c r="F24" s="288">
        <f t="shared" ref="F24:O24" si="15">F23/$D$23</f>
        <v>6.8965517241379309E-2</v>
      </c>
      <c r="G24" s="288">
        <f t="shared" si="15"/>
        <v>0.17241379310344829</v>
      </c>
      <c r="H24" s="288">
        <f>H23/$D$23</f>
        <v>0.10344827586206896</v>
      </c>
      <c r="I24" s="288">
        <f t="shared" si="15"/>
        <v>5.7471264367816091E-2</v>
      </c>
      <c r="J24" s="288">
        <f t="shared" si="15"/>
        <v>0</v>
      </c>
      <c r="K24" s="892">
        <f t="shared" ref="K24" si="16">K23/$D$23</f>
        <v>1.1494252873563218E-2</v>
      </c>
      <c r="L24" s="1132">
        <f t="shared" si="15"/>
        <v>8.0459770114942528E-2</v>
      </c>
      <c r="M24" s="288">
        <f t="shared" si="15"/>
        <v>0.18390804597701149</v>
      </c>
      <c r="N24" s="892">
        <f t="shared" si="15"/>
        <v>0.10344827586206896</v>
      </c>
      <c r="O24" s="1137">
        <f t="shared" si="15"/>
        <v>0.20689655172413793</v>
      </c>
    </row>
    <row r="25" spans="2:15" ht="21.75" customHeight="1" x14ac:dyDescent="0.2">
      <c r="B25" s="1853"/>
      <c r="C25" s="1862" t="s">
        <v>177</v>
      </c>
      <c r="D25" s="501">
        <v>181</v>
      </c>
      <c r="E25" s="589">
        <v>59</v>
      </c>
      <c r="F25" s="501">
        <v>13</v>
      </c>
      <c r="G25" s="501">
        <v>47</v>
      </c>
      <c r="H25" s="501">
        <v>15</v>
      </c>
      <c r="I25" s="501">
        <v>20</v>
      </c>
      <c r="J25" s="503">
        <v>0</v>
      </c>
      <c r="K25" s="503">
        <v>1</v>
      </c>
      <c r="L25" s="1131">
        <v>23</v>
      </c>
      <c r="M25" s="503">
        <v>15</v>
      </c>
      <c r="N25" s="503">
        <v>34</v>
      </c>
      <c r="O25" s="1136">
        <v>18</v>
      </c>
    </row>
    <row r="26" spans="2:15" s="291" customFormat="1" ht="21.75" customHeight="1" x14ac:dyDescent="0.2">
      <c r="B26" s="1853"/>
      <c r="C26" s="1862"/>
      <c r="D26" s="292"/>
      <c r="E26" s="289">
        <f>E25/D25</f>
        <v>0.32596685082872928</v>
      </c>
      <c r="F26" s="288">
        <f t="shared" ref="F26:O26" si="17">F25/$D$25</f>
        <v>7.18232044198895E-2</v>
      </c>
      <c r="G26" s="288">
        <f t="shared" si="17"/>
        <v>0.25966850828729282</v>
      </c>
      <c r="H26" s="288">
        <f t="shared" si="17"/>
        <v>8.2872928176795577E-2</v>
      </c>
      <c r="I26" s="288">
        <f t="shared" si="17"/>
        <v>0.11049723756906077</v>
      </c>
      <c r="J26" s="288">
        <f t="shared" si="17"/>
        <v>0</v>
      </c>
      <c r="K26" s="892">
        <f t="shared" ref="K26" si="18">K25/$D$25</f>
        <v>5.5248618784530384E-3</v>
      </c>
      <c r="L26" s="1132">
        <f t="shared" si="17"/>
        <v>0.1270718232044199</v>
      </c>
      <c r="M26" s="288">
        <f t="shared" si="17"/>
        <v>8.2872928176795577E-2</v>
      </c>
      <c r="N26" s="892">
        <f t="shared" si="17"/>
        <v>0.18784530386740331</v>
      </c>
      <c r="O26" s="1137">
        <f t="shared" si="17"/>
        <v>9.9447513812154692E-2</v>
      </c>
    </row>
    <row r="27" spans="2:15" ht="21.75" customHeight="1" x14ac:dyDescent="0.2">
      <c r="B27" s="1853"/>
      <c r="C27" s="1862" t="s">
        <v>178</v>
      </c>
      <c r="D27" s="501">
        <v>50</v>
      </c>
      <c r="E27" s="589">
        <v>10</v>
      </c>
      <c r="F27" s="501">
        <v>5</v>
      </c>
      <c r="G27" s="501">
        <v>8</v>
      </c>
      <c r="H27" s="501">
        <v>8</v>
      </c>
      <c r="I27" s="501">
        <v>9</v>
      </c>
      <c r="J27" s="503">
        <v>0</v>
      </c>
      <c r="K27" s="503">
        <v>1</v>
      </c>
      <c r="L27" s="1131">
        <v>7</v>
      </c>
      <c r="M27" s="503">
        <v>8</v>
      </c>
      <c r="N27" s="503">
        <v>12</v>
      </c>
      <c r="O27" s="1136">
        <v>3</v>
      </c>
    </row>
    <row r="28" spans="2:15" s="291" customFormat="1" ht="21.75" customHeight="1" x14ac:dyDescent="0.2">
      <c r="B28" s="1853"/>
      <c r="C28" s="1862"/>
      <c r="D28" s="292"/>
      <c r="E28" s="289">
        <f>E27/D27</f>
        <v>0.2</v>
      </c>
      <c r="F28" s="288">
        <f>F27/$D$27</f>
        <v>0.1</v>
      </c>
      <c r="G28" s="288">
        <f t="shared" ref="G28:O28" si="19">G27/$D$27</f>
        <v>0.16</v>
      </c>
      <c r="H28" s="288">
        <f t="shared" si="19"/>
        <v>0.16</v>
      </c>
      <c r="I28" s="288">
        <f t="shared" si="19"/>
        <v>0.18</v>
      </c>
      <c r="J28" s="288">
        <f t="shared" si="19"/>
        <v>0</v>
      </c>
      <c r="K28" s="892">
        <f t="shared" ref="K28" si="20">K27/$D$27</f>
        <v>0.02</v>
      </c>
      <c r="L28" s="1132">
        <f t="shared" si="19"/>
        <v>0.14000000000000001</v>
      </c>
      <c r="M28" s="288">
        <f t="shared" si="19"/>
        <v>0.16</v>
      </c>
      <c r="N28" s="892">
        <f t="shared" si="19"/>
        <v>0.24</v>
      </c>
      <c r="O28" s="1137">
        <f t="shared" si="19"/>
        <v>0.06</v>
      </c>
    </row>
    <row r="29" spans="2:15" ht="21.75" customHeight="1" x14ac:dyDescent="0.2">
      <c r="B29" s="1853"/>
      <c r="C29" s="1862" t="s">
        <v>179</v>
      </c>
      <c r="D29" s="501">
        <v>40</v>
      </c>
      <c r="E29" s="589">
        <v>17</v>
      </c>
      <c r="F29" s="501">
        <v>6</v>
      </c>
      <c r="G29" s="501">
        <v>8</v>
      </c>
      <c r="H29" s="501">
        <v>8</v>
      </c>
      <c r="I29" s="501">
        <v>7</v>
      </c>
      <c r="J29" s="503">
        <v>1</v>
      </c>
      <c r="K29" s="503">
        <v>1</v>
      </c>
      <c r="L29" s="1131">
        <v>2</v>
      </c>
      <c r="M29" s="503">
        <v>5</v>
      </c>
      <c r="N29" s="503">
        <v>6</v>
      </c>
      <c r="O29" s="1136">
        <v>5</v>
      </c>
    </row>
    <row r="30" spans="2:15" s="291" customFormat="1" ht="21.75" customHeight="1" x14ac:dyDescent="0.2">
      <c r="B30" s="1853"/>
      <c r="C30" s="1862"/>
      <c r="D30" s="292"/>
      <c r="E30" s="289">
        <f>E29/D29</f>
        <v>0.42499999999999999</v>
      </c>
      <c r="F30" s="288">
        <f t="shared" ref="F30:O30" si="21">F29/$D$29</f>
        <v>0.15</v>
      </c>
      <c r="G30" s="288">
        <f t="shared" si="21"/>
        <v>0.2</v>
      </c>
      <c r="H30" s="288">
        <f t="shared" si="21"/>
        <v>0.2</v>
      </c>
      <c r="I30" s="288">
        <f t="shared" si="21"/>
        <v>0.17499999999999999</v>
      </c>
      <c r="J30" s="288">
        <f t="shared" si="21"/>
        <v>2.5000000000000001E-2</v>
      </c>
      <c r="K30" s="892">
        <f t="shared" ref="K30" si="22">K29/$D$29</f>
        <v>2.5000000000000001E-2</v>
      </c>
      <c r="L30" s="1132">
        <f t="shared" si="21"/>
        <v>0.05</v>
      </c>
      <c r="M30" s="288">
        <f t="shared" si="21"/>
        <v>0.125</v>
      </c>
      <c r="N30" s="892">
        <f t="shared" si="21"/>
        <v>0.15</v>
      </c>
      <c r="O30" s="1137">
        <f t="shared" si="21"/>
        <v>0.125</v>
      </c>
    </row>
    <row r="31" spans="2:15" ht="21.75" customHeight="1" x14ac:dyDescent="0.2">
      <c r="B31" s="1853"/>
      <c r="C31" s="1862" t="s">
        <v>180</v>
      </c>
      <c r="D31" s="501">
        <v>27</v>
      </c>
      <c r="E31" s="589">
        <v>15</v>
      </c>
      <c r="F31" s="501">
        <v>1</v>
      </c>
      <c r="G31" s="501">
        <v>2</v>
      </c>
      <c r="H31" s="501">
        <v>7</v>
      </c>
      <c r="I31" s="501">
        <v>8</v>
      </c>
      <c r="J31" s="503">
        <v>0</v>
      </c>
      <c r="K31" s="503">
        <v>0</v>
      </c>
      <c r="L31" s="1131">
        <v>0</v>
      </c>
      <c r="M31" s="503">
        <v>2</v>
      </c>
      <c r="N31" s="503">
        <v>2</v>
      </c>
      <c r="O31" s="1136">
        <v>2</v>
      </c>
    </row>
    <row r="32" spans="2:15" s="291" customFormat="1" ht="21.75" customHeight="1" x14ac:dyDescent="0.2">
      <c r="B32" s="1853"/>
      <c r="C32" s="1862"/>
      <c r="D32" s="292"/>
      <c r="E32" s="289">
        <f>E31/D31</f>
        <v>0.55555555555555558</v>
      </c>
      <c r="F32" s="288">
        <f t="shared" ref="F32:O32" si="23">F31/$D$31</f>
        <v>3.7037037037037035E-2</v>
      </c>
      <c r="G32" s="288">
        <f t="shared" si="23"/>
        <v>7.407407407407407E-2</v>
      </c>
      <c r="H32" s="288">
        <f t="shared" si="23"/>
        <v>0.25925925925925924</v>
      </c>
      <c r="I32" s="288">
        <f t="shared" si="23"/>
        <v>0.29629629629629628</v>
      </c>
      <c r="J32" s="288">
        <f t="shared" si="23"/>
        <v>0</v>
      </c>
      <c r="K32" s="892">
        <f t="shared" ref="K32" si="24">K31/$D$31</f>
        <v>0</v>
      </c>
      <c r="L32" s="1132">
        <f t="shared" si="23"/>
        <v>0</v>
      </c>
      <c r="M32" s="288">
        <f t="shared" si="23"/>
        <v>7.407407407407407E-2</v>
      </c>
      <c r="N32" s="892">
        <f t="shared" si="23"/>
        <v>7.407407407407407E-2</v>
      </c>
      <c r="O32" s="1137">
        <f t="shared" si="23"/>
        <v>7.407407407407407E-2</v>
      </c>
    </row>
    <row r="33" spans="2:15" ht="21.75" customHeight="1" x14ac:dyDescent="0.2">
      <c r="B33" s="1853"/>
      <c r="C33" s="1862" t="s">
        <v>181</v>
      </c>
      <c r="D33" s="501">
        <v>40</v>
      </c>
      <c r="E33" s="589">
        <v>24</v>
      </c>
      <c r="F33" s="501">
        <v>3</v>
      </c>
      <c r="G33" s="501">
        <v>5</v>
      </c>
      <c r="H33" s="501">
        <v>11</v>
      </c>
      <c r="I33" s="501">
        <v>9</v>
      </c>
      <c r="J33" s="503">
        <v>8</v>
      </c>
      <c r="K33" s="503">
        <v>0</v>
      </c>
      <c r="L33" s="1131">
        <v>2</v>
      </c>
      <c r="M33" s="503">
        <v>2</v>
      </c>
      <c r="N33" s="503">
        <v>5</v>
      </c>
      <c r="O33" s="1136">
        <v>5</v>
      </c>
    </row>
    <row r="34" spans="2:15" s="291" customFormat="1" ht="21.75" customHeight="1" thickBot="1" x14ac:dyDescent="0.25">
      <c r="B34" s="1853"/>
      <c r="C34" s="1863"/>
      <c r="D34" s="288"/>
      <c r="E34" s="295">
        <f>E33/D33</f>
        <v>0.6</v>
      </c>
      <c r="F34" s="294">
        <f t="shared" ref="F34:O34" si="25">F33/$D$33</f>
        <v>7.4999999999999997E-2</v>
      </c>
      <c r="G34" s="294">
        <f t="shared" si="25"/>
        <v>0.125</v>
      </c>
      <c r="H34" s="294">
        <f t="shared" si="25"/>
        <v>0.27500000000000002</v>
      </c>
      <c r="I34" s="294">
        <f t="shared" si="25"/>
        <v>0.22500000000000001</v>
      </c>
      <c r="J34" s="294">
        <f t="shared" si="25"/>
        <v>0.2</v>
      </c>
      <c r="K34" s="913">
        <f t="shared" ref="K34" si="26">K33/$D$33</f>
        <v>0</v>
      </c>
      <c r="L34" s="1154">
        <f t="shared" si="25"/>
        <v>0.05</v>
      </c>
      <c r="M34" s="294">
        <f t="shared" si="25"/>
        <v>0.05</v>
      </c>
      <c r="N34" s="913">
        <f t="shared" si="25"/>
        <v>0.125</v>
      </c>
      <c r="O34" s="1766">
        <f t="shared" si="25"/>
        <v>0.125</v>
      </c>
    </row>
    <row r="35" spans="2:15" ht="21.75" customHeight="1" thickTop="1" x14ac:dyDescent="0.2">
      <c r="B35" s="1853"/>
      <c r="C35" s="527" t="s">
        <v>182</v>
      </c>
      <c r="D35" s="276">
        <f>D25+D27+D29+D31</f>
        <v>298</v>
      </c>
      <c r="E35" s="592">
        <f>E25+E27+E29+E31</f>
        <v>101</v>
      </c>
      <c r="F35" s="528">
        <f t="shared" ref="F35:O35" si="27">F25+F27+F29+F31</f>
        <v>25</v>
      </c>
      <c r="G35" s="528">
        <f t="shared" si="27"/>
        <v>65</v>
      </c>
      <c r="H35" s="528">
        <f t="shared" si="27"/>
        <v>38</v>
      </c>
      <c r="I35" s="528">
        <f t="shared" si="27"/>
        <v>44</v>
      </c>
      <c r="J35" s="530">
        <f t="shared" si="27"/>
        <v>1</v>
      </c>
      <c r="K35" s="530">
        <f t="shared" ref="K35" si="28">K25+K27+K29+K31</f>
        <v>3</v>
      </c>
      <c r="L35" s="1134">
        <f t="shared" si="27"/>
        <v>32</v>
      </c>
      <c r="M35" s="530">
        <f t="shared" si="27"/>
        <v>30</v>
      </c>
      <c r="N35" s="530">
        <f t="shared" si="27"/>
        <v>54</v>
      </c>
      <c r="O35" s="1139">
        <f t="shared" si="27"/>
        <v>28</v>
      </c>
    </row>
    <row r="36" spans="2:15" s="291" customFormat="1" ht="21.75" customHeight="1" x14ac:dyDescent="0.2">
      <c r="B36" s="1853"/>
      <c r="C36" s="593" t="s">
        <v>183</v>
      </c>
      <c r="D36" s="463"/>
      <c r="E36" s="289">
        <f>E35/D35</f>
        <v>0.33892617449664431</v>
      </c>
      <c r="F36" s="288">
        <f t="shared" ref="F36:O36" si="29">F35/$D$35</f>
        <v>8.3892617449664433E-2</v>
      </c>
      <c r="G36" s="288">
        <f t="shared" si="29"/>
        <v>0.21812080536912751</v>
      </c>
      <c r="H36" s="288">
        <f t="shared" si="29"/>
        <v>0.12751677852348994</v>
      </c>
      <c r="I36" s="288">
        <f t="shared" si="29"/>
        <v>0.1476510067114094</v>
      </c>
      <c r="J36" s="288">
        <f t="shared" si="29"/>
        <v>3.3557046979865771E-3</v>
      </c>
      <c r="K36" s="288">
        <f t="shared" si="29"/>
        <v>1.0067114093959731E-2</v>
      </c>
      <c r="L36" s="288">
        <f t="shared" si="29"/>
        <v>0.10738255033557047</v>
      </c>
      <c r="M36" s="288">
        <f t="shared" si="29"/>
        <v>0.10067114093959731</v>
      </c>
      <c r="N36" s="892">
        <f t="shared" si="29"/>
        <v>0.18120805369127516</v>
      </c>
      <c r="O36" s="290">
        <f t="shared" si="29"/>
        <v>9.3959731543624164E-2</v>
      </c>
    </row>
    <row r="37" spans="2:15" ht="21.75" customHeight="1" x14ac:dyDescent="0.2">
      <c r="B37" s="1853"/>
      <c r="C37" s="43" t="s">
        <v>182</v>
      </c>
      <c r="D37" s="277">
        <f>D27+D29+D31+D33</f>
        <v>157</v>
      </c>
      <c r="E37" s="594">
        <f t="shared" ref="E37:O37" si="30">E27+E29+E31+E33</f>
        <v>66</v>
      </c>
      <c r="F37" s="532">
        <f t="shared" si="30"/>
        <v>15</v>
      </c>
      <c r="G37" s="532">
        <f t="shared" si="30"/>
        <v>23</v>
      </c>
      <c r="H37" s="532">
        <f t="shared" si="30"/>
        <v>34</v>
      </c>
      <c r="I37" s="532">
        <f t="shared" si="30"/>
        <v>33</v>
      </c>
      <c r="J37" s="535">
        <f t="shared" si="30"/>
        <v>9</v>
      </c>
      <c r="K37" s="535">
        <f t="shared" ref="K37" si="31">K27+K29+K31+K33</f>
        <v>2</v>
      </c>
      <c r="L37" s="534">
        <f t="shared" si="30"/>
        <v>11</v>
      </c>
      <c r="M37" s="535">
        <f t="shared" si="30"/>
        <v>17</v>
      </c>
      <c r="N37" s="535">
        <f t="shared" si="30"/>
        <v>25</v>
      </c>
      <c r="O37" s="536">
        <f t="shared" si="30"/>
        <v>15</v>
      </c>
    </row>
    <row r="38" spans="2:15" s="291" customFormat="1" ht="21.75" customHeight="1" thickBot="1" x14ac:dyDescent="0.25">
      <c r="B38" s="1859"/>
      <c r="C38" s="595" t="s">
        <v>184</v>
      </c>
      <c r="D38" s="463"/>
      <c r="E38" s="298">
        <f>E37/D37</f>
        <v>0.42038216560509556</v>
      </c>
      <c r="F38" s="299">
        <f t="shared" ref="F38:O38" si="32">F37/$D$37</f>
        <v>9.5541401273885357E-2</v>
      </c>
      <c r="G38" s="299">
        <f t="shared" si="32"/>
        <v>0.1464968152866242</v>
      </c>
      <c r="H38" s="299">
        <f t="shared" si="32"/>
        <v>0.21656050955414013</v>
      </c>
      <c r="I38" s="299">
        <f t="shared" si="32"/>
        <v>0.21019108280254778</v>
      </c>
      <c r="J38" s="299">
        <f t="shared" si="32"/>
        <v>5.7324840764331211E-2</v>
      </c>
      <c r="K38" s="299">
        <f t="shared" si="32"/>
        <v>1.2738853503184714E-2</v>
      </c>
      <c r="L38" s="299">
        <f t="shared" si="32"/>
        <v>7.0063694267515922E-2</v>
      </c>
      <c r="M38" s="299">
        <f t="shared" si="32"/>
        <v>0.10828025477707007</v>
      </c>
      <c r="N38" s="1767">
        <f t="shared" si="32"/>
        <v>0.15923566878980891</v>
      </c>
      <c r="O38" s="300">
        <f t="shared" si="32"/>
        <v>9.5541401273885357E-2</v>
      </c>
    </row>
    <row r="39" spans="2:15" x14ac:dyDescent="0.2">
      <c r="B39" s="96"/>
      <c r="C39" s="287" t="s">
        <v>754</v>
      </c>
      <c r="D39" s="286"/>
      <c r="E39" s="286"/>
      <c r="F39" s="286"/>
      <c r="G39" s="286"/>
      <c r="H39" s="286"/>
      <c r="I39" s="286"/>
      <c r="J39" s="286"/>
      <c r="K39" s="286"/>
      <c r="L39" s="286"/>
      <c r="M39" s="286"/>
      <c r="N39" s="286"/>
      <c r="O39" s="286"/>
    </row>
    <row r="40" spans="2:15" x14ac:dyDescent="0.2">
      <c r="B40" s="1"/>
      <c r="C40" s="1"/>
      <c r="D40" s="1"/>
    </row>
    <row r="41" spans="2:15" x14ac:dyDescent="0.2">
      <c r="B41" s="1"/>
      <c r="C41" s="1"/>
      <c r="D41" s="7"/>
      <c r="E41" s="7"/>
      <c r="F41" s="7"/>
      <c r="G41" s="7"/>
      <c r="H41" s="7"/>
      <c r="I41" s="7"/>
      <c r="J41" s="7"/>
      <c r="K41" s="7"/>
      <c r="L41" s="7"/>
      <c r="M41" s="7"/>
      <c r="N41" s="7"/>
      <c r="O41" s="7"/>
    </row>
    <row r="42" spans="2:15" x14ac:dyDescent="0.2">
      <c r="B42" s="44"/>
      <c r="E42" s="291"/>
      <c r="F42" s="291"/>
      <c r="G42" s="291"/>
      <c r="H42" s="291"/>
      <c r="I42" s="291"/>
      <c r="J42" s="291"/>
      <c r="K42" s="291"/>
      <c r="L42" s="291"/>
      <c r="M42" s="291"/>
      <c r="N42" s="291"/>
      <c r="O42" s="291"/>
    </row>
    <row r="44" spans="2:15" x14ac:dyDescent="0.2">
      <c r="B44" s="1"/>
      <c r="D44" s="343"/>
      <c r="E44" s="343"/>
      <c r="F44" s="343"/>
      <c r="G44" s="343"/>
      <c r="H44" s="343"/>
      <c r="I44" s="343"/>
      <c r="J44" s="343"/>
      <c r="K44" s="343"/>
      <c r="L44" s="343"/>
      <c r="M44" s="343"/>
      <c r="N44" s="343"/>
      <c r="O44" s="343"/>
    </row>
    <row r="45" spans="2:15" x14ac:dyDescent="0.2">
      <c r="B45" s="1"/>
      <c r="D45" s="343"/>
      <c r="E45" s="343"/>
      <c r="F45" s="343"/>
      <c r="G45" s="343"/>
      <c r="H45" s="343"/>
      <c r="I45" s="343"/>
      <c r="J45" s="343"/>
      <c r="K45" s="343"/>
      <c r="L45" s="343"/>
      <c r="M45" s="343"/>
      <c r="N45" s="343"/>
      <c r="O45" s="343"/>
    </row>
    <row r="46" spans="2:15" x14ac:dyDescent="0.2">
      <c r="B46" s="1"/>
    </row>
    <row r="47" spans="2:15" x14ac:dyDescent="0.2">
      <c r="B47" s="332"/>
      <c r="D47" s="344"/>
      <c r="E47" s="344"/>
      <c r="F47" s="344"/>
      <c r="G47" s="344"/>
      <c r="H47" s="344"/>
      <c r="I47" s="344"/>
      <c r="J47" s="344"/>
      <c r="K47" s="344"/>
      <c r="L47" s="344"/>
      <c r="M47" s="344"/>
      <c r="N47" s="344"/>
      <c r="O47" s="344"/>
    </row>
    <row r="48" spans="2:15" x14ac:dyDescent="0.2">
      <c r="D48" s="344"/>
      <c r="E48" s="344"/>
      <c r="F48" s="344"/>
      <c r="G48" s="344"/>
      <c r="H48" s="344"/>
      <c r="I48" s="344"/>
      <c r="J48" s="344"/>
      <c r="K48" s="344"/>
      <c r="L48" s="344"/>
      <c r="M48" s="344"/>
      <c r="N48" s="344"/>
      <c r="O48" s="344"/>
    </row>
    <row r="49" spans="4:15" x14ac:dyDescent="0.2">
      <c r="D49" s="344"/>
      <c r="E49" s="344"/>
      <c r="F49" s="344"/>
      <c r="G49" s="344"/>
      <c r="H49" s="344"/>
      <c r="I49" s="344"/>
      <c r="J49" s="344"/>
      <c r="K49" s="344"/>
      <c r="L49" s="344"/>
      <c r="M49" s="344"/>
      <c r="N49" s="344"/>
      <c r="O49" s="344"/>
    </row>
    <row r="50" spans="4:15" x14ac:dyDescent="0.2">
      <c r="D50" s="344"/>
      <c r="E50" s="344"/>
      <c r="F50" s="344"/>
      <c r="G50" s="344"/>
      <c r="H50" s="344"/>
      <c r="I50" s="344"/>
      <c r="J50" s="344"/>
      <c r="K50" s="344"/>
      <c r="L50" s="344"/>
      <c r="M50" s="344"/>
      <c r="N50" s="344"/>
      <c r="O50" s="344"/>
    </row>
    <row r="51" spans="4:15" x14ac:dyDescent="0.2">
      <c r="D51" s="344"/>
      <c r="E51" s="344"/>
      <c r="F51" s="344"/>
      <c r="G51" s="344"/>
      <c r="H51" s="344"/>
      <c r="I51" s="344"/>
      <c r="J51" s="344"/>
      <c r="K51" s="344"/>
      <c r="L51" s="344"/>
      <c r="M51" s="344"/>
      <c r="N51" s="344"/>
      <c r="O51" s="344"/>
    </row>
  </sheetData>
  <mergeCells count="28">
    <mergeCell ref="N7:N8"/>
    <mergeCell ref="L7:L8"/>
    <mergeCell ref="M7:M8"/>
    <mergeCell ref="O7:O8"/>
    <mergeCell ref="B11:B22"/>
    <mergeCell ref="C11:C12"/>
    <mergeCell ref="C13:C14"/>
    <mergeCell ref="C15:C16"/>
    <mergeCell ref="C17:C18"/>
    <mergeCell ref="C19:C20"/>
    <mergeCell ref="C21:C22"/>
    <mergeCell ref="B9:C10"/>
    <mergeCell ref="K7:K8"/>
    <mergeCell ref="B7:C8"/>
    <mergeCell ref="D7:D8"/>
    <mergeCell ref="E7:E8"/>
    <mergeCell ref="F7:F8"/>
    <mergeCell ref="G7:G8"/>
    <mergeCell ref="H7:H8"/>
    <mergeCell ref="I7:I8"/>
    <mergeCell ref="J7:J8"/>
    <mergeCell ref="B23:B38"/>
    <mergeCell ref="C23:C24"/>
    <mergeCell ref="C25:C26"/>
    <mergeCell ref="C27:C28"/>
    <mergeCell ref="C29:C30"/>
    <mergeCell ref="C31:C32"/>
    <mergeCell ref="C33:C34"/>
  </mergeCells>
  <phoneticPr fontId="2"/>
  <pageMargins left="0.77" right="0.25" top="0.61" bottom="0.46" header="0.3" footer="0.3"/>
  <pageSetup paperSize="9"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00B0F0"/>
  </sheetPr>
  <dimension ref="B2:F24"/>
  <sheetViews>
    <sheetView view="pageBreakPreview" zoomScaleNormal="100" zoomScaleSheetLayoutView="100" workbookViewId="0">
      <selection activeCell="D39" sqref="D39"/>
    </sheetView>
  </sheetViews>
  <sheetFormatPr defaultColWidth="9" defaultRowHeight="13.2" x14ac:dyDescent="0.2"/>
  <cols>
    <col min="2" max="2" width="7.33203125" customWidth="1"/>
    <col min="3" max="3" width="18.33203125" customWidth="1"/>
    <col min="4" max="4" width="23.6640625" customWidth="1"/>
    <col min="5" max="6" width="23.6640625" style="421" customWidth="1"/>
  </cols>
  <sheetData>
    <row r="2" spans="2:6" ht="14.4" x14ac:dyDescent="0.2">
      <c r="B2" s="26" t="s">
        <v>824</v>
      </c>
    </row>
    <row r="4" spans="2:6" ht="13.8" thickBot="1" x14ac:dyDescent="0.25">
      <c r="B4" s="1" t="s">
        <v>277</v>
      </c>
      <c r="C4" s="1"/>
      <c r="D4" s="1"/>
      <c r="E4" s="422"/>
      <c r="F4" s="422" t="s">
        <v>278</v>
      </c>
    </row>
    <row r="5" spans="2:6" ht="42" customHeight="1" x14ac:dyDescent="0.2">
      <c r="B5" s="1969"/>
      <c r="C5" s="1969"/>
      <c r="D5" s="310" t="s">
        <v>271</v>
      </c>
      <c r="E5" s="423" t="s">
        <v>279</v>
      </c>
      <c r="F5" s="424" t="s">
        <v>280</v>
      </c>
    </row>
    <row r="6" spans="2:6" ht="42" customHeight="1" thickBot="1" x14ac:dyDescent="0.25">
      <c r="B6" s="1864" t="s">
        <v>250</v>
      </c>
      <c r="C6" s="1864"/>
      <c r="D6" s="482">
        <f>SUM(D7:D12)</f>
        <v>425</v>
      </c>
      <c r="E6" s="471">
        <v>14.317119569999999</v>
      </c>
      <c r="F6" s="472">
        <v>12.589473679999999</v>
      </c>
    </row>
    <row r="7" spans="2:6" ht="42" customHeight="1" thickTop="1" x14ac:dyDescent="0.2">
      <c r="B7" s="1852" t="s">
        <v>281</v>
      </c>
      <c r="C7" s="473" t="s">
        <v>252</v>
      </c>
      <c r="D7" s="474">
        <v>54</v>
      </c>
      <c r="E7" s="475">
        <v>14.503703700000001</v>
      </c>
      <c r="F7" s="476">
        <v>12.658823529999999</v>
      </c>
    </row>
    <row r="8" spans="2:6" ht="42" customHeight="1" x14ac:dyDescent="0.2">
      <c r="B8" s="1853"/>
      <c r="C8" s="477" t="s">
        <v>253</v>
      </c>
      <c r="D8" s="478">
        <v>76</v>
      </c>
      <c r="E8" s="479">
        <v>15.462857140000001</v>
      </c>
      <c r="F8" s="480">
        <v>13.73428571</v>
      </c>
    </row>
    <row r="9" spans="2:6" ht="42" customHeight="1" x14ac:dyDescent="0.2">
      <c r="B9" s="1853"/>
      <c r="C9" s="10" t="s">
        <v>282</v>
      </c>
      <c r="D9" s="478">
        <v>28</v>
      </c>
      <c r="E9" s="479">
        <v>15.222222220000001</v>
      </c>
      <c r="F9" s="480">
        <v>11.64473684</v>
      </c>
    </row>
    <row r="10" spans="2:6" ht="42" customHeight="1" x14ac:dyDescent="0.2">
      <c r="B10" s="1853"/>
      <c r="C10" s="10" t="s">
        <v>255</v>
      </c>
      <c r="D10" s="478">
        <v>89</v>
      </c>
      <c r="E10" s="479">
        <v>14.030136990000001</v>
      </c>
      <c r="F10" s="480">
        <v>12.45</v>
      </c>
    </row>
    <row r="11" spans="2:6" ht="42" customHeight="1" x14ac:dyDescent="0.2">
      <c r="B11" s="1853"/>
      <c r="C11" s="477" t="s">
        <v>256</v>
      </c>
      <c r="D11" s="478">
        <v>16</v>
      </c>
      <c r="E11" s="479">
        <v>20.714285709999999</v>
      </c>
      <c r="F11" s="480">
        <v>18.428571430000002</v>
      </c>
    </row>
    <row r="12" spans="2:6" ht="42" customHeight="1" thickBot="1" x14ac:dyDescent="0.25">
      <c r="B12" s="1854"/>
      <c r="C12" s="481" t="s">
        <v>257</v>
      </c>
      <c r="D12" s="482">
        <v>162</v>
      </c>
      <c r="E12" s="471">
        <v>14.46060265</v>
      </c>
      <c r="F12" s="472">
        <v>13.71126252</v>
      </c>
    </row>
    <row r="13" spans="2:6" ht="42" customHeight="1" thickTop="1" x14ac:dyDescent="0.2">
      <c r="B13" s="1853" t="s">
        <v>283</v>
      </c>
      <c r="C13" s="6" t="s">
        <v>284</v>
      </c>
      <c r="D13" s="483">
        <v>87</v>
      </c>
      <c r="E13" s="484">
        <v>15.341538460000001</v>
      </c>
      <c r="F13" s="485">
        <v>13.97058824</v>
      </c>
    </row>
    <row r="14" spans="2:6" ht="42" customHeight="1" x14ac:dyDescent="0.2">
      <c r="B14" s="1853"/>
      <c r="C14" s="477" t="s">
        <v>285</v>
      </c>
      <c r="D14" s="478">
        <v>181</v>
      </c>
      <c r="E14" s="479">
        <v>13.225490199999999</v>
      </c>
      <c r="F14" s="480">
        <v>12.033540370000001</v>
      </c>
    </row>
    <row r="15" spans="2:6" ht="42" customHeight="1" x14ac:dyDescent="0.2">
      <c r="B15" s="1853"/>
      <c r="C15" s="477" t="s">
        <v>286</v>
      </c>
      <c r="D15" s="478">
        <v>50</v>
      </c>
      <c r="E15" s="479">
        <v>15.25625</v>
      </c>
      <c r="F15" s="480">
        <v>12.702040820000001</v>
      </c>
    </row>
    <row r="16" spans="2:6" ht="42" customHeight="1" x14ac:dyDescent="0.2">
      <c r="B16" s="1853"/>
      <c r="C16" s="477" t="s">
        <v>287</v>
      </c>
      <c r="D16" s="478">
        <v>40</v>
      </c>
      <c r="E16" s="479">
        <v>13.82894737</v>
      </c>
      <c r="F16" s="480">
        <v>11.12051282</v>
      </c>
    </row>
    <row r="17" spans="2:6" ht="42" customHeight="1" x14ac:dyDescent="0.2">
      <c r="B17" s="1853"/>
      <c r="C17" s="477" t="s">
        <v>288</v>
      </c>
      <c r="D17" s="478">
        <v>27</v>
      </c>
      <c r="E17" s="479">
        <v>14.03846154</v>
      </c>
      <c r="F17" s="480">
        <v>12.6</v>
      </c>
    </row>
    <row r="18" spans="2:6" ht="42" customHeight="1" thickBot="1" x14ac:dyDescent="0.25">
      <c r="B18" s="1853"/>
      <c r="C18" s="481" t="s">
        <v>289</v>
      </c>
      <c r="D18" s="482">
        <v>40</v>
      </c>
      <c r="E18" s="471">
        <v>16.452631157999999</v>
      </c>
      <c r="F18" s="472">
        <v>13.82894737</v>
      </c>
    </row>
    <row r="19" spans="2:6" ht="42" customHeight="1" thickTop="1" x14ac:dyDescent="0.2">
      <c r="B19" s="1853"/>
      <c r="C19" s="486" t="s">
        <v>290</v>
      </c>
      <c r="D19" s="478">
        <f>D14+D15+D16+D17</f>
        <v>298</v>
      </c>
      <c r="E19" s="479">
        <v>14.08728728</v>
      </c>
      <c r="F19" s="480">
        <v>12.1140235</v>
      </c>
    </row>
    <row r="20" spans="2:6" ht="42" customHeight="1" thickBot="1" x14ac:dyDescent="0.25">
      <c r="B20" s="1859"/>
      <c r="C20" s="487" t="s">
        <v>291</v>
      </c>
      <c r="D20" s="478">
        <f>D15+D16+D17+D18</f>
        <v>157</v>
      </c>
      <c r="E20" s="488">
        <v>14.894072619999999</v>
      </c>
      <c r="F20" s="489">
        <v>12.562875249999999</v>
      </c>
    </row>
    <row r="22" spans="2:6" x14ac:dyDescent="0.2">
      <c r="B22" s="328"/>
      <c r="D22" s="285"/>
    </row>
    <row r="23" spans="2:6" x14ac:dyDescent="0.2">
      <c r="D23" s="285"/>
    </row>
    <row r="24" spans="2:6" x14ac:dyDescent="0.2">
      <c r="D24" s="285"/>
    </row>
  </sheetData>
  <mergeCells count="4">
    <mergeCell ref="B5:C5"/>
    <mergeCell ref="B6:C6"/>
    <mergeCell ref="B7:B12"/>
    <mergeCell ref="B13:B20"/>
  </mergeCells>
  <phoneticPr fontId="2"/>
  <pageMargins left="1.05" right="0.7" top="0.75" bottom="0.75" header="0.3" footer="0.3"/>
  <pageSetup paperSize="9" scale="8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F0"/>
  </sheetPr>
  <dimension ref="B2:J53"/>
  <sheetViews>
    <sheetView view="pageBreakPreview" zoomScaleNormal="75" zoomScaleSheetLayoutView="100" workbookViewId="0">
      <selection activeCell="D39" sqref="D39"/>
    </sheetView>
  </sheetViews>
  <sheetFormatPr defaultColWidth="9" defaultRowHeight="13.2" x14ac:dyDescent="0.2"/>
  <cols>
    <col min="1" max="1" width="9" style="1"/>
    <col min="2" max="2" width="4.33203125" style="1" customWidth="1"/>
    <col min="3" max="7" width="17.33203125" style="1" customWidth="1"/>
    <col min="8" max="9" width="9" style="1"/>
    <col min="10" max="10" width="9" style="322"/>
    <col min="11" max="16384" width="9" style="1"/>
  </cols>
  <sheetData>
    <row r="2" spans="2:10" ht="14.4" x14ac:dyDescent="0.2">
      <c r="B2" s="26" t="s">
        <v>292</v>
      </c>
    </row>
    <row r="4" spans="2:10" x14ac:dyDescent="0.2">
      <c r="F4" s="42" t="s">
        <v>152</v>
      </c>
    </row>
    <row r="5" spans="2:10" x14ac:dyDescent="0.2">
      <c r="F5" s="42" t="s">
        <v>293</v>
      </c>
    </row>
    <row r="6" spans="2:10" ht="14.25" customHeight="1" x14ac:dyDescent="0.2"/>
    <row r="7" spans="2:10" ht="13.8" thickBot="1" x14ac:dyDescent="0.25">
      <c r="F7" s="2"/>
      <c r="G7" s="2" t="s">
        <v>155</v>
      </c>
    </row>
    <row r="8" spans="2:10" ht="15" customHeight="1" x14ac:dyDescent="0.2">
      <c r="B8" s="8"/>
      <c r="C8" s="4"/>
      <c r="D8" s="1950" t="s">
        <v>243</v>
      </c>
      <c r="E8" s="2004" t="s">
        <v>294</v>
      </c>
      <c r="F8" s="2004" t="s">
        <v>295</v>
      </c>
      <c r="G8" s="2000" t="s">
        <v>296</v>
      </c>
    </row>
    <row r="9" spans="2:10" ht="15.75" customHeight="1" x14ac:dyDescent="0.2">
      <c r="B9" s="18"/>
      <c r="C9" s="11"/>
      <c r="D9" s="1973"/>
      <c r="E9" s="2007"/>
      <c r="F9" s="2005"/>
      <c r="G9" s="2001"/>
    </row>
    <row r="10" spans="2:10" ht="72" customHeight="1" x14ac:dyDescent="0.2">
      <c r="B10" s="35"/>
      <c r="C10" s="36"/>
      <c r="D10" s="1974"/>
      <c r="E10" s="2008"/>
      <c r="F10" s="2006"/>
      <c r="G10" s="2002"/>
      <c r="J10" s="325"/>
    </row>
    <row r="11" spans="2:10" ht="20.25" customHeight="1" x14ac:dyDescent="0.2">
      <c r="B11" s="1953" t="s">
        <v>250</v>
      </c>
      <c r="C11" s="1978"/>
      <c r="D11" s="458">
        <v>425</v>
      </c>
      <c r="E11" s="59">
        <f>E13+E15+E17+E19+E21+E23</f>
        <v>398</v>
      </c>
      <c r="F11" s="490">
        <f>F13+F15+F17+F19+F21+F23</f>
        <v>24</v>
      </c>
      <c r="G11" s="222">
        <f>G13+G15+G17+G19+G21+G23</f>
        <v>3</v>
      </c>
      <c r="J11" s="325"/>
    </row>
    <row r="12" spans="2:10" ht="20.25" customHeight="1" thickBot="1" x14ac:dyDescent="0.25">
      <c r="B12" s="1955"/>
      <c r="C12" s="1979"/>
      <c r="D12" s="459"/>
      <c r="E12" s="491">
        <f>E11/D11</f>
        <v>0.93647058823529417</v>
      </c>
      <c r="F12" s="492">
        <f>F11/D11</f>
        <v>5.647058823529412E-2</v>
      </c>
      <c r="G12" s="493">
        <f>G11/D11</f>
        <v>7.058823529411765E-3</v>
      </c>
      <c r="H12" s="44"/>
      <c r="I12" s="44"/>
      <c r="J12" s="325"/>
    </row>
    <row r="13" spans="2:10" ht="20.25" customHeight="1" thickTop="1" x14ac:dyDescent="0.2">
      <c r="B13" s="1852" t="s">
        <v>281</v>
      </c>
      <c r="C13" s="2003" t="s">
        <v>252</v>
      </c>
      <c r="D13" s="447">
        <v>54</v>
      </c>
      <c r="E13" s="61">
        <v>51</v>
      </c>
      <c r="F13" s="494">
        <v>2</v>
      </c>
      <c r="G13" s="225">
        <v>1</v>
      </c>
      <c r="J13" s="325"/>
    </row>
    <row r="14" spans="2:10" ht="20.25" customHeight="1" x14ac:dyDescent="0.2">
      <c r="B14" s="1853"/>
      <c r="C14" s="1901"/>
      <c r="D14" s="460"/>
      <c r="E14" s="495">
        <f>E13/D13</f>
        <v>0.94444444444444442</v>
      </c>
      <c r="F14" s="496">
        <f>F13/D13</f>
        <v>3.7037037037037035E-2</v>
      </c>
      <c r="G14" s="497">
        <f>G13/D13</f>
        <v>1.8518518518518517E-2</v>
      </c>
      <c r="I14" s="44"/>
      <c r="J14" s="325"/>
    </row>
    <row r="15" spans="2:10" ht="20.25" customHeight="1" x14ac:dyDescent="0.2">
      <c r="B15" s="1853"/>
      <c r="C15" s="1940" t="s">
        <v>253</v>
      </c>
      <c r="D15" s="440">
        <v>76</v>
      </c>
      <c r="E15" s="59">
        <v>72</v>
      </c>
      <c r="F15" s="490">
        <v>3</v>
      </c>
      <c r="G15" s="222">
        <v>1</v>
      </c>
      <c r="J15" s="325"/>
    </row>
    <row r="16" spans="2:10" ht="20.25" customHeight="1" x14ac:dyDescent="0.2">
      <c r="B16" s="1853"/>
      <c r="C16" s="1901"/>
      <c r="D16" s="463"/>
      <c r="E16" s="495">
        <f>E15/D15</f>
        <v>0.94736842105263153</v>
      </c>
      <c r="F16" s="496">
        <f>F15/D15</f>
        <v>3.9473684210526314E-2</v>
      </c>
      <c r="G16" s="497">
        <f>G15/D15</f>
        <v>1.3157894736842105E-2</v>
      </c>
      <c r="I16" s="44"/>
      <c r="J16" s="325"/>
    </row>
    <row r="17" spans="2:10" ht="20.25" customHeight="1" x14ac:dyDescent="0.2">
      <c r="B17" s="1853"/>
      <c r="C17" s="1940" t="s">
        <v>282</v>
      </c>
      <c r="D17" s="440">
        <v>28</v>
      </c>
      <c r="E17" s="59">
        <v>28</v>
      </c>
      <c r="F17" s="490">
        <v>0</v>
      </c>
      <c r="G17" s="222">
        <v>0</v>
      </c>
      <c r="J17" s="325"/>
    </row>
    <row r="18" spans="2:10" ht="20.25" customHeight="1" x14ac:dyDescent="0.2">
      <c r="B18" s="1853"/>
      <c r="C18" s="1901"/>
      <c r="D18" s="463"/>
      <c r="E18" s="495">
        <f>E17/D17</f>
        <v>1</v>
      </c>
      <c r="F18" s="496">
        <f>F17/D17</f>
        <v>0</v>
      </c>
      <c r="G18" s="497">
        <f>G17/D17</f>
        <v>0</v>
      </c>
      <c r="I18" s="44"/>
      <c r="J18" s="325"/>
    </row>
    <row r="19" spans="2:10" ht="20.25" customHeight="1" x14ac:dyDescent="0.2">
      <c r="B19" s="1853"/>
      <c r="C19" s="1940" t="s">
        <v>255</v>
      </c>
      <c r="D19" s="440">
        <v>89</v>
      </c>
      <c r="E19" s="59">
        <v>84</v>
      </c>
      <c r="F19" s="490">
        <v>4</v>
      </c>
      <c r="G19" s="222">
        <v>1</v>
      </c>
      <c r="J19" s="325"/>
    </row>
    <row r="20" spans="2:10" ht="20.25" customHeight="1" x14ac:dyDescent="0.2">
      <c r="B20" s="1853"/>
      <c r="C20" s="1901"/>
      <c r="D20" s="463"/>
      <c r="E20" s="495">
        <f>E19/D19</f>
        <v>0.9438202247191011</v>
      </c>
      <c r="F20" s="496">
        <f>F19/D19</f>
        <v>4.49438202247191E-2</v>
      </c>
      <c r="G20" s="497">
        <f>G19/D19</f>
        <v>1.1235955056179775E-2</v>
      </c>
      <c r="I20" s="44"/>
      <c r="J20" s="325"/>
    </row>
    <row r="21" spans="2:10" ht="20.25" customHeight="1" x14ac:dyDescent="0.2">
      <c r="B21" s="1853"/>
      <c r="C21" s="1900" t="s">
        <v>256</v>
      </c>
      <c r="D21" s="440">
        <v>16</v>
      </c>
      <c r="E21" s="60">
        <v>16</v>
      </c>
      <c r="F21" s="78">
        <v>0</v>
      </c>
      <c r="G21" s="226">
        <v>0</v>
      </c>
      <c r="J21" s="325"/>
    </row>
    <row r="22" spans="2:10" ht="20.25" customHeight="1" x14ac:dyDescent="0.2">
      <c r="B22" s="1853"/>
      <c r="C22" s="1901"/>
      <c r="D22" s="463"/>
      <c r="E22" s="495">
        <f>E21/D21</f>
        <v>1</v>
      </c>
      <c r="F22" s="496">
        <f>F21/D21</f>
        <v>0</v>
      </c>
      <c r="G22" s="497">
        <f>G21/D21</f>
        <v>0</v>
      </c>
      <c r="I22" s="44"/>
      <c r="J22" s="325"/>
    </row>
    <row r="23" spans="2:10" ht="20.25" customHeight="1" x14ac:dyDescent="0.2">
      <c r="B23" s="1853"/>
      <c r="C23" s="1940" t="s">
        <v>257</v>
      </c>
      <c r="D23" s="440">
        <v>162</v>
      </c>
      <c r="E23" s="59">
        <v>147</v>
      </c>
      <c r="F23" s="490">
        <v>15</v>
      </c>
      <c r="G23" s="222">
        <v>0</v>
      </c>
      <c r="J23" s="325"/>
    </row>
    <row r="24" spans="2:10" ht="20.25" customHeight="1" thickBot="1" x14ac:dyDescent="0.25">
      <c r="B24" s="1853"/>
      <c r="C24" s="2009"/>
      <c r="D24" s="460"/>
      <c r="E24" s="491">
        <f>E23/D23</f>
        <v>0.90740740740740744</v>
      </c>
      <c r="F24" s="492">
        <f>F23/D23</f>
        <v>9.2592592592592587E-2</v>
      </c>
      <c r="G24" s="493">
        <f>G23/D23</f>
        <v>0</v>
      </c>
      <c r="I24" s="44"/>
      <c r="J24" s="325"/>
    </row>
    <row r="25" spans="2:10" ht="20.25" customHeight="1" thickTop="1" x14ac:dyDescent="0.2">
      <c r="B25" s="1852" t="s">
        <v>283</v>
      </c>
      <c r="C25" s="1861" t="s">
        <v>176</v>
      </c>
      <c r="D25" s="447">
        <v>87</v>
      </c>
      <c r="E25" s="60">
        <v>66</v>
      </c>
      <c r="F25" s="78">
        <v>19</v>
      </c>
      <c r="G25" s="226">
        <v>2</v>
      </c>
      <c r="J25" s="325"/>
    </row>
    <row r="26" spans="2:10" ht="20.25" customHeight="1" x14ac:dyDescent="0.2">
      <c r="B26" s="1853"/>
      <c r="C26" s="1861"/>
      <c r="D26" s="463"/>
      <c r="E26" s="495">
        <f>E25/D25</f>
        <v>0.75862068965517238</v>
      </c>
      <c r="F26" s="496">
        <f>F25/D25</f>
        <v>0.21839080459770116</v>
      </c>
      <c r="G26" s="497">
        <f>G25/D25</f>
        <v>2.2988505747126436E-2</v>
      </c>
      <c r="I26" s="44"/>
      <c r="J26" s="325"/>
    </row>
    <row r="27" spans="2:10" ht="20.25" customHeight="1" x14ac:dyDescent="0.2">
      <c r="B27" s="1853"/>
      <c r="C27" s="1862" t="s">
        <v>177</v>
      </c>
      <c r="D27" s="451">
        <v>181</v>
      </c>
      <c r="E27" s="59">
        <v>178</v>
      </c>
      <c r="F27" s="490">
        <v>3</v>
      </c>
      <c r="G27" s="222">
        <v>0</v>
      </c>
      <c r="J27" s="325"/>
    </row>
    <row r="28" spans="2:10" ht="20.25" customHeight="1" x14ac:dyDescent="0.2">
      <c r="B28" s="1853"/>
      <c r="C28" s="1862"/>
      <c r="D28" s="463"/>
      <c r="E28" s="495">
        <f>E27/D27</f>
        <v>0.98342541436464093</v>
      </c>
      <c r="F28" s="496">
        <f>F27/D27</f>
        <v>1.6574585635359115E-2</v>
      </c>
      <c r="G28" s="497">
        <f>G27/D27</f>
        <v>0</v>
      </c>
      <c r="I28" s="44"/>
      <c r="J28" s="325"/>
    </row>
    <row r="29" spans="2:10" ht="20.25" customHeight="1" x14ac:dyDescent="0.2">
      <c r="B29" s="1853"/>
      <c r="C29" s="1862" t="s">
        <v>178</v>
      </c>
      <c r="D29" s="460">
        <v>50</v>
      </c>
      <c r="E29" s="59">
        <v>48</v>
      </c>
      <c r="F29" s="490">
        <v>1</v>
      </c>
      <c r="G29" s="222">
        <v>1</v>
      </c>
      <c r="J29" s="325"/>
    </row>
    <row r="30" spans="2:10" ht="20.25" customHeight="1" x14ac:dyDescent="0.2">
      <c r="B30" s="1853"/>
      <c r="C30" s="1862"/>
      <c r="D30" s="463"/>
      <c r="E30" s="495">
        <f>E29/D29</f>
        <v>0.96</v>
      </c>
      <c r="F30" s="496">
        <f>F29/D29</f>
        <v>0.02</v>
      </c>
      <c r="G30" s="497">
        <f>G29/D29</f>
        <v>0.02</v>
      </c>
      <c r="I30" s="44"/>
      <c r="J30" s="325"/>
    </row>
    <row r="31" spans="2:10" ht="20.25" customHeight="1" x14ac:dyDescent="0.2">
      <c r="B31" s="1853"/>
      <c r="C31" s="1862" t="s">
        <v>179</v>
      </c>
      <c r="D31" s="460">
        <v>40</v>
      </c>
      <c r="E31" s="59">
        <v>39</v>
      </c>
      <c r="F31" s="490">
        <v>1</v>
      </c>
      <c r="G31" s="222">
        <v>0</v>
      </c>
      <c r="J31" s="325"/>
    </row>
    <row r="32" spans="2:10" ht="20.25" customHeight="1" x14ac:dyDescent="0.2">
      <c r="B32" s="1853"/>
      <c r="C32" s="1862"/>
      <c r="D32" s="463"/>
      <c r="E32" s="495">
        <f>E31/D31</f>
        <v>0.97499999999999998</v>
      </c>
      <c r="F32" s="496">
        <f>F31/D31</f>
        <v>2.5000000000000001E-2</v>
      </c>
      <c r="G32" s="497">
        <f>G31/D31</f>
        <v>0</v>
      </c>
      <c r="I32" s="44"/>
      <c r="J32" s="325"/>
    </row>
    <row r="33" spans="2:10" ht="20.25" customHeight="1" x14ac:dyDescent="0.2">
      <c r="B33" s="1853"/>
      <c r="C33" s="1862" t="s">
        <v>180</v>
      </c>
      <c r="D33" s="460">
        <v>27</v>
      </c>
      <c r="E33" s="59">
        <v>27</v>
      </c>
      <c r="F33" s="490">
        <v>0</v>
      </c>
      <c r="G33" s="222">
        <v>0</v>
      </c>
      <c r="J33" s="325"/>
    </row>
    <row r="34" spans="2:10" ht="20.25" customHeight="1" x14ac:dyDescent="0.2">
      <c r="B34" s="1853"/>
      <c r="C34" s="1862"/>
      <c r="D34" s="463"/>
      <c r="E34" s="495">
        <f>E33/D33</f>
        <v>1</v>
      </c>
      <c r="F34" s="496">
        <f>F33/D33</f>
        <v>0</v>
      </c>
      <c r="G34" s="497">
        <f>G33/D33</f>
        <v>0</v>
      </c>
      <c r="I34" s="44"/>
      <c r="J34" s="325"/>
    </row>
    <row r="35" spans="2:10" ht="20.25" customHeight="1" x14ac:dyDescent="0.2">
      <c r="B35" s="1853"/>
      <c r="C35" s="1861" t="s">
        <v>181</v>
      </c>
      <c r="D35" s="451">
        <v>40</v>
      </c>
      <c r="E35" s="60">
        <v>40</v>
      </c>
      <c r="F35" s="78">
        <v>0</v>
      </c>
      <c r="G35" s="226">
        <v>0</v>
      </c>
      <c r="J35" s="325"/>
    </row>
    <row r="36" spans="2:10" ht="20.25" customHeight="1" thickBot="1" x14ac:dyDescent="0.25">
      <c r="B36" s="1853"/>
      <c r="C36" s="1864"/>
      <c r="D36" s="460"/>
      <c r="E36" s="491">
        <f>E35/D35</f>
        <v>1</v>
      </c>
      <c r="F36" s="492">
        <f>F35/D35</f>
        <v>0</v>
      </c>
      <c r="G36" s="493">
        <f>G35/D35</f>
        <v>0</v>
      </c>
      <c r="I36" s="44"/>
      <c r="J36" s="325"/>
    </row>
    <row r="37" spans="2:10" ht="20.25" customHeight="1" thickTop="1" x14ac:dyDescent="0.2">
      <c r="B37" s="1853"/>
      <c r="C37" s="5" t="s">
        <v>182</v>
      </c>
      <c r="D37" s="276">
        <f>D27+D29+D31+D33</f>
        <v>298</v>
      </c>
      <c r="E37" s="78">
        <f>E27+E29+E31+E33</f>
        <v>292</v>
      </c>
      <c r="F37" s="78">
        <f>F27+F29+F31+F33</f>
        <v>5</v>
      </c>
      <c r="G37" s="226">
        <f>G27+G29+G31+G33</f>
        <v>1</v>
      </c>
      <c r="J37" s="325"/>
    </row>
    <row r="38" spans="2:10" ht="20.25" customHeight="1" x14ac:dyDescent="0.2">
      <c r="B38" s="1853"/>
      <c r="C38" s="6" t="s">
        <v>183</v>
      </c>
      <c r="D38" s="463"/>
      <c r="E38" s="495">
        <f>E37/D37</f>
        <v>0.97986577181208057</v>
      </c>
      <c r="F38" s="496">
        <f>F37/D37</f>
        <v>1.6778523489932886E-2</v>
      </c>
      <c r="G38" s="497">
        <f>G37/D37</f>
        <v>3.3557046979865771E-3</v>
      </c>
      <c r="I38" s="44"/>
      <c r="J38" s="325"/>
    </row>
    <row r="39" spans="2:10" ht="20.25" customHeight="1" x14ac:dyDescent="0.2">
      <c r="B39" s="1853"/>
      <c r="C39" s="5" t="s">
        <v>182</v>
      </c>
      <c r="D39" s="277">
        <f>D29+D31+D33+D35</f>
        <v>157</v>
      </c>
      <c r="E39" s="78">
        <f>E29+E31+E33+E35</f>
        <v>154</v>
      </c>
      <c r="F39" s="78">
        <f>F29+F31+F33+F35</f>
        <v>2</v>
      </c>
      <c r="G39" s="226">
        <f>G29+G31+G33+G35</f>
        <v>1</v>
      </c>
      <c r="J39" s="325"/>
    </row>
    <row r="40" spans="2:10" ht="20.25" customHeight="1" thickBot="1" x14ac:dyDescent="0.25">
      <c r="B40" s="1859"/>
      <c r="C40" s="6" t="s">
        <v>184</v>
      </c>
      <c r="D40" s="463"/>
      <c r="E40" s="498">
        <f>E39/D39</f>
        <v>0.98089171974522293</v>
      </c>
      <c r="F40" s="499">
        <f>F39/D39</f>
        <v>1.2738853503184714E-2</v>
      </c>
      <c r="G40" s="500">
        <f>G39/D39</f>
        <v>6.369426751592357E-3</v>
      </c>
      <c r="I40" s="44"/>
      <c r="J40" s="325"/>
    </row>
    <row r="41" spans="2:10" ht="20.25" customHeight="1" x14ac:dyDescent="0.2">
      <c r="C41" s="15"/>
      <c r="D41" s="16"/>
      <c r="E41" s="24"/>
      <c r="F41" s="24"/>
      <c r="G41" s="24"/>
    </row>
    <row r="43" spans="2:10" x14ac:dyDescent="0.2">
      <c r="B43" s="328"/>
    </row>
    <row r="44" spans="2:10" s="44" customFormat="1" x14ac:dyDescent="0.2">
      <c r="E44" s="86"/>
      <c r="F44" s="86"/>
      <c r="G44" s="86"/>
      <c r="J44" s="322"/>
    </row>
    <row r="45" spans="2:10" s="44" customFormat="1" x14ac:dyDescent="0.2">
      <c r="E45" s="86"/>
      <c r="F45" s="86"/>
      <c r="G45" s="86"/>
      <c r="J45" s="322"/>
    </row>
    <row r="46" spans="2:10" s="326" customFormat="1" x14ac:dyDescent="0.2"/>
    <row r="47" spans="2:10" s="326" customFormat="1" x14ac:dyDescent="0.2"/>
    <row r="49" spans="2:7" s="322" customFormat="1" x14ac:dyDescent="0.2">
      <c r="B49" s="325"/>
      <c r="C49" s="325"/>
      <c r="D49" s="325"/>
      <c r="E49" s="325"/>
      <c r="F49" s="325"/>
      <c r="G49" s="325"/>
    </row>
    <row r="50" spans="2:7" s="322" customFormat="1" x14ac:dyDescent="0.2">
      <c r="B50" s="325"/>
      <c r="C50" s="325"/>
      <c r="D50" s="325"/>
      <c r="E50" s="325"/>
      <c r="F50" s="325"/>
      <c r="G50" s="325"/>
    </row>
    <row r="51" spans="2:7" x14ac:dyDescent="0.2">
      <c r="B51" s="19"/>
      <c r="C51" s="19"/>
      <c r="D51" s="19"/>
      <c r="E51" s="342"/>
      <c r="F51" s="342"/>
      <c r="G51" s="342"/>
    </row>
    <row r="52" spans="2:7" x14ac:dyDescent="0.2">
      <c r="B52" s="19"/>
      <c r="C52" s="19"/>
      <c r="D52" s="325"/>
      <c r="E52" s="325"/>
      <c r="F52" s="325"/>
      <c r="G52" s="325"/>
    </row>
    <row r="53" spans="2:7" x14ac:dyDescent="0.2">
      <c r="B53" s="19"/>
      <c r="C53" s="19"/>
      <c r="D53" s="325"/>
      <c r="E53" s="325"/>
      <c r="F53" s="325"/>
      <c r="G53" s="325"/>
    </row>
  </sheetData>
  <mergeCells count="19">
    <mergeCell ref="G8:G10"/>
    <mergeCell ref="B11:C12"/>
    <mergeCell ref="C13:C14"/>
    <mergeCell ref="B13:B24"/>
    <mergeCell ref="C17:C18"/>
    <mergeCell ref="C15:C16"/>
    <mergeCell ref="C19:C20"/>
    <mergeCell ref="C21:C22"/>
    <mergeCell ref="D8:D10"/>
    <mergeCell ref="F8:F10"/>
    <mergeCell ref="E8:E10"/>
    <mergeCell ref="C23:C24"/>
    <mergeCell ref="C25:C26"/>
    <mergeCell ref="B25:B40"/>
    <mergeCell ref="C31:C32"/>
    <mergeCell ref="C33:C34"/>
    <mergeCell ref="C27:C28"/>
    <mergeCell ref="C35:C36"/>
    <mergeCell ref="C29:C30"/>
  </mergeCells>
  <phoneticPr fontId="2"/>
  <printOptions horizontalCentered="1"/>
  <pageMargins left="0.82677165354330717" right="0.43307086614173229" top="0.59055118110236227" bottom="0.35433070866141736" header="0.19685039370078741" footer="0.19685039370078741"/>
  <pageSetup paperSize="9" firstPageNumber="2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00B0F0"/>
  </sheetPr>
  <dimension ref="B1:O50"/>
  <sheetViews>
    <sheetView view="pageBreakPreview" zoomScaleNormal="100" zoomScaleSheetLayoutView="100" workbookViewId="0">
      <selection activeCell="D39" sqref="D39"/>
    </sheetView>
  </sheetViews>
  <sheetFormatPr defaultColWidth="9" defaultRowHeight="13.2" x14ac:dyDescent="0.2"/>
  <cols>
    <col min="1" max="1" width="9" style="1"/>
    <col min="2" max="2" width="4.6640625" style="1" customWidth="1"/>
    <col min="3" max="3" width="15.6640625" style="1" customWidth="1"/>
    <col min="4" max="9" width="8.6640625" style="1" customWidth="1"/>
    <col min="10" max="10" width="9.33203125" style="1" customWidth="1"/>
    <col min="11" max="12" width="8.6640625" style="1" customWidth="1"/>
    <col min="13" max="14" width="9" style="1"/>
    <col min="15" max="15" width="9" style="330"/>
    <col min="16" max="16384" width="9" style="1"/>
  </cols>
  <sheetData>
    <row r="1" spans="2:15" ht="14.4" x14ac:dyDescent="0.2">
      <c r="B1" s="26" t="s">
        <v>297</v>
      </c>
    </row>
    <row r="3" spans="2:15" x14ac:dyDescent="0.2">
      <c r="H3" s="42" t="s">
        <v>152</v>
      </c>
    </row>
    <row r="4" spans="2:15" x14ac:dyDescent="0.2">
      <c r="H4" s="42" t="s">
        <v>298</v>
      </c>
    </row>
    <row r="5" spans="2:15" x14ac:dyDescent="0.2">
      <c r="H5" s="42"/>
    </row>
    <row r="6" spans="2:15" ht="13.8" thickBot="1" x14ac:dyDescent="0.25">
      <c r="B6" s="1" t="s">
        <v>277</v>
      </c>
      <c r="K6" s="2"/>
      <c r="L6" s="2" t="s">
        <v>155</v>
      </c>
    </row>
    <row r="7" spans="2:15" ht="13.5" customHeight="1" x14ac:dyDescent="0.2">
      <c r="B7" s="1969"/>
      <c r="C7" s="1969"/>
      <c r="D7" s="1991" t="s">
        <v>299</v>
      </c>
      <c r="E7" s="2015" t="s">
        <v>300</v>
      </c>
      <c r="F7" s="2012" t="s">
        <v>301</v>
      </c>
      <c r="G7" s="2013" t="s">
        <v>302</v>
      </c>
      <c r="H7" s="122"/>
      <c r="I7" s="283"/>
      <c r="J7" s="2012" t="s">
        <v>303</v>
      </c>
      <c r="K7" s="2012" t="s">
        <v>304</v>
      </c>
      <c r="L7" s="2010" t="s">
        <v>296</v>
      </c>
    </row>
    <row r="8" spans="2:15" ht="96.75" customHeight="1" x14ac:dyDescent="0.2">
      <c r="B8" s="1969"/>
      <c r="C8" s="1969"/>
      <c r="D8" s="1991"/>
      <c r="E8" s="2016"/>
      <c r="F8" s="1981"/>
      <c r="G8" s="2014"/>
      <c r="H8" s="10" t="s">
        <v>305</v>
      </c>
      <c r="I8" s="10" t="s">
        <v>306</v>
      </c>
      <c r="J8" s="1981"/>
      <c r="K8" s="1981"/>
      <c r="L8" s="2011"/>
      <c r="O8" s="336"/>
    </row>
    <row r="9" spans="2:15" ht="21.75" customHeight="1" x14ac:dyDescent="0.2">
      <c r="B9" s="1849" t="s">
        <v>167</v>
      </c>
      <c r="C9" s="1989"/>
      <c r="D9" s="458">
        <v>425</v>
      </c>
      <c r="E9" s="502">
        <f t="shared" ref="E9:L9" si="0">E11+E13+E15+E17+E19+E21</f>
        <v>11</v>
      </c>
      <c r="F9" s="503">
        <f t="shared" si="0"/>
        <v>17</v>
      </c>
      <c r="G9" s="503">
        <f>G11+G13+G15+G17+G19+G21</f>
        <v>350</v>
      </c>
      <c r="H9" s="503">
        <f t="shared" si="0"/>
        <v>173</v>
      </c>
      <c r="I9" s="501">
        <f t="shared" si="0"/>
        <v>177</v>
      </c>
      <c r="J9" s="503">
        <f t="shared" si="0"/>
        <v>8</v>
      </c>
      <c r="K9" s="503">
        <f t="shared" si="0"/>
        <v>15</v>
      </c>
      <c r="L9" s="504">
        <f t="shared" si="0"/>
        <v>24</v>
      </c>
      <c r="N9" s="7"/>
      <c r="O9" s="336"/>
    </row>
    <row r="10" spans="2:15" ht="21.75" customHeight="1" thickBot="1" x14ac:dyDescent="0.25">
      <c r="B10" s="1850"/>
      <c r="C10" s="1990"/>
      <c r="D10" s="459"/>
      <c r="E10" s="281">
        <f>E9/D9</f>
        <v>2.5882352941176471E-2</v>
      </c>
      <c r="F10" s="282">
        <f>F9/D9</f>
        <v>0.04</v>
      </c>
      <c r="G10" s="505">
        <f>G9/D9</f>
        <v>0.82352941176470584</v>
      </c>
      <c r="H10" s="282">
        <f>H9/D9</f>
        <v>0.40705882352941175</v>
      </c>
      <c r="I10" s="506">
        <f>I9/D9</f>
        <v>0.41647058823529409</v>
      </c>
      <c r="J10" s="505">
        <f>J9/D9</f>
        <v>1.8823529411764704E-2</v>
      </c>
      <c r="K10" s="507">
        <f>K9/D9</f>
        <v>3.5294117647058823E-2</v>
      </c>
      <c r="L10" s="508">
        <f>L9/D9</f>
        <v>5.647058823529412E-2</v>
      </c>
      <c r="N10" s="44"/>
      <c r="O10" s="336"/>
    </row>
    <row r="11" spans="2:15" ht="21.75" customHeight="1" thickTop="1" x14ac:dyDescent="0.2">
      <c r="B11" s="1852" t="s">
        <v>251</v>
      </c>
      <c r="C11" s="1980" t="s">
        <v>169</v>
      </c>
      <c r="D11" s="447">
        <v>54</v>
      </c>
      <c r="E11" s="510">
        <v>1</v>
      </c>
      <c r="F11" s="511">
        <v>1</v>
      </c>
      <c r="G11" s="66">
        <f>H11+I11</f>
        <v>46</v>
      </c>
      <c r="H11" s="511">
        <v>20</v>
      </c>
      <c r="I11" s="68">
        <v>26</v>
      </c>
      <c r="J11" s="66">
        <v>0</v>
      </c>
      <c r="K11" s="512">
        <v>5</v>
      </c>
      <c r="L11" s="312">
        <v>1</v>
      </c>
      <c r="N11" s="7"/>
      <c r="O11" s="336"/>
    </row>
    <row r="12" spans="2:15" ht="21.75" customHeight="1" x14ac:dyDescent="0.2">
      <c r="B12" s="1853"/>
      <c r="C12" s="1936"/>
      <c r="D12" s="460"/>
      <c r="E12" s="281">
        <f>E11/D11</f>
        <v>1.8518518518518517E-2</v>
      </c>
      <c r="F12" s="282">
        <f>F11/D11</f>
        <v>1.8518518518518517E-2</v>
      </c>
      <c r="G12" s="505">
        <f>G11/D11</f>
        <v>0.85185185185185186</v>
      </c>
      <c r="H12" s="282">
        <f>H11/D11</f>
        <v>0.37037037037037035</v>
      </c>
      <c r="I12" s="506">
        <f>I11/D11</f>
        <v>0.48148148148148145</v>
      </c>
      <c r="J12" s="505">
        <f>J11/D11</f>
        <v>0</v>
      </c>
      <c r="K12" s="507">
        <f>K11/D11</f>
        <v>9.2592592592592587E-2</v>
      </c>
      <c r="L12" s="508">
        <f>L11/D11</f>
        <v>1.8518518518518517E-2</v>
      </c>
      <c r="N12" s="44"/>
      <c r="O12" s="336"/>
    </row>
    <row r="13" spans="2:15" ht="21.75" customHeight="1" x14ac:dyDescent="0.2">
      <c r="B13" s="1853"/>
      <c r="C13" s="1862" t="s">
        <v>170</v>
      </c>
      <c r="D13" s="440">
        <v>76</v>
      </c>
      <c r="E13" s="502">
        <v>1</v>
      </c>
      <c r="F13" s="513">
        <v>2</v>
      </c>
      <c r="G13" s="9">
        <f>H13+I13</f>
        <v>68</v>
      </c>
      <c r="H13" s="9">
        <v>32</v>
      </c>
      <c r="I13" s="8">
        <v>36</v>
      </c>
      <c r="J13" s="9">
        <v>1</v>
      </c>
      <c r="K13" s="4">
        <v>2</v>
      </c>
      <c r="L13" s="313">
        <v>2</v>
      </c>
      <c r="N13" s="7"/>
      <c r="O13" s="336"/>
    </row>
    <row r="14" spans="2:15" ht="21.75" customHeight="1" x14ac:dyDescent="0.2">
      <c r="B14" s="1853"/>
      <c r="C14" s="1862"/>
      <c r="D14" s="463"/>
      <c r="E14" s="281">
        <f>E13/D13</f>
        <v>1.3157894736842105E-2</v>
      </c>
      <c r="F14" s="282">
        <f>F13/D13</f>
        <v>2.6315789473684209E-2</v>
      </c>
      <c r="G14" s="505">
        <f>G13/D13</f>
        <v>0.89473684210526316</v>
      </c>
      <c r="H14" s="282">
        <f>H13/D13</f>
        <v>0.42105263157894735</v>
      </c>
      <c r="I14" s="506">
        <f>I13/D13</f>
        <v>0.47368421052631576</v>
      </c>
      <c r="J14" s="505">
        <f>J13/D13</f>
        <v>1.3157894736842105E-2</v>
      </c>
      <c r="K14" s="507">
        <f>K13/D13</f>
        <v>2.6315789473684209E-2</v>
      </c>
      <c r="L14" s="508">
        <f>L13/D13</f>
        <v>2.6315789473684209E-2</v>
      </c>
      <c r="N14" s="44"/>
      <c r="O14" s="336"/>
    </row>
    <row r="15" spans="2:15" ht="21.75" customHeight="1" x14ac:dyDescent="0.2">
      <c r="B15" s="1853"/>
      <c r="C15" s="1940" t="s">
        <v>254</v>
      </c>
      <c r="D15" s="440">
        <v>28</v>
      </c>
      <c r="E15" s="502">
        <v>0</v>
      </c>
      <c r="F15" s="513">
        <v>2</v>
      </c>
      <c r="G15" s="9">
        <f>H15+I15</f>
        <v>24</v>
      </c>
      <c r="H15" s="9">
        <v>8</v>
      </c>
      <c r="I15" s="8">
        <v>16</v>
      </c>
      <c r="J15" s="9">
        <v>0</v>
      </c>
      <c r="K15" s="4">
        <v>2</v>
      </c>
      <c r="L15" s="313">
        <v>0</v>
      </c>
      <c r="N15" s="7"/>
      <c r="O15" s="336"/>
    </row>
    <row r="16" spans="2:15" ht="21.75" customHeight="1" x14ac:dyDescent="0.2">
      <c r="B16" s="1853"/>
      <c r="C16" s="1900"/>
      <c r="D16" s="463"/>
      <c r="E16" s="281">
        <f>E15/D15</f>
        <v>0</v>
      </c>
      <c r="F16" s="282">
        <f>F15/D15</f>
        <v>7.1428571428571425E-2</v>
      </c>
      <c r="G16" s="505">
        <f>G15/D15</f>
        <v>0.8571428571428571</v>
      </c>
      <c r="H16" s="282">
        <f>H15/D15</f>
        <v>0.2857142857142857</v>
      </c>
      <c r="I16" s="506">
        <f>I15/D15</f>
        <v>0.5714285714285714</v>
      </c>
      <c r="J16" s="505">
        <f>J15/D15</f>
        <v>0</v>
      </c>
      <c r="K16" s="507">
        <f>K15/D15</f>
        <v>7.1428571428571425E-2</v>
      </c>
      <c r="L16" s="508">
        <f>L15/D15</f>
        <v>0</v>
      </c>
      <c r="N16" s="44"/>
      <c r="O16" s="336"/>
    </row>
    <row r="17" spans="2:15" ht="21.75" customHeight="1" x14ac:dyDescent="0.2">
      <c r="B17" s="1853"/>
      <c r="C17" s="1981" t="s">
        <v>307</v>
      </c>
      <c r="D17" s="440">
        <v>89</v>
      </c>
      <c r="E17" s="502">
        <v>4</v>
      </c>
      <c r="F17" s="513">
        <v>3</v>
      </c>
      <c r="G17" s="9">
        <f>H17+I17</f>
        <v>70</v>
      </c>
      <c r="H17" s="513">
        <v>22</v>
      </c>
      <c r="I17" s="9">
        <v>48</v>
      </c>
      <c r="J17" s="4">
        <v>0</v>
      </c>
      <c r="K17" s="4">
        <v>1</v>
      </c>
      <c r="L17" s="313">
        <v>11</v>
      </c>
      <c r="N17" s="7"/>
      <c r="O17" s="336"/>
    </row>
    <row r="18" spans="2:15" ht="21.75" customHeight="1" x14ac:dyDescent="0.2">
      <c r="B18" s="1853"/>
      <c r="C18" s="1981"/>
      <c r="D18" s="463"/>
      <c r="E18" s="281">
        <f>E17/D17</f>
        <v>4.49438202247191E-2</v>
      </c>
      <c r="F18" s="282">
        <f>F17/D17</f>
        <v>3.3707865168539325E-2</v>
      </c>
      <c r="G18" s="505">
        <f>G17/D17</f>
        <v>0.7865168539325843</v>
      </c>
      <c r="H18" s="282">
        <f>H17/D17</f>
        <v>0.24719101123595505</v>
      </c>
      <c r="I18" s="506">
        <f>I17/D17</f>
        <v>0.5393258426966292</v>
      </c>
      <c r="J18" s="505">
        <f>J17/D17</f>
        <v>0</v>
      </c>
      <c r="K18" s="507">
        <f>K17/D17</f>
        <v>1.1235955056179775E-2</v>
      </c>
      <c r="L18" s="508">
        <f>L17/D17</f>
        <v>0.12359550561797752</v>
      </c>
      <c r="N18" s="44"/>
      <c r="O18" s="336"/>
    </row>
    <row r="19" spans="2:15" ht="21.75" customHeight="1" x14ac:dyDescent="0.2">
      <c r="B19" s="1853"/>
      <c r="C19" s="1862" t="s">
        <v>308</v>
      </c>
      <c r="D19" s="440">
        <v>16</v>
      </c>
      <c r="E19" s="502">
        <v>0</v>
      </c>
      <c r="F19" s="513">
        <v>0</v>
      </c>
      <c r="G19" s="9">
        <f>H19+I19</f>
        <v>16</v>
      </c>
      <c r="H19" s="9">
        <v>15</v>
      </c>
      <c r="I19" s="9">
        <v>1</v>
      </c>
      <c r="J19" s="4">
        <v>0</v>
      </c>
      <c r="K19" s="4">
        <v>0</v>
      </c>
      <c r="L19" s="313">
        <v>0</v>
      </c>
      <c r="N19" s="7"/>
      <c r="O19" s="336"/>
    </row>
    <row r="20" spans="2:15" ht="21.75" customHeight="1" x14ac:dyDescent="0.2">
      <c r="B20" s="1853"/>
      <c r="C20" s="1862"/>
      <c r="D20" s="463"/>
      <c r="E20" s="143">
        <f>E19/D19</f>
        <v>0</v>
      </c>
      <c r="F20" s="514">
        <f>F19/D19</f>
        <v>0</v>
      </c>
      <c r="G20" s="515">
        <f>G19/D19</f>
        <v>1</v>
      </c>
      <c r="H20" s="514">
        <f>H19/D19</f>
        <v>0.9375</v>
      </c>
      <c r="I20" s="516">
        <f>I19/D19</f>
        <v>6.25E-2</v>
      </c>
      <c r="J20" s="515">
        <f>J19/D19</f>
        <v>0</v>
      </c>
      <c r="K20" s="517">
        <f>K19/D19</f>
        <v>0</v>
      </c>
      <c r="L20" s="518">
        <f>L19/D19</f>
        <v>0</v>
      </c>
      <c r="N20" s="44"/>
      <c r="O20" s="336"/>
    </row>
    <row r="21" spans="2:15" ht="21.75" customHeight="1" x14ac:dyDescent="0.2">
      <c r="B21" s="1853"/>
      <c r="C21" s="1863" t="s">
        <v>174</v>
      </c>
      <c r="D21" s="440">
        <v>162</v>
      </c>
      <c r="E21" s="520">
        <v>5</v>
      </c>
      <c r="F21" s="1">
        <v>9</v>
      </c>
      <c r="G21" s="34">
        <f>H21+I21</f>
        <v>126</v>
      </c>
      <c r="H21" s="34">
        <v>76</v>
      </c>
      <c r="I21" s="34">
        <v>50</v>
      </c>
      <c r="J21" s="11">
        <v>7</v>
      </c>
      <c r="K21" s="11">
        <v>5</v>
      </c>
      <c r="L21" s="521">
        <v>10</v>
      </c>
      <c r="N21" s="7"/>
      <c r="O21" s="336"/>
    </row>
    <row r="22" spans="2:15" ht="21.75" customHeight="1" thickBot="1" x14ac:dyDescent="0.25">
      <c r="B22" s="1854"/>
      <c r="C22" s="1982"/>
      <c r="D22" s="460"/>
      <c r="E22" s="147">
        <f>E21/D21</f>
        <v>3.0864197530864196E-2</v>
      </c>
      <c r="F22" s="522">
        <f>F21/D21</f>
        <v>5.5555555555555552E-2</v>
      </c>
      <c r="G22" s="523">
        <f>G21/D21</f>
        <v>0.77777777777777779</v>
      </c>
      <c r="H22" s="522">
        <f>H21/D21</f>
        <v>0.46913580246913578</v>
      </c>
      <c r="I22" s="524">
        <f>I21/D21</f>
        <v>0.30864197530864196</v>
      </c>
      <c r="J22" s="523">
        <f>J21/D21</f>
        <v>4.3209876543209874E-2</v>
      </c>
      <c r="K22" s="525">
        <f>K21/D21</f>
        <v>3.0864197530864196E-2</v>
      </c>
      <c r="L22" s="526">
        <f>L21/D21</f>
        <v>6.1728395061728392E-2</v>
      </c>
      <c r="N22" s="44"/>
      <c r="O22" s="336"/>
    </row>
    <row r="23" spans="2:15" ht="21.75" customHeight="1" thickTop="1" x14ac:dyDescent="0.2">
      <c r="B23" s="1852" t="s">
        <v>283</v>
      </c>
      <c r="C23" s="1860" t="s">
        <v>176</v>
      </c>
      <c r="D23" s="447">
        <v>87</v>
      </c>
      <c r="E23" s="510">
        <v>3</v>
      </c>
      <c r="F23" s="511">
        <v>8</v>
      </c>
      <c r="G23" s="66">
        <f>H23+I23</f>
        <v>59</v>
      </c>
      <c r="H23" s="511">
        <v>28</v>
      </c>
      <c r="I23" s="66">
        <v>31</v>
      </c>
      <c r="J23" s="512">
        <v>1</v>
      </c>
      <c r="K23" s="512">
        <v>5</v>
      </c>
      <c r="L23" s="312">
        <v>11</v>
      </c>
      <c r="N23" s="7"/>
      <c r="O23" s="336"/>
    </row>
    <row r="24" spans="2:15" ht="21.75" customHeight="1" x14ac:dyDescent="0.2">
      <c r="B24" s="1853"/>
      <c r="C24" s="1861"/>
      <c r="D24" s="463"/>
      <c r="E24" s="281">
        <f>E23/D23</f>
        <v>3.4482758620689655E-2</v>
      </c>
      <c r="F24" s="282">
        <f>F23/D23</f>
        <v>9.1954022988505746E-2</v>
      </c>
      <c r="G24" s="505">
        <f>G23/D23</f>
        <v>0.67816091954022983</v>
      </c>
      <c r="H24" s="282">
        <f>H23/D23</f>
        <v>0.32183908045977011</v>
      </c>
      <c r="I24" s="506">
        <f>I23/D23</f>
        <v>0.35632183908045978</v>
      </c>
      <c r="J24" s="505">
        <f>J23/D23</f>
        <v>1.1494252873563218E-2</v>
      </c>
      <c r="K24" s="507">
        <f>K23/D23</f>
        <v>5.7471264367816091E-2</v>
      </c>
      <c r="L24" s="508">
        <f>L23/D23</f>
        <v>0.12643678160919541</v>
      </c>
      <c r="N24" s="44"/>
      <c r="O24" s="336"/>
    </row>
    <row r="25" spans="2:15" ht="21.75" customHeight="1" x14ac:dyDescent="0.2">
      <c r="B25" s="1853"/>
      <c r="C25" s="1862" t="s">
        <v>177</v>
      </c>
      <c r="D25" s="451">
        <v>181</v>
      </c>
      <c r="E25" s="502">
        <v>5</v>
      </c>
      <c r="F25" s="513">
        <v>7</v>
      </c>
      <c r="G25" s="9">
        <f>H25+I25</f>
        <v>148</v>
      </c>
      <c r="H25" s="513">
        <v>67</v>
      </c>
      <c r="I25" s="9">
        <v>81</v>
      </c>
      <c r="J25" s="4">
        <v>5</v>
      </c>
      <c r="K25" s="4">
        <v>5</v>
      </c>
      <c r="L25" s="313">
        <v>11</v>
      </c>
      <c r="N25" s="7"/>
      <c r="O25" s="336"/>
    </row>
    <row r="26" spans="2:15" ht="21.75" customHeight="1" x14ac:dyDescent="0.2">
      <c r="B26" s="1853"/>
      <c r="C26" s="1862"/>
      <c r="D26" s="463"/>
      <c r="E26" s="281">
        <f>E25/D25</f>
        <v>2.7624309392265192E-2</v>
      </c>
      <c r="F26" s="282">
        <f>F25/D25</f>
        <v>3.8674033149171269E-2</v>
      </c>
      <c r="G26" s="505">
        <f>G25/D25</f>
        <v>0.81767955801104975</v>
      </c>
      <c r="H26" s="282">
        <f>H25/D25</f>
        <v>0.37016574585635359</v>
      </c>
      <c r="I26" s="506">
        <f>I25/D25</f>
        <v>0.44751381215469616</v>
      </c>
      <c r="J26" s="505">
        <f>J25/D25</f>
        <v>2.7624309392265192E-2</v>
      </c>
      <c r="K26" s="507">
        <f>K25/D25</f>
        <v>2.7624309392265192E-2</v>
      </c>
      <c r="L26" s="508">
        <f>L25/D25</f>
        <v>6.0773480662983423E-2</v>
      </c>
      <c r="N26" s="44"/>
      <c r="O26" s="336"/>
    </row>
    <row r="27" spans="2:15" ht="21.75" customHeight="1" x14ac:dyDescent="0.2">
      <c r="B27" s="1853"/>
      <c r="C27" s="1862" t="s">
        <v>178</v>
      </c>
      <c r="D27" s="460">
        <v>50</v>
      </c>
      <c r="E27" s="502">
        <v>2</v>
      </c>
      <c r="F27" s="513">
        <v>2</v>
      </c>
      <c r="G27" s="9">
        <f>H27+I27</f>
        <v>44</v>
      </c>
      <c r="H27" s="513">
        <v>21</v>
      </c>
      <c r="I27" s="9">
        <v>23</v>
      </c>
      <c r="J27" s="4">
        <v>0</v>
      </c>
      <c r="K27" s="4">
        <v>0</v>
      </c>
      <c r="L27" s="313">
        <v>2</v>
      </c>
      <c r="N27" s="7"/>
      <c r="O27" s="336"/>
    </row>
    <row r="28" spans="2:15" ht="21.75" customHeight="1" x14ac:dyDescent="0.2">
      <c r="B28" s="1853"/>
      <c r="C28" s="1862"/>
      <c r="D28" s="463"/>
      <c r="E28" s="281">
        <f>E27/D27</f>
        <v>0.04</v>
      </c>
      <c r="F28" s="282">
        <f>F27/D27</f>
        <v>0.04</v>
      </c>
      <c r="G28" s="505">
        <f>G27/D27</f>
        <v>0.88</v>
      </c>
      <c r="H28" s="282">
        <f>H27/D27</f>
        <v>0.42</v>
      </c>
      <c r="I28" s="506">
        <f>I27/D27</f>
        <v>0.46</v>
      </c>
      <c r="J28" s="505">
        <f>J27/D27</f>
        <v>0</v>
      </c>
      <c r="K28" s="507">
        <f>K27/D27</f>
        <v>0</v>
      </c>
      <c r="L28" s="508">
        <f>L27/D27</f>
        <v>0.04</v>
      </c>
      <c r="N28" s="44"/>
      <c r="O28" s="336"/>
    </row>
    <row r="29" spans="2:15" ht="21.75" customHeight="1" x14ac:dyDescent="0.2">
      <c r="B29" s="1853"/>
      <c r="C29" s="1862" t="s">
        <v>179</v>
      </c>
      <c r="D29" s="460">
        <v>40</v>
      </c>
      <c r="E29" s="502">
        <v>0</v>
      </c>
      <c r="F29" s="513">
        <v>0</v>
      </c>
      <c r="G29" s="9">
        <f>H29+I29</f>
        <v>36</v>
      </c>
      <c r="H29" s="9">
        <v>17</v>
      </c>
      <c r="I29" s="9">
        <v>19</v>
      </c>
      <c r="J29" s="4">
        <v>1</v>
      </c>
      <c r="K29" s="4">
        <v>3</v>
      </c>
      <c r="L29" s="313">
        <v>0</v>
      </c>
      <c r="N29" s="7"/>
      <c r="O29" s="336"/>
    </row>
    <row r="30" spans="2:15" ht="21.75" customHeight="1" x14ac:dyDescent="0.2">
      <c r="B30" s="1853"/>
      <c r="C30" s="1862"/>
      <c r="D30" s="463"/>
      <c r="E30" s="281">
        <f>E29/D29</f>
        <v>0</v>
      </c>
      <c r="F30" s="282">
        <f>F29/D29</f>
        <v>0</v>
      </c>
      <c r="G30" s="505">
        <f>G29/D29</f>
        <v>0.9</v>
      </c>
      <c r="H30" s="282">
        <f>H29/D29</f>
        <v>0.42499999999999999</v>
      </c>
      <c r="I30" s="506">
        <f>I29/D29</f>
        <v>0.47499999999999998</v>
      </c>
      <c r="J30" s="505">
        <f>J29/D29</f>
        <v>2.5000000000000001E-2</v>
      </c>
      <c r="K30" s="507">
        <f>K29/D29</f>
        <v>7.4999999999999997E-2</v>
      </c>
      <c r="L30" s="508">
        <f>L29/D29</f>
        <v>0</v>
      </c>
      <c r="N30" s="44"/>
      <c r="O30" s="336"/>
    </row>
    <row r="31" spans="2:15" ht="21.75" customHeight="1" x14ac:dyDescent="0.2">
      <c r="B31" s="1853"/>
      <c r="C31" s="1862" t="s">
        <v>180</v>
      </c>
      <c r="D31" s="460">
        <v>27</v>
      </c>
      <c r="E31" s="502">
        <v>0</v>
      </c>
      <c r="F31" s="513">
        <v>0</v>
      </c>
      <c r="G31" s="9">
        <f>H31+I31</f>
        <v>24</v>
      </c>
      <c r="H31" s="9">
        <v>16</v>
      </c>
      <c r="I31" s="9">
        <v>8</v>
      </c>
      <c r="J31" s="9">
        <v>1</v>
      </c>
      <c r="K31" s="9">
        <v>2</v>
      </c>
      <c r="L31" s="128">
        <v>0</v>
      </c>
      <c r="N31" s="7"/>
      <c r="O31" s="336"/>
    </row>
    <row r="32" spans="2:15" ht="21.75" customHeight="1" x14ac:dyDescent="0.2">
      <c r="B32" s="1853"/>
      <c r="C32" s="1862"/>
      <c r="D32" s="463"/>
      <c r="E32" s="281">
        <f>E31/D31</f>
        <v>0</v>
      </c>
      <c r="F32" s="282">
        <f>F31/D31</f>
        <v>0</v>
      </c>
      <c r="G32" s="505">
        <f>G31/D31</f>
        <v>0.88888888888888884</v>
      </c>
      <c r="H32" s="282">
        <f>H31/D31</f>
        <v>0.59259259259259256</v>
      </c>
      <c r="I32" s="506">
        <f>I31/D31</f>
        <v>0.29629629629629628</v>
      </c>
      <c r="J32" s="505">
        <f>J31/D31</f>
        <v>3.7037037037037035E-2</v>
      </c>
      <c r="K32" s="507">
        <f>K31/D31</f>
        <v>7.407407407407407E-2</v>
      </c>
      <c r="L32" s="508">
        <f>L31/D31</f>
        <v>0</v>
      </c>
      <c r="N32" s="44"/>
      <c r="O32" s="336"/>
    </row>
    <row r="33" spans="2:15" ht="21.75" customHeight="1" x14ac:dyDescent="0.2">
      <c r="B33" s="1853"/>
      <c r="C33" s="1862" t="s">
        <v>181</v>
      </c>
      <c r="D33" s="451">
        <v>40</v>
      </c>
      <c r="E33" s="502">
        <v>1</v>
      </c>
      <c r="F33" s="513">
        <v>0</v>
      </c>
      <c r="G33" s="9">
        <f>H33+I33</f>
        <v>39</v>
      </c>
      <c r="H33" s="9">
        <v>24</v>
      </c>
      <c r="I33" s="9">
        <v>15</v>
      </c>
      <c r="J33" s="9">
        <v>0</v>
      </c>
      <c r="K33" s="9">
        <v>0</v>
      </c>
      <c r="L33" s="128">
        <v>0</v>
      </c>
      <c r="N33" s="7"/>
      <c r="O33" s="336"/>
    </row>
    <row r="34" spans="2:15" ht="21.75" customHeight="1" thickBot="1" x14ac:dyDescent="0.25">
      <c r="B34" s="1853"/>
      <c r="C34" s="1863"/>
      <c r="D34" s="460"/>
      <c r="E34" s="281">
        <f>E33/D33</f>
        <v>2.5000000000000001E-2</v>
      </c>
      <c r="F34" s="282">
        <f>F33/D33</f>
        <v>0</v>
      </c>
      <c r="G34" s="505">
        <f>G33/D33</f>
        <v>0.97499999999999998</v>
      </c>
      <c r="H34" s="282">
        <f>H33/D33</f>
        <v>0.6</v>
      </c>
      <c r="I34" s="505">
        <f>I33/D33</f>
        <v>0.375</v>
      </c>
      <c r="J34" s="507">
        <f>J33/D33</f>
        <v>0</v>
      </c>
      <c r="K34" s="507">
        <f>K33/D33</f>
        <v>0</v>
      </c>
      <c r="L34" s="508">
        <f>L33/D33</f>
        <v>0</v>
      </c>
      <c r="N34" s="44"/>
      <c r="O34" s="336"/>
    </row>
    <row r="35" spans="2:15" ht="21.75" customHeight="1" thickTop="1" x14ac:dyDescent="0.2">
      <c r="B35" s="1853"/>
      <c r="C35" s="527" t="s">
        <v>182</v>
      </c>
      <c r="D35" s="276">
        <f>D25+D27+D29+D31</f>
        <v>298</v>
      </c>
      <c r="E35" s="529">
        <f t="shared" ref="E35:L35" si="1">E25+E27+E29+E31</f>
        <v>7</v>
      </c>
      <c r="F35" s="530">
        <f t="shared" si="1"/>
        <v>9</v>
      </c>
      <c r="G35" s="530">
        <f t="shared" si="1"/>
        <v>252</v>
      </c>
      <c r="H35" s="530">
        <f t="shared" si="1"/>
        <v>121</v>
      </c>
      <c r="I35" s="530">
        <f t="shared" si="1"/>
        <v>131</v>
      </c>
      <c r="J35" s="530">
        <f t="shared" si="1"/>
        <v>7</v>
      </c>
      <c r="K35" s="530">
        <f t="shared" si="1"/>
        <v>10</v>
      </c>
      <c r="L35" s="531">
        <f t="shared" si="1"/>
        <v>13</v>
      </c>
      <c r="N35" s="7"/>
      <c r="O35" s="336"/>
    </row>
    <row r="36" spans="2:15" ht="21.75" customHeight="1" x14ac:dyDescent="0.2">
      <c r="B36" s="1853"/>
      <c r="C36" s="41" t="s">
        <v>183</v>
      </c>
      <c r="D36" s="463"/>
      <c r="E36" s="281">
        <f>E35/D35</f>
        <v>2.3489932885906041E-2</v>
      </c>
      <c r="F36" s="282">
        <f>F35/D35</f>
        <v>3.0201342281879196E-2</v>
      </c>
      <c r="G36" s="505">
        <f>G35/D35</f>
        <v>0.84563758389261745</v>
      </c>
      <c r="H36" s="282">
        <f>H35/D35</f>
        <v>0.40604026845637586</v>
      </c>
      <c r="I36" s="506">
        <f>I35/D35</f>
        <v>0.43959731543624159</v>
      </c>
      <c r="J36" s="505">
        <f>J35/D35</f>
        <v>2.3489932885906041E-2</v>
      </c>
      <c r="K36" s="507">
        <f>K35/D35</f>
        <v>3.3557046979865772E-2</v>
      </c>
      <c r="L36" s="508">
        <f>L35/D35</f>
        <v>4.3624161073825503E-2</v>
      </c>
      <c r="N36" s="44"/>
      <c r="O36" s="336"/>
    </row>
    <row r="37" spans="2:15" ht="21.75" customHeight="1" x14ac:dyDescent="0.2">
      <c r="B37" s="1853"/>
      <c r="C37" s="43" t="s">
        <v>182</v>
      </c>
      <c r="D37" s="277">
        <f>D27+D29+D31+D33</f>
        <v>157</v>
      </c>
      <c r="E37" s="533">
        <f t="shared" ref="E37:L37" si="2">E29+E31+E33+E27</f>
        <v>3</v>
      </c>
      <c r="F37" s="534">
        <f t="shared" si="2"/>
        <v>2</v>
      </c>
      <c r="G37" s="535">
        <f t="shared" si="2"/>
        <v>143</v>
      </c>
      <c r="H37" s="534">
        <f t="shared" si="2"/>
        <v>78</v>
      </c>
      <c r="I37" s="535">
        <f t="shared" si="2"/>
        <v>65</v>
      </c>
      <c r="J37" s="535">
        <f t="shared" si="2"/>
        <v>2</v>
      </c>
      <c r="K37" s="535">
        <f t="shared" si="2"/>
        <v>5</v>
      </c>
      <c r="L37" s="536">
        <f t="shared" si="2"/>
        <v>2</v>
      </c>
      <c r="N37" s="7"/>
      <c r="O37" s="336"/>
    </row>
    <row r="38" spans="2:15" ht="21.75" customHeight="1" thickBot="1" x14ac:dyDescent="0.25">
      <c r="B38" s="1859"/>
      <c r="C38" s="6" t="s">
        <v>184</v>
      </c>
      <c r="D38" s="463"/>
      <c r="E38" s="284">
        <f>E37/D37</f>
        <v>1.9108280254777069E-2</v>
      </c>
      <c r="F38" s="537">
        <f>F37/D37</f>
        <v>1.2738853503184714E-2</v>
      </c>
      <c r="G38" s="538">
        <f>G37/D37</f>
        <v>0.91082802547770703</v>
      </c>
      <c r="H38" s="537">
        <f>H37/D37</f>
        <v>0.49681528662420382</v>
      </c>
      <c r="I38" s="538">
        <f>I37/D37</f>
        <v>0.4140127388535032</v>
      </c>
      <c r="J38" s="539">
        <f>J37/D37</f>
        <v>1.2738853503184714E-2</v>
      </c>
      <c r="K38" s="539">
        <f>K37/D37</f>
        <v>3.1847133757961783E-2</v>
      </c>
      <c r="L38" s="540">
        <f>L37/D37</f>
        <v>1.2738853503184714E-2</v>
      </c>
      <c r="N38" s="44"/>
      <c r="O38" s="336"/>
    </row>
    <row r="40" spans="2:15" x14ac:dyDescent="0.2">
      <c r="B40" s="328"/>
      <c r="D40" s="7"/>
      <c r="E40" s="7"/>
      <c r="F40" s="7"/>
      <c r="G40" s="7"/>
      <c r="H40" s="7"/>
      <c r="I40" s="7"/>
      <c r="J40" s="7"/>
      <c r="K40" s="7"/>
      <c r="L40" s="7"/>
    </row>
    <row r="41" spans="2:15" x14ac:dyDescent="0.2">
      <c r="B41" s="44"/>
      <c r="E41" s="86"/>
      <c r="F41" s="86"/>
      <c r="G41" s="86"/>
      <c r="H41" s="86"/>
      <c r="I41" s="86"/>
      <c r="J41" s="86"/>
      <c r="K41" s="86"/>
      <c r="L41" s="86"/>
    </row>
    <row r="42" spans="2:15" x14ac:dyDescent="0.2">
      <c r="B42" s="44"/>
      <c r="E42" s="86"/>
      <c r="F42" s="86"/>
      <c r="G42" s="86"/>
      <c r="H42" s="86"/>
      <c r="I42" s="86"/>
      <c r="J42" s="86"/>
      <c r="K42" s="86"/>
      <c r="L42" s="86"/>
    </row>
    <row r="43" spans="2:15" x14ac:dyDescent="0.2">
      <c r="B43" s="44"/>
      <c r="D43" s="329"/>
      <c r="E43" s="329"/>
      <c r="F43" s="329"/>
      <c r="G43" s="329"/>
      <c r="H43" s="329"/>
      <c r="I43" s="329"/>
      <c r="J43" s="329"/>
      <c r="K43" s="329"/>
      <c r="L43" s="329"/>
    </row>
    <row r="44" spans="2:15" x14ac:dyDescent="0.2">
      <c r="B44" s="44"/>
      <c r="D44" s="329"/>
      <c r="E44" s="329"/>
      <c r="F44" s="329"/>
      <c r="G44" s="329"/>
      <c r="H44" s="329"/>
      <c r="I44" s="329"/>
      <c r="J44" s="329"/>
      <c r="K44" s="329"/>
      <c r="L44" s="329"/>
    </row>
    <row r="45" spans="2:15" x14ac:dyDescent="0.2">
      <c r="E45" s="86"/>
      <c r="F45" s="86"/>
      <c r="G45" s="86"/>
      <c r="H45" s="86"/>
      <c r="I45" s="86"/>
      <c r="J45" s="86"/>
      <c r="K45" s="86"/>
      <c r="L45" s="86"/>
    </row>
    <row r="46" spans="2:15" s="322" customFormat="1" x14ac:dyDescent="0.2">
      <c r="B46" s="325"/>
      <c r="C46" s="325"/>
      <c r="D46" s="325"/>
      <c r="E46" s="325"/>
      <c r="F46" s="325"/>
      <c r="G46" s="325"/>
      <c r="H46" s="325"/>
      <c r="I46" s="325"/>
      <c r="J46" s="325"/>
      <c r="K46" s="325"/>
      <c r="L46" s="325"/>
      <c r="O46" s="330"/>
    </row>
    <row r="47" spans="2:15" s="322" customFormat="1" x14ac:dyDescent="0.2">
      <c r="B47" s="325"/>
      <c r="C47" s="325"/>
      <c r="D47" s="325"/>
      <c r="E47" s="325"/>
      <c r="F47" s="325"/>
      <c r="G47" s="325"/>
      <c r="H47" s="325"/>
      <c r="I47" s="325"/>
      <c r="J47" s="325"/>
      <c r="K47" s="325"/>
      <c r="L47" s="325"/>
      <c r="O47" s="330"/>
    </row>
    <row r="48" spans="2:15" x14ac:dyDescent="0.2">
      <c r="B48" s="19"/>
      <c r="C48" s="19"/>
      <c r="D48" s="19"/>
      <c r="E48" s="19"/>
      <c r="F48" s="19"/>
      <c r="G48" s="19"/>
      <c r="H48" s="19"/>
      <c r="I48" s="19"/>
      <c r="J48" s="19"/>
      <c r="K48" s="19"/>
      <c r="L48" s="19"/>
    </row>
    <row r="49" spans="2:12" s="322" customFormat="1" x14ac:dyDescent="0.2">
      <c r="B49" s="325"/>
      <c r="C49" s="325"/>
      <c r="D49" s="325"/>
      <c r="E49" s="325"/>
      <c r="F49" s="325"/>
      <c r="G49" s="325"/>
      <c r="H49" s="325"/>
      <c r="I49" s="325"/>
      <c r="J49" s="325"/>
      <c r="K49" s="325"/>
      <c r="L49" s="325"/>
    </row>
    <row r="50" spans="2:12" s="322" customFormat="1" x14ac:dyDescent="0.2">
      <c r="B50" s="325"/>
      <c r="C50" s="325"/>
      <c r="D50" s="325"/>
      <c r="E50" s="325"/>
      <c r="F50" s="325"/>
      <c r="G50" s="325"/>
      <c r="H50" s="325"/>
      <c r="I50" s="325"/>
      <c r="J50" s="325"/>
      <c r="K50" s="325"/>
      <c r="L50" s="325"/>
    </row>
  </sheetData>
  <mergeCells count="23">
    <mergeCell ref="B7:C8"/>
    <mergeCell ref="C13:C14"/>
    <mergeCell ref="C15:C16"/>
    <mergeCell ref="C17:C18"/>
    <mergeCell ref="C19:C20"/>
    <mergeCell ref="B9:C10"/>
    <mergeCell ref="C11:C12"/>
    <mergeCell ref="C21:C22"/>
    <mergeCell ref="B11:B22"/>
    <mergeCell ref="L7:L8"/>
    <mergeCell ref="B23:B38"/>
    <mergeCell ref="C23:C24"/>
    <mergeCell ref="C25:C26"/>
    <mergeCell ref="C27:C28"/>
    <mergeCell ref="C29:C30"/>
    <mergeCell ref="C31:C32"/>
    <mergeCell ref="C33:C34"/>
    <mergeCell ref="K7:K8"/>
    <mergeCell ref="D7:D8"/>
    <mergeCell ref="J7:J8"/>
    <mergeCell ref="G7:G8"/>
    <mergeCell ref="E7:E8"/>
    <mergeCell ref="F7:F8"/>
  </mergeCells>
  <phoneticPr fontId="2"/>
  <pageMargins left="0.78" right="0.46" top="0.85" bottom="0.47244094488188981" header="0.51181102362204722" footer="0.19685039370078741"/>
  <pageSetup paperSize="9" scale="8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00B0F0"/>
  </sheetPr>
  <dimension ref="B2:H25"/>
  <sheetViews>
    <sheetView view="pageBreakPreview" zoomScaleNormal="100" zoomScaleSheetLayoutView="100" workbookViewId="0">
      <selection activeCell="D39" sqref="D39"/>
    </sheetView>
  </sheetViews>
  <sheetFormatPr defaultColWidth="9" defaultRowHeight="13.2" x14ac:dyDescent="0.2"/>
  <cols>
    <col min="2" max="2" width="7.33203125" customWidth="1"/>
    <col min="3" max="3" width="18.33203125" customWidth="1"/>
    <col min="4" max="5" width="26.33203125" customWidth="1"/>
  </cols>
  <sheetData>
    <row r="2" spans="2:5" ht="14.4" x14ac:dyDescent="0.2">
      <c r="B2" s="26" t="s">
        <v>309</v>
      </c>
    </row>
    <row r="4" spans="2:5" ht="13.8" thickBot="1" x14ac:dyDescent="0.25">
      <c r="B4" s="1" t="s">
        <v>277</v>
      </c>
      <c r="C4" s="1"/>
      <c r="D4" s="1"/>
      <c r="E4" s="2" t="s">
        <v>310</v>
      </c>
    </row>
    <row r="5" spans="2:5" ht="42" customHeight="1" x14ac:dyDescent="0.2">
      <c r="B5" s="1969"/>
      <c r="C5" s="2017"/>
      <c r="D5" s="2018" t="s">
        <v>311</v>
      </c>
      <c r="E5" s="2019"/>
    </row>
    <row r="6" spans="2:5" ht="42" customHeight="1" x14ac:dyDescent="0.2">
      <c r="B6" s="1969"/>
      <c r="C6" s="2017"/>
      <c r="D6" s="426" t="s">
        <v>271</v>
      </c>
      <c r="E6" s="427" t="s">
        <v>312</v>
      </c>
    </row>
    <row r="7" spans="2:5" ht="42" customHeight="1" thickBot="1" x14ac:dyDescent="0.25">
      <c r="B7" s="1864" t="s">
        <v>250</v>
      </c>
      <c r="C7" s="2020"/>
      <c r="D7" s="550">
        <f>SUM(D8:D13)</f>
        <v>347</v>
      </c>
      <c r="E7" s="541">
        <v>126.32</v>
      </c>
    </row>
    <row r="8" spans="2:5" ht="42" customHeight="1" thickTop="1" x14ac:dyDescent="0.2">
      <c r="B8" s="1852" t="s">
        <v>281</v>
      </c>
      <c r="C8" s="542" t="s">
        <v>252</v>
      </c>
      <c r="D8" s="543">
        <v>53</v>
      </c>
      <c r="E8" s="544">
        <v>139.44</v>
      </c>
    </row>
    <row r="9" spans="2:5" ht="42" customHeight="1" x14ac:dyDescent="0.2">
      <c r="B9" s="1853"/>
      <c r="C9" s="545" t="s">
        <v>253</v>
      </c>
      <c r="D9" s="546">
        <v>66</v>
      </c>
      <c r="E9" s="547">
        <v>168.19</v>
      </c>
    </row>
    <row r="10" spans="2:5" ht="42" customHeight="1" x14ac:dyDescent="0.2">
      <c r="B10" s="1853"/>
      <c r="C10" s="548" t="s">
        <v>282</v>
      </c>
      <c r="D10" s="546">
        <v>26</v>
      </c>
      <c r="E10" s="547">
        <v>191.08</v>
      </c>
    </row>
    <row r="11" spans="2:5" ht="42" customHeight="1" x14ac:dyDescent="0.2">
      <c r="B11" s="1853"/>
      <c r="C11" s="548" t="s">
        <v>255</v>
      </c>
      <c r="D11" s="546">
        <v>63</v>
      </c>
      <c r="E11" s="547">
        <v>121.51</v>
      </c>
    </row>
    <row r="12" spans="2:5" ht="42" customHeight="1" x14ac:dyDescent="0.2">
      <c r="B12" s="1853"/>
      <c r="C12" s="545" t="s">
        <v>256</v>
      </c>
      <c r="D12" s="546">
        <v>12</v>
      </c>
      <c r="E12" s="547">
        <v>96.24</v>
      </c>
    </row>
    <row r="13" spans="2:5" ht="42" customHeight="1" thickBot="1" x14ac:dyDescent="0.25">
      <c r="B13" s="1854"/>
      <c r="C13" s="549" t="s">
        <v>257</v>
      </c>
      <c r="D13" s="550">
        <v>127</v>
      </c>
      <c r="E13" s="541">
        <v>123.45</v>
      </c>
    </row>
    <row r="14" spans="2:5" ht="42" customHeight="1" thickTop="1" x14ac:dyDescent="0.2">
      <c r="B14" s="1853" t="s">
        <v>283</v>
      </c>
      <c r="C14" s="551" t="s">
        <v>284</v>
      </c>
      <c r="D14" s="552">
        <v>59</v>
      </c>
      <c r="E14" s="553">
        <v>236</v>
      </c>
    </row>
    <row r="15" spans="2:5" ht="42" customHeight="1" x14ac:dyDescent="0.2">
      <c r="B15" s="1853"/>
      <c r="C15" s="545" t="s">
        <v>285</v>
      </c>
      <c r="D15" s="546">
        <v>146</v>
      </c>
      <c r="E15" s="554">
        <v>105.48</v>
      </c>
    </row>
    <row r="16" spans="2:5" ht="42" customHeight="1" x14ac:dyDescent="0.2">
      <c r="B16" s="1853"/>
      <c r="C16" s="545" t="s">
        <v>286</v>
      </c>
      <c r="D16" s="546">
        <v>42</v>
      </c>
      <c r="E16" s="554">
        <v>80.78</v>
      </c>
    </row>
    <row r="17" spans="2:8" ht="42" customHeight="1" x14ac:dyDescent="0.2">
      <c r="B17" s="1853"/>
      <c r="C17" s="545" t="s">
        <v>287</v>
      </c>
      <c r="D17" s="546">
        <v>38</v>
      </c>
      <c r="E17" s="554">
        <v>98.02</v>
      </c>
      <c r="H17" s="844"/>
    </row>
    <row r="18" spans="2:8" ht="42" customHeight="1" x14ac:dyDescent="0.2">
      <c r="B18" s="1853"/>
      <c r="C18" s="545" t="s">
        <v>288</v>
      </c>
      <c r="D18" s="546">
        <v>25</v>
      </c>
      <c r="E18" s="554">
        <v>91.96</v>
      </c>
    </row>
    <row r="19" spans="2:8" ht="42" customHeight="1" thickBot="1" x14ac:dyDescent="0.25">
      <c r="B19" s="1853"/>
      <c r="C19" s="549" t="s">
        <v>289</v>
      </c>
      <c r="D19" s="550">
        <v>37</v>
      </c>
      <c r="E19" s="1739">
        <v>137.6</v>
      </c>
    </row>
    <row r="20" spans="2:8" ht="42" customHeight="1" thickTop="1" x14ac:dyDescent="0.2">
      <c r="B20" s="1853"/>
      <c r="C20" s="555" t="s">
        <v>290</v>
      </c>
      <c r="D20" s="546">
        <f>D15+D16+D17+D18</f>
        <v>251</v>
      </c>
      <c r="E20" s="547">
        <v>94.06</v>
      </c>
    </row>
    <row r="21" spans="2:8" ht="42" customHeight="1" thickBot="1" x14ac:dyDescent="0.25">
      <c r="B21" s="1859"/>
      <c r="C21" s="556" t="s">
        <v>291</v>
      </c>
      <c r="D21" s="930">
        <f>D16+D17+D18+D19</f>
        <v>142</v>
      </c>
      <c r="E21" s="557">
        <v>102.09</v>
      </c>
    </row>
    <row r="23" spans="2:8" x14ac:dyDescent="0.2">
      <c r="B23" s="328"/>
      <c r="D23" s="285"/>
      <c r="E23" s="558"/>
    </row>
    <row r="24" spans="2:8" x14ac:dyDescent="0.2">
      <c r="D24" s="285"/>
    </row>
    <row r="25" spans="2:8" x14ac:dyDescent="0.2">
      <c r="D25" s="285"/>
    </row>
  </sheetData>
  <mergeCells count="5">
    <mergeCell ref="B5:C6"/>
    <mergeCell ref="D5:E5"/>
    <mergeCell ref="B7:C7"/>
    <mergeCell ref="B8:B13"/>
    <mergeCell ref="B14:B21"/>
  </mergeCells>
  <phoneticPr fontId="2"/>
  <pageMargins left="1.05"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2:AB69"/>
  <sheetViews>
    <sheetView view="pageBreakPreview" zoomScale="90" zoomScaleNormal="84" zoomScaleSheetLayoutView="90" workbookViewId="0">
      <pane xSplit="3024" topLeftCell="D1"/>
      <selection activeCell="D39" sqref="D39"/>
      <selection pane="topRight" activeCell="D39" sqref="D39"/>
    </sheetView>
  </sheetViews>
  <sheetFormatPr defaultColWidth="9" defaultRowHeight="13.2" x14ac:dyDescent="0.2"/>
  <cols>
    <col min="1" max="1" width="5" style="1" customWidth="1"/>
    <col min="2" max="2" width="3.6640625" style="1" customWidth="1"/>
    <col min="3" max="3" width="18.109375" style="1" customWidth="1"/>
    <col min="4" max="4" width="9.33203125" style="2" customWidth="1"/>
    <col min="5" max="8" width="9.33203125" style="1" customWidth="1"/>
    <col min="9" max="12" width="9.33203125" style="2" customWidth="1"/>
    <col min="13" max="16" width="9.33203125" style="1" customWidth="1"/>
    <col min="17" max="18" width="9.33203125" style="2" customWidth="1"/>
    <col min="19" max="19" width="9.33203125" style="1" customWidth="1"/>
    <col min="20" max="20" width="9.33203125" style="2" customWidth="1"/>
    <col min="21" max="24" width="9.33203125" style="1" customWidth="1"/>
    <col min="25" max="26" width="9.33203125" style="2" customWidth="1"/>
    <col min="27" max="27" width="9.33203125" style="1" customWidth="1"/>
    <col min="28" max="16384" width="9" style="1"/>
  </cols>
  <sheetData>
    <row r="2" spans="2:28" ht="14.4" x14ac:dyDescent="0.2">
      <c r="B2" s="26" t="s">
        <v>151</v>
      </c>
    </row>
    <row r="3" spans="2:28" x14ac:dyDescent="0.2">
      <c r="U3" s="42" t="s">
        <v>152</v>
      </c>
    </row>
    <row r="4" spans="2:28" x14ac:dyDescent="0.2">
      <c r="U4" s="42" t="s">
        <v>153</v>
      </c>
    </row>
    <row r="5" spans="2:28" x14ac:dyDescent="0.2">
      <c r="U5" s="42" t="s">
        <v>154</v>
      </c>
    </row>
    <row r="6" spans="2:28" ht="18" customHeight="1" thickBot="1" x14ac:dyDescent="0.25">
      <c r="I6" s="1"/>
      <c r="J6" s="1"/>
      <c r="K6" s="1"/>
      <c r="Q6" s="1"/>
      <c r="R6" s="1"/>
      <c r="Y6" s="1"/>
      <c r="Z6" s="1"/>
      <c r="AA6" s="2" t="s">
        <v>155</v>
      </c>
    </row>
    <row r="7" spans="2:28" s="97" customFormat="1" ht="13.5" customHeight="1" x14ac:dyDescent="0.2">
      <c r="B7" s="1869"/>
      <c r="C7" s="1878"/>
      <c r="D7" s="1884" t="s">
        <v>156</v>
      </c>
      <c r="E7" s="990"/>
      <c r="F7" s="990"/>
      <c r="G7" s="990"/>
      <c r="H7" s="990"/>
      <c r="I7" s="990"/>
      <c r="J7" s="990"/>
      <c r="K7" s="990"/>
      <c r="L7" s="1884" t="s">
        <v>157</v>
      </c>
      <c r="M7" s="990"/>
      <c r="N7" s="990"/>
      <c r="O7" s="990"/>
      <c r="P7" s="990"/>
      <c r="Q7" s="990"/>
      <c r="R7" s="990"/>
      <c r="S7" s="990"/>
      <c r="T7" s="1884" t="s">
        <v>158</v>
      </c>
      <c r="U7" s="990"/>
      <c r="V7" s="990"/>
      <c r="W7" s="990"/>
      <c r="X7" s="990"/>
      <c r="Y7" s="990"/>
      <c r="Z7" s="990"/>
      <c r="AA7" s="991"/>
    </row>
    <row r="8" spans="2:28" s="97" customFormat="1" ht="13.5" customHeight="1" x14ac:dyDescent="0.2">
      <c r="B8" s="1870"/>
      <c r="C8" s="1879"/>
      <c r="D8" s="1885"/>
      <c r="E8" s="1874" t="s">
        <v>159</v>
      </c>
      <c r="F8" s="1869" t="s">
        <v>160</v>
      </c>
      <c r="G8" s="1881" t="s">
        <v>161</v>
      </c>
      <c r="H8" s="1882"/>
      <c r="I8" s="1882"/>
      <c r="J8" s="1882"/>
      <c r="K8" s="1883"/>
      <c r="L8" s="1889"/>
      <c r="M8" s="1874" t="s">
        <v>159</v>
      </c>
      <c r="N8" s="1869" t="s">
        <v>160</v>
      </c>
      <c r="O8" s="1893"/>
      <c r="P8" s="1882"/>
      <c r="Q8" s="1882"/>
      <c r="R8" s="1882"/>
      <c r="S8" s="1883"/>
      <c r="T8" s="1889"/>
      <c r="U8" s="1874" t="s">
        <v>159</v>
      </c>
      <c r="V8" s="1869" t="s">
        <v>160</v>
      </c>
      <c r="W8" s="1893"/>
      <c r="X8" s="1882"/>
      <c r="Y8" s="1882"/>
      <c r="Z8" s="1882"/>
      <c r="AA8" s="1883"/>
    </row>
    <row r="9" spans="2:28" s="97" customFormat="1" ht="12" customHeight="1" x14ac:dyDescent="0.2">
      <c r="B9" s="1870"/>
      <c r="C9" s="1879"/>
      <c r="D9" s="1885"/>
      <c r="E9" s="1887"/>
      <c r="F9" s="1870"/>
      <c r="G9" s="1872" t="s">
        <v>162</v>
      </c>
      <c r="H9" s="255"/>
      <c r="I9" s="256"/>
      <c r="J9" s="1874" t="s">
        <v>163</v>
      </c>
      <c r="K9" s="1891" t="s">
        <v>164</v>
      </c>
      <c r="L9" s="1889"/>
      <c r="M9" s="1887"/>
      <c r="N9" s="1870"/>
      <c r="O9" s="1872" t="s">
        <v>162</v>
      </c>
      <c r="P9" s="255"/>
      <c r="Q9" s="256"/>
      <c r="R9" s="1874" t="s">
        <v>163</v>
      </c>
      <c r="S9" s="1876" t="s">
        <v>164</v>
      </c>
      <c r="T9" s="1889"/>
      <c r="U9" s="1887"/>
      <c r="V9" s="1870"/>
      <c r="W9" s="1872" t="s">
        <v>162</v>
      </c>
      <c r="X9" s="255"/>
      <c r="Y9" s="256"/>
      <c r="Z9" s="1874" t="s">
        <v>163</v>
      </c>
      <c r="AA9" s="1876" t="s">
        <v>164</v>
      </c>
    </row>
    <row r="10" spans="2:28" s="97" customFormat="1" ht="162.75" customHeight="1" x14ac:dyDescent="0.2">
      <c r="B10" s="1871"/>
      <c r="C10" s="1880"/>
      <c r="D10" s="1886"/>
      <c r="E10" s="1888"/>
      <c r="F10" s="1871"/>
      <c r="G10" s="1873"/>
      <c r="H10" s="149" t="s">
        <v>165</v>
      </c>
      <c r="I10" s="149" t="s">
        <v>166</v>
      </c>
      <c r="J10" s="1875"/>
      <c r="K10" s="1892"/>
      <c r="L10" s="1890"/>
      <c r="M10" s="1888"/>
      <c r="N10" s="1871"/>
      <c r="O10" s="1873"/>
      <c r="P10" s="149" t="s">
        <v>165</v>
      </c>
      <c r="Q10" s="149" t="s">
        <v>166</v>
      </c>
      <c r="R10" s="1875"/>
      <c r="S10" s="1877"/>
      <c r="T10" s="1890"/>
      <c r="U10" s="1888"/>
      <c r="V10" s="1871"/>
      <c r="W10" s="1873"/>
      <c r="X10" s="149" t="s">
        <v>165</v>
      </c>
      <c r="Y10" s="149" t="s">
        <v>166</v>
      </c>
      <c r="Z10" s="1875"/>
      <c r="AA10" s="1877"/>
    </row>
    <row r="11" spans="2:28" ht="14.1" customHeight="1" x14ac:dyDescent="0.2">
      <c r="B11" s="1849" t="s">
        <v>167</v>
      </c>
      <c r="C11" s="1865"/>
      <c r="D11" s="431">
        <f>D14+D17+D20+D23+D26+D29</f>
        <v>425</v>
      </c>
      <c r="E11" s="144">
        <v>370</v>
      </c>
      <c r="F11" s="144">
        <v>340</v>
      </c>
      <c r="G11" s="144">
        <f>G14+G17+G20+G23+G26+G29</f>
        <v>299</v>
      </c>
      <c r="H11" s="144">
        <f t="shared" ref="H11:S11" si="0">H14+H17+H20+H23+H26+H29</f>
        <v>131</v>
      </c>
      <c r="I11" s="144">
        <f t="shared" si="0"/>
        <v>197</v>
      </c>
      <c r="J11" s="144">
        <f t="shared" si="0"/>
        <v>66</v>
      </c>
      <c r="K11" s="144">
        <f t="shared" si="0"/>
        <v>132</v>
      </c>
      <c r="L11" s="431">
        <f>L14+L17+L20+L23+L26+L29</f>
        <v>425</v>
      </c>
      <c r="M11" s="144">
        <f>M14+M17+M20+M23+M26+M29</f>
        <v>392</v>
      </c>
      <c r="N11" s="144">
        <f t="shared" si="0"/>
        <v>243</v>
      </c>
      <c r="O11" s="144">
        <f t="shared" si="0"/>
        <v>184</v>
      </c>
      <c r="P11" s="144">
        <f t="shared" si="0"/>
        <v>193</v>
      </c>
      <c r="Q11" s="144">
        <f t="shared" si="0"/>
        <v>233</v>
      </c>
      <c r="R11" s="144">
        <f t="shared" si="0"/>
        <v>173</v>
      </c>
      <c r="S11" s="144">
        <f t="shared" si="0"/>
        <v>208</v>
      </c>
      <c r="T11" s="431">
        <f>T14+T17+T20+T23+T26+T29</f>
        <v>425</v>
      </c>
      <c r="U11" s="144">
        <f>U14+U17+U20+U23+U26+U29</f>
        <v>391</v>
      </c>
      <c r="V11" s="144">
        <f t="shared" ref="V11:AA11" si="1">V14+V17+V20+V23+V26+V29</f>
        <v>304</v>
      </c>
      <c r="W11" s="144">
        <f t="shared" si="1"/>
        <v>271</v>
      </c>
      <c r="X11" s="144">
        <f t="shared" si="1"/>
        <v>202</v>
      </c>
      <c r="Y11" s="144">
        <f t="shared" si="1"/>
        <v>290</v>
      </c>
      <c r="Z11" s="144">
        <f t="shared" si="1"/>
        <v>173</v>
      </c>
      <c r="AA11" s="277">
        <f t="shared" si="1"/>
        <v>192</v>
      </c>
    </row>
    <row r="12" spans="2:28" ht="14.1" customHeight="1" x14ac:dyDescent="0.2">
      <c r="B12" s="1850"/>
      <c r="C12" s="1866"/>
      <c r="D12" s="1204"/>
      <c r="E12" s="1281">
        <f>(E11/D11)</f>
        <v>0.87058823529411766</v>
      </c>
      <c r="F12" s="1281">
        <f>(F11/D11)</f>
        <v>0.8</v>
      </c>
      <c r="G12" s="1281">
        <f>(G11/D11)</f>
        <v>0.70352941176470585</v>
      </c>
      <c r="H12" s="1281">
        <f>(H11/D11)</f>
        <v>0.30823529411764705</v>
      </c>
      <c r="I12" s="1281">
        <f>(I11/D11)</f>
        <v>0.46352941176470586</v>
      </c>
      <c r="J12" s="1281">
        <f>(J11/D11)</f>
        <v>0.15529411764705883</v>
      </c>
      <c r="K12" s="1281">
        <f>(K11/D11)</f>
        <v>0.31058823529411766</v>
      </c>
      <c r="L12" s="1282">
        <f>ROUND(L11/D11,3)</f>
        <v>1</v>
      </c>
      <c r="M12" s="1281">
        <f>ROUND(M11/$D$11,3)</f>
        <v>0.92200000000000004</v>
      </c>
      <c r="N12" s="1281">
        <f t="shared" ref="N12:S12" si="2">ROUND(N11/$D$11,3)</f>
        <v>0.57199999999999995</v>
      </c>
      <c r="O12" s="1281">
        <f t="shared" si="2"/>
        <v>0.433</v>
      </c>
      <c r="P12" s="1281">
        <f t="shared" si="2"/>
        <v>0.45400000000000001</v>
      </c>
      <c r="Q12" s="1281">
        <f t="shared" si="2"/>
        <v>0.54800000000000004</v>
      </c>
      <c r="R12" s="1281">
        <f t="shared" si="2"/>
        <v>0.40699999999999997</v>
      </c>
      <c r="S12" s="1281">
        <f t="shared" si="2"/>
        <v>0.48899999999999999</v>
      </c>
      <c r="T12" s="1282">
        <f>ROUND(T11/D11,3)</f>
        <v>1</v>
      </c>
      <c r="U12" s="1281">
        <f t="shared" ref="U12:AA12" si="3">ROUND(U11/$D$11,3)</f>
        <v>0.92</v>
      </c>
      <c r="V12" s="1281">
        <f t="shared" si="3"/>
        <v>0.71499999999999997</v>
      </c>
      <c r="W12" s="1281">
        <f t="shared" si="3"/>
        <v>0.63800000000000001</v>
      </c>
      <c r="X12" s="1281">
        <f t="shared" si="3"/>
        <v>0.47499999999999998</v>
      </c>
      <c r="Y12" s="1281">
        <f t="shared" si="3"/>
        <v>0.68200000000000005</v>
      </c>
      <c r="Z12" s="1281">
        <f t="shared" si="3"/>
        <v>0.40699999999999997</v>
      </c>
      <c r="AA12" s="1283">
        <f t="shared" si="3"/>
        <v>0.45200000000000001</v>
      </c>
    </row>
    <row r="13" spans="2:28" ht="14.1" customHeight="1" thickBot="1" x14ac:dyDescent="0.25">
      <c r="B13" s="1867"/>
      <c r="C13" s="1868"/>
      <c r="D13" s="1215"/>
      <c r="E13" s="1284"/>
      <c r="F13" s="1284"/>
      <c r="G13" s="1284"/>
      <c r="H13" s="1284"/>
      <c r="I13" s="1284"/>
      <c r="J13" s="1284"/>
      <c r="K13" s="1284"/>
      <c r="L13" s="1285"/>
      <c r="M13" s="139">
        <f>ROUND(M11/$L$11,3)</f>
        <v>0.92200000000000004</v>
      </c>
      <c r="N13" s="139">
        <f t="shared" ref="N13:S13" si="4">ROUND(N11/$L$11,3)</f>
        <v>0.57199999999999995</v>
      </c>
      <c r="O13" s="139">
        <f t="shared" si="4"/>
        <v>0.433</v>
      </c>
      <c r="P13" s="139">
        <f t="shared" si="4"/>
        <v>0.45400000000000001</v>
      </c>
      <c r="Q13" s="139">
        <f t="shared" si="4"/>
        <v>0.54800000000000004</v>
      </c>
      <c r="R13" s="139">
        <f t="shared" si="4"/>
        <v>0.40699999999999997</v>
      </c>
      <c r="S13" s="139">
        <f t="shared" si="4"/>
        <v>0.48899999999999999</v>
      </c>
      <c r="T13" s="140"/>
      <c r="U13" s="139">
        <f>ROUND(U11/$T$11,3)</f>
        <v>0.92</v>
      </c>
      <c r="V13" s="139">
        <f t="shared" ref="V13:AA13" si="5">ROUND(V11/$T$11,3)</f>
        <v>0.71499999999999997</v>
      </c>
      <c r="W13" s="139">
        <f t="shared" si="5"/>
        <v>0.63800000000000001</v>
      </c>
      <c r="X13" s="139">
        <f t="shared" si="5"/>
        <v>0.47499999999999998</v>
      </c>
      <c r="Y13" s="139">
        <f t="shared" si="5"/>
        <v>0.68200000000000005</v>
      </c>
      <c r="Z13" s="139">
        <f t="shared" si="5"/>
        <v>0.40699999999999997</v>
      </c>
      <c r="AA13" s="992">
        <f t="shared" si="5"/>
        <v>0.45200000000000001</v>
      </c>
      <c r="AB13" s="44"/>
    </row>
    <row r="14" spans="2:28" ht="14.1" customHeight="1" thickTop="1" x14ac:dyDescent="0.2">
      <c r="B14" s="1852" t="s">
        <v>168</v>
      </c>
      <c r="C14" s="1855" t="s">
        <v>169</v>
      </c>
      <c r="D14" s="1229">
        <v>54</v>
      </c>
      <c r="E14" s="435">
        <v>54</v>
      </c>
      <c r="F14" s="435">
        <v>27</v>
      </c>
      <c r="G14" s="435">
        <v>20</v>
      </c>
      <c r="H14" s="435">
        <v>5</v>
      </c>
      <c r="I14" s="435">
        <v>13</v>
      </c>
      <c r="J14" s="435">
        <v>4</v>
      </c>
      <c r="K14" s="435">
        <v>10</v>
      </c>
      <c r="L14" s="436">
        <v>54</v>
      </c>
      <c r="M14" s="435">
        <v>54</v>
      </c>
      <c r="N14" s="435">
        <v>13</v>
      </c>
      <c r="O14" s="435">
        <v>6</v>
      </c>
      <c r="P14" s="435">
        <v>11</v>
      </c>
      <c r="Q14" s="435">
        <v>11</v>
      </c>
      <c r="R14" s="435">
        <v>12</v>
      </c>
      <c r="S14" s="435">
        <v>13</v>
      </c>
      <c r="T14" s="436">
        <v>54</v>
      </c>
      <c r="U14" s="435">
        <v>48</v>
      </c>
      <c r="V14" s="435">
        <v>20</v>
      </c>
      <c r="W14" s="435">
        <v>17</v>
      </c>
      <c r="X14" s="435">
        <v>10</v>
      </c>
      <c r="Y14" s="435">
        <v>21</v>
      </c>
      <c r="Z14" s="435">
        <v>11</v>
      </c>
      <c r="AA14" s="276">
        <v>12</v>
      </c>
    </row>
    <row r="15" spans="2:28" ht="14.1" customHeight="1" x14ac:dyDescent="0.2">
      <c r="B15" s="1853"/>
      <c r="C15" s="1850"/>
      <c r="D15" s="1204"/>
      <c r="E15" s="1281">
        <f>ROUND(E14/D14,3)</f>
        <v>1</v>
      </c>
      <c r="F15" s="1281">
        <f>ROUND(F14/D14,3)</f>
        <v>0.5</v>
      </c>
      <c r="G15" s="1281">
        <f>ROUND(G14/D14,3)</f>
        <v>0.37</v>
      </c>
      <c r="H15" s="1281">
        <f>ROUND(H14/D14,3)</f>
        <v>9.2999999999999999E-2</v>
      </c>
      <c r="I15" s="1281">
        <f>ROUND(I14/D14,3)</f>
        <v>0.24099999999999999</v>
      </c>
      <c r="J15" s="1281">
        <f>ROUND(J14/D14,3)</f>
        <v>7.3999999999999996E-2</v>
      </c>
      <c r="K15" s="1281">
        <f>ROUND(K14/D14,3)</f>
        <v>0.185</v>
      </c>
      <c r="L15" s="1282">
        <f>ROUND(L14/D14,3)</f>
        <v>1</v>
      </c>
      <c r="M15" s="1281">
        <f>ROUND(M14/D14,3)</f>
        <v>1</v>
      </c>
      <c r="N15" s="1281">
        <f>ROUND(N14/D14,3)</f>
        <v>0.24099999999999999</v>
      </c>
      <c r="O15" s="1281">
        <f>ROUND(O14/D14,3)</f>
        <v>0.111</v>
      </c>
      <c r="P15" s="1281">
        <f>ROUND(P14/D14,3)</f>
        <v>0.20399999999999999</v>
      </c>
      <c r="Q15" s="1281">
        <f>ROUND(Q14/D14,3)</f>
        <v>0.20399999999999999</v>
      </c>
      <c r="R15" s="1281">
        <f>ROUND(R14/D14,3)</f>
        <v>0.222</v>
      </c>
      <c r="S15" s="1281">
        <f>ROUND(S14/D14,3)</f>
        <v>0.24099999999999999</v>
      </c>
      <c r="T15" s="1282">
        <f>ROUND(T14/D14,3)</f>
        <v>1</v>
      </c>
      <c r="U15" s="1281">
        <f>ROUND(U14/D14,3)</f>
        <v>0.88900000000000001</v>
      </c>
      <c r="V15" s="1281">
        <f>ROUND(V14/D14,3)</f>
        <v>0.37</v>
      </c>
      <c r="W15" s="1281">
        <f>ROUND(W14/D14,3)</f>
        <v>0.315</v>
      </c>
      <c r="X15" s="1281">
        <f>ROUND(X14/D14,3)</f>
        <v>0.185</v>
      </c>
      <c r="Y15" s="1281">
        <f>ROUND(Y14/D14,3)</f>
        <v>0.38900000000000001</v>
      </c>
      <c r="Z15" s="1281">
        <f>ROUND(Z14/D14,3)</f>
        <v>0.20399999999999999</v>
      </c>
      <c r="AA15" s="1283">
        <f>ROUND(AA14/D14,3)</f>
        <v>0.222</v>
      </c>
    </row>
    <row r="16" spans="2:28" ht="14.1" customHeight="1" x14ac:dyDescent="0.2">
      <c r="B16" s="1853"/>
      <c r="C16" s="1851"/>
      <c r="D16" s="1232"/>
      <c r="E16" s="142"/>
      <c r="F16" s="254"/>
      <c r="G16" s="254"/>
      <c r="H16" s="142"/>
      <c r="I16" s="142"/>
      <c r="J16" s="142"/>
      <c r="K16" s="142"/>
      <c r="L16" s="1286"/>
      <c r="M16" s="142">
        <f>ROUND(M14/L14,3)</f>
        <v>1</v>
      </c>
      <c r="N16" s="142">
        <f>ROUND(N14/L14,3)</f>
        <v>0.24099999999999999</v>
      </c>
      <c r="O16" s="142">
        <f>ROUND(O14/L14,3)</f>
        <v>0.111</v>
      </c>
      <c r="P16" s="142">
        <f>ROUND(P14/L14,3)</f>
        <v>0.20399999999999999</v>
      </c>
      <c r="Q16" s="142">
        <f>ROUND(Q14/L14,3)</f>
        <v>0.20399999999999999</v>
      </c>
      <c r="R16" s="142">
        <f>ROUND(R14/L14,3)</f>
        <v>0.222</v>
      </c>
      <c r="S16" s="142">
        <f>ROUND(S14/L14,3)</f>
        <v>0.24099999999999999</v>
      </c>
      <c r="T16" s="143"/>
      <c r="U16" s="142">
        <f>ROUND(U14/T14,3)</f>
        <v>0.88900000000000001</v>
      </c>
      <c r="V16" s="142">
        <f>ROUND(V14/T14,3)</f>
        <v>0.37</v>
      </c>
      <c r="W16" s="142">
        <f>ROUND(W14/T14,3)</f>
        <v>0.315</v>
      </c>
      <c r="X16" s="142">
        <f>ROUND(X14/T14,3)</f>
        <v>0.185</v>
      </c>
      <c r="Y16" s="142">
        <f>ROUND(Y14/T14,3)</f>
        <v>0.38900000000000001</v>
      </c>
      <c r="Z16" s="142">
        <f>ROUND(Z14/T14,3)</f>
        <v>0.20399999999999999</v>
      </c>
      <c r="AA16" s="993">
        <f>ROUND(AA14/T14,3)</f>
        <v>0.222</v>
      </c>
    </row>
    <row r="17" spans="2:27" ht="14.1" customHeight="1" x14ac:dyDescent="0.2">
      <c r="B17" s="1853"/>
      <c r="C17" s="1849" t="s">
        <v>170</v>
      </c>
      <c r="D17" s="1246">
        <v>76</v>
      </c>
      <c r="E17" s="144">
        <v>69</v>
      </c>
      <c r="F17" s="144">
        <v>62</v>
      </c>
      <c r="G17" s="144">
        <v>55</v>
      </c>
      <c r="H17" s="144">
        <v>23</v>
      </c>
      <c r="I17" s="144">
        <v>32</v>
      </c>
      <c r="J17" s="144">
        <v>22</v>
      </c>
      <c r="K17" s="144">
        <v>28</v>
      </c>
      <c r="L17" s="431">
        <v>76</v>
      </c>
      <c r="M17" s="144">
        <v>70</v>
      </c>
      <c r="N17" s="144">
        <v>48</v>
      </c>
      <c r="O17" s="144">
        <v>34</v>
      </c>
      <c r="P17" s="144">
        <v>31</v>
      </c>
      <c r="Q17" s="144">
        <v>40</v>
      </c>
      <c r="R17" s="144">
        <v>29</v>
      </c>
      <c r="S17" s="144">
        <v>33</v>
      </c>
      <c r="T17" s="431">
        <v>76</v>
      </c>
      <c r="U17" s="144">
        <v>71</v>
      </c>
      <c r="V17" s="144">
        <v>54</v>
      </c>
      <c r="W17" s="144">
        <v>47</v>
      </c>
      <c r="X17" s="144">
        <v>31</v>
      </c>
      <c r="Y17" s="144">
        <v>51</v>
      </c>
      <c r="Z17" s="144">
        <v>32</v>
      </c>
      <c r="AA17" s="277">
        <v>30</v>
      </c>
    </row>
    <row r="18" spans="2:27" ht="14.1" customHeight="1" x14ac:dyDescent="0.2">
      <c r="B18" s="1853"/>
      <c r="C18" s="1850"/>
      <c r="D18" s="1204"/>
      <c r="E18" s="1281">
        <f>ROUND(E17/D17,3)</f>
        <v>0.90800000000000003</v>
      </c>
      <c r="F18" s="1281">
        <f>ROUND(F17/D17,3)</f>
        <v>0.81599999999999995</v>
      </c>
      <c r="G18" s="1281">
        <f>ROUND(G17/D17,3)</f>
        <v>0.72399999999999998</v>
      </c>
      <c r="H18" s="1281">
        <f>ROUND(H17/D17,3)</f>
        <v>0.30299999999999999</v>
      </c>
      <c r="I18" s="1281">
        <f>ROUND(I17/D17,3)</f>
        <v>0.42099999999999999</v>
      </c>
      <c r="J18" s="1281">
        <f>ROUND(J17/D17,3)</f>
        <v>0.28899999999999998</v>
      </c>
      <c r="K18" s="1281">
        <f>ROUND(K17/D17,3)</f>
        <v>0.36799999999999999</v>
      </c>
      <c r="L18" s="1282">
        <f>ROUND(L17/D17,3)</f>
        <v>1</v>
      </c>
      <c r="M18" s="1281">
        <f>ROUND(M17/D17,3)</f>
        <v>0.92100000000000004</v>
      </c>
      <c r="N18" s="1281">
        <f>ROUND(N17/D17,3)</f>
        <v>0.63200000000000001</v>
      </c>
      <c r="O18" s="1281">
        <f>ROUND(O17/D17,3)</f>
        <v>0.44700000000000001</v>
      </c>
      <c r="P18" s="1281">
        <f>ROUND(P17/D17,3)</f>
        <v>0.40799999999999997</v>
      </c>
      <c r="Q18" s="1281">
        <f>ROUND(Q17/D17,3)</f>
        <v>0.52600000000000002</v>
      </c>
      <c r="R18" s="1281">
        <f>ROUND(R17/D17,3)</f>
        <v>0.38200000000000001</v>
      </c>
      <c r="S18" s="1281">
        <f>ROUND(S17/D17,3)</f>
        <v>0.434</v>
      </c>
      <c r="T18" s="1282">
        <f>ROUND(T17/D17,3)</f>
        <v>1</v>
      </c>
      <c r="U18" s="1281">
        <f>ROUND(U17/D17,3)</f>
        <v>0.93400000000000005</v>
      </c>
      <c r="V18" s="1281">
        <f>ROUND(V17/D17,3)</f>
        <v>0.71099999999999997</v>
      </c>
      <c r="W18" s="1281">
        <f>ROUND(W17/D17,3)</f>
        <v>0.61799999999999999</v>
      </c>
      <c r="X18" s="1281">
        <f>ROUND(X17/D17,3)</f>
        <v>0.40799999999999997</v>
      </c>
      <c r="Y18" s="1281">
        <f>ROUND(Y17/D17,3)</f>
        <v>0.67100000000000004</v>
      </c>
      <c r="Z18" s="1281">
        <f>ROUND(Z17/D17,3)</f>
        <v>0.42099999999999999</v>
      </c>
      <c r="AA18" s="1283">
        <f>ROUND(AA17/D17,3)</f>
        <v>0.39500000000000002</v>
      </c>
    </row>
    <row r="19" spans="2:27" ht="14.1" customHeight="1" x14ac:dyDescent="0.2">
      <c r="B19" s="1853"/>
      <c r="C19" s="1851"/>
      <c r="D19" s="1248"/>
      <c r="E19" s="142"/>
      <c r="F19" s="254"/>
      <c r="G19" s="254"/>
      <c r="H19" s="142"/>
      <c r="I19" s="142"/>
      <c r="J19" s="142"/>
      <c r="K19" s="142"/>
      <c r="L19" s="1286"/>
      <c r="M19" s="142">
        <f>ROUND(M17/L17,3)</f>
        <v>0.92100000000000004</v>
      </c>
      <c r="N19" s="142">
        <f>ROUND(N17/L17,3)</f>
        <v>0.63200000000000001</v>
      </c>
      <c r="O19" s="142">
        <f>ROUND(O17/L17,3)</f>
        <v>0.44700000000000001</v>
      </c>
      <c r="P19" s="142">
        <f>ROUND(P17/L17,3)</f>
        <v>0.40799999999999997</v>
      </c>
      <c r="Q19" s="142">
        <f>ROUND(Q17/L17,3)</f>
        <v>0.52600000000000002</v>
      </c>
      <c r="R19" s="142">
        <f>ROUND(R17/L17,3)</f>
        <v>0.38200000000000001</v>
      </c>
      <c r="S19" s="142">
        <f>ROUND(S17/L17,3)</f>
        <v>0.434</v>
      </c>
      <c r="T19" s="143"/>
      <c r="U19" s="142">
        <f>ROUND(U17/T17,3)</f>
        <v>0.93400000000000005</v>
      </c>
      <c r="V19" s="142">
        <f>ROUND(V17/T17,3)</f>
        <v>0.71099999999999997</v>
      </c>
      <c r="W19" s="142">
        <f>ROUND(W17/T17,3)</f>
        <v>0.61799999999999999</v>
      </c>
      <c r="X19" s="142">
        <f>ROUND(X17/T17,3)</f>
        <v>0.40799999999999997</v>
      </c>
      <c r="Y19" s="142">
        <f>ROUND(Y17/T17,3)</f>
        <v>0.67100000000000004</v>
      </c>
      <c r="Z19" s="142">
        <f>ROUND(Z17/T17,3)</f>
        <v>0.42099999999999999</v>
      </c>
      <c r="AA19" s="993">
        <f>ROUND(AA17/T17,3)</f>
        <v>0.39500000000000002</v>
      </c>
    </row>
    <row r="20" spans="2:27" ht="14.1" customHeight="1" x14ac:dyDescent="0.2">
      <c r="B20" s="1853"/>
      <c r="C20" s="1856" t="s">
        <v>171</v>
      </c>
      <c r="D20" s="1250">
        <v>28</v>
      </c>
      <c r="E20" s="145">
        <v>28</v>
      </c>
      <c r="F20" s="144">
        <v>19</v>
      </c>
      <c r="G20" s="144">
        <v>15</v>
      </c>
      <c r="H20" s="145">
        <v>7</v>
      </c>
      <c r="I20" s="145">
        <v>10</v>
      </c>
      <c r="J20" s="145">
        <v>7</v>
      </c>
      <c r="K20" s="145">
        <v>13</v>
      </c>
      <c r="L20" s="148">
        <v>28</v>
      </c>
      <c r="M20" s="145">
        <v>28</v>
      </c>
      <c r="N20" s="144">
        <v>16</v>
      </c>
      <c r="O20" s="144">
        <v>10</v>
      </c>
      <c r="P20" s="145">
        <v>11</v>
      </c>
      <c r="Q20" s="145">
        <v>14</v>
      </c>
      <c r="R20" s="145">
        <v>11</v>
      </c>
      <c r="S20" s="145">
        <v>15</v>
      </c>
      <c r="T20" s="148">
        <v>28</v>
      </c>
      <c r="U20" s="145">
        <v>27</v>
      </c>
      <c r="V20" s="144">
        <v>13</v>
      </c>
      <c r="W20" s="144">
        <v>12</v>
      </c>
      <c r="X20" s="145">
        <v>10</v>
      </c>
      <c r="Y20" s="145">
        <v>13</v>
      </c>
      <c r="Z20" s="145">
        <v>9</v>
      </c>
      <c r="AA20" s="940">
        <v>9</v>
      </c>
    </row>
    <row r="21" spans="2:27" ht="14.1" customHeight="1" x14ac:dyDescent="0.2">
      <c r="B21" s="1853"/>
      <c r="C21" s="1850"/>
      <c r="D21" s="1204"/>
      <c r="E21" s="1281">
        <f>ROUND(E20/D20,3)</f>
        <v>1</v>
      </c>
      <c r="F21" s="1281">
        <f>ROUND(F20/D20,3)</f>
        <v>0.67900000000000005</v>
      </c>
      <c r="G21" s="1281">
        <f>ROUND(G20/D20,3)</f>
        <v>0.53600000000000003</v>
      </c>
      <c r="H21" s="1281">
        <f>ROUND(H20/D20,3)</f>
        <v>0.25</v>
      </c>
      <c r="I21" s="1281">
        <f>ROUND(I20/D20,3)</f>
        <v>0.35699999999999998</v>
      </c>
      <c r="J21" s="1281">
        <f>ROUND(J20/D20,3)</f>
        <v>0.25</v>
      </c>
      <c r="K21" s="1281">
        <f>ROUND(K20/D20,3)</f>
        <v>0.46400000000000002</v>
      </c>
      <c r="L21" s="1282">
        <f>ROUND(L20/D20,3)</f>
        <v>1</v>
      </c>
      <c r="M21" s="1281">
        <f>ROUND(M20/D20,3)</f>
        <v>1</v>
      </c>
      <c r="N21" s="1281">
        <f>ROUND(N20/D20,3)</f>
        <v>0.57099999999999995</v>
      </c>
      <c r="O21" s="1281">
        <f>ROUND(O20/D20,3)</f>
        <v>0.35699999999999998</v>
      </c>
      <c r="P21" s="1281">
        <f>ROUND(P20/D20,3)</f>
        <v>0.39300000000000002</v>
      </c>
      <c r="Q21" s="1281">
        <f>ROUND(Q20/D20,3)</f>
        <v>0.5</v>
      </c>
      <c r="R21" s="1281">
        <f>ROUND(R20/D20,3)</f>
        <v>0.39300000000000002</v>
      </c>
      <c r="S21" s="1281">
        <f>ROUND(S20/D20,3)</f>
        <v>0.53600000000000003</v>
      </c>
      <c r="T21" s="1282">
        <f>ROUND(T20/D20,3)</f>
        <v>1</v>
      </c>
      <c r="U21" s="1281">
        <f>ROUND(U20/D20,3)</f>
        <v>0.96399999999999997</v>
      </c>
      <c r="V21" s="1281">
        <f>ROUND(V20/D20,3)</f>
        <v>0.46400000000000002</v>
      </c>
      <c r="W21" s="1281">
        <f>ROUND(W20/D20,3)</f>
        <v>0.42899999999999999</v>
      </c>
      <c r="X21" s="1281">
        <f>ROUND(X20/D20,3)</f>
        <v>0.35699999999999998</v>
      </c>
      <c r="Y21" s="1281">
        <f>ROUND(Y20/D20,3)</f>
        <v>0.46400000000000002</v>
      </c>
      <c r="Z21" s="1281">
        <f>ROUND(Z20/D20,3)</f>
        <v>0.32100000000000001</v>
      </c>
      <c r="AA21" s="1283">
        <f>ROUND(AA20/D20,3)</f>
        <v>0.32100000000000001</v>
      </c>
    </row>
    <row r="22" spans="2:27" ht="14.1" customHeight="1" x14ac:dyDescent="0.2">
      <c r="B22" s="1853"/>
      <c r="C22" s="1851"/>
      <c r="D22" s="1248"/>
      <c r="E22" s="142"/>
      <c r="F22" s="254"/>
      <c r="G22" s="254"/>
      <c r="H22" s="142"/>
      <c r="I22" s="142"/>
      <c r="J22" s="142"/>
      <c r="K22" s="142"/>
      <c r="L22" s="1286"/>
      <c r="M22" s="142">
        <f>ROUND(M20/L20,3)</f>
        <v>1</v>
      </c>
      <c r="N22" s="142">
        <f>ROUND(N20/L20,3)</f>
        <v>0.57099999999999995</v>
      </c>
      <c r="O22" s="142">
        <f>ROUND(O20/L20,3)</f>
        <v>0.35699999999999998</v>
      </c>
      <c r="P22" s="142">
        <f>ROUND(P20/L20,3)</f>
        <v>0.39300000000000002</v>
      </c>
      <c r="Q22" s="142">
        <f>ROUND(Q20/L20,3)</f>
        <v>0.5</v>
      </c>
      <c r="R22" s="142">
        <f>ROUND(R20/L20,3)</f>
        <v>0.39300000000000002</v>
      </c>
      <c r="S22" s="142">
        <f>ROUND(S20/L20,3)</f>
        <v>0.53600000000000003</v>
      </c>
      <c r="T22" s="143"/>
      <c r="U22" s="142">
        <f>ROUND(U20/T20,3)</f>
        <v>0.96399999999999997</v>
      </c>
      <c r="V22" s="142">
        <f>ROUND(V20/T20,3)</f>
        <v>0.46400000000000002</v>
      </c>
      <c r="W22" s="142">
        <f>ROUND(W20/T20,3)</f>
        <v>0.42899999999999999</v>
      </c>
      <c r="X22" s="142">
        <f>ROUND(X20/T20,3)</f>
        <v>0.35699999999999998</v>
      </c>
      <c r="Y22" s="142">
        <f>ROUND(Y20/T20,3)</f>
        <v>0.46400000000000002</v>
      </c>
      <c r="Z22" s="142">
        <f>ROUND(Z20/T20,3)</f>
        <v>0.32100000000000001</v>
      </c>
      <c r="AA22" s="993">
        <f>ROUND(AA20/T20,3)</f>
        <v>0.32100000000000001</v>
      </c>
    </row>
    <row r="23" spans="2:27" ht="14.1" customHeight="1" x14ac:dyDescent="0.2">
      <c r="B23" s="1853"/>
      <c r="C23" s="1856" t="s">
        <v>172</v>
      </c>
      <c r="D23" s="1250">
        <v>89</v>
      </c>
      <c r="E23" s="145">
        <v>72</v>
      </c>
      <c r="F23" s="144">
        <v>76</v>
      </c>
      <c r="G23" s="144">
        <v>71</v>
      </c>
      <c r="H23" s="145">
        <v>34</v>
      </c>
      <c r="I23" s="145">
        <v>45</v>
      </c>
      <c r="J23" s="145">
        <v>7</v>
      </c>
      <c r="K23" s="145">
        <v>26</v>
      </c>
      <c r="L23" s="148">
        <v>89</v>
      </c>
      <c r="M23" s="145">
        <v>77</v>
      </c>
      <c r="N23" s="144">
        <v>56</v>
      </c>
      <c r="O23" s="144">
        <v>45</v>
      </c>
      <c r="P23" s="145">
        <v>41</v>
      </c>
      <c r="Q23" s="145">
        <v>49</v>
      </c>
      <c r="R23" s="145">
        <v>31</v>
      </c>
      <c r="S23" s="145">
        <v>37</v>
      </c>
      <c r="T23" s="148">
        <v>89</v>
      </c>
      <c r="U23" s="145">
        <v>78</v>
      </c>
      <c r="V23" s="144">
        <v>68</v>
      </c>
      <c r="W23" s="144">
        <v>65</v>
      </c>
      <c r="X23" s="145">
        <v>46</v>
      </c>
      <c r="Y23" s="145">
        <v>62</v>
      </c>
      <c r="Z23" s="145">
        <v>28</v>
      </c>
      <c r="AA23" s="940">
        <v>35</v>
      </c>
    </row>
    <row r="24" spans="2:27" ht="14.1" customHeight="1" x14ac:dyDescent="0.2">
      <c r="B24" s="1853"/>
      <c r="C24" s="1857"/>
      <c r="D24" s="1204"/>
      <c r="E24" s="1281">
        <f>ROUND(E23/D23,3)</f>
        <v>0.80900000000000005</v>
      </c>
      <c r="F24" s="1281">
        <f>ROUND(F23/D23,3)</f>
        <v>0.85399999999999998</v>
      </c>
      <c r="G24" s="1281">
        <f>ROUND(G23/D23,3)</f>
        <v>0.79800000000000004</v>
      </c>
      <c r="H24" s="1281">
        <f>ROUND(H23/D23,3)</f>
        <v>0.38200000000000001</v>
      </c>
      <c r="I24" s="1281">
        <f>ROUND(I23/D23,3)</f>
        <v>0.50600000000000001</v>
      </c>
      <c r="J24" s="1281">
        <f>ROUND(J23/D23,3)</f>
        <v>7.9000000000000001E-2</v>
      </c>
      <c r="K24" s="1281">
        <f>ROUND(K23/D23,3)</f>
        <v>0.29199999999999998</v>
      </c>
      <c r="L24" s="1282">
        <f>ROUND(L23/D23,3)</f>
        <v>1</v>
      </c>
      <c r="M24" s="1281">
        <f>ROUND(M23/D23,3)</f>
        <v>0.86499999999999999</v>
      </c>
      <c r="N24" s="1281">
        <f>ROUND(N23/D23,3)</f>
        <v>0.629</v>
      </c>
      <c r="O24" s="1281">
        <f>ROUND(O23/D23,3)</f>
        <v>0.50600000000000001</v>
      </c>
      <c r="P24" s="1281">
        <f>ROUND(P23/D23,3)</f>
        <v>0.46100000000000002</v>
      </c>
      <c r="Q24" s="1281">
        <f>ROUND(Q23/D23,3)</f>
        <v>0.55100000000000005</v>
      </c>
      <c r="R24" s="1281">
        <f>ROUND(R23/D23,3)</f>
        <v>0.34799999999999998</v>
      </c>
      <c r="S24" s="1281">
        <f>ROUND(S23/D23,3)</f>
        <v>0.41599999999999998</v>
      </c>
      <c r="T24" s="1282">
        <f>ROUND(T23/D23,3)</f>
        <v>1</v>
      </c>
      <c r="U24" s="1281">
        <f>ROUND(U23/D23,3)</f>
        <v>0.876</v>
      </c>
      <c r="V24" s="1281">
        <f>ROUND(V23/D23,3)</f>
        <v>0.76400000000000001</v>
      </c>
      <c r="W24" s="1281">
        <f>ROUND(W23/D23,3)</f>
        <v>0.73</v>
      </c>
      <c r="X24" s="1281">
        <f>ROUND(X23/D23,3)</f>
        <v>0.51700000000000002</v>
      </c>
      <c r="Y24" s="1281">
        <f>ROUND(Y23/D23,3)</f>
        <v>0.69699999999999995</v>
      </c>
      <c r="Z24" s="1281">
        <f>ROUND(Z23/D23,3)</f>
        <v>0.315</v>
      </c>
      <c r="AA24" s="1283">
        <f>ROUND(AA23/D23,3)</f>
        <v>0.39300000000000002</v>
      </c>
    </row>
    <row r="25" spans="2:27" ht="14.1" customHeight="1" x14ac:dyDescent="0.2">
      <c r="B25" s="1853"/>
      <c r="C25" s="1858"/>
      <c r="D25" s="1248"/>
      <c r="E25" s="142"/>
      <c r="F25" s="254"/>
      <c r="G25" s="254"/>
      <c r="H25" s="142"/>
      <c r="I25" s="142"/>
      <c r="J25" s="142"/>
      <c r="K25" s="142"/>
      <c r="L25" s="1286"/>
      <c r="M25" s="142">
        <f>ROUND(M23/L23,3)</f>
        <v>0.86499999999999999</v>
      </c>
      <c r="N25" s="142">
        <f>ROUND(N23/L23,3)</f>
        <v>0.629</v>
      </c>
      <c r="O25" s="142">
        <f>ROUND(O23/L23,3)</f>
        <v>0.50600000000000001</v>
      </c>
      <c r="P25" s="142">
        <f>ROUND(P23/L23,3)</f>
        <v>0.46100000000000002</v>
      </c>
      <c r="Q25" s="142">
        <f>ROUND(Q23/L23,3)</f>
        <v>0.55100000000000005</v>
      </c>
      <c r="R25" s="142">
        <f>ROUND(R23/L23,3)</f>
        <v>0.34799999999999998</v>
      </c>
      <c r="S25" s="142">
        <f>ROUND(S23/L23,3)</f>
        <v>0.41599999999999998</v>
      </c>
      <c r="T25" s="143"/>
      <c r="U25" s="142">
        <f>ROUND(U23/T23,3)</f>
        <v>0.876</v>
      </c>
      <c r="V25" s="142">
        <f>ROUND(V23/T23,3)</f>
        <v>0.76400000000000001</v>
      </c>
      <c r="W25" s="142">
        <f>ROUND(W23/T23,3)</f>
        <v>0.73</v>
      </c>
      <c r="X25" s="142">
        <f>ROUND(X23/T23,3)</f>
        <v>0.51700000000000002</v>
      </c>
      <c r="Y25" s="142">
        <f>ROUND(Y23/T23,3)</f>
        <v>0.69699999999999995</v>
      </c>
      <c r="Z25" s="142">
        <f>ROUND(Z23/T23,3)</f>
        <v>0.315</v>
      </c>
      <c r="AA25" s="993">
        <f>ROUND(AA23/T23,3)</f>
        <v>0.39300000000000002</v>
      </c>
    </row>
    <row r="26" spans="2:27" ht="14.1" customHeight="1" x14ac:dyDescent="0.2">
      <c r="B26" s="1853"/>
      <c r="C26" s="1849" t="s">
        <v>173</v>
      </c>
      <c r="D26" s="1250">
        <v>16</v>
      </c>
      <c r="E26" s="145">
        <v>16</v>
      </c>
      <c r="F26" s="144">
        <v>10</v>
      </c>
      <c r="G26" s="144">
        <v>6</v>
      </c>
      <c r="H26" s="145">
        <v>1</v>
      </c>
      <c r="I26" s="145">
        <v>6</v>
      </c>
      <c r="J26" s="145">
        <v>4</v>
      </c>
      <c r="K26" s="145">
        <v>7</v>
      </c>
      <c r="L26" s="148">
        <v>16</v>
      </c>
      <c r="M26" s="145">
        <v>16</v>
      </c>
      <c r="N26" s="144">
        <v>8</v>
      </c>
      <c r="O26" s="144">
        <v>2</v>
      </c>
      <c r="P26" s="145">
        <v>9</v>
      </c>
      <c r="Q26" s="145">
        <v>9</v>
      </c>
      <c r="R26" s="145">
        <v>10</v>
      </c>
      <c r="S26" s="145">
        <v>12</v>
      </c>
      <c r="T26" s="148">
        <v>16</v>
      </c>
      <c r="U26" s="145">
        <v>16</v>
      </c>
      <c r="V26" s="144">
        <v>10</v>
      </c>
      <c r="W26" s="144">
        <v>6</v>
      </c>
      <c r="X26" s="145">
        <v>8</v>
      </c>
      <c r="Y26" s="145">
        <v>11</v>
      </c>
      <c r="Z26" s="145">
        <v>11</v>
      </c>
      <c r="AA26" s="940">
        <v>10</v>
      </c>
    </row>
    <row r="27" spans="2:27" ht="13.5" customHeight="1" x14ac:dyDescent="0.2">
      <c r="B27" s="1853"/>
      <c r="C27" s="1850"/>
      <c r="D27" s="1204"/>
      <c r="E27" s="1281">
        <f>ROUND(E26/D26,3)</f>
        <v>1</v>
      </c>
      <c r="F27" s="1281">
        <f>ROUND(F26/D26,3)</f>
        <v>0.625</v>
      </c>
      <c r="G27" s="1281">
        <f>ROUND(G26/D26,3)</f>
        <v>0.375</v>
      </c>
      <c r="H27" s="1281">
        <f>ROUND(H26/D26,3)</f>
        <v>6.3E-2</v>
      </c>
      <c r="I27" s="1281">
        <f>ROUND(I26/D26,3)</f>
        <v>0.375</v>
      </c>
      <c r="J27" s="1281">
        <f>ROUND(J26/D26,3)</f>
        <v>0.25</v>
      </c>
      <c r="K27" s="1281">
        <f>ROUND(K26/D26,3)</f>
        <v>0.438</v>
      </c>
      <c r="L27" s="1282">
        <f>ROUND(L26/D26,3)</f>
        <v>1</v>
      </c>
      <c r="M27" s="1281">
        <f>ROUND(M26/D26,3)</f>
        <v>1</v>
      </c>
      <c r="N27" s="1281">
        <f>ROUND(N26/D26,3)</f>
        <v>0.5</v>
      </c>
      <c r="O27" s="1281">
        <f>ROUND(O26/D26,3)</f>
        <v>0.125</v>
      </c>
      <c r="P27" s="1281">
        <f>ROUND(P26/D26,3)</f>
        <v>0.56299999999999994</v>
      </c>
      <c r="Q27" s="1281">
        <f>ROUND(Q26/D26,3)</f>
        <v>0.56299999999999994</v>
      </c>
      <c r="R27" s="1281">
        <f>ROUND(R26/D26,3)</f>
        <v>0.625</v>
      </c>
      <c r="S27" s="1281">
        <f>ROUND(S26/D26,3)</f>
        <v>0.75</v>
      </c>
      <c r="T27" s="1282">
        <f>ROUND(T26/D26,3)</f>
        <v>1</v>
      </c>
      <c r="U27" s="1281">
        <f>ROUND(U26/D26,3)</f>
        <v>1</v>
      </c>
      <c r="V27" s="1281">
        <f>ROUND(V26/D26,3)</f>
        <v>0.625</v>
      </c>
      <c r="W27" s="1281">
        <f>ROUND(W26/D26,3)</f>
        <v>0.375</v>
      </c>
      <c r="X27" s="1281">
        <f>ROUND(X26/D26,3)</f>
        <v>0.5</v>
      </c>
      <c r="Y27" s="1281">
        <f>ROUND(Y26/D26,3)</f>
        <v>0.68799999999999994</v>
      </c>
      <c r="Z27" s="1281">
        <f>ROUND(Z26/D26,3)</f>
        <v>0.68799999999999994</v>
      </c>
      <c r="AA27" s="1283">
        <f>ROUND(AA26/D26,3)</f>
        <v>0.625</v>
      </c>
    </row>
    <row r="28" spans="2:27" ht="14.1" customHeight="1" x14ac:dyDescent="0.2">
      <c r="B28" s="1853"/>
      <c r="C28" s="1851"/>
      <c r="D28" s="1248"/>
      <c r="E28" s="142"/>
      <c r="F28" s="254"/>
      <c r="G28" s="254"/>
      <c r="H28" s="142"/>
      <c r="I28" s="142"/>
      <c r="J28" s="142"/>
      <c r="K28" s="142"/>
      <c r="L28" s="1286"/>
      <c r="M28" s="142">
        <f>ROUND(M26/L26,3)</f>
        <v>1</v>
      </c>
      <c r="N28" s="142">
        <f>ROUND(N26/L26,3)</f>
        <v>0.5</v>
      </c>
      <c r="O28" s="142">
        <f>ROUND(O26/L26,3)</f>
        <v>0.125</v>
      </c>
      <c r="P28" s="142">
        <f>ROUND(P26/L26,3)</f>
        <v>0.56299999999999994</v>
      </c>
      <c r="Q28" s="142">
        <f>ROUND(Q26/L26,3)</f>
        <v>0.56299999999999994</v>
      </c>
      <c r="R28" s="142">
        <f>ROUND(R26/L26,3)</f>
        <v>0.625</v>
      </c>
      <c r="S28" s="142">
        <f>ROUND(S26/L26,3)</f>
        <v>0.75</v>
      </c>
      <c r="T28" s="143"/>
      <c r="U28" s="142">
        <f>ROUND(U26/T26,3)</f>
        <v>1</v>
      </c>
      <c r="V28" s="142">
        <f>ROUND(V26/T26,3)</f>
        <v>0.625</v>
      </c>
      <c r="W28" s="142">
        <f>ROUND(W26/T26,3)</f>
        <v>0.375</v>
      </c>
      <c r="X28" s="142">
        <f>ROUND(X26/T26,3)</f>
        <v>0.5</v>
      </c>
      <c r="Y28" s="142">
        <f>ROUND(Y26/T26,3)</f>
        <v>0.68799999999999994</v>
      </c>
      <c r="Z28" s="142">
        <f>ROUND(Z26/T26,3)</f>
        <v>0.68799999999999994</v>
      </c>
      <c r="AA28" s="993">
        <f>ROUND(AA26/T26,3)</f>
        <v>0.625</v>
      </c>
    </row>
    <row r="29" spans="2:27" ht="14.1" customHeight="1" x14ac:dyDescent="0.2">
      <c r="B29" s="1853"/>
      <c r="C29" s="1850" t="s">
        <v>174</v>
      </c>
      <c r="D29" s="1250">
        <v>162</v>
      </c>
      <c r="E29" s="145">
        <v>131</v>
      </c>
      <c r="F29" s="144">
        <v>146</v>
      </c>
      <c r="G29" s="144">
        <v>132</v>
      </c>
      <c r="H29" s="145">
        <v>61</v>
      </c>
      <c r="I29" s="145">
        <v>91</v>
      </c>
      <c r="J29" s="145">
        <v>22</v>
      </c>
      <c r="K29" s="145">
        <v>48</v>
      </c>
      <c r="L29" s="148">
        <v>162</v>
      </c>
      <c r="M29" s="145">
        <v>147</v>
      </c>
      <c r="N29" s="144">
        <v>102</v>
      </c>
      <c r="O29" s="144">
        <v>87</v>
      </c>
      <c r="P29" s="145">
        <v>90</v>
      </c>
      <c r="Q29" s="145">
        <v>110</v>
      </c>
      <c r="R29" s="145">
        <v>80</v>
      </c>
      <c r="S29" s="145">
        <v>98</v>
      </c>
      <c r="T29" s="148">
        <v>162</v>
      </c>
      <c r="U29" s="145">
        <v>151</v>
      </c>
      <c r="V29" s="144">
        <v>139</v>
      </c>
      <c r="W29" s="144">
        <v>124</v>
      </c>
      <c r="X29" s="145">
        <v>97</v>
      </c>
      <c r="Y29" s="145">
        <v>132</v>
      </c>
      <c r="Z29" s="145">
        <v>82</v>
      </c>
      <c r="AA29" s="940">
        <v>96</v>
      </c>
    </row>
    <row r="30" spans="2:27" ht="14.1" customHeight="1" x14ac:dyDescent="0.2">
      <c r="B30" s="1853"/>
      <c r="C30" s="1850"/>
      <c r="D30" s="1204"/>
      <c r="E30" s="1281">
        <f>ROUND(E29/D29,3)</f>
        <v>0.80900000000000005</v>
      </c>
      <c r="F30" s="1281">
        <f>ROUND(F29/D29,3)</f>
        <v>0.90100000000000002</v>
      </c>
      <c r="G30" s="1281">
        <f>ROUND(G29/D29,3)</f>
        <v>0.81499999999999995</v>
      </c>
      <c r="H30" s="1281">
        <f>ROUND(H29/D29,3)</f>
        <v>0.377</v>
      </c>
      <c r="I30" s="1281">
        <f>ROUND(I29/D29,3)</f>
        <v>0.56200000000000006</v>
      </c>
      <c r="J30" s="1281">
        <f>ROUND(J29/D29,3)</f>
        <v>0.13600000000000001</v>
      </c>
      <c r="K30" s="1281">
        <f>ROUND(K29/D29,3)</f>
        <v>0.29599999999999999</v>
      </c>
      <c r="L30" s="1282">
        <f>ROUND(L29/D29,3)</f>
        <v>1</v>
      </c>
      <c r="M30" s="1281">
        <f>ROUND(M29/D29,3)</f>
        <v>0.90700000000000003</v>
      </c>
      <c r="N30" s="1281">
        <f>ROUND(N29/D29,3)</f>
        <v>0.63</v>
      </c>
      <c r="O30" s="1281">
        <f>ROUND(O29/D29,3)</f>
        <v>0.53700000000000003</v>
      </c>
      <c r="P30" s="1281">
        <f>ROUND(P29/D29,3)</f>
        <v>0.55600000000000005</v>
      </c>
      <c r="Q30" s="1281">
        <f>ROUND(Q29/D29,3)</f>
        <v>0.67900000000000005</v>
      </c>
      <c r="R30" s="1281">
        <f>ROUND(R29/D29,3)</f>
        <v>0.49399999999999999</v>
      </c>
      <c r="S30" s="1281">
        <f>ROUND(S29/D29,3)</f>
        <v>0.60499999999999998</v>
      </c>
      <c r="T30" s="1282">
        <f>ROUND(T29/D29,3)</f>
        <v>1</v>
      </c>
      <c r="U30" s="1281">
        <f>ROUND(U29/D29,3)</f>
        <v>0.93200000000000005</v>
      </c>
      <c r="V30" s="1281">
        <f>ROUND(V29/D29,3)</f>
        <v>0.85799999999999998</v>
      </c>
      <c r="W30" s="1281">
        <f>ROUND(W29/D29,3)</f>
        <v>0.76500000000000001</v>
      </c>
      <c r="X30" s="1281">
        <f>ROUND(X29/D29,3)</f>
        <v>0.59899999999999998</v>
      </c>
      <c r="Y30" s="1281">
        <f>ROUND(Y29/D29,3)</f>
        <v>0.81499999999999995</v>
      </c>
      <c r="Z30" s="1281">
        <f>ROUND(Z29/D29,3)</f>
        <v>0.50600000000000001</v>
      </c>
      <c r="AA30" s="1283">
        <f>ROUND(AA29/D29,3)</f>
        <v>0.59299999999999997</v>
      </c>
    </row>
    <row r="31" spans="2:27" ht="14.1" customHeight="1" thickBot="1" x14ac:dyDescent="0.25">
      <c r="B31" s="1854"/>
      <c r="C31" s="1850"/>
      <c r="D31" s="1251"/>
      <c r="E31" s="1287"/>
      <c r="F31" s="1287"/>
      <c r="G31" s="1287"/>
      <c r="H31" s="1287"/>
      <c r="I31" s="1287"/>
      <c r="J31" s="1287"/>
      <c r="K31" s="1287"/>
      <c r="L31" s="1288"/>
      <c r="M31" s="146">
        <f>ROUND(M29/L29,3)</f>
        <v>0.90700000000000003</v>
      </c>
      <c r="N31" s="1287">
        <f>ROUND(N29/L29,3)</f>
        <v>0.63</v>
      </c>
      <c r="O31" s="1287">
        <f>ROUND(O29/L29,3)</f>
        <v>0.53700000000000003</v>
      </c>
      <c r="P31" s="1287">
        <f>ROUND(P29/L29,3)</f>
        <v>0.55600000000000005</v>
      </c>
      <c r="Q31" s="1287">
        <f>ROUND(Q29/L29,3)</f>
        <v>0.67900000000000005</v>
      </c>
      <c r="R31" s="1287">
        <f>ROUND(R29/L29,3)</f>
        <v>0.49399999999999999</v>
      </c>
      <c r="S31" s="146">
        <f>ROUND(S29/L29,3)</f>
        <v>0.60499999999999998</v>
      </c>
      <c r="T31" s="147"/>
      <c r="U31" s="146">
        <f>ROUND(U29/T29,3)</f>
        <v>0.93200000000000005</v>
      </c>
      <c r="V31" s="1287">
        <f>ROUND(V29/T29,3)</f>
        <v>0.85799999999999998</v>
      </c>
      <c r="W31" s="1287">
        <f>ROUND(W29/T29,3)</f>
        <v>0.76500000000000001</v>
      </c>
      <c r="X31" s="1287">
        <f>ROUND(X29/T29,3)</f>
        <v>0.59899999999999998</v>
      </c>
      <c r="Y31" s="1287">
        <f>ROUND(Y29/T29,3)</f>
        <v>0.81499999999999995</v>
      </c>
      <c r="Z31" s="1287">
        <f>ROUND(Z29/T29,3)</f>
        <v>0.50600000000000001</v>
      </c>
      <c r="AA31" s="994">
        <f>ROUND(AA29/T29,3)</f>
        <v>0.59299999999999997</v>
      </c>
    </row>
    <row r="32" spans="2:27" ht="14.1" customHeight="1" thickTop="1" x14ac:dyDescent="0.2">
      <c r="B32" s="1852" t="s">
        <v>175</v>
      </c>
      <c r="C32" s="1860" t="s">
        <v>176</v>
      </c>
      <c r="D32" s="1250">
        <v>87</v>
      </c>
      <c r="E32" s="145">
        <v>64</v>
      </c>
      <c r="F32" s="144">
        <v>55</v>
      </c>
      <c r="G32" s="144">
        <v>43</v>
      </c>
      <c r="H32" s="145">
        <v>12</v>
      </c>
      <c r="I32" s="145">
        <v>18</v>
      </c>
      <c r="J32" s="145">
        <v>1</v>
      </c>
      <c r="K32" s="145">
        <v>18</v>
      </c>
      <c r="L32" s="148">
        <v>87</v>
      </c>
      <c r="M32" s="145">
        <v>72</v>
      </c>
      <c r="N32" s="144">
        <v>28</v>
      </c>
      <c r="O32" s="144">
        <v>16</v>
      </c>
      <c r="P32" s="145">
        <v>26</v>
      </c>
      <c r="Q32" s="145">
        <v>28</v>
      </c>
      <c r="R32" s="145">
        <v>21</v>
      </c>
      <c r="S32" s="145">
        <v>32</v>
      </c>
      <c r="T32" s="148">
        <v>87</v>
      </c>
      <c r="U32" s="145">
        <v>72</v>
      </c>
      <c r="V32" s="144">
        <v>41</v>
      </c>
      <c r="W32" s="144">
        <v>36</v>
      </c>
      <c r="X32" s="145">
        <v>24</v>
      </c>
      <c r="Y32" s="145">
        <v>40</v>
      </c>
      <c r="Z32" s="145">
        <v>20</v>
      </c>
      <c r="AA32" s="940">
        <v>28</v>
      </c>
    </row>
    <row r="33" spans="2:27" ht="14.1" customHeight="1" x14ac:dyDescent="0.2">
      <c r="B33" s="1853"/>
      <c r="C33" s="1861"/>
      <c r="D33" s="1204"/>
      <c r="E33" s="1281">
        <f>ROUND(E32/D32,3)</f>
        <v>0.73599999999999999</v>
      </c>
      <c r="F33" s="1281">
        <f>ROUND(F32/D32,3)</f>
        <v>0.63200000000000001</v>
      </c>
      <c r="G33" s="1281">
        <f>ROUND(G32/D32,3)</f>
        <v>0.49399999999999999</v>
      </c>
      <c r="H33" s="1281">
        <f>ROUND(H32/D32,3)</f>
        <v>0.13800000000000001</v>
      </c>
      <c r="I33" s="1281">
        <f>ROUND(I32/D32,3)</f>
        <v>0.20699999999999999</v>
      </c>
      <c r="J33" s="1281">
        <f>ROUND(J32/D32,3)</f>
        <v>1.0999999999999999E-2</v>
      </c>
      <c r="K33" s="1281">
        <f>ROUND(K32/D32,3)</f>
        <v>0.20699999999999999</v>
      </c>
      <c r="L33" s="1282">
        <f>ROUND(L32/D32,3)</f>
        <v>1</v>
      </c>
      <c r="M33" s="1281">
        <f>ROUND(M32/D32,3)</f>
        <v>0.82799999999999996</v>
      </c>
      <c r="N33" s="1281">
        <f>ROUND(N32/D32,3)</f>
        <v>0.32200000000000001</v>
      </c>
      <c r="O33" s="1281">
        <f>ROUND(O32/D32,3)</f>
        <v>0.184</v>
      </c>
      <c r="P33" s="1281">
        <f>ROUND(P32/D32,3)</f>
        <v>0.29899999999999999</v>
      </c>
      <c r="Q33" s="1281">
        <f>ROUND(Q32/D32,3)</f>
        <v>0.32200000000000001</v>
      </c>
      <c r="R33" s="1281">
        <f>ROUND(R32/D32,3)</f>
        <v>0.24099999999999999</v>
      </c>
      <c r="S33" s="1281">
        <f>ROUND(S32/D32,3)</f>
        <v>0.36799999999999999</v>
      </c>
      <c r="T33" s="1282">
        <f>ROUND(T32/D32,3)</f>
        <v>1</v>
      </c>
      <c r="U33" s="1281">
        <f>ROUND(U32/D32,3)</f>
        <v>0.82799999999999996</v>
      </c>
      <c r="V33" s="1281">
        <f>ROUND(V32/D32,3)</f>
        <v>0.47099999999999997</v>
      </c>
      <c r="W33" s="1281">
        <f>ROUND(W32/D32,3)</f>
        <v>0.41399999999999998</v>
      </c>
      <c r="X33" s="1281">
        <f>ROUND(X32/D32,3)</f>
        <v>0.27600000000000002</v>
      </c>
      <c r="Y33" s="1281">
        <f>ROUND(Y32/D32,3)</f>
        <v>0.46</v>
      </c>
      <c r="Z33" s="1281">
        <f>ROUND(Z32/D32,3)</f>
        <v>0.23</v>
      </c>
      <c r="AA33" s="1283">
        <f>ROUND(AA32/D32,3)</f>
        <v>0.32200000000000001</v>
      </c>
    </row>
    <row r="34" spans="2:27" ht="14.1" customHeight="1" x14ac:dyDescent="0.2">
      <c r="B34" s="1853"/>
      <c r="C34" s="1862"/>
      <c r="D34" s="1248"/>
      <c r="E34" s="142"/>
      <c r="F34" s="254"/>
      <c r="G34" s="254"/>
      <c r="H34" s="142"/>
      <c r="I34" s="142"/>
      <c r="J34" s="142"/>
      <c r="K34" s="142"/>
      <c r="L34" s="1286"/>
      <c r="M34" s="142">
        <f>ROUND(M32/L32,3)</f>
        <v>0.82799999999999996</v>
      </c>
      <c r="N34" s="142">
        <f>ROUND(N32/L32,3)</f>
        <v>0.32200000000000001</v>
      </c>
      <c r="O34" s="142">
        <f>ROUND(O32/L32,3)</f>
        <v>0.184</v>
      </c>
      <c r="P34" s="142">
        <f>ROUND(P32/L32,3)</f>
        <v>0.29899999999999999</v>
      </c>
      <c r="Q34" s="142">
        <f>ROUND(Q32/L32,3)</f>
        <v>0.32200000000000001</v>
      </c>
      <c r="R34" s="142">
        <f>ROUND(R32/L32,3)</f>
        <v>0.24099999999999999</v>
      </c>
      <c r="S34" s="142">
        <f>ROUND(S32/L32,3)</f>
        <v>0.36799999999999999</v>
      </c>
      <c r="T34" s="143"/>
      <c r="U34" s="142">
        <f>ROUND(U32/T32,3)</f>
        <v>0.82799999999999996</v>
      </c>
      <c r="V34" s="142">
        <f>ROUND(V32/T32,3)</f>
        <v>0.47099999999999997</v>
      </c>
      <c r="W34" s="142">
        <f>ROUND(W32/T32,3)</f>
        <v>0.41399999999999998</v>
      </c>
      <c r="X34" s="142">
        <f>ROUND(X32/T32,3)</f>
        <v>0.27600000000000002</v>
      </c>
      <c r="Y34" s="142">
        <f>ROUND(Y32/T32,3)</f>
        <v>0.46</v>
      </c>
      <c r="Z34" s="142">
        <f>ROUND(Z32/T32,3)</f>
        <v>0.23</v>
      </c>
      <c r="AA34" s="993">
        <f>ROUND(AA32/T32,3)</f>
        <v>0.32200000000000001</v>
      </c>
    </row>
    <row r="35" spans="2:27" ht="14.1" customHeight="1" x14ac:dyDescent="0.2">
      <c r="B35" s="1853"/>
      <c r="C35" s="1862" t="s">
        <v>177</v>
      </c>
      <c r="D35" s="1250">
        <v>181</v>
      </c>
      <c r="E35" s="145">
        <v>155</v>
      </c>
      <c r="F35" s="144">
        <v>143</v>
      </c>
      <c r="G35" s="144">
        <v>129</v>
      </c>
      <c r="H35" s="145">
        <v>40</v>
      </c>
      <c r="I35" s="145">
        <v>79</v>
      </c>
      <c r="J35" s="145">
        <v>14</v>
      </c>
      <c r="K35" s="145">
        <v>44</v>
      </c>
      <c r="L35" s="148">
        <v>181</v>
      </c>
      <c r="M35" s="145">
        <v>165</v>
      </c>
      <c r="N35" s="144">
        <v>87</v>
      </c>
      <c r="O35" s="144">
        <v>66</v>
      </c>
      <c r="P35" s="145">
        <v>55</v>
      </c>
      <c r="Q35" s="145">
        <v>81</v>
      </c>
      <c r="R35" s="145">
        <v>50</v>
      </c>
      <c r="S35" s="145">
        <v>68</v>
      </c>
      <c r="T35" s="148">
        <v>181</v>
      </c>
      <c r="U35" s="145">
        <v>164</v>
      </c>
      <c r="V35" s="144">
        <v>128</v>
      </c>
      <c r="W35" s="144">
        <v>117</v>
      </c>
      <c r="X35" s="145">
        <v>63</v>
      </c>
      <c r="Y35" s="145">
        <v>118</v>
      </c>
      <c r="Z35" s="145">
        <v>48</v>
      </c>
      <c r="AA35" s="940">
        <v>65</v>
      </c>
    </row>
    <row r="36" spans="2:27" ht="14.1" customHeight="1" x14ac:dyDescent="0.2">
      <c r="B36" s="1853"/>
      <c r="C36" s="1862"/>
      <c r="D36" s="1204"/>
      <c r="E36" s="1281">
        <f>ROUND(E35/D35,3)</f>
        <v>0.85599999999999998</v>
      </c>
      <c r="F36" s="1281">
        <f>ROUND(F35/D35,3)</f>
        <v>0.79</v>
      </c>
      <c r="G36" s="1281">
        <f>ROUND(G35/D35,3)</f>
        <v>0.71299999999999997</v>
      </c>
      <c r="H36" s="1281">
        <f>ROUND(H35/D35,3)</f>
        <v>0.221</v>
      </c>
      <c r="I36" s="1281">
        <f>ROUND(I35/D35,3)</f>
        <v>0.436</v>
      </c>
      <c r="J36" s="1281">
        <f>ROUND(J35/D35,3)</f>
        <v>7.6999999999999999E-2</v>
      </c>
      <c r="K36" s="1281">
        <f>ROUND(K35/D35,3)</f>
        <v>0.24299999999999999</v>
      </c>
      <c r="L36" s="1282">
        <f>ROUND(L35/D35,3)</f>
        <v>1</v>
      </c>
      <c r="M36" s="1281">
        <f>ROUND(M35/D35,3)</f>
        <v>0.91200000000000003</v>
      </c>
      <c r="N36" s="1281">
        <f>ROUND(N35/D35,3)</f>
        <v>0.48099999999999998</v>
      </c>
      <c r="O36" s="1281">
        <f>ROUND(O35/D35,3)</f>
        <v>0.36499999999999999</v>
      </c>
      <c r="P36" s="1281">
        <f>ROUND(P35/D35,3)</f>
        <v>0.30399999999999999</v>
      </c>
      <c r="Q36" s="1281">
        <f>ROUND(Q35/D35,3)</f>
        <v>0.44800000000000001</v>
      </c>
      <c r="R36" s="1281">
        <f>ROUND(R35/D35,3)</f>
        <v>0.27600000000000002</v>
      </c>
      <c r="S36" s="1281">
        <f>ROUND(S35/D35,3)</f>
        <v>0.376</v>
      </c>
      <c r="T36" s="1282">
        <f>ROUND(T35/D35,3)</f>
        <v>1</v>
      </c>
      <c r="U36" s="1281">
        <f>ROUND(U35/D35,3)</f>
        <v>0.90600000000000003</v>
      </c>
      <c r="V36" s="1281">
        <f>ROUND(V35/D35,3)</f>
        <v>0.70699999999999996</v>
      </c>
      <c r="W36" s="1281">
        <f>ROUND(W35/D35,3)</f>
        <v>0.64600000000000002</v>
      </c>
      <c r="X36" s="1281">
        <f>ROUND(X35/D35,3)</f>
        <v>0.34799999999999998</v>
      </c>
      <c r="Y36" s="1281">
        <f>ROUND(Y35/D35,3)</f>
        <v>0.65200000000000002</v>
      </c>
      <c r="Z36" s="1281">
        <f>ROUND(Z35/D35,3)</f>
        <v>0.26500000000000001</v>
      </c>
      <c r="AA36" s="1283">
        <f>ROUND(AA35/D35,3)</f>
        <v>0.35899999999999999</v>
      </c>
    </row>
    <row r="37" spans="2:27" ht="14.1" customHeight="1" x14ac:dyDescent="0.2">
      <c r="B37" s="1853"/>
      <c r="C37" s="1862"/>
      <c r="D37" s="1248"/>
      <c r="E37" s="142"/>
      <c r="F37" s="254"/>
      <c r="G37" s="254"/>
      <c r="H37" s="142"/>
      <c r="I37" s="142"/>
      <c r="J37" s="142"/>
      <c r="K37" s="142"/>
      <c r="L37" s="1286"/>
      <c r="M37" s="142">
        <f>ROUND(M35/L35,3)</f>
        <v>0.91200000000000003</v>
      </c>
      <c r="N37" s="142">
        <f>ROUND(N35/L35,3)</f>
        <v>0.48099999999999998</v>
      </c>
      <c r="O37" s="142">
        <f>ROUND(O35/L35,3)</f>
        <v>0.36499999999999999</v>
      </c>
      <c r="P37" s="142">
        <v>0.14000000000000001</v>
      </c>
      <c r="Q37" s="142">
        <f>ROUND(Q35/L35,3)</f>
        <v>0.44800000000000001</v>
      </c>
      <c r="R37" s="142">
        <f>ROUND(R35/L35,3)</f>
        <v>0.27600000000000002</v>
      </c>
      <c r="S37" s="142">
        <f>ROUND(S35/L35,3)</f>
        <v>0.376</v>
      </c>
      <c r="T37" s="143"/>
      <c r="U37" s="142">
        <f>ROUND(U35/T35,3)</f>
        <v>0.90600000000000003</v>
      </c>
      <c r="V37" s="142">
        <f>ROUND(V35/T35,3)</f>
        <v>0.70699999999999996</v>
      </c>
      <c r="W37" s="142">
        <f>ROUND(W35/T35,3)</f>
        <v>0.64600000000000002</v>
      </c>
      <c r="X37" s="142">
        <f>ROUND(X35/T35,3)</f>
        <v>0.34799999999999998</v>
      </c>
      <c r="Y37" s="142">
        <f>ROUND(Y35/T35,3)</f>
        <v>0.65200000000000002</v>
      </c>
      <c r="Z37" s="142">
        <f>ROUND(Z35/T35,3)</f>
        <v>0.26500000000000001</v>
      </c>
      <c r="AA37" s="993">
        <f>ROUND(AA35/T35,3)</f>
        <v>0.35899999999999999</v>
      </c>
    </row>
    <row r="38" spans="2:27" ht="14.1" customHeight="1" x14ac:dyDescent="0.2">
      <c r="B38" s="1853"/>
      <c r="C38" s="1861" t="s">
        <v>178</v>
      </c>
      <c r="D38" s="1250">
        <v>50</v>
      </c>
      <c r="E38" s="145">
        <v>46</v>
      </c>
      <c r="F38" s="144">
        <v>40</v>
      </c>
      <c r="G38" s="144">
        <v>38</v>
      </c>
      <c r="H38" s="145">
        <v>26</v>
      </c>
      <c r="I38" s="145">
        <v>28</v>
      </c>
      <c r="J38" s="145">
        <v>7</v>
      </c>
      <c r="K38" s="145">
        <v>13</v>
      </c>
      <c r="L38" s="148">
        <v>50</v>
      </c>
      <c r="M38" s="145">
        <v>49</v>
      </c>
      <c r="N38" s="144">
        <v>30</v>
      </c>
      <c r="O38" s="144">
        <v>28</v>
      </c>
      <c r="P38" s="145">
        <v>25</v>
      </c>
      <c r="Q38" s="145">
        <v>31</v>
      </c>
      <c r="R38" s="145">
        <v>22</v>
      </c>
      <c r="S38" s="145">
        <v>23</v>
      </c>
      <c r="T38" s="148">
        <v>50</v>
      </c>
      <c r="U38" s="145">
        <v>48</v>
      </c>
      <c r="V38" s="144">
        <v>37</v>
      </c>
      <c r="W38" s="144">
        <v>34</v>
      </c>
      <c r="X38" s="145">
        <v>28</v>
      </c>
      <c r="Y38" s="145">
        <v>37</v>
      </c>
      <c r="Z38" s="145">
        <v>23</v>
      </c>
      <c r="AA38" s="940">
        <v>20</v>
      </c>
    </row>
    <row r="39" spans="2:27" ht="14.1" customHeight="1" x14ac:dyDescent="0.2">
      <c r="B39" s="1853"/>
      <c r="C39" s="1862"/>
      <c r="D39" s="1204"/>
      <c r="E39" s="1281">
        <f>ROUND(E38/D38,3)</f>
        <v>0.92</v>
      </c>
      <c r="F39" s="1281">
        <f>ROUND(F38/D38,3)</f>
        <v>0.8</v>
      </c>
      <c r="G39" s="1281">
        <f>ROUND(G38/D38,3)</f>
        <v>0.76</v>
      </c>
      <c r="H39" s="1281">
        <f>ROUND(H38/D38,3)</f>
        <v>0.52</v>
      </c>
      <c r="I39" s="1281">
        <f>ROUND(I38/D38,3)</f>
        <v>0.56000000000000005</v>
      </c>
      <c r="J39" s="1281">
        <f>ROUND(J38/D38,3)</f>
        <v>0.14000000000000001</v>
      </c>
      <c r="K39" s="1281">
        <f>ROUND(K38/D38,3)</f>
        <v>0.26</v>
      </c>
      <c r="L39" s="1282">
        <f>ROUND(L38/D38,3)</f>
        <v>1</v>
      </c>
      <c r="M39" s="1281">
        <f>ROUND(M38/D38,3)</f>
        <v>0.98</v>
      </c>
      <c r="N39" s="1281">
        <f>ROUND(N38/D38,3)</f>
        <v>0.6</v>
      </c>
      <c r="O39" s="1281">
        <f>ROUND(O38/D38,3)</f>
        <v>0.56000000000000005</v>
      </c>
      <c r="P39" s="1281">
        <f>ROUND(P38/D38,3)</f>
        <v>0.5</v>
      </c>
      <c r="Q39" s="1281">
        <f>ROUND(Q38/D38,3)</f>
        <v>0.62</v>
      </c>
      <c r="R39" s="1281">
        <f>ROUND(R38/D38,3)</f>
        <v>0.44</v>
      </c>
      <c r="S39" s="1281">
        <f>ROUND(S38/D38,3)</f>
        <v>0.46</v>
      </c>
      <c r="T39" s="1282">
        <f>ROUND(T38/D38,3)</f>
        <v>1</v>
      </c>
      <c r="U39" s="1281">
        <f>ROUND(U38/D38,3)</f>
        <v>0.96</v>
      </c>
      <c r="V39" s="1281">
        <f>ROUND(V38/D38,3)</f>
        <v>0.74</v>
      </c>
      <c r="W39" s="1281">
        <f>ROUND(W38/D38,3)</f>
        <v>0.68</v>
      </c>
      <c r="X39" s="1281">
        <f>ROUND(X38/D38,3)</f>
        <v>0.56000000000000005</v>
      </c>
      <c r="Y39" s="1281">
        <f>ROUND(Y38/D38,3)</f>
        <v>0.74</v>
      </c>
      <c r="Z39" s="1281">
        <f>ROUND(Z38/D38,3)</f>
        <v>0.46</v>
      </c>
      <c r="AA39" s="1283">
        <f>ROUND(AA38/D38,3)</f>
        <v>0.4</v>
      </c>
    </row>
    <row r="40" spans="2:27" ht="14.1" customHeight="1" x14ac:dyDescent="0.2">
      <c r="B40" s="1853"/>
      <c r="C40" s="1862"/>
      <c r="D40" s="1248"/>
      <c r="E40" s="142"/>
      <c r="F40" s="254"/>
      <c r="G40" s="254"/>
      <c r="H40" s="142"/>
      <c r="I40" s="142"/>
      <c r="J40" s="142"/>
      <c r="K40" s="142"/>
      <c r="L40" s="1286"/>
      <c r="M40" s="142">
        <f>ROUND(M38/L38,3)</f>
        <v>0.98</v>
      </c>
      <c r="N40" s="142">
        <f>ROUND(N38/L38,3)</f>
        <v>0.6</v>
      </c>
      <c r="O40" s="142">
        <f>ROUND(O38/L38,3)</f>
        <v>0.56000000000000005</v>
      </c>
      <c r="P40" s="142">
        <f>ROUND(P38/L38,3)</f>
        <v>0.5</v>
      </c>
      <c r="Q40" s="142">
        <f>ROUND(Q38/L38,3)</f>
        <v>0.62</v>
      </c>
      <c r="R40" s="142">
        <f>ROUND(R38/L38,3)</f>
        <v>0.44</v>
      </c>
      <c r="S40" s="142">
        <f>ROUND(S38/L38,3)</f>
        <v>0.46</v>
      </c>
      <c r="T40" s="143"/>
      <c r="U40" s="142">
        <f>ROUND(U38/T38,3)</f>
        <v>0.96</v>
      </c>
      <c r="V40" s="142">
        <f>ROUND(V38/T38,3)</f>
        <v>0.74</v>
      </c>
      <c r="W40" s="142">
        <f>ROUND(W38/T38,3)</f>
        <v>0.68</v>
      </c>
      <c r="X40" s="142">
        <f>ROUND(X38/T38,3)</f>
        <v>0.56000000000000005</v>
      </c>
      <c r="Y40" s="142">
        <f>ROUND(Y38/T38,3)</f>
        <v>0.74</v>
      </c>
      <c r="Z40" s="142">
        <f>ROUND(Z38/T38,3)</f>
        <v>0.46</v>
      </c>
      <c r="AA40" s="993">
        <f>ROUND(AA38/T38,3)</f>
        <v>0.4</v>
      </c>
    </row>
    <row r="41" spans="2:27" ht="14.1" customHeight="1" x14ac:dyDescent="0.2">
      <c r="B41" s="1853"/>
      <c r="C41" s="1862" t="s">
        <v>179</v>
      </c>
      <c r="D41" s="1250">
        <v>40</v>
      </c>
      <c r="E41" s="145">
        <v>38</v>
      </c>
      <c r="F41" s="144">
        <v>38</v>
      </c>
      <c r="G41" s="144">
        <v>36</v>
      </c>
      <c r="H41" s="145">
        <v>23</v>
      </c>
      <c r="I41" s="145">
        <v>25</v>
      </c>
      <c r="J41" s="145">
        <v>9</v>
      </c>
      <c r="K41" s="145">
        <v>17</v>
      </c>
      <c r="L41" s="148">
        <v>40</v>
      </c>
      <c r="M41" s="145">
        <v>39</v>
      </c>
      <c r="N41" s="144">
        <v>37</v>
      </c>
      <c r="O41" s="144">
        <v>29</v>
      </c>
      <c r="P41" s="145">
        <v>30</v>
      </c>
      <c r="Q41" s="145">
        <v>33</v>
      </c>
      <c r="R41" s="145">
        <v>25</v>
      </c>
      <c r="S41" s="145">
        <v>30</v>
      </c>
      <c r="T41" s="148">
        <v>40</v>
      </c>
      <c r="U41" s="145">
        <v>40</v>
      </c>
      <c r="V41" s="144">
        <v>36</v>
      </c>
      <c r="W41" s="144">
        <v>34</v>
      </c>
      <c r="X41" s="145">
        <v>31</v>
      </c>
      <c r="Y41" s="145">
        <v>35</v>
      </c>
      <c r="Z41" s="145">
        <v>27</v>
      </c>
      <c r="AA41" s="940">
        <v>25</v>
      </c>
    </row>
    <row r="42" spans="2:27" ht="14.1" customHeight="1" x14ac:dyDescent="0.2">
      <c r="B42" s="1853"/>
      <c r="C42" s="1862"/>
      <c r="D42" s="1204"/>
      <c r="E42" s="1281">
        <f>ROUND(E41/D41,3)</f>
        <v>0.95</v>
      </c>
      <c r="F42" s="1281">
        <f>ROUND(F41/D41,3)</f>
        <v>0.95</v>
      </c>
      <c r="G42" s="1281">
        <f>ROUND(G41/D41,3)</f>
        <v>0.9</v>
      </c>
      <c r="H42" s="1281">
        <f>ROUND(H41/D41,3)</f>
        <v>0.57499999999999996</v>
      </c>
      <c r="I42" s="1281">
        <f>ROUND(I41/D41,3)</f>
        <v>0.625</v>
      </c>
      <c r="J42" s="1281">
        <f>ROUND(J41/D41,3)</f>
        <v>0.22500000000000001</v>
      </c>
      <c r="K42" s="1281">
        <f>ROUND(K41/D41,3)</f>
        <v>0.42499999999999999</v>
      </c>
      <c r="L42" s="1282">
        <f>ROUND(L41/D41,3)</f>
        <v>1</v>
      </c>
      <c r="M42" s="1281">
        <f>ROUND(M41/D41,3)</f>
        <v>0.97499999999999998</v>
      </c>
      <c r="N42" s="1281">
        <f>ROUND(N41/D41,3)</f>
        <v>0.92500000000000004</v>
      </c>
      <c r="O42" s="1281">
        <f>ROUND(O41/D41,3)</f>
        <v>0.72499999999999998</v>
      </c>
      <c r="P42" s="1281">
        <f>ROUND(P41/D41,3)</f>
        <v>0.75</v>
      </c>
      <c r="Q42" s="1281">
        <f>ROUND(Q41/D41,3)</f>
        <v>0.82499999999999996</v>
      </c>
      <c r="R42" s="1281">
        <f>ROUND(R41/D41,3)</f>
        <v>0.625</v>
      </c>
      <c r="S42" s="1281">
        <f>ROUND(S41/D41,3)</f>
        <v>0.75</v>
      </c>
      <c r="T42" s="1282">
        <f>ROUND(T41/D41,3)</f>
        <v>1</v>
      </c>
      <c r="U42" s="1281">
        <f>ROUND(U41/D41,3)</f>
        <v>1</v>
      </c>
      <c r="V42" s="1281">
        <f>ROUND(V41/D41,3)</f>
        <v>0.9</v>
      </c>
      <c r="W42" s="1281">
        <f>ROUND(W41/D41,3)</f>
        <v>0.85</v>
      </c>
      <c r="X42" s="1281">
        <f>ROUND(X41/D41,3)</f>
        <v>0.77500000000000002</v>
      </c>
      <c r="Y42" s="1281">
        <f>ROUND(Y41/D41,3)</f>
        <v>0.875</v>
      </c>
      <c r="Z42" s="1281">
        <f>ROUND(Z41/D41,3)</f>
        <v>0.67500000000000004</v>
      </c>
      <c r="AA42" s="1283">
        <f>ROUND(AA41/D41,3)</f>
        <v>0.625</v>
      </c>
    </row>
    <row r="43" spans="2:27" ht="14.1" customHeight="1" x14ac:dyDescent="0.2">
      <c r="B43" s="1853"/>
      <c r="C43" s="1862"/>
      <c r="D43" s="1248"/>
      <c r="E43" s="142"/>
      <c r="F43" s="254"/>
      <c r="G43" s="254"/>
      <c r="H43" s="142"/>
      <c r="I43" s="142"/>
      <c r="J43" s="142"/>
      <c r="K43" s="142"/>
      <c r="L43" s="1286"/>
      <c r="M43" s="142">
        <f>ROUND(M41/L41,3)</f>
        <v>0.97499999999999998</v>
      </c>
      <c r="N43" s="142">
        <f>ROUND(N41/L41,3)</f>
        <v>0.92500000000000004</v>
      </c>
      <c r="O43" s="142">
        <f>ROUND(O41/L41,3)</f>
        <v>0.72499999999999998</v>
      </c>
      <c r="P43" s="142">
        <f>ROUND(P41/L41,3)</f>
        <v>0.75</v>
      </c>
      <c r="Q43" s="142">
        <f>ROUND(Q41/L41,3)</f>
        <v>0.82499999999999996</v>
      </c>
      <c r="R43" s="142">
        <f>ROUND(R41/L41,3)</f>
        <v>0.625</v>
      </c>
      <c r="S43" s="142">
        <f>ROUND(S41/L41,3)</f>
        <v>0.75</v>
      </c>
      <c r="T43" s="143"/>
      <c r="U43" s="142">
        <f>ROUND(U41/T41,3)</f>
        <v>1</v>
      </c>
      <c r="V43" s="142">
        <f>ROUND(V41/T41,3)</f>
        <v>0.9</v>
      </c>
      <c r="W43" s="142">
        <f>ROUND(W41/T41,3)</f>
        <v>0.85</v>
      </c>
      <c r="X43" s="142">
        <f>ROUND(X41/T41,3)</f>
        <v>0.77500000000000002</v>
      </c>
      <c r="Y43" s="142">
        <f>ROUND(Y41/T41,3)</f>
        <v>0.875</v>
      </c>
      <c r="Z43" s="142">
        <f>ROUND(Z41/T41,3)</f>
        <v>0.67500000000000004</v>
      </c>
      <c r="AA43" s="993">
        <f>ROUND(AA41/T41,3)</f>
        <v>0.625</v>
      </c>
    </row>
    <row r="44" spans="2:27" ht="14.1" customHeight="1" x14ac:dyDescent="0.2">
      <c r="B44" s="1853"/>
      <c r="C44" s="1862" t="s">
        <v>180</v>
      </c>
      <c r="D44" s="1250">
        <v>27</v>
      </c>
      <c r="E44" s="145">
        <v>27</v>
      </c>
      <c r="F44" s="144">
        <v>27</v>
      </c>
      <c r="G44" s="144">
        <v>24</v>
      </c>
      <c r="H44" s="145">
        <v>13</v>
      </c>
      <c r="I44" s="145">
        <v>22</v>
      </c>
      <c r="J44" s="145">
        <v>9</v>
      </c>
      <c r="K44" s="145">
        <v>14</v>
      </c>
      <c r="L44" s="148">
        <v>27</v>
      </c>
      <c r="M44" s="145">
        <v>27</v>
      </c>
      <c r="N44" s="144">
        <v>26</v>
      </c>
      <c r="O44" s="144">
        <v>21</v>
      </c>
      <c r="P44" s="145">
        <v>23</v>
      </c>
      <c r="Q44" s="145">
        <v>24</v>
      </c>
      <c r="R44" s="145">
        <v>21</v>
      </c>
      <c r="S44" s="145">
        <v>20</v>
      </c>
      <c r="T44" s="148">
        <v>27</v>
      </c>
      <c r="U44" s="145">
        <v>27</v>
      </c>
      <c r="V44" s="144">
        <v>25</v>
      </c>
      <c r="W44" s="144">
        <v>23</v>
      </c>
      <c r="X44" s="145">
        <v>22</v>
      </c>
      <c r="Y44" s="145">
        <v>23</v>
      </c>
      <c r="Z44" s="145">
        <v>19</v>
      </c>
      <c r="AA44" s="940">
        <v>19</v>
      </c>
    </row>
    <row r="45" spans="2:27" ht="14.1" customHeight="1" x14ac:dyDescent="0.2">
      <c r="B45" s="1853"/>
      <c r="C45" s="1863"/>
      <c r="D45" s="1204"/>
      <c r="E45" s="1281">
        <f>ROUND(E44/D44,3)</f>
        <v>1</v>
      </c>
      <c r="F45" s="1281">
        <f>ROUND(F44/D44,3)</f>
        <v>1</v>
      </c>
      <c r="G45" s="1281">
        <f>ROUND(G44/D44,3)</f>
        <v>0.88900000000000001</v>
      </c>
      <c r="H45" s="1281">
        <f>ROUND(H44/D44,3)</f>
        <v>0.48099999999999998</v>
      </c>
      <c r="I45" s="1281">
        <f>ROUND(I44/D44,3)</f>
        <v>0.81499999999999995</v>
      </c>
      <c r="J45" s="1281">
        <f>ROUND(J44/D44,3)</f>
        <v>0.33300000000000002</v>
      </c>
      <c r="K45" s="1281">
        <f>ROUND(K44/D44,3)</f>
        <v>0.51900000000000002</v>
      </c>
      <c r="L45" s="1282">
        <f>ROUND(L44/D44,3)</f>
        <v>1</v>
      </c>
      <c r="M45" s="1281">
        <f>ROUND(M44/D44,3)</f>
        <v>1</v>
      </c>
      <c r="N45" s="1281">
        <f>ROUND(N44/D44,3)</f>
        <v>0.96299999999999997</v>
      </c>
      <c r="O45" s="1281">
        <f>ROUND(O44/D44,3)</f>
        <v>0.77800000000000002</v>
      </c>
      <c r="P45" s="1281">
        <f>ROUND(P44/D44,3)</f>
        <v>0.85199999999999998</v>
      </c>
      <c r="Q45" s="1281">
        <f>ROUND(Q44/D44,3)</f>
        <v>0.88900000000000001</v>
      </c>
      <c r="R45" s="1281">
        <f>ROUND(R44/D44,3)</f>
        <v>0.77800000000000002</v>
      </c>
      <c r="S45" s="1281">
        <f>ROUND(S44/D44,3)</f>
        <v>0.74099999999999999</v>
      </c>
      <c r="T45" s="1282">
        <f>ROUND(T44/D44,3)</f>
        <v>1</v>
      </c>
      <c r="U45" s="1281">
        <f>ROUND(U44/D44,3)</f>
        <v>1</v>
      </c>
      <c r="V45" s="1281">
        <f>ROUND(V44/D44,3)</f>
        <v>0.92600000000000005</v>
      </c>
      <c r="W45" s="1281">
        <f>ROUND(W44/D44,3)</f>
        <v>0.85199999999999998</v>
      </c>
      <c r="X45" s="1281">
        <f>ROUND(X44/D44,3)</f>
        <v>0.81499999999999995</v>
      </c>
      <c r="Y45" s="1281">
        <f>ROUND(Y44/D44,3)</f>
        <v>0.85199999999999998</v>
      </c>
      <c r="Z45" s="1281">
        <f>ROUND(Z44/D44,3)</f>
        <v>0.70399999999999996</v>
      </c>
      <c r="AA45" s="1283">
        <f>ROUND(AA44/D44,3)</f>
        <v>0.70399999999999996</v>
      </c>
    </row>
    <row r="46" spans="2:27" ht="14.1" customHeight="1" x14ac:dyDescent="0.2">
      <c r="B46" s="1853"/>
      <c r="C46" s="1863"/>
      <c r="D46" s="1248"/>
      <c r="E46" s="142"/>
      <c r="F46" s="254"/>
      <c r="G46" s="254"/>
      <c r="H46" s="142"/>
      <c r="I46" s="142"/>
      <c r="J46" s="142"/>
      <c r="K46" s="142"/>
      <c r="L46" s="1286"/>
      <c r="M46" s="142">
        <f>ROUND(M44/L44,3)</f>
        <v>1</v>
      </c>
      <c r="N46" s="142">
        <f>ROUND(N44/L44,3)</f>
        <v>0.96299999999999997</v>
      </c>
      <c r="O46" s="142">
        <f>ROUND(O44/L44,3)</f>
        <v>0.77800000000000002</v>
      </c>
      <c r="P46" s="142">
        <f>ROUND(P44/L44,3)</f>
        <v>0.85199999999999998</v>
      </c>
      <c r="Q46" s="142">
        <f>ROUND(Q44/L44,3)</f>
        <v>0.88900000000000001</v>
      </c>
      <c r="R46" s="142">
        <f>ROUND(R44/L44,3)</f>
        <v>0.77800000000000002</v>
      </c>
      <c r="S46" s="142">
        <f>ROUND(S44/L44,3)</f>
        <v>0.74099999999999999</v>
      </c>
      <c r="T46" s="143"/>
      <c r="U46" s="142">
        <f>ROUND(U44/T44,3)</f>
        <v>1</v>
      </c>
      <c r="V46" s="142">
        <f>ROUND(V44/T44,3)</f>
        <v>0.92600000000000005</v>
      </c>
      <c r="W46" s="142">
        <f>ROUND(W44/T44,3)</f>
        <v>0.85199999999999998</v>
      </c>
      <c r="X46" s="142">
        <f>ROUND(X44/T44,3)</f>
        <v>0.81499999999999995</v>
      </c>
      <c r="Y46" s="142">
        <f>ROUND(Y44/T44,3)</f>
        <v>0.85199999999999998</v>
      </c>
      <c r="Z46" s="142">
        <f>ROUND(Z44/T44,3)</f>
        <v>0.70399999999999996</v>
      </c>
      <c r="AA46" s="993">
        <f>ROUND(AA44/T44,3)</f>
        <v>0.70399999999999996</v>
      </c>
    </row>
    <row r="47" spans="2:27" ht="14.1" customHeight="1" x14ac:dyDescent="0.2">
      <c r="B47" s="1853"/>
      <c r="C47" s="1862" t="s">
        <v>181</v>
      </c>
      <c r="D47" s="1250">
        <v>40</v>
      </c>
      <c r="E47" s="145">
        <v>40</v>
      </c>
      <c r="F47" s="144">
        <v>37</v>
      </c>
      <c r="G47" s="144">
        <v>29</v>
      </c>
      <c r="H47" s="145">
        <v>17</v>
      </c>
      <c r="I47" s="145">
        <v>25</v>
      </c>
      <c r="J47" s="145">
        <v>26</v>
      </c>
      <c r="K47" s="145">
        <v>26</v>
      </c>
      <c r="L47" s="148">
        <v>40</v>
      </c>
      <c r="M47" s="145">
        <v>40</v>
      </c>
      <c r="N47" s="144">
        <v>35</v>
      </c>
      <c r="O47" s="144">
        <v>24</v>
      </c>
      <c r="P47" s="145">
        <v>34</v>
      </c>
      <c r="Q47" s="145">
        <v>36</v>
      </c>
      <c r="R47" s="145">
        <v>34</v>
      </c>
      <c r="S47" s="145">
        <v>35</v>
      </c>
      <c r="T47" s="148">
        <v>40</v>
      </c>
      <c r="U47" s="145">
        <v>40</v>
      </c>
      <c r="V47" s="144">
        <v>37</v>
      </c>
      <c r="W47" s="144">
        <v>27</v>
      </c>
      <c r="X47" s="145">
        <v>34</v>
      </c>
      <c r="Y47" s="145">
        <v>37</v>
      </c>
      <c r="Z47" s="145">
        <v>36</v>
      </c>
      <c r="AA47" s="940">
        <v>35</v>
      </c>
    </row>
    <row r="48" spans="2:27" ht="14.1" customHeight="1" x14ac:dyDescent="0.2">
      <c r="B48" s="1853"/>
      <c r="C48" s="1863"/>
      <c r="D48" s="1204"/>
      <c r="E48" s="1281">
        <f>ROUND(E47/D47,3)</f>
        <v>1</v>
      </c>
      <c r="F48" s="1281">
        <f>ROUND(F47/D47,3)</f>
        <v>0.92500000000000004</v>
      </c>
      <c r="G48" s="1281">
        <f>ROUND(G47/D47,3)</f>
        <v>0.72499999999999998</v>
      </c>
      <c r="H48" s="1281">
        <f>ROUND(H47/D47,3)</f>
        <v>0.42499999999999999</v>
      </c>
      <c r="I48" s="1281">
        <f>ROUND(I47/D47,3)</f>
        <v>0.625</v>
      </c>
      <c r="J48" s="1281">
        <f>ROUND(J47/D47,3)</f>
        <v>0.65</v>
      </c>
      <c r="K48" s="1281">
        <f>ROUND(K47/D47,3)</f>
        <v>0.65</v>
      </c>
      <c r="L48" s="1282">
        <f>ROUND(L47/D47,3)</f>
        <v>1</v>
      </c>
      <c r="M48" s="1281">
        <f>ROUND(M47/D47,3)</f>
        <v>1</v>
      </c>
      <c r="N48" s="1281">
        <f>ROUND(N47/D47,3)</f>
        <v>0.875</v>
      </c>
      <c r="O48" s="1281">
        <f>ROUND(O47/D47,3)</f>
        <v>0.6</v>
      </c>
      <c r="P48" s="1281">
        <f>ROUND(P47/D47,3)</f>
        <v>0.85</v>
      </c>
      <c r="Q48" s="1281">
        <f>ROUND(Q47/D47,3)</f>
        <v>0.9</v>
      </c>
      <c r="R48" s="1281">
        <f>ROUND(R47/D47,3)</f>
        <v>0.85</v>
      </c>
      <c r="S48" s="1281">
        <f>ROUND(S47/D47,3)</f>
        <v>0.875</v>
      </c>
      <c r="T48" s="1282">
        <f>ROUND(T47/D47,3)</f>
        <v>1</v>
      </c>
      <c r="U48" s="1281">
        <f>ROUND(U47/D47,3)</f>
        <v>1</v>
      </c>
      <c r="V48" s="1281">
        <f>ROUND(V47/D47,3)</f>
        <v>0.92500000000000004</v>
      </c>
      <c r="W48" s="1281">
        <f>ROUND(W47/D47,3)</f>
        <v>0.67500000000000004</v>
      </c>
      <c r="X48" s="1281">
        <f>ROUND(X47/D47,3)</f>
        <v>0.85</v>
      </c>
      <c r="Y48" s="1281">
        <f>ROUND(Y47/D47,3)</f>
        <v>0.92500000000000004</v>
      </c>
      <c r="Z48" s="1281">
        <f>ROUND(Z47/D47,3)</f>
        <v>0.9</v>
      </c>
      <c r="AA48" s="1283">
        <f>ROUND(AA47/D47,3)</f>
        <v>0.875</v>
      </c>
    </row>
    <row r="49" spans="2:27" ht="14.1" customHeight="1" thickBot="1" x14ac:dyDescent="0.25">
      <c r="B49" s="1853"/>
      <c r="C49" s="1864"/>
      <c r="D49" s="1251"/>
      <c r="E49" s="1287"/>
      <c r="F49" s="1287"/>
      <c r="G49" s="1287"/>
      <c r="H49" s="1287"/>
      <c r="I49" s="1287"/>
      <c r="J49" s="1287"/>
      <c r="K49" s="1287"/>
      <c r="L49" s="1288"/>
      <c r="M49" s="146">
        <f>ROUND(M47/L47,3)</f>
        <v>1</v>
      </c>
      <c r="N49" s="1287">
        <f>ROUND(N47/L47,3)</f>
        <v>0.875</v>
      </c>
      <c r="O49" s="1287">
        <f>ROUND(O47/L47,3)</f>
        <v>0.6</v>
      </c>
      <c r="P49" s="1287">
        <f>ROUND(P47/L47,3)</f>
        <v>0.85</v>
      </c>
      <c r="Q49" s="1287">
        <f>ROUND(Q47/L47,3)</f>
        <v>0.9</v>
      </c>
      <c r="R49" s="1287">
        <f>ROUND(R47/L47,3)</f>
        <v>0.85</v>
      </c>
      <c r="S49" s="146">
        <f>ROUND(S47/L47,3)</f>
        <v>0.875</v>
      </c>
      <c r="T49" s="147"/>
      <c r="U49" s="146">
        <f>ROUND(U47/T47,3)</f>
        <v>1</v>
      </c>
      <c r="V49" s="1287">
        <f>ROUND(V47/T47,3)</f>
        <v>0.92500000000000004</v>
      </c>
      <c r="W49" s="1287">
        <f>ROUND(W47/T47,3)</f>
        <v>0.67500000000000004</v>
      </c>
      <c r="X49" s="1287">
        <f>ROUND(X47/T47,3)</f>
        <v>0.85</v>
      </c>
      <c r="Y49" s="1287">
        <f>ROUND(Y47/T47,3)</f>
        <v>0.92500000000000004</v>
      </c>
      <c r="Z49" s="1287">
        <f>ROUND(Z47/T47,3)</f>
        <v>0.9</v>
      </c>
      <c r="AA49" s="994">
        <f>ROUND(AA47/T47,3)</f>
        <v>0.875</v>
      </c>
    </row>
    <row r="50" spans="2:27" ht="14.1" customHeight="1" thickTop="1" x14ac:dyDescent="0.2">
      <c r="B50" s="1853"/>
      <c r="C50" s="43" t="s">
        <v>182</v>
      </c>
      <c r="D50" s="148">
        <f>D35+D38+D41+D44</f>
        <v>298</v>
      </c>
      <c r="E50" s="145">
        <f>E35+E38+E41+E44</f>
        <v>266</v>
      </c>
      <c r="F50" s="145">
        <f>F35+F38+F41+F44</f>
        <v>248</v>
      </c>
      <c r="G50" s="145">
        <f>G35+G38+G41+G44</f>
        <v>227</v>
      </c>
      <c r="H50" s="145">
        <f t="shared" ref="H50:T50" si="6">H35+H38+H41+H44</f>
        <v>102</v>
      </c>
      <c r="I50" s="145">
        <f>I35+I38+I41+I44</f>
        <v>154</v>
      </c>
      <c r="J50" s="145">
        <f>J35+J38+J41+J44</f>
        <v>39</v>
      </c>
      <c r="K50" s="145">
        <f t="shared" si="6"/>
        <v>88</v>
      </c>
      <c r="L50" s="148">
        <f t="shared" si="6"/>
        <v>298</v>
      </c>
      <c r="M50" s="145">
        <f t="shared" si="6"/>
        <v>280</v>
      </c>
      <c r="N50" s="145">
        <f>N35+N38+N41+N44</f>
        <v>180</v>
      </c>
      <c r="O50" s="145">
        <f>O35+O38+O41+O44</f>
        <v>144</v>
      </c>
      <c r="P50" s="145">
        <f>P35+P38+P41+P44</f>
        <v>133</v>
      </c>
      <c r="Q50" s="145">
        <f>Q35+Q38+Q41+Q44</f>
        <v>169</v>
      </c>
      <c r="R50" s="145">
        <f>R35+R38+R41+R44</f>
        <v>118</v>
      </c>
      <c r="S50" s="145">
        <f t="shared" si="6"/>
        <v>141</v>
      </c>
      <c r="T50" s="148">
        <f t="shared" si="6"/>
        <v>298</v>
      </c>
      <c r="U50" s="145">
        <f t="shared" ref="U50:AA50" si="7">U35+U38+U41+U44</f>
        <v>279</v>
      </c>
      <c r="V50" s="145">
        <f t="shared" si="7"/>
        <v>226</v>
      </c>
      <c r="W50" s="145">
        <f t="shared" si="7"/>
        <v>208</v>
      </c>
      <c r="X50" s="145">
        <f t="shared" si="7"/>
        <v>144</v>
      </c>
      <c r="Y50" s="145">
        <f t="shared" si="7"/>
        <v>213</v>
      </c>
      <c r="Z50" s="145">
        <f t="shared" si="7"/>
        <v>117</v>
      </c>
      <c r="AA50" s="940">
        <f t="shared" si="7"/>
        <v>129</v>
      </c>
    </row>
    <row r="51" spans="2:27" ht="14.1" customHeight="1" x14ac:dyDescent="0.2">
      <c r="B51" s="1853"/>
      <c r="C51" s="41" t="s">
        <v>183</v>
      </c>
      <c r="D51" s="1204"/>
      <c r="E51" s="1281">
        <f>ROUND(E50/D50,3)</f>
        <v>0.89300000000000002</v>
      </c>
      <c r="F51" s="1281">
        <f>ROUND(F50/D50,3)</f>
        <v>0.83199999999999996</v>
      </c>
      <c r="G51" s="1281">
        <f>ROUND(G50/D50,3)</f>
        <v>0.76200000000000001</v>
      </c>
      <c r="H51" s="1281">
        <f>ROUND(H50/D50,3)</f>
        <v>0.34200000000000003</v>
      </c>
      <c r="I51" s="1281">
        <f>ROUND(I50/D50,3)</f>
        <v>0.51700000000000002</v>
      </c>
      <c r="J51" s="1281">
        <f>ROUND(J50/D50,3)</f>
        <v>0.13100000000000001</v>
      </c>
      <c r="K51" s="1281">
        <f>ROUND(K50/D50,3)</f>
        <v>0.29499999999999998</v>
      </c>
      <c r="L51" s="1282">
        <f>ROUND(L50/D50,3)</f>
        <v>1</v>
      </c>
      <c r="M51" s="1281">
        <f>ROUND(M50/D50,3)</f>
        <v>0.94</v>
      </c>
      <c r="N51" s="1281">
        <f>ROUND(N50/D50,3)</f>
        <v>0.60399999999999998</v>
      </c>
      <c r="O51" s="1281">
        <f>ROUND(O50/D50,3)</f>
        <v>0.48299999999999998</v>
      </c>
      <c r="P51" s="1281">
        <f>ROUND(P50/D50,3)</f>
        <v>0.44600000000000001</v>
      </c>
      <c r="Q51" s="1281">
        <f>ROUND(Q50/D50,3)</f>
        <v>0.56699999999999995</v>
      </c>
      <c r="R51" s="1281">
        <f>ROUND(R50/D50,3)</f>
        <v>0.39600000000000002</v>
      </c>
      <c r="S51" s="1281">
        <f>ROUND(S50/D50,3)</f>
        <v>0.47299999999999998</v>
      </c>
      <c r="T51" s="1282">
        <f>ROUND(T50/D50,3)</f>
        <v>1</v>
      </c>
      <c r="U51" s="1281">
        <f>ROUND(U50/D50,3)</f>
        <v>0.93600000000000005</v>
      </c>
      <c r="V51" s="1281">
        <f>ROUND(V50/D50,3)</f>
        <v>0.75800000000000001</v>
      </c>
      <c r="W51" s="1281">
        <f>ROUND(W50/D50,3)</f>
        <v>0.69799999999999995</v>
      </c>
      <c r="X51" s="1281">
        <f>ROUND(X50/D50,3)</f>
        <v>0.48299999999999998</v>
      </c>
      <c r="Y51" s="1281">
        <f>ROUND(Y50/D50,3)</f>
        <v>0.71499999999999997</v>
      </c>
      <c r="Z51" s="1281">
        <f>ROUND(Z50/D50,3)</f>
        <v>0.39300000000000002</v>
      </c>
      <c r="AA51" s="1283">
        <f>ROUND(AA50/D50,3)</f>
        <v>0.433</v>
      </c>
    </row>
    <row r="52" spans="2:27" ht="14.1" customHeight="1" x14ac:dyDescent="0.2">
      <c r="B52" s="1853"/>
      <c r="C52" s="6"/>
      <c r="D52" s="1248"/>
      <c r="E52" s="142"/>
      <c r="F52" s="142"/>
      <c r="G52" s="142"/>
      <c r="H52" s="142"/>
      <c r="I52" s="142"/>
      <c r="J52" s="142"/>
      <c r="K52" s="142"/>
      <c r="L52" s="1286"/>
      <c r="M52" s="142">
        <f>ROUND(M50/L50,3)</f>
        <v>0.94</v>
      </c>
      <c r="N52" s="142">
        <f>ROUND(N50/L50,3)</f>
        <v>0.60399999999999998</v>
      </c>
      <c r="O52" s="142">
        <f>ROUND(O50/L50,3)</f>
        <v>0.48299999999999998</v>
      </c>
      <c r="P52" s="142">
        <f>ROUND(P50/L50,3)</f>
        <v>0.44600000000000001</v>
      </c>
      <c r="Q52" s="142">
        <f>ROUND(Q50/L50,3)</f>
        <v>0.56699999999999995</v>
      </c>
      <c r="R52" s="142">
        <f>ROUND(R50/L50,3)</f>
        <v>0.39600000000000002</v>
      </c>
      <c r="S52" s="142">
        <f>ROUND(S50/L50,3)</f>
        <v>0.47299999999999998</v>
      </c>
      <c r="T52" s="143"/>
      <c r="U52" s="142">
        <f>ROUND(U50/T50,3)</f>
        <v>0.93600000000000005</v>
      </c>
      <c r="V52" s="142">
        <f>ROUND(V50/T50,3)</f>
        <v>0.75800000000000001</v>
      </c>
      <c r="W52" s="142">
        <f>ROUND(W50/T50,3)</f>
        <v>0.69799999999999995</v>
      </c>
      <c r="X52" s="142">
        <f>ROUND(X50/T50,3)</f>
        <v>0.48299999999999998</v>
      </c>
      <c r="Y52" s="142">
        <f>ROUND(Y50/T50,3)</f>
        <v>0.71499999999999997</v>
      </c>
      <c r="Z52" s="142">
        <f>ROUND(Z50/T50,3)</f>
        <v>0.39300000000000002</v>
      </c>
      <c r="AA52" s="993">
        <f>ROUND(AA50/T50,3)</f>
        <v>0.433</v>
      </c>
    </row>
    <row r="53" spans="2:27" ht="14.1" customHeight="1" x14ac:dyDescent="0.2">
      <c r="B53" s="1853"/>
      <c r="C53" s="5" t="s">
        <v>182</v>
      </c>
      <c r="D53" s="148">
        <f>D38+D41+D44+D47</f>
        <v>157</v>
      </c>
      <c r="E53" s="145">
        <f t="shared" ref="E53:AA53" si="8">E38+E41+E44+E47</f>
        <v>151</v>
      </c>
      <c r="F53" s="145">
        <f t="shared" si="8"/>
        <v>142</v>
      </c>
      <c r="G53" s="145">
        <f t="shared" si="8"/>
        <v>127</v>
      </c>
      <c r="H53" s="145">
        <f t="shared" si="8"/>
        <v>79</v>
      </c>
      <c r="I53" s="145">
        <f t="shared" si="8"/>
        <v>100</v>
      </c>
      <c r="J53" s="145">
        <f t="shared" si="8"/>
        <v>51</v>
      </c>
      <c r="K53" s="145">
        <f t="shared" si="8"/>
        <v>70</v>
      </c>
      <c r="L53" s="148">
        <f t="shared" si="8"/>
        <v>157</v>
      </c>
      <c r="M53" s="145">
        <f t="shared" si="8"/>
        <v>155</v>
      </c>
      <c r="N53" s="145">
        <f t="shared" si="8"/>
        <v>128</v>
      </c>
      <c r="O53" s="145">
        <f t="shared" si="8"/>
        <v>102</v>
      </c>
      <c r="P53" s="145">
        <f t="shared" si="8"/>
        <v>112</v>
      </c>
      <c r="Q53" s="145">
        <f t="shared" si="8"/>
        <v>124</v>
      </c>
      <c r="R53" s="145">
        <f t="shared" si="8"/>
        <v>102</v>
      </c>
      <c r="S53" s="145">
        <f t="shared" si="8"/>
        <v>108</v>
      </c>
      <c r="T53" s="148">
        <f t="shared" si="8"/>
        <v>157</v>
      </c>
      <c r="U53" s="145">
        <f t="shared" si="8"/>
        <v>155</v>
      </c>
      <c r="V53" s="145">
        <f t="shared" si="8"/>
        <v>135</v>
      </c>
      <c r="W53" s="145">
        <f t="shared" si="8"/>
        <v>118</v>
      </c>
      <c r="X53" s="145">
        <f t="shared" si="8"/>
        <v>115</v>
      </c>
      <c r="Y53" s="145">
        <f t="shared" si="8"/>
        <v>132</v>
      </c>
      <c r="Z53" s="145">
        <f t="shared" si="8"/>
        <v>105</v>
      </c>
      <c r="AA53" s="940">
        <f t="shared" si="8"/>
        <v>99</v>
      </c>
    </row>
    <row r="54" spans="2:27" ht="14.1" customHeight="1" x14ac:dyDescent="0.2">
      <c r="B54" s="1853"/>
      <c r="C54" s="41" t="s">
        <v>184</v>
      </c>
      <c r="D54" s="1204"/>
      <c r="E54" s="1281">
        <f>ROUND(E53/D53,3)</f>
        <v>0.96199999999999997</v>
      </c>
      <c r="F54" s="1281">
        <f>ROUND(F53/D53,3)</f>
        <v>0.90400000000000003</v>
      </c>
      <c r="G54" s="1281">
        <f>ROUND(G53/D53,3)</f>
        <v>0.80900000000000005</v>
      </c>
      <c r="H54" s="1281">
        <f>ROUND(H53/D53,3)</f>
        <v>0.503</v>
      </c>
      <c r="I54" s="1281">
        <f>ROUND(I53/D53,3)</f>
        <v>0.63700000000000001</v>
      </c>
      <c r="J54" s="1281">
        <f>ROUND(J53/D53,3)</f>
        <v>0.32500000000000001</v>
      </c>
      <c r="K54" s="1281">
        <f>ROUND(K53/D53,3)</f>
        <v>0.44600000000000001</v>
      </c>
      <c r="L54" s="1282">
        <f>ROUND(L53/D53,3)</f>
        <v>1</v>
      </c>
      <c r="M54" s="1281">
        <f>ROUND(M53/D53,3)</f>
        <v>0.98699999999999999</v>
      </c>
      <c r="N54" s="1281">
        <f>ROUND(N53/D53,3)</f>
        <v>0.81499999999999995</v>
      </c>
      <c r="O54" s="1281">
        <f>ROUND(O53/D53,3)</f>
        <v>0.65</v>
      </c>
      <c r="P54" s="1281">
        <f>ROUND(P53/D53,3)</f>
        <v>0.71299999999999997</v>
      </c>
      <c r="Q54" s="1281">
        <f>ROUND(Q53/D53,3)</f>
        <v>0.79</v>
      </c>
      <c r="R54" s="1281">
        <f>ROUND(R53/D53,3)</f>
        <v>0.65</v>
      </c>
      <c r="S54" s="1281">
        <f>ROUND(S53/D53,3)</f>
        <v>0.68799999999999994</v>
      </c>
      <c r="T54" s="1282">
        <f>ROUND(T53/D53,3)</f>
        <v>1</v>
      </c>
      <c r="U54" s="1281">
        <f>ROUND(U53/D53,3)</f>
        <v>0.98699999999999999</v>
      </c>
      <c r="V54" s="1281">
        <f>ROUND(V53/D53,3)</f>
        <v>0.86</v>
      </c>
      <c r="W54" s="1281">
        <f>ROUND(W53/D53,3)</f>
        <v>0.752</v>
      </c>
      <c r="X54" s="1281">
        <f>ROUND(X53/D53,3)</f>
        <v>0.73199999999999998</v>
      </c>
      <c r="Y54" s="1281">
        <f>ROUND(Y53/D53,3)</f>
        <v>0.84099999999999997</v>
      </c>
      <c r="Z54" s="1281">
        <f>ROUND(Z53/D53,3)</f>
        <v>0.66900000000000004</v>
      </c>
      <c r="AA54" s="1283">
        <f>ROUND(AA53/D53,3)</f>
        <v>0.63100000000000001</v>
      </c>
    </row>
    <row r="55" spans="2:27" ht="14.1" customHeight="1" thickBot="1" x14ac:dyDescent="0.25">
      <c r="B55" s="1859"/>
      <c r="C55" s="6"/>
      <c r="D55" s="1265"/>
      <c r="E55" s="1289"/>
      <c r="F55" s="1289"/>
      <c r="G55" s="1289"/>
      <c r="H55" s="1289"/>
      <c r="I55" s="1289"/>
      <c r="J55" s="1289"/>
      <c r="K55" s="1289"/>
      <c r="L55" s="1290"/>
      <c r="M55" s="995">
        <f>ROUND(M53/L53,3)</f>
        <v>0.98699999999999999</v>
      </c>
      <c r="N55" s="1289">
        <f>ROUND(N53/L53,3)</f>
        <v>0.81499999999999995</v>
      </c>
      <c r="O55" s="1289">
        <f>ROUND(O53/L53,3)</f>
        <v>0.65</v>
      </c>
      <c r="P55" s="1289">
        <f>ROUND(P53/L53,3)</f>
        <v>0.71299999999999997</v>
      </c>
      <c r="Q55" s="1289">
        <f>ROUND(Q53/L53,3)</f>
        <v>0.79</v>
      </c>
      <c r="R55" s="1289">
        <f>ROUND(R53/L53,3)</f>
        <v>0.65</v>
      </c>
      <c r="S55" s="995">
        <f>ROUND(S53/L53,3)</f>
        <v>0.68799999999999994</v>
      </c>
      <c r="T55" s="284"/>
      <c r="U55" s="995">
        <f>ROUND(U53/T53,3)</f>
        <v>0.98699999999999999</v>
      </c>
      <c r="V55" s="1289">
        <f>ROUND(V53/T53,3)</f>
        <v>0.86</v>
      </c>
      <c r="W55" s="1289">
        <f>ROUND(W53/T53,3)</f>
        <v>0.752</v>
      </c>
      <c r="X55" s="1289">
        <f>ROUND(X53/T53,3)</f>
        <v>0.73199999999999998</v>
      </c>
      <c r="Y55" s="1289">
        <f>ROUND(Y53/T53,3)</f>
        <v>0.84099999999999997</v>
      </c>
      <c r="Z55" s="1289">
        <f>ROUND(Z53/T53,3)</f>
        <v>0.66900000000000004</v>
      </c>
      <c r="AA55" s="996">
        <f>ROUND(AA53/T53,3)</f>
        <v>0.63100000000000001</v>
      </c>
    </row>
    <row r="56" spans="2:27" x14ac:dyDescent="0.2">
      <c r="C56" s="1" t="s">
        <v>185</v>
      </c>
    </row>
    <row r="57" spans="2:27" x14ac:dyDescent="0.2">
      <c r="D57" s="7"/>
      <c r="E57" s="7"/>
      <c r="F57" s="7"/>
      <c r="G57" s="7"/>
      <c r="H57" s="7"/>
      <c r="I57" s="7"/>
      <c r="J57" s="7"/>
      <c r="K57" s="7"/>
      <c r="L57" s="7"/>
      <c r="M57" s="7"/>
      <c r="N57" s="7"/>
      <c r="O57" s="7"/>
      <c r="P57" s="7"/>
      <c r="Q57" s="7"/>
      <c r="R57" s="7"/>
      <c r="S57" s="7"/>
      <c r="T57" s="7"/>
      <c r="U57" s="7"/>
      <c r="V57" s="7"/>
      <c r="W57" s="7"/>
      <c r="X57" s="7"/>
      <c r="Y57" s="7"/>
      <c r="Z57" s="7"/>
      <c r="AA57" s="7"/>
    </row>
    <row r="58" spans="2:27" x14ac:dyDescent="0.2">
      <c r="D58" s="7"/>
      <c r="E58" s="86"/>
      <c r="F58" s="86"/>
      <c r="G58" s="86"/>
      <c r="H58" s="86"/>
      <c r="I58" s="87"/>
      <c r="J58" s="87"/>
      <c r="K58" s="87"/>
      <c r="L58" s="86"/>
      <c r="M58" s="86"/>
      <c r="N58" s="86"/>
      <c r="O58" s="86"/>
      <c r="P58" s="86"/>
      <c r="Q58" s="87"/>
      <c r="R58" s="87"/>
      <c r="S58" s="86"/>
      <c r="T58" s="86"/>
      <c r="U58" s="86"/>
      <c r="V58" s="86"/>
      <c r="W58" s="86"/>
      <c r="X58" s="86"/>
      <c r="Y58" s="87"/>
      <c r="Z58" s="87"/>
      <c r="AA58" s="86"/>
    </row>
    <row r="59" spans="2:27" x14ac:dyDescent="0.2">
      <c r="M59" s="86"/>
      <c r="N59" s="86"/>
      <c r="O59" s="86"/>
      <c r="P59" s="86"/>
      <c r="Q59" s="86"/>
      <c r="R59" s="86"/>
      <c r="S59" s="86"/>
      <c r="U59" s="86"/>
      <c r="V59" s="86"/>
      <c r="W59" s="86"/>
      <c r="X59" s="86"/>
      <c r="Y59" s="86"/>
      <c r="Z59" s="86"/>
      <c r="AA59" s="86"/>
    </row>
    <row r="60" spans="2:27" x14ac:dyDescent="0.2">
      <c r="M60" s="86"/>
      <c r="N60" s="86"/>
      <c r="O60" s="86"/>
      <c r="P60" s="86"/>
      <c r="Q60" s="86"/>
      <c r="R60" s="86"/>
      <c r="S60" s="86"/>
      <c r="U60" s="86"/>
      <c r="V60" s="86"/>
      <c r="W60" s="86"/>
      <c r="X60" s="86"/>
      <c r="Y60" s="86"/>
      <c r="Z60" s="86"/>
      <c r="AA60" s="86"/>
    </row>
    <row r="61" spans="2:27" x14ac:dyDescent="0.2">
      <c r="D61" s="33"/>
      <c r="E61" s="33"/>
      <c r="F61" s="33"/>
      <c r="G61" s="33"/>
      <c r="H61" s="33"/>
      <c r="I61" s="33"/>
      <c r="J61" s="33"/>
      <c r="K61" s="33"/>
      <c r="L61" s="33"/>
      <c r="M61" s="33"/>
      <c r="N61" s="33"/>
      <c r="O61" s="33"/>
      <c r="P61" s="33"/>
      <c r="Q61" s="33"/>
      <c r="R61" s="33"/>
      <c r="S61" s="33"/>
      <c r="T61" s="33"/>
      <c r="U61" s="33"/>
      <c r="V61" s="33"/>
      <c r="W61" s="33"/>
      <c r="X61" s="33"/>
      <c r="Y61" s="33"/>
      <c r="Z61" s="33"/>
      <c r="AA61" s="33"/>
    </row>
    <row r="62" spans="2:27" x14ac:dyDescent="0.2">
      <c r="D62" s="33"/>
      <c r="E62" s="33"/>
      <c r="F62" s="33"/>
      <c r="G62" s="33"/>
      <c r="H62" s="33"/>
      <c r="I62" s="33"/>
      <c r="J62" s="33"/>
      <c r="K62" s="33"/>
      <c r="L62" s="33"/>
      <c r="M62" s="33"/>
      <c r="N62" s="33"/>
      <c r="O62" s="33"/>
      <c r="P62" s="33"/>
      <c r="Q62" s="33"/>
      <c r="R62" s="33"/>
      <c r="S62" s="33"/>
      <c r="T62" s="33"/>
      <c r="U62" s="33"/>
      <c r="V62" s="33"/>
      <c r="W62" s="33"/>
      <c r="X62" s="33"/>
      <c r="Y62" s="33"/>
      <c r="Z62" s="33"/>
      <c r="AA62" s="33"/>
    </row>
    <row r="63" spans="2:27" x14ac:dyDescent="0.2">
      <c r="M63" s="86"/>
      <c r="N63" s="86"/>
      <c r="O63" s="86"/>
      <c r="P63" s="86"/>
      <c r="Q63" s="86"/>
      <c r="R63" s="86"/>
      <c r="S63" s="86"/>
      <c r="U63" s="86"/>
      <c r="V63" s="86"/>
      <c r="W63" s="86"/>
      <c r="X63" s="86"/>
      <c r="Y63" s="86"/>
      <c r="Z63" s="86"/>
      <c r="AA63" s="86"/>
    </row>
    <row r="64" spans="2:27" x14ac:dyDescent="0.2">
      <c r="B64" s="336"/>
      <c r="C64" s="336"/>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row>
    <row r="65" spans="2:27" x14ac:dyDescent="0.2">
      <c r="B65" s="336"/>
      <c r="C65" s="336"/>
      <c r="D65" s="337"/>
      <c r="E65" s="337"/>
      <c r="F65" s="337"/>
      <c r="G65" s="337"/>
      <c r="H65" s="337"/>
      <c r="I65" s="337"/>
      <c r="J65" s="337"/>
      <c r="K65" s="337"/>
      <c r="L65" s="337"/>
      <c r="M65" s="337"/>
      <c r="N65" s="337"/>
      <c r="O65" s="337"/>
      <c r="P65" s="337"/>
      <c r="Q65" s="337"/>
      <c r="R65" s="337"/>
      <c r="S65" s="337"/>
      <c r="T65" s="337"/>
      <c r="U65" s="337"/>
      <c r="V65" s="337"/>
      <c r="W65" s="337"/>
      <c r="X65" s="337"/>
      <c r="Y65" s="337"/>
      <c r="Z65" s="337"/>
      <c r="AA65" s="337"/>
    </row>
    <row r="66" spans="2:27" x14ac:dyDescent="0.2">
      <c r="B66" s="336"/>
      <c r="C66" s="336"/>
      <c r="D66" s="337"/>
      <c r="E66" s="337"/>
      <c r="F66" s="337"/>
      <c r="G66" s="337"/>
      <c r="H66" s="337"/>
      <c r="I66" s="337"/>
      <c r="J66" s="337"/>
      <c r="K66" s="337"/>
      <c r="L66" s="337"/>
      <c r="M66" s="337"/>
      <c r="N66" s="337"/>
      <c r="O66" s="337"/>
      <c r="P66" s="337"/>
      <c r="Q66" s="337"/>
      <c r="R66" s="337"/>
      <c r="S66" s="337"/>
      <c r="T66" s="337"/>
      <c r="U66" s="338"/>
      <c r="V66" s="338"/>
      <c r="W66" s="338"/>
      <c r="X66" s="338"/>
      <c r="Y66" s="338"/>
      <c r="Z66" s="338"/>
      <c r="AA66" s="338"/>
    </row>
    <row r="67" spans="2:27" x14ac:dyDescent="0.2">
      <c r="B67" s="336"/>
      <c r="C67" s="336"/>
      <c r="D67" s="337"/>
      <c r="E67" s="336"/>
      <c r="F67" s="336"/>
      <c r="G67" s="336"/>
      <c r="H67" s="336"/>
      <c r="I67" s="337"/>
      <c r="J67" s="337"/>
      <c r="K67" s="337"/>
      <c r="L67" s="337"/>
      <c r="M67" s="336"/>
      <c r="N67" s="336"/>
      <c r="O67" s="336"/>
      <c r="P67" s="336"/>
      <c r="Q67" s="337"/>
      <c r="R67" s="337"/>
      <c r="S67" s="336"/>
      <c r="T67" s="337"/>
      <c r="U67" s="336"/>
      <c r="V67" s="336"/>
      <c r="W67" s="336"/>
      <c r="X67" s="336"/>
      <c r="Y67" s="337"/>
      <c r="Z67" s="337"/>
      <c r="AA67" s="336"/>
    </row>
    <row r="68" spans="2:27" x14ac:dyDescent="0.2">
      <c r="B68" s="336"/>
      <c r="C68" s="336"/>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row>
    <row r="69" spans="2:27" x14ac:dyDescent="0.2">
      <c r="B69" s="336"/>
      <c r="C69" s="336"/>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row>
  </sheetData>
  <mergeCells count="37">
    <mergeCell ref="Z9:Z10"/>
    <mergeCell ref="O8:S8"/>
    <mergeCell ref="W8:AA8"/>
    <mergeCell ref="AA9:AA10"/>
    <mergeCell ref="U8:U10"/>
    <mergeCell ref="W9:W10"/>
    <mergeCell ref="T7:T10"/>
    <mergeCell ref="V8:V10"/>
    <mergeCell ref="B11:C13"/>
    <mergeCell ref="N8:N10"/>
    <mergeCell ref="O9:O10"/>
    <mergeCell ref="R9:R10"/>
    <mergeCell ref="S9:S10"/>
    <mergeCell ref="B7:C10"/>
    <mergeCell ref="G8:K8"/>
    <mergeCell ref="G9:G10"/>
    <mergeCell ref="D7:D10"/>
    <mergeCell ref="M8:M10"/>
    <mergeCell ref="L7:L10"/>
    <mergeCell ref="F8:F10"/>
    <mergeCell ref="J9:J10"/>
    <mergeCell ref="E8:E10"/>
    <mergeCell ref="K9:K10"/>
    <mergeCell ref="B32:B55"/>
    <mergeCell ref="C32:C34"/>
    <mergeCell ref="C35:C37"/>
    <mergeCell ref="C38:C40"/>
    <mergeCell ref="C41:C43"/>
    <mergeCell ref="C44:C46"/>
    <mergeCell ref="C47:C49"/>
    <mergeCell ref="C26:C28"/>
    <mergeCell ref="B14:B31"/>
    <mergeCell ref="C14:C16"/>
    <mergeCell ref="C17:C19"/>
    <mergeCell ref="C29:C31"/>
    <mergeCell ref="C20:C22"/>
    <mergeCell ref="C23:C25"/>
  </mergeCells>
  <phoneticPr fontId="2" type="halfwidthKatakana"/>
  <pageMargins left="0.70866141732283472" right="0.35433070866141736" top="0.74" bottom="0.43307086614173229" header="0.19685039370078741" footer="0.19685039370078741"/>
  <pageSetup paperSize="9" scale="56" firstPageNumber="19" orientation="landscape"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F0"/>
    <pageSetUpPr fitToPage="1"/>
  </sheetPr>
  <dimension ref="A2:AL99"/>
  <sheetViews>
    <sheetView view="pageBreakPreview" zoomScale="90" zoomScaleNormal="100" zoomScaleSheetLayoutView="90" workbookViewId="0">
      <selection activeCell="D39" sqref="D39"/>
    </sheetView>
  </sheetViews>
  <sheetFormatPr defaultColWidth="9" defaultRowHeight="13.2" x14ac:dyDescent="0.2"/>
  <cols>
    <col min="1" max="1" width="8.6640625" style="19" customWidth="1"/>
    <col min="2" max="2" width="4.6640625" style="19" customWidth="1"/>
    <col min="3" max="3" width="16" style="1" customWidth="1"/>
    <col min="4" max="6" width="9.33203125" style="1" customWidth="1"/>
    <col min="7" max="7" width="9.88671875" style="1" customWidth="1"/>
    <col min="8" max="19" width="9.33203125" style="1" customWidth="1"/>
    <col min="20" max="25" width="8.6640625" style="1" customWidth="1"/>
    <col min="26" max="45" width="4.6640625" style="1" customWidth="1"/>
    <col min="46" max="16384" width="9" style="1"/>
  </cols>
  <sheetData>
    <row r="2" spans="2:38" ht="14.4" x14ac:dyDescent="0.2">
      <c r="B2" s="26" t="s">
        <v>313</v>
      </c>
    </row>
    <row r="3" spans="2:38" x14ac:dyDescent="0.2">
      <c r="B3" s="1"/>
      <c r="K3" s="42"/>
      <c r="L3" s="42"/>
      <c r="N3" s="42" t="s">
        <v>152</v>
      </c>
    </row>
    <row r="4" spans="2:38" x14ac:dyDescent="0.2">
      <c r="B4" s="1"/>
      <c r="K4" s="42"/>
      <c r="L4" s="42"/>
      <c r="N4" s="42" t="s">
        <v>293</v>
      </c>
    </row>
    <row r="5" spans="2:38" x14ac:dyDescent="0.2">
      <c r="B5" s="1"/>
      <c r="K5" s="42"/>
      <c r="L5" s="42"/>
      <c r="N5" s="42" t="s">
        <v>314</v>
      </c>
    </row>
    <row r="6" spans="2:38" ht="6.75" customHeight="1" x14ac:dyDescent="0.2">
      <c r="B6" s="1"/>
      <c r="I6" s="70"/>
    </row>
    <row r="7" spans="2:38" ht="15" thickBot="1" x14ac:dyDescent="0.25">
      <c r="B7" s="26" t="s">
        <v>277</v>
      </c>
      <c r="R7" s="2"/>
      <c r="S7" s="2" t="s">
        <v>315</v>
      </c>
    </row>
    <row r="8" spans="2:38" ht="15" customHeight="1" x14ac:dyDescent="0.2">
      <c r="B8" s="1969"/>
      <c r="C8" s="1969"/>
      <c r="D8" s="1856" t="s">
        <v>243</v>
      </c>
      <c r="E8" s="2030" t="s">
        <v>316</v>
      </c>
      <c r="F8" s="217"/>
      <c r="G8" s="217"/>
      <c r="H8" s="217"/>
      <c r="I8" s="218"/>
      <c r="J8" s="218"/>
      <c r="K8" s="218"/>
      <c r="L8" s="218"/>
      <c r="M8" s="217"/>
      <c r="N8" s="217"/>
      <c r="O8" s="217"/>
      <c r="P8" s="217"/>
      <c r="Q8" s="219"/>
      <c r="R8" s="2027" t="s">
        <v>317</v>
      </c>
      <c r="S8" s="2027" t="s">
        <v>296</v>
      </c>
    </row>
    <row r="9" spans="2:38" ht="15" customHeight="1" x14ac:dyDescent="0.2">
      <c r="B9" s="1969"/>
      <c r="C9" s="1969"/>
      <c r="D9" s="1857"/>
      <c r="E9" s="2031"/>
      <c r="F9" s="1937" t="s">
        <v>318</v>
      </c>
      <c r="G9" s="1937" t="s">
        <v>997</v>
      </c>
      <c r="H9" s="1937" t="s">
        <v>319</v>
      </c>
      <c r="I9" s="1937" t="s">
        <v>320</v>
      </c>
      <c r="J9" s="1971" t="s">
        <v>321</v>
      </c>
      <c r="K9" s="1971" t="s">
        <v>322</v>
      </c>
      <c r="L9" s="1971" t="s">
        <v>323</v>
      </c>
      <c r="M9" s="1937" t="s">
        <v>324</v>
      </c>
      <c r="N9" s="1937" t="s">
        <v>325</v>
      </c>
      <c r="O9" s="1937" t="s">
        <v>326</v>
      </c>
      <c r="P9" s="1937" t="s">
        <v>998</v>
      </c>
      <c r="Q9" s="2024" t="s">
        <v>327</v>
      </c>
      <c r="R9" s="2028"/>
      <c r="S9" s="2028"/>
    </row>
    <row r="10" spans="2:38" ht="10.5" customHeight="1" x14ac:dyDescent="0.2">
      <c r="B10" s="1969"/>
      <c r="C10" s="1969"/>
      <c r="D10" s="1857"/>
      <c r="E10" s="2031"/>
      <c r="F10" s="1944"/>
      <c r="G10" s="1944"/>
      <c r="H10" s="1944"/>
      <c r="I10" s="1944"/>
      <c r="J10" s="1943"/>
      <c r="K10" s="1943"/>
      <c r="L10" s="1943"/>
      <c r="M10" s="1944"/>
      <c r="N10" s="1944"/>
      <c r="O10" s="1944"/>
      <c r="P10" s="1944"/>
      <c r="Q10" s="2025"/>
      <c r="R10" s="2028"/>
      <c r="S10" s="2028"/>
    </row>
    <row r="11" spans="2:38" ht="134.25" customHeight="1" x14ac:dyDescent="0.2">
      <c r="B11" s="1969"/>
      <c r="C11" s="1969"/>
      <c r="D11" s="1960"/>
      <c r="E11" s="2032"/>
      <c r="F11" s="1945"/>
      <c r="G11" s="1945"/>
      <c r="H11" s="1945"/>
      <c r="I11" s="1945"/>
      <c r="J11" s="1972"/>
      <c r="K11" s="1972"/>
      <c r="L11" s="1972"/>
      <c r="M11" s="1945"/>
      <c r="N11" s="1945"/>
      <c r="O11" s="1945"/>
      <c r="P11" s="1945"/>
      <c r="Q11" s="2026"/>
      <c r="R11" s="2029"/>
      <c r="S11" s="2029"/>
      <c r="U11" s="325"/>
      <c r="AL11" s="1" t="s">
        <v>249</v>
      </c>
    </row>
    <row r="12" spans="2:38" ht="20.25" customHeight="1" x14ac:dyDescent="0.2">
      <c r="B12" s="1953" t="s">
        <v>250</v>
      </c>
      <c r="C12" s="1978"/>
      <c r="D12" s="8">
        <v>425</v>
      </c>
      <c r="E12" s="59">
        <f>D12-R12-S12</f>
        <v>351</v>
      </c>
      <c r="F12" s="1199">
        <f>F15+F18+F216+F21+F24+F27+F30</f>
        <v>239</v>
      </c>
      <c r="G12" s="1199">
        <f t="shared" ref="G12:S12" si="0">G15+G18+G216+G21+G24+G27+G30</f>
        <v>78</v>
      </c>
      <c r="H12" s="1199">
        <f t="shared" si="0"/>
        <v>155</v>
      </c>
      <c r="I12" s="1199">
        <f t="shared" si="0"/>
        <v>97</v>
      </c>
      <c r="J12" s="1199">
        <f>J15+J18+J216+J21+J24+J27+J30</f>
        <v>91</v>
      </c>
      <c r="K12" s="1199">
        <f t="shared" si="0"/>
        <v>36</v>
      </c>
      <c r="L12" s="1199">
        <f t="shared" si="0"/>
        <v>10</v>
      </c>
      <c r="M12" s="1199">
        <f t="shared" si="0"/>
        <v>32</v>
      </c>
      <c r="N12" s="1199">
        <f t="shared" si="0"/>
        <v>24</v>
      </c>
      <c r="O12" s="1199">
        <f t="shared" si="0"/>
        <v>38</v>
      </c>
      <c r="P12" s="1199">
        <f t="shared" si="0"/>
        <v>4</v>
      </c>
      <c r="Q12" s="1318">
        <f t="shared" si="0"/>
        <v>26</v>
      </c>
      <c r="R12" s="1768">
        <f t="shared" si="0"/>
        <v>50</v>
      </c>
      <c r="S12" s="1768">
        <f t="shared" si="0"/>
        <v>24</v>
      </c>
      <c r="U12" s="332"/>
    </row>
    <row r="13" spans="2:38" ht="20.25" customHeight="1" x14ac:dyDescent="0.2">
      <c r="B13" s="1955"/>
      <c r="C13" s="1979"/>
      <c r="D13" s="914"/>
      <c r="E13" s="560">
        <f>E12/D12</f>
        <v>0.82588235294117651</v>
      </c>
      <c r="F13" s="443">
        <f>F12/D12</f>
        <v>0.56235294117647061</v>
      </c>
      <c r="G13" s="443">
        <f>G12/D12</f>
        <v>0.18352941176470589</v>
      </c>
      <c r="H13" s="443">
        <f>H12/D12</f>
        <v>0.36470588235294116</v>
      </c>
      <c r="I13" s="443">
        <f>I12/D12</f>
        <v>0.22823529411764706</v>
      </c>
      <c r="J13" s="443">
        <f>J12/D12</f>
        <v>0.21411764705882352</v>
      </c>
      <c r="K13" s="443">
        <f>K12/D12</f>
        <v>8.4705882352941173E-2</v>
      </c>
      <c r="L13" s="443">
        <f>L12/D12</f>
        <v>2.3529411764705882E-2</v>
      </c>
      <c r="M13" s="443">
        <f>M12/D12</f>
        <v>7.5294117647058817E-2</v>
      </c>
      <c r="N13" s="443">
        <f>N12/D12</f>
        <v>5.647058823529412E-2</v>
      </c>
      <c r="O13" s="443">
        <f>O12/D12</f>
        <v>8.9411764705882357E-2</v>
      </c>
      <c r="P13" s="561">
        <f>P12/D12</f>
        <v>9.4117647058823521E-3</v>
      </c>
      <c r="Q13" s="444">
        <f>Q12/D12</f>
        <v>6.1176470588235297E-2</v>
      </c>
      <c r="R13" s="562">
        <f>R12/D12</f>
        <v>0.11764705882352941</v>
      </c>
      <c r="S13" s="562">
        <f>S12/D12</f>
        <v>5.647058823529412E-2</v>
      </c>
      <c r="T13" s="44"/>
      <c r="U13" s="332"/>
    </row>
    <row r="14" spans="2:38" ht="20.25" customHeight="1" thickBot="1" x14ac:dyDescent="0.25">
      <c r="B14" s="1957"/>
      <c r="C14" s="2023"/>
      <c r="D14" s="915"/>
      <c r="E14" s="564"/>
      <c r="F14" s="445">
        <f>F12/E12</f>
        <v>0.68091168091168086</v>
      </c>
      <c r="G14" s="445">
        <f>G12/E12</f>
        <v>0.22222222222222221</v>
      </c>
      <c r="H14" s="445">
        <f>H12/E12</f>
        <v>0.44159544159544162</v>
      </c>
      <c r="I14" s="445">
        <f>I12/E12</f>
        <v>0.27635327635327633</v>
      </c>
      <c r="J14" s="445">
        <f>J12/E12</f>
        <v>0.25925925925925924</v>
      </c>
      <c r="K14" s="445">
        <f>K12/E12</f>
        <v>0.10256410256410256</v>
      </c>
      <c r="L14" s="445">
        <f>L12/E12</f>
        <v>2.8490028490028491E-2</v>
      </c>
      <c r="M14" s="445">
        <f>M12/E12</f>
        <v>9.1168091168091173E-2</v>
      </c>
      <c r="N14" s="445">
        <f>N12/E12</f>
        <v>6.8376068376068383E-2</v>
      </c>
      <c r="O14" s="445">
        <f>O12/E12</f>
        <v>0.10826210826210826</v>
      </c>
      <c r="P14" s="523">
        <f>P12/E12</f>
        <v>1.1396011396011397E-2</v>
      </c>
      <c r="Q14" s="565">
        <f>Q12/E12</f>
        <v>7.407407407407407E-2</v>
      </c>
      <c r="R14" s="566"/>
      <c r="S14" s="566"/>
      <c r="U14" s="19"/>
    </row>
    <row r="15" spans="2:38" ht="20.25" customHeight="1" thickTop="1" x14ac:dyDescent="0.2">
      <c r="B15" s="1852" t="s">
        <v>251</v>
      </c>
      <c r="C15" s="1959" t="s">
        <v>252</v>
      </c>
      <c r="D15" s="447">
        <v>54</v>
      </c>
      <c r="E15" s="1625">
        <f>D15-R15-S15</f>
        <v>47</v>
      </c>
      <c r="F15" s="1187">
        <v>34</v>
      </c>
      <c r="G15" s="1187">
        <v>8</v>
      </c>
      <c r="H15" s="1187">
        <v>19</v>
      </c>
      <c r="I15" s="1187">
        <v>6</v>
      </c>
      <c r="J15" s="1187">
        <v>11</v>
      </c>
      <c r="K15" s="1187">
        <v>1</v>
      </c>
      <c r="L15" s="1187">
        <v>2</v>
      </c>
      <c r="M15" s="1187">
        <v>1</v>
      </c>
      <c r="N15" s="1187">
        <v>0</v>
      </c>
      <c r="O15" s="1187">
        <v>3</v>
      </c>
      <c r="P15" s="1314">
        <v>0</v>
      </c>
      <c r="Q15" s="1188">
        <v>4</v>
      </c>
      <c r="R15" s="1315">
        <v>7</v>
      </c>
      <c r="S15" s="1315">
        <v>0</v>
      </c>
      <c r="U15" s="332"/>
    </row>
    <row r="16" spans="2:38" ht="20.25" customHeight="1" x14ac:dyDescent="0.2">
      <c r="B16" s="1853"/>
      <c r="C16" s="1857"/>
      <c r="D16" s="459"/>
      <c r="E16" s="560">
        <f>E15/D15</f>
        <v>0.87037037037037035</v>
      </c>
      <c r="F16" s="443">
        <f>F15/D15</f>
        <v>0.62962962962962965</v>
      </c>
      <c r="G16" s="443">
        <f>G15/D15</f>
        <v>0.14814814814814814</v>
      </c>
      <c r="H16" s="443">
        <f>H15/D15</f>
        <v>0.35185185185185186</v>
      </c>
      <c r="I16" s="443">
        <f>I15/D15</f>
        <v>0.1111111111111111</v>
      </c>
      <c r="J16" s="443">
        <f>J15/D15</f>
        <v>0.20370370370370369</v>
      </c>
      <c r="K16" s="443">
        <f>K15/D15</f>
        <v>1.8518518518518517E-2</v>
      </c>
      <c r="L16" s="443">
        <f>L15/D15</f>
        <v>3.7037037037037035E-2</v>
      </c>
      <c r="M16" s="443">
        <f>M15/D15</f>
        <v>1.8518518518518517E-2</v>
      </c>
      <c r="N16" s="443">
        <f>N15/D15</f>
        <v>0</v>
      </c>
      <c r="O16" s="443">
        <f>O15/D15</f>
        <v>5.5555555555555552E-2</v>
      </c>
      <c r="P16" s="443">
        <f>P15/D15</f>
        <v>0</v>
      </c>
      <c r="Q16" s="444">
        <f>Q15/D15</f>
        <v>7.407407407407407E-2</v>
      </c>
      <c r="R16" s="562">
        <f>R15/D15</f>
        <v>0.12962962962962962</v>
      </c>
      <c r="S16" s="562">
        <f>S15/D15</f>
        <v>0</v>
      </c>
      <c r="T16" s="44"/>
      <c r="U16" s="332"/>
    </row>
    <row r="17" spans="2:21" ht="20.25" customHeight="1" x14ac:dyDescent="0.2">
      <c r="B17" s="1853"/>
      <c r="C17" s="1960"/>
      <c r="D17" s="274"/>
      <c r="E17" s="567"/>
      <c r="F17" s="449">
        <f>F15/E15</f>
        <v>0.72340425531914898</v>
      </c>
      <c r="G17" s="449">
        <f>G15/E15</f>
        <v>0.1702127659574468</v>
      </c>
      <c r="H17" s="449">
        <f>H15/E15</f>
        <v>0.40425531914893614</v>
      </c>
      <c r="I17" s="449">
        <f>I15/E15</f>
        <v>0.1276595744680851</v>
      </c>
      <c r="J17" s="449">
        <f>J15/E15</f>
        <v>0.23404255319148937</v>
      </c>
      <c r="K17" s="449">
        <f>K15/E15</f>
        <v>2.1276595744680851E-2</v>
      </c>
      <c r="L17" s="449">
        <f>L15/E15</f>
        <v>4.2553191489361701E-2</v>
      </c>
      <c r="M17" s="449">
        <f>M15/E15</f>
        <v>2.1276595744680851E-2</v>
      </c>
      <c r="N17" s="449">
        <f>N15/E15</f>
        <v>0</v>
      </c>
      <c r="O17" s="449">
        <f>O15/E15</f>
        <v>6.3829787234042548E-2</v>
      </c>
      <c r="P17" s="449">
        <f>P15/E15</f>
        <v>0</v>
      </c>
      <c r="Q17" s="450">
        <f>Q15/E15</f>
        <v>8.5106382978723402E-2</v>
      </c>
      <c r="R17" s="568"/>
      <c r="S17" s="568"/>
      <c r="U17" s="19"/>
    </row>
    <row r="18" spans="2:21" ht="20.25" customHeight="1" x14ac:dyDescent="0.2">
      <c r="B18" s="1853"/>
      <c r="C18" s="1856" t="s">
        <v>253</v>
      </c>
      <c r="D18" s="440">
        <v>76</v>
      </c>
      <c r="E18" s="1447">
        <f>D18-R18-S18</f>
        <v>64</v>
      </c>
      <c r="F18" s="1194">
        <v>45</v>
      </c>
      <c r="G18" s="1194">
        <v>12</v>
      </c>
      <c r="H18" s="1194">
        <v>29</v>
      </c>
      <c r="I18" s="1194">
        <v>23</v>
      </c>
      <c r="J18" s="1194">
        <v>12</v>
      </c>
      <c r="K18" s="1194">
        <v>12</v>
      </c>
      <c r="L18" s="1194">
        <v>1</v>
      </c>
      <c r="M18" s="1194">
        <v>5</v>
      </c>
      <c r="N18" s="1194">
        <v>5</v>
      </c>
      <c r="O18" s="1194">
        <v>13</v>
      </c>
      <c r="P18" s="1316">
        <v>1</v>
      </c>
      <c r="Q18" s="1195">
        <v>1</v>
      </c>
      <c r="R18" s="1317">
        <v>10</v>
      </c>
      <c r="S18" s="1317">
        <v>2</v>
      </c>
      <c r="U18" s="332"/>
    </row>
    <row r="19" spans="2:21" ht="20.25" customHeight="1" x14ac:dyDescent="0.2">
      <c r="B19" s="1853"/>
      <c r="C19" s="1857"/>
      <c r="D19" s="459"/>
      <c r="E19" s="560">
        <f>E18/D18</f>
        <v>0.84210526315789469</v>
      </c>
      <c r="F19" s="443">
        <f>F18/D18</f>
        <v>0.59210526315789469</v>
      </c>
      <c r="G19" s="443">
        <f>G18/D18</f>
        <v>0.15789473684210525</v>
      </c>
      <c r="H19" s="443">
        <f>H18/D18</f>
        <v>0.38157894736842107</v>
      </c>
      <c r="I19" s="443">
        <f>I18/D18</f>
        <v>0.30263157894736842</v>
      </c>
      <c r="J19" s="443">
        <f>J18/D18</f>
        <v>0.15789473684210525</v>
      </c>
      <c r="K19" s="443">
        <f>K18/D18</f>
        <v>0.15789473684210525</v>
      </c>
      <c r="L19" s="443">
        <f>L18/D18</f>
        <v>1.3157894736842105E-2</v>
      </c>
      <c r="M19" s="443">
        <f>M18/D18</f>
        <v>6.5789473684210523E-2</v>
      </c>
      <c r="N19" s="443">
        <f>N18/D18</f>
        <v>6.5789473684210523E-2</v>
      </c>
      <c r="O19" s="443">
        <f>O18/D18</f>
        <v>0.17105263157894737</v>
      </c>
      <c r="P19" s="443">
        <f>P18/D18</f>
        <v>1.3157894736842105E-2</v>
      </c>
      <c r="Q19" s="444">
        <f>Q18/D18</f>
        <v>1.3157894736842105E-2</v>
      </c>
      <c r="R19" s="562">
        <f>R18/D18</f>
        <v>0.13157894736842105</v>
      </c>
      <c r="S19" s="562">
        <f>S18/D18</f>
        <v>2.6315789473684209E-2</v>
      </c>
      <c r="T19" s="44"/>
      <c r="U19" s="332"/>
    </row>
    <row r="20" spans="2:21" ht="20.25" customHeight="1" x14ac:dyDescent="0.2">
      <c r="B20" s="1853"/>
      <c r="C20" s="1960"/>
      <c r="D20" s="938"/>
      <c r="E20" s="567"/>
      <c r="F20" s="449">
        <f>F18/E18</f>
        <v>0.703125</v>
      </c>
      <c r="G20" s="449">
        <f>G18/E18</f>
        <v>0.1875</v>
      </c>
      <c r="H20" s="449">
        <f>H18/E18</f>
        <v>0.453125</v>
      </c>
      <c r="I20" s="449">
        <f>I18/E18</f>
        <v>0.359375</v>
      </c>
      <c r="J20" s="449">
        <f>J18/E18</f>
        <v>0.1875</v>
      </c>
      <c r="K20" s="449">
        <f>K18/E18</f>
        <v>0.1875</v>
      </c>
      <c r="L20" s="449">
        <f>L18/E18</f>
        <v>1.5625E-2</v>
      </c>
      <c r="M20" s="449">
        <f>M18/E18</f>
        <v>7.8125E-2</v>
      </c>
      <c r="N20" s="449">
        <f>N18/E18</f>
        <v>7.8125E-2</v>
      </c>
      <c r="O20" s="449">
        <f>O18/E18</f>
        <v>0.203125</v>
      </c>
      <c r="P20" s="449">
        <f>P18/E18</f>
        <v>1.5625E-2</v>
      </c>
      <c r="Q20" s="450">
        <f>Q18/E18</f>
        <v>1.5625E-2</v>
      </c>
      <c r="R20" s="568"/>
      <c r="S20" s="568"/>
      <c r="U20" s="19"/>
    </row>
    <row r="21" spans="2:21" ht="20.25" customHeight="1" x14ac:dyDescent="0.2">
      <c r="B21" s="1853"/>
      <c r="C21" s="1971" t="s">
        <v>254</v>
      </c>
      <c r="D21" s="451">
        <v>28</v>
      </c>
      <c r="E21" s="1447">
        <f>D21-R21-S21</f>
        <v>26</v>
      </c>
      <c r="F21" s="1194">
        <v>16</v>
      </c>
      <c r="G21" s="1194">
        <v>4</v>
      </c>
      <c r="H21" s="1194">
        <v>11</v>
      </c>
      <c r="I21" s="1194">
        <v>9</v>
      </c>
      <c r="J21" s="1194">
        <v>10</v>
      </c>
      <c r="K21" s="1194">
        <v>2</v>
      </c>
      <c r="L21" s="1194">
        <v>1</v>
      </c>
      <c r="M21" s="1194">
        <v>3</v>
      </c>
      <c r="N21" s="1194">
        <v>2</v>
      </c>
      <c r="O21" s="1194">
        <v>6</v>
      </c>
      <c r="P21" s="1316">
        <v>1</v>
      </c>
      <c r="Q21" s="1195">
        <v>2</v>
      </c>
      <c r="R21" s="1317">
        <v>2</v>
      </c>
      <c r="S21" s="1317">
        <v>0</v>
      </c>
      <c r="U21" s="332"/>
    </row>
    <row r="22" spans="2:21" ht="20.25" customHeight="1" x14ac:dyDescent="0.2">
      <c r="B22" s="1853"/>
      <c r="C22" s="1943"/>
      <c r="D22" s="459"/>
      <c r="E22" s="560">
        <f>E21/D21</f>
        <v>0.9285714285714286</v>
      </c>
      <c r="F22" s="443">
        <f>F21/D21</f>
        <v>0.5714285714285714</v>
      </c>
      <c r="G22" s="443">
        <f>G21/D21</f>
        <v>0.14285714285714285</v>
      </c>
      <c r="H22" s="443">
        <f>H21/D21</f>
        <v>0.39285714285714285</v>
      </c>
      <c r="I22" s="443">
        <f>I21/D21</f>
        <v>0.32142857142857145</v>
      </c>
      <c r="J22" s="443">
        <f>J21/D21</f>
        <v>0.35714285714285715</v>
      </c>
      <c r="K22" s="443">
        <f>K21/D21</f>
        <v>7.1428571428571425E-2</v>
      </c>
      <c r="L22" s="443">
        <f>L21/D21</f>
        <v>3.5714285714285712E-2</v>
      </c>
      <c r="M22" s="443">
        <f>M21/D21</f>
        <v>0.10714285714285714</v>
      </c>
      <c r="N22" s="443">
        <f>N21/D21</f>
        <v>7.1428571428571425E-2</v>
      </c>
      <c r="O22" s="443">
        <f>O21/D21</f>
        <v>0.21428571428571427</v>
      </c>
      <c r="P22" s="443">
        <f>P21/D21</f>
        <v>3.5714285714285712E-2</v>
      </c>
      <c r="Q22" s="444">
        <f>Q21/D21</f>
        <v>7.1428571428571425E-2</v>
      </c>
      <c r="R22" s="562">
        <f>R21/D21</f>
        <v>7.1428571428571425E-2</v>
      </c>
      <c r="S22" s="562">
        <f>S21/D21</f>
        <v>0</v>
      </c>
      <c r="T22" s="44"/>
      <c r="U22" s="332"/>
    </row>
    <row r="23" spans="2:21" ht="20.25" customHeight="1" x14ac:dyDescent="0.2">
      <c r="B23" s="1853"/>
      <c r="C23" s="1972"/>
      <c r="D23" s="938"/>
      <c r="E23" s="567"/>
      <c r="F23" s="449">
        <f>F21/E21</f>
        <v>0.61538461538461542</v>
      </c>
      <c r="G23" s="449">
        <f>G21/E21</f>
        <v>0.15384615384615385</v>
      </c>
      <c r="H23" s="449">
        <f>H21/E21</f>
        <v>0.42307692307692307</v>
      </c>
      <c r="I23" s="449">
        <f>I21/E21</f>
        <v>0.34615384615384615</v>
      </c>
      <c r="J23" s="449">
        <f>J21/E21</f>
        <v>0.38461538461538464</v>
      </c>
      <c r="K23" s="449">
        <f>K21/E21</f>
        <v>7.6923076923076927E-2</v>
      </c>
      <c r="L23" s="449">
        <f>L21/E21</f>
        <v>3.8461538461538464E-2</v>
      </c>
      <c r="M23" s="449">
        <f>M21/E21</f>
        <v>0.11538461538461539</v>
      </c>
      <c r="N23" s="449">
        <f>N21/E21</f>
        <v>7.6923076923076927E-2</v>
      </c>
      <c r="O23" s="449">
        <f>O21/E21</f>
        <v>0.23076923076923078</v>
      </c>
      <c r="P23" s="449">
        <f>P21/E21</f>
        <v>3.8461538461538464E-2</v>
      </c>
      <c r="Q23" s="450">
        <f>Q21/E21</f>
        <v>7.6923076923076927E-2</v>
      </c>
      <c r="R23" s="568"/>
      <c r="S23" s="568"/>
      <c r="U23" s="19"/>
    </row>
    <row r="24" spans="2:21" ht="20.25" customHeight="1" x14ac:dyDescent="0.2">
      <c r="B24" s="1853"/>
      <c r="C24" s="1856" t="s">
        <v>255</v>
      </c>
      <c r="D24" s="451">
        <v>89</v>
      </c>
      <c r="E24" s="1447">
        <f>D24-R24-S24</f>
        <v>71</v>
      </c>
      <c r="F24" s="1194">
        <v>46</v>
      </c>
      <c r="G24" s="1194">
        <v>11</v>
      </c>
      <c r="H24" s="1194">
        <v>25</v>
      </c>
      <c r="I24" s="1194">
        <v>19</v>
      </c>
      <c r="J24" s="1194">
        <v>22</v>
      </c>
      <c r="K24" s="1194">
        <v>7</v>
      </c>
      <c r="L24" s="1194">
        <v>4</v>
      </c>
      <c r="M24" s="1194">
        <v>7</v>
      </c>
      <c r="N24" s="1194">
        <v>5</v>
      </c>
      <c r="O24" s="1194">
        <v>1</v>
      </c>
      <c r="P24" s="1316">
        <v>1</v>
      </c>
      <c r="Q24" s="1195">
        <v>4</v>
      </c>
      <c r="R24" s="1317">
        <v>6</v>
      </c>
      <c r="S24" s="1317">
        <v>12</v>
      </c>
      <c r="U24" s="332"/>
    </row>
    <row r="25" spans="2:21" ht="20.25" customHeight="1" x14ac:dyDescent="0.2">
      <c r="B25" s="1853"/>
      <c r="C25" s="1857"/>
      <c r="D25" s="459"/>
      <c r="E25" s="560">
        <f>E24/D24</f>
        <v>0.797752808988764</v>
      </c>
      <c r="F25" s="443">
        <f>F24/D24</f>
        <v>0.5168539325842697</v>
      </c>
      <c r="G25" s="443">
        <f>G24/D24</f>
        <v>0.12359550561797752</v>
      </c>
      <c r="H25" s="443">
        <f>H24/D24</f>
        <v>0.2808988764044944</v>
      </c>
      <c r="I25" s="443">
        <f>I24/D24</f>
        <v>0.21348314606741572</v>
      </c>
      <c r="J25" s="443">
        <f>J24/D24</f>
        <v>0.24719101123595505</v>
      </c>
      <c r="K25" s="443">
        <f>K24/D24</f>
        <v>7.8651685393258425E-2</v>
      </c>
      <c r="L25" s="443">
        <f>L24/D24</f>
        <v>4.49438202247191E-2</v>
      </c>
      <c r="M25" s="443">
        <f>M24/D24</f>
        <v>7.8651685393258425E-2</v>
      </c>
      <c r="N25" s="443">
        <f>N24/D24</f>
        <v>5.6179775280898875E-2</v>
      </c>
      <c r="O25" s="443">
        <f>O24/D24</f>
        <v>1.1235955056179775E-2</v>
      </c>
      <c r="P25" s="443">
        <f>P24/D24</f>
        <v>1.1235955056179775E-2</v>
      </c>
      <c r="Q25" s="444">
        <f>Q24/D24</f>
        <v>4.49438202247191E-2</v>
      </c>
      <c r="R25" s="562">
        <f>R24/D24</f>
        <v>6.741573033707865E-2</v>
      </c>
      <c r="S25" s="562">
        <f>S24/D24</f>
        <v>0.1348314606741573</v>
      </c>
      <c r="T25" s="44"/>
      <c r="U25" s="332"/>
    </row>
    <row r="26" spans="2:21" ht="20.25" customHeight="1" x14ac:dyDescent="0.2">
      <c r="B26" s="1853"/>
      <c r="C26" s="1960"/>
      <c r="D26" s="938"/>
      <c r="E26" s="567"/>
      <c r="F26" s="449">
        <f>F24/E24</f>
        <v>0.647887323943662</v>
      </c>
      <c r="G26" s="449">
        <f>G24/E24</f>
        <v>0.15492957746478872</v>
      </c>
      <c r="H26" s="449">
        <f>H24/E24</f>
        <v>0.352112676056338</v>
      </c>
      <c r="I26" s="449">
        <f>I24/E24</f>
        <v>0.26760563380281688</v>
      </c>
      <c r="J26" s="449">
        <f>J24/E24</f>
        <v>0.30985915492957744</v>
      </c>
      <c r="K26" s="449">
        <f>K24/E24</f>
        <v>9.8591549295774641E-2</v>
      </c>
      <c r="L26" s="449">
        <f>L24/E24</f>
        <v>5.6338028169014086E-2</v>
      </c>
      <c r="M26" s="449">
        <f>M24/E24</f>
        <v>9.8591549295774641E-2</v>
      </c>
      <c r="N26" s="449">
        <f>N24/E24</f>
        <v>7.0422535211267609E-2</v>
      </c>
      <c r="O26" s="449">
        <f>O24/E24</f>
        <v>1.4084507042253521E-2</v>
      </c>
      <c r="P26" s="449">
        <f>P24/E24</f>
        <v>1.4084507042253521E-2</v>
      </c>
      <c r="Q26" s="450">
        <f>Q24/E24</f>
        <v>5.6338028169014086E-2</v>
      </c>
      <c r="R26" s="568"/>
      <c r="S26" s="568"/>
      <c r="U26" s="19"/>
    </row>
    <row r="27" spans="2:21" ht="20.25" customHeight="1" x14ac:dyDescent="0.2">
      <c r="B27" s="1853"/>
      <c r="C27" s="1856" t="s">
        <v>256</v>
      </c>
      <c r="D27" s="451">
        <v>16</v>
      </c>
      <c r="E27" s="1443">
        <f>D27-R27-S27</f>
        <v>16</v>
      </c>
      <c r="F27" s="1199">
        <v>9</v>
      </c>
      <c r="G27" s="1199">
        <v>10</v>
      </c>
      <c r="H27" s="1199">
        <v>14</v>
      </c>
      <c r="I27" s="1199">
        <v>6</v>
      </c>
      <c r="J27" s="1199">
        <v>2</v>
      </c>
      <c r="K27" s="1199">
        <v>4</v>
      </c>
      <c r="L27" s="1199">
        <v>0</v>
      </c>
      <c r="M27" s="1199">
        <v>4</v>
      </c>
      <c r="N27" s="1199">
        <v>2</v>
      </c>
      <c r="O27" s="1199">
        <v>7</v>
      </c>
      <c r="P27" s="1318">
        <v>0</v>
      </c>
      <c r="Q27" s="1180">
        <v>0</v>
      </c>
      <c r="R27" s="1313">
        <v>0</v>
      </c>
      <c r="S27" s="1313">
        <v>0</v>
      </c>
      <c r="U27" s="332"/>
    </row>
    <row r="28" spans="2:21" ht="20.25" customHeight="1" x14ac:dyDescent="0.2">
      <c r="B28" s="1853"/>
      <c r="C28" s="1857"/>
      <c r="D28" s="459"/>
      <c r="E28" s="560">
        <f>E27/D27</f>
        <v>1</v>
      </c>
      <c r="F28" s="443">
        <f>F27/D27</f>
        <v>0.5625</v>
      </c>
      <c r="G28" s="443">
        <f>G27/D27</f>
        <v>0.625</v>
      </c>
      <c r="H28" s="443">
        <f>H27/D27</f>
        <v>0.875</v>
      </c>
      <c r="I28" s="443">
        <f>I27/D27</f>
        <v>0.375</v>
      </c>
      <c r="J28" s="443">
        <f>J27/D27</f>
        <v>0.125</v>
      </c>
      <c r="K28" s="443">
        <f>K27/D27</f>
        <v>0.25</v>
      </c>
      <c r="L28" s="443">
        <f>L27/D27</f>
        <v>0</v>
      </c>
      <c r="M28" s="443">
        <f>M27/D27</f>
        <v>0.25</v>
      </c>
      <c r="N28" s="443">
        <f>N27/D27</f>
        <v>0.125</v>
      </c>
      <c r="O28" s="443">
        <f>O27/D27</f>
        <v>0.4375</v>
      </c>
      <c r="P28" s="443">
        <f>P27/D27</f>
        <v>0</v>
      </c>
      <c r="Q28" s="444">
        <f>Q27/D27</f>
        <v>0</v>
      </c>
      <c r="R28" s="562">
        <f>R27/D27</f>
        <v>0</v>
      </c>
      <c r="S28" s="562">
        <f>S27/D27</f>
        <v>0</v>
      </c>
      <c r="T28" s="44"/>
      <c r="U28" s="332"/>
    </row>
    <row r="29" spans="2:21" ht="20.25" customHeight="1" x14ac:dyDescent="0.2">
      <c r="B29" s="1853"/>
      <c r="C29" s="1960"/>
      <c r="D29" s="938"/>
      <c r="E29" s="567"/>
      <c r="F29" s="449">
        <f>F27/E27</f>
        <v>0.5625</v>
      </c>
      <c r="G29" s="449">
        <f>G27/E27</f>
        <v>0.625</v>
      </c>
      <c r="H29" s="449">
        <f>H27/E27</f>
        <v>0.875</v>
      </c>
      <c r="I29" s="449">
        <f>I27/E27</f>
        <v>0.375</v>
      </c>
      <c r="J29" s="449">
        <f>J27/E27</f>
        <v>0.125</v>
      </c>
      <c r="K29" s="449">
        <f>K27/E27</f>
        <v>0.25</v>
      </c>
      <c r="L29" s="449">
        <f>L27/E27</f>
        <v>0</v>
      </c>
      <c r="M29" s="449">
        <f>M27/E27</f>
        <v>0.25</v>
      </c>
      <c r="N29" s="449">
        <f>N27/E27</f>
        <v>0.125</v>
      </c>
      <c r="O29" s="449">
        <f>O27/E27</f>
        <v>0.4375</v>
      </c>
      <c r="P29" s="449">
        <f>P27/E27</f>
        <v>0</v>
      </c>
      <c r="Q29" s="450">
        <f>Q27/E27</f>
        <v>0</v>
      </c>
      <c r="R29" s="568"/>
      <c r="S29" s="568"/>
      <c r="U29" s="19"/>
    </row>
    <row r="30" spans="2:21" ht="20.25" customHeight="1" x14ac:dyDescent="0.2">
      <c r="B30" s="1853"/>
      <c r="C30" s="1856" t="s">
        <v>257</v>
      </c>
      <c r="D30" s="451">
        <v>162</v>
      </c>
      <c r="E30" s="1447">
        <f>D30-R30-S30</f>
        <v>127</v>
      </c>
      <c r="F30" s="1199">
        <v>89</v>
      </c>
      <c r="G30" s="1199">
        <v>33</v>
      </c>
      <c r="H30" s="1199">
        <v>57</v>
      </c>
      <c r="I30" s="1199">
        <v>34</v>
      </c>
      <c r="J30" s="1199">
        <v>34</v>
      </c>
      <c r="K30" s="1199">
        <v>10</v>
      </c>
      <c r="L30" s="1199">
        <v>2</v>
      </c>
      <c r="M30" s="1199">
        <v>12</v>
      </c>
      <c r="N30" s="1199">
        <v>10</v>
      </c>
      <c r="O30" s="1199">
        <v>8</v>
      </c>
      <c r="P30" s="1318">
        <v>1</v>
      </c>
      <c r="Q30" s="1180">
        <v>15</v>
      </c>
      <c r="R30" s="1313">
        <v>25</v>
      </c>
      <c r="S30" s="1313">
        <v>10</v>
      </c>
      <c r="U30" s="332"/>
    </row>
    <row r="31" spans="2:21" ht="20.25" customHeight="1" x14ac:dyDescent="0.2">
      <c r="B31" s="1853"/>
      <c r="C31" s="1857"/>
      <c r="D31" s="459"/>
      <c r="E31" s="560">
        <f>E30/D30</f>
        <v>0.78395061728395066</v>
      </c>
      <c r="F31" s="443">
        <f>F30/D30</f>
        <v>0.54938271604938271</v>
      </c>
      <c r="G31" s="443">
        <f>G30/D30</f>
        <v>0.20370370370370369</v>
      </c>
      <c r="H31" s="443">
        <f>H30/D30</f>
        <v>0.35185185185185186</v>
      </c>
      <c r="I31" s="443">
        <f>I30/D30</f>
        <v>0.20987654320987653</v>
      </c>
      <c r="J31" s="443">
        <f>J30/D30</f>
        <v>0.20987654320987653</v>
      </c>
      <c r="K31" s="443">
        <f>K30/D30</f>
        <v>6.1728395061728392E-2</v>
      </c>
      <c r="L31" s="443">
        <f>L30/D30</f>
        <v>1.2345679012345678E-2</v>
      </c>
      <c r="M31" s="443">
        <f>M30/D30</f>
        <v>7.407407407407407E-2</v>
      </c>
      <c r="N31" s="443">
        <f>N30/D30</f>
        <v>6.1728395061728392E-2</v>
      </c>
      <c r="O31" s="443">
        <f>O30/D30</f>
        <v>4.9382716049382713E-2</v>
      </c>
      <c r="P31" s="561">
        <f>P30/D30</f>
        <v>6.1728395061728392E-3</v>
      </c>
      <c r="Q31" s="444">
        <f>Q30/D30</f>
        <v>9.2592592592592587E-2</v>
      </c>
      <c r="R31" s="562">
        <f>R30/D30</f>
        <v>0.15432098765432098</v>
      </c>
      <c r="S31" s="562">
        <f>S30/D30</f>
        <v>6.1728395061728392E-2</v>
      </c>
      <c r="T31" s="44"/>
      <c r="U31" s="332"/>
    </row>
    <row r="32" spans="2:21" ht="20.25" customHeight="1" thickBot="1" x14ac:dyDescent="0.25">
      <c r="B32" s="1854"/>
      <c r="C32" s="1949"/>
      <c r="D32" s="939"/>
      <c r="E32" s="569"/>
      <c r="F32" s="453">
        <f>F30/E30</f>
        <v>0.70078740157480313</v>
      </c>
      <c r="G32" s="453">
        <f>G30/E30</f>
        <v>0.25984251968503935</v>
      </c>
      <c r="H32" s="453">
        <f>H30/E30</f>
        <v>0.44881889763779526</v>
      </c>
      <c r="I32" s="453">
        <f>I30/E30</f>
        <v>0.26771653543307089</v>
      </c>
      <c r="J32" s="453">
        <f>J30/E30</f>
        <v>0.26771653543307089</v>
      </c>
      <c r="K32" s="453">
        <f>K30/E30</f>
        <v>7.874015748031496E-2</v>
      </c>
      <c r="L32" s="453">
        <f>L30/E30</f>
        <v>1.5748031496062992E-2</v>
      </c>
      <c r="M32" s="453">
        <f>M30/E30</f>
        <v>9.4488188976377951E-2</v>
      </c>
      <c r="N32" s="453">
        <f>N30/E30</f>
        <v>7.874015748031496E-2</v>
      </c>
      <c r="O32" s="453">
        <f>O30/E30</f>
        <v>6.2992125984251968E-2</v>
      </c>
      <c r="P32" s="570">
        <f>P30/E30</f>
        <v>7.874015748031496E-3</v>
      </c>
      <c r="Q32" s="454">
        <f>Q30/E30</f>
        <v>0.11811023622047244</v>
      </c>
      <c r="R32" s="571"/>
      <c r="S32" s="571"/>
      <c r="T32" s="44"/>
      <c r="U32" s="19"/>
    </row>
    <row r="33" spans="2:21" ht="20.25" customHeight="1" thickTop="1" x14ac:dyDescent="0.2">
      <c r="B33" s="1852" t="s">
        <v>258</v>
      </c>
      <c r="C33" s="1959" t="s">
        <v>259</v>
      </c>
      <c r="D33" s="451">
        <v>87</v>
      </c>
      <c r="E33" s="1447">
        <f>D33-R33-S33</f>
        <v>57</v>
      </c>
      <c r="F33" s="1194">
        <v>30</v>
      </c>
      <c r="G33" s="1194">
        <v>8</v>
      </c>
      <c r="H33" s="1194">
        <v>18</v>
      </c>
      <c r="I33" s="1194">
        <v>7</v>
      </c>
      <c r="J33" s="1194">
        <v>11</v>
      </c>
      <c r="K33" s="1194">
        <v>4</v>
      </c>
      <c r="L33" s="1194">
        <v>1</v>
      </c>
      <c r="M33" s="1194">
        <v>0</v>
      </c>
      <c r="N33" s="1194">
        <v>0</v>
      </c>
      <c r="O33" s="1194">
        <v>0</v>
      </c>
      <c r="P33" s="1316">
        <v>0</v>
      </c>
      <c r="Q33" s="1195">
        <v>9</v>
      </c>
      <c r="R33" s="1317">
        <v>20</v>
      </c>
      <c r="S33" s="1317">
        <v>10</v>
      </c>
      <c r="U33" s="332"/>
    </row>
    <row r="34" spans="2:21" ht="20.25" customHeight="1" x14ac:dyDescent="0.2">
      <c r="B34" s="1853"/>
      <c r="C34" s="1857"/>
      <c r="D34" s="459"/>
      <c r="E34" s="560">
        <f>E33/D33</f>
        <v>0.65517241379310343</v>
      </c>
      <c r="F34" s="443">
        <f>F33/D33</f>
        <v>0.34482758620689657</v>
      </c>
      <c r="G34" s="443">
        <f>G33/D33</f>
        <v>9.1954022988505746E-2</v>
      </c>
      <c r="H34" s="443">
        <f>H33/D33</f>
        <v>0.20689655172413793</v>
      </c>
      <c r="I34" s="443">
        <f>I33/D33</f>
        <v>8.0459770114942528E-2</v>
      </c>
      <c r="J34" s="443">
        <f>J33/D33</f>
        <v>0.12643678160919541</v>
      </c>
      <c r="K34" s="443">
        <f>K33/D33</f>
        <v>4.5977011494252873E-2</v>
      </c>
      <c r="L34" s="443">
        <f>L33/D33</f>
        <v>1.1494252873563218E-2</v>
      </c>
      <c r="M34" s="443">
        <f>M33/D33</f>
        <v>0</v>
      </c>
      <c r="N34" s="443">
        <f>N33/D33</f>
        <v>0</v>
      </c>
      <c r="O34" s="443">
        <f>O33/D33</f>
        <v>0</v>
      </c>
      <c r="P34" s="443">
        <f>P33/D33</f>
        <v>0</v>
      </c>
      <c r="Q34" s="444">
        <f>Q33/D33</f>
        <v>0.10344827586206896</v>
      </c>
      <c r="R34" s="562">
        <f>R33/D33</f>
        <v>0.22988505747126436</v>
      </c>
      <c r="S34" s="562">
        <f>S33/D33</f>
        <v>0.11494252873563218</v>
      </c>
      <c r="T34" s="44"/>
      <c r="U34" s="332"/>
    </row>
    <row r="35" spans="2:21" ht="20.25" customHeight="1" x14ac:dyDescent="0.2">
      <c r="B35" s="1853"/>
      <c r="C35" s="1960"/>
      <c r="D35" s="938"/>
      <c r="E35" s="567"/>
      <c r="F35" s="449">
        <f>F33/E33</f>
        <v>0.52631578947368418</v>
      </c>
      <c r="G35" s="449">
        <f>G33/E33</f>
        <v>0.14035087719298245</v>
      </c>
      <c r="H35" s="449">
        <f>H33/E33</f>
        <v>0.31578947368421051</v>
      </c>
      <c r="I35" s="449">
        <f>I33/E33</f>
        <v>0.12280701754385964</v>
      </c>
      <c r="J35" s="449">
        <f>J33/E33</f>
        <v>0.19298245614035087</v>
      </c>
      <c r="K35" s="449">
        <f>K33/E33</f>
        <v>7.0175438596491224E-2</v>
      </c>
      <c r="L35" s="449">
        <f>L33/E33</f>
        <v>1.7543859649122806E-2</v>
      </c>
      <c r="M35" s="449">
        <f>M33/E33</f>
        <v>0</v>
      </c>
      <c r="N35" s="449">
        <f>N33/E33</f>
        <v>0</v>
      </c>
      <c r="O35" s="449">
        <f>O33/E33</f>
        <v>0</v>
      </c>
      <c r="P35" s="449">
        <f>P33/E33</f>
        <v>0</v>
      </c>
      <c r="Q35" s="450">
        <f>Q33/E33</f>
        <v>0.15789473684210525</v>
      </c>
      <c r="R35" s="568"/>
      <c r="S35" s="568"/>
      <c r="U35" s="19"/>
    </row>
    <row r="36" spans="2:21" ht="20.25" customHeight="1" x14ac:dyDescent="0.2">
      <c r="B36" s="1853"/>
      <c r="C36" s="1856" t="s">
        <v>260</v>
      </c>
      <c r="D36" s="451">
        <v>181</v>
      </c>
      <c r="E36" s="1447">
        <f>D36-R36-S36</f>
        <v>149</v>
      </c>
      <c r="F36" s="1194">
        <v>110</v>
      </c>
      <c r="G36" s="1194">
        <v>32</v>
      </c>
      <c r="H36" s="1194">
        <v>62</v>
      </c>
      <c r="I36" s="1194">
        <v>37</v>
      </c>
      <c r="J36" s="1194">
        <v>38</v>
      </c>
      <c r="K36" s="1194">
        <v>9</v>
      </c>
      <c r="L36" s="1194">
        <v>5</v>
      </c>
      <c r="M36" s="1194">
        <v>10</v>
      </c>
      <c r="N36" s="1194">
        <v>5</v>
      </c>
      <c r="O36" s="1194">
        <v>8</v>
      </c>
      <c r="P36" s="1316">
        <v>1</v>
      </c>
      <c r="Q36" s="1195">
        <v>8</v>
      </c>
      <c r="R36" s="1317">
        <v>20</v>
      </c>
      <c r="S36" s="1317">
        <v>12</v>
      </c>
      <c r="U36" s="332"/>
    </row>
    <row r="37" spans="2:21" ht="20.25" customHeight="1" x14ac:dyDescent="0.2">
      <c r="B37" s="1853"/>
      <c r="C37" s="1857"/>
      <c r="D37" s="459"/>
      <c r="E37" s="560">
        <f>E36/D36</f>
        <v>0.82320441988950277</v>
      </c>
      <c r="F37" s="443">
        <f>F36/D36</f>
        <v>0.60773480662983426</v>
      </c>
      <c r="G37" s="443">
        <f>G36/D36</f>
        <v>0.17679558011049723</v>
      </c>
      <c r="H37" s="443">
        <f>H36/D36</f>
        <v>0.34254143646408841</v>
      </c>
      <c r="I37" s="443">
        <f>I36/D36</f>
        <v>0.20441988950276244</v>
      </c>
      <c r="J37" s="443">
        <f>J36/D36</f>
        <v>0.20994475138121546</v>
      </c>
      <c r="K37" s="443">
        <f>K36/D36</f>
        <v>4.9723756906077346E-2</v>
      </c>
      <c r="L37" s="443">
        <f>L36/D36</f>
        <v>2.7624309392265192E-2</v>
      </c>
      <c r="M37" s="443">
        <f>M36/D36</f>
        <v>5.5248618784530384E-2</v>
      </c>
      <c r="N37" s="443">
        <f>N36/D36</f>
        <v>2.7624309392265192E-2</v>
      </c>
      <c r="O37" s="443">
        <f>O36/D36</f>
        <v>4.4198895027624308E-2</v>
      </c>
      <c r="P37" s="443">
        <f>P36/D36</f>
        <v>5.5248618784530384E-3</v>
      </c>
      <c r="Q37" s="444">
        <f>Q36/D36</f>
        <v>4.4198895027624308E-2</v>
      </c>
      <c r="R37" s="562">
        <f>R36/D36</f>
        <v>0.11049723756906077</v>
      </c>
      <c r="S37" s="562">
        <f>S36/D36</f>
        <v>6.6298342541436461E-2</v>
      </c>
      <c r="T37" s="44"/>
      <c r="U37" s="332"/>
    </row>
    <row r="38" spans="2:21" ht="20.25" customHeight="1" x14ac:dyDescent="0.2">
      <c r="B38" s="1853"/>
      <c r="C38" s="1960"/>
      <c r="D38" s="938"/>
      <c r="E38" s="567"/>
      <c r="F38" s="449">
        <f>F36/E36</f>
        <v>0.73825503355704702</v>
      </c>
      <c r="G38" s="449">
        <f>G36/E36</f>
        <v>0.21476510067114093</v>
      </c>
      <c r="H38" s="449">
        <f>H36/E36</f>
        <v>0.41610738255033558</v>
      </c>
      <c r="I38" s="449">
        <f>I36/E36</f>
        <v>0.24832214765100671</v>
      </c>
      <c r="J38" s="449">
        <f>J36/E36</f>
        <v>0.25503355704697989</v>
      </c>
      <c r="K38" s="449">
        <f>K36/E36</f>
        <v>6.0402684563758392E-2</v>
      </c>
      <c r="L38" s="449">
        <f>L36/E36</f>
        <v>3.3557046979865772E-2</v>
      </c>
      <c r="M38" s="449">
        <f>M36/E36</f>
        <v>6.7114093959731544E-2</v>
      </c>
      <c r="N38" s="449">
        <f>N36/E36</f>
        <v>3.3557046979865772E-2</v>
      </c>
      <c r="O38" s="449">
        <f>O36/E36</f>
        <v>5.3691275167785234E-2</v>
      </c>
      <c r="P38" s="449">
        <f>P36/E36</f>
        <v>6.7114093959731542E-3</v>
      </c>
      <c r="Q38" s="450">
        <f>Q36/E36</f>
        <v>5.3691275167785234E-2</v>
      </c>
      <c r="R38" s="568"/>
      <c r="S38" s="568"/>
      <c r="U38" s="19"/>
    </row>
    <row r="39" spans="2:21" ht="20.25" customHeight="1" x14ac:dyDescent="0.2">
      <c r="B39" s="1853"/>
      <c r="C39" s="1856" t="s">
        <v>261</v>
      </c>
      <c r="D39" s="451">
        <v>50</v>
      </c>
      <c r="E39" s="1443">
        <f>D39-R39-S39</f>
        <v>45</v>
      </c>
      <c r="F39" s="1194">
        <v>29</v>
      </c>
      <c r="G39" s="1194">
        <v>10</v>
      </c>
      <c r="H39" s="1194">
        <v>17</v>
      </c>
      <c r="I39" s="1194">
        <v>11</v>
      </c>
      <c r="J39" s="1194">
        <v>10</v>
      </c>
      <c r="K39" s="1194">
        <v>3</v>
      </c>
      <c r="L39" s="1194">
        <v>0</v>
      </c>
      <c r="M39" s="1194">
        <v>4</v>
      </c>
      <c r="N39" s="1194">
        <v>1</v>
      </c>
      <c r="O39" s="1194">
        <v>4</v>
      </c>
      <c r="P39" s="1316">
        <v>0</v>
      </c>
      <c r="Q39" s="1195">
        <v>2</v>
      </c>
      <c r="R39" s="1317">
        <v>4</v>
      </c>
      <c r="S39" s="1317">
        <v>1</v>
      </c>
      <c r="U39" s="332"/>
    </row>
    <row r="40" spans="2:21" ht="20.25" customHeight="1" x14ac:dyDescent="0.2">
      <c r="B40" s="1853"/>
      <c r="C40" s="1857"/>
      <c r="D40" s="459"/>
      <c r="E40" s="560">
        <f>E39/D39</f>
        <v>0.9</v>
      </c>
      <c r="F40" s="443">
        <f>F39/D39</f>
        <v>0.57999999999999996</v>
      </c>
      <c r="G40" s="443">
        <f>G39/D39</f>
        <v>0.2</v>
      </c>
      <c r="H40" s="443">
        <f>H39/D39</f>
        <v>0.34</v>
      </c>
      <c r="I40" s="443">
        <f>I39/D39</f>
        <v>0.22</v>
      </c>
      <c r="J40" s="443">
        <f>J39/D39</f>
        <v>0.2</v>
      </c>
      <c r="K40" s="443">
        <f>K39/D39</f>
        <v>0.06</v>
      </c>
      <c r="L40" s="443">
        <f>L39/D39</f>
        <v>0</v>
      </c>
      <c r="M40" s="443">
        <f>M39/D39</f>
        <v>0.08</v>
      </c>
      <c r="N40" s="443">
        <f>N39/D39</f>
        <v>0.02</v>
      </c>
      <c r="O40" s="443">
        <f>O39/D39</f>
        <v>0.08</v>
      </c>
      <c r="P40" s="443">
        <f>P39/D39</f>
        <v>0</v>
      </c>
      <c r="Q40" s="444">
        <f>Q39/D39</f>
        <v>0.04</v>
      </c>
      <c r="R40" s="562">
        <f>R39/D39</f>
        <v>0.08</v>
      </c>
      <c r="S40" s="562">
        <f>S39/D39</f>
        <v>0.02</v>
      </c>
      <c r="T40" s="44"/>
      <c r="U40" s="332"/>
    </row>
    <row r="41" spans="2:21" ht="20.25" customHeight="1" x14ac:dyDescent="0.2">
      <c r="B41" s="1853"/>
      <c r="C41" s="1960"/>
      <c r="D41" s="938"/>
      <c r="E41" s="567"/>
      <c r="F41" s="449">
        <f>F39/E39</f>
        <v>0.64444444444444449</v>
      </c>
      <c r="G41" s="449">
        <f>G39/E39</f>
        <v>0.22222222222222221</v>
      </c>
      <c r="H41" s="449">
        <f>H39/E39</f>
        <v>0.37777777777777777</v>
      </c>
      <c r="I41" s="449">
        <f>I39/E39</f>
        <v>0.24444444444444444</v>
      </c>
      <c r="J41" s="449">
        <f>J39/E39</f>
        <v>0.22222222222222221</v>
      </c>
      <c r="K41" s="449">
        <f>K39/E39</f>
        <v>6.6666666666666666E-2</v>
      </c>
      <c r="L41" s="449">
        <f>L39/E39</f>
        <v>0</v>
      </c>
      <c r="M41" s="449">
        <f>M39/E39</f>
        <v>8.8888888888888892E-2</v>
      </c>
      <c r="N41" s="449">
        <f>N39/E39</f>
        <v>2.2222222222222223E-2</v>
      </c>
      <c r="O41" s="449">
        <f>O39/E39</f>
        <v>8.8888888888888892E-2</v>
      </c>
      <c r="P41" s="449">
        <f>P39/E39</f>
        <v>0</v>
      </c>
      <c r="Q41" s="450">
        <f>Q39/E39</f>
        <v>4.4444444444444446E-2</v>
      </c>
      <c r="R41" s="568"/>
      <c r="S41" s="568"/>
      <c r="U41" s="19"/>
    </row>
    <row r="42" spans="2:21" ht="20.25" customHeight="1" x14ac:dyDescent="0.2">
      <c r="B42" s="1853"/>
      <c r="C42" s="1856" t="s">
        <v>262</v>
      </c>
      <c r="D42" s="451">
        <v>40</v>
      </c>
      <c r="E42" s="1443">
        <f>D42-R42-S42</f>
        <v>35</v>
      </c>
      <c r="F42" s="1194">
        <v>26</v>
      </c>
      <c r="G42" s="1194">
        <v>6</v>
      </c>
      <c r="H42" s="1194">
        <v>17</v>
      </c>
      <c r="I42" s="1194">
        <v>12</v>
      </c>
      <c r="J42" s="1194">
        <v>9</v>
      </c>
      <c r="K42" s="1194">
        <v>2</v>
      </c>
      <c r="L42" s="1194">
        <v>1</v>
      </c>
      <c r="M42" s="1194">
        <v>2</v>
      </c>
      <c r="N42" s="1194">
        <v>3</v>
      </c>
      <c r="O42" s="1194">
        <v>5</v>
      </c>
      <c r="P42" s="1316">
        <v>0</v>
      </c>
      <c r="Q42" s="1195">
        <v>3</v>
      </c>
      <c r="R42" s="1317">
        <v>4</v>
      </c>
      <c r="S42" s="1317">
        <v>1</v>
      </c>
      <c r="U42" s="332"/>
    </row>
    <row r="43" spans="2:21" ht="20.25" customHeight="1" x14ac:dyDescent="0.2">
      <c r="B43" s="1853"/>
      <c r="C43" s="1857"/>
      <c r="D43" s="459"/>
      <c r="E43" s="560">
        <f>E42/D42</f>
        <v>0.875</v>
      </c>
      <c r="F43" s="443">
        <f>F42/D42</f>
        <v>0.65</v>
      </c>
      <c r="G43" s="443">
        <f>G42/D42</f>
        <v>0.15</v>
      </c>
      <c r="H43" s="443">
        <f>H42/D42</f>
        <v>0.42499999999999999</v>
      </c>
      <c r="I43" s="443">
        <f>I42/D42</f>
        <v>0.3</v>
      </c>
      <c r="J43" s="443">
        <f>J42/D42</f>
        <v>0.22500000000000001</v>
      </c>
      <c r="K43" s="443">
        <f>K42/D42</f>
        <v>0.05</v>
      </c>
      <c r="L43" s="443">
        <f>L42/D42</f>
        <v>2.5000000000000001E-2</v>
      </c>
      <c r="M43" s="443">
        <f>M42/D42</f>
        <v>0.05</v>
      </c>
      <c r="N43" s="443">
        <f>N42/D42</f>
        <v>7.4999999999999997E-2</v>
      </c>
      <c r="O43" s="443">
        <f>O42/D42</f>
        <v>0.125</v>
      </c>
      <c r="P43" s="443">
        <f>P42/D42</f>
        <v>0</v>
      </c>
      <c r="Q43" s="444">
        <f>Q42/D42</f>
        <v>7.4999999999999997E-2</v>
      </c>
      <c r="R43" s="562">
        <f>R42/D42</f>
        <v>0.1</v>
      </c>
      <c r="S43" s="562">
        <f>S42/D42</f>
        <v>2.5000000000000001E-2</v>
      </c>
      <c r="T43" s="44"/>
      <c r="U43" s="332"/>
    </row>
    <row r="44" spans="2:21" ht="20.25" customHeight="1" x14ac:dyDescent="0.2">
      <c r="B44" s="1853"/>
      <c r="C44" s="1960"/>
      <c r="D44" s="938"/>
      <c r="E44" s="567"/>
      <c r="F44" s="449">
        <f>F42/E42</f>
        <v>0.74285714285714288</v>
      </c>
      <c r="G44" s="449">
        <f>G42/E42</f>
        <v>0.17142857142857143</v>
      </c>
      <c r="H44" s="449">
        <f>H42/E42</f>
        <v>0.48571428571428571</v>
      </c>
      <c r="I44" s="449">
        <f>I42/E42</f>
        <v>0.34285714285714286</v>
      </c>
      <c r="J44" s="449">
        <f>J42/E42</f>
        <v>0.25714285714285712</v>
      </c>
      <c r="K44" s="449">
        <f>K42/E42</f>
        <v>5.7142857142857141E-2</v>
      </c>
      <c r="L44" s="449">
        <f>L42/E42</f>
        <v>2.8571428571428571E-2</v>
      </c>
      <c r="M44" s="449">
        <f>M42/E42</f>
        <v>5.7142857142857141E-2</v>
      </c>
      <c r="N44" s="449">
        <f>N42/E42</f>
        <v>8.5714285714285715E-2</v>
      </c>
      <c r="O44" s="449">
        <f>O42/E42</f>
        <v>0.14285714285714285</v>
      </c>
      <c r="P44" s="449">
        <f>P42/E42</f>
        <v>0</v>
      </c>
      <c r="Q44" s="450">
        <f>Q42/E42</f>
        <v>8.5714285714285715E-2</v>
      </c>
      <c r="R44" s="568"/>
      <c r="S44" s="568"/>
      <c r="U44" s="19"/>
    </row>
    <row r="45" spans="2:21" ht="20.25" customHeight="1" x14ac:dyDescent="0.2">
      <c r="B45" s="1853"/>
      <c r="C45" s="1856" t="s">
        <v>263</v>
      </c>
      <c r="D45" s="451">
        <v>27</v>
      </c>
      <c r="E45" s="1443">
        <f>D45-R45-S45</f>
        <v>26</v>
      </c>
      <c r="F45" s="1194">
        <v>16</v>
      </c>
      <c r="G45" s="1194">
        <v>7</v>
      </c>
      <c r="H45" s="1194">
        <v>16</v>
      </c>
      <c r="I45" s="1194">
        <v>15</v>
      </c>
      <c r="J45" s="1194">
        <v>8</v>
      </c>
      <c r="K45" s="1194">
        <v>3</v>
      </c>
      <c r="L45" s="1194">
        <v>1</v>
      </c>
      <c r="M45" s="1194">
        <v>4</v>
      </c>
      <c r="N45" s="1194">
        <v>3</v>
      </c>
      <c r="O45" s="1194">
        <v>5</v>
      </c>
      <c r="P45" s="1316">
        <v>1</v>
      </c>
      <c r="Q45" s="1195">
        <v>2</v>
      </c>
      <c r="R45" s="1317">
        <v>1</v>
      </c>
      <c r="S45" s="1317">
        <v>0</v>
      </c>
      <c r="U45" s="332"/>
    </row>
    <row r="46" spans="2:21" ht="20.25" customHeight="1" x14ac:dyDescent="0.2">
      <c r="B46" s="1853"/>
      <c r="C46" s="1857"/>
      <c r="D46" s="459"/>
      <c r="E46" s="560">
        <f>E45/D45</f>
        <v>0.96296296296296291</v>
      </c>
      <c r="F46" s="443">
        <f>F45/D45</f>
        <v>0.59259259259259256</v>
      </c>
      <c r="G46" s="443">
        <f>G45/D45</f>
        <v>0.25925925925925924</v>
      </c>
      <c r="H46" s="443">
        <f>H45/D45</f>
        <v>0.59259259259259256</v>
      </c>
      <c r="I46" s="443">
        <f>I45/D45</f>
        <v>0.55555555555555558</v>
      </c>
      <c r="J46" s="443">
        <f>J45/D45</f>
        <v>0.29629629629629628</v>
      </c>
      <c r="K46" s="443">
        <f>K45/D45</f>
        <v>0.1111111111111111</v>
      </c>
      <c r="L46" s="443">
        <f>L45/D45</f>
        <v>3.7037037037037035E-2</v>
      </c>
      <c r="M46" s="443">
        <f>M45/D45</f>
        <v>0.14814814814814814</v>
      </c>
      <c r="N46" s="443">
        <f>N45/D45</f>
        <v>0.1111111111111111</v>
      </c>
      <c r="O46" s="443">
        <f>O45/D45</f>
        <v>0.18518518518518517</v>
      </c>
      <c r="P46" s="443">
        <f>P45/D45</f>
        <v>3.7037037037037035E-2</v>
      </c>
      <c r="Q46" s="444">
        <f>Q45/D45</f>
        <v>7.407407407407407E-2</v>
      </c>
      <c r="R46" s="562">
        <f>R45/D45</f>
        <v>3.7037037037037035E-2</v>
      </c>
      <c r="S46" s="562">
        <f>S45/D45</f>
        <v>0</v>
      </c>
      <c r="T46" s="44"/>
      <c r="U46" s="332"/>
    </row>
    <row r="47" spans="2:21" ht="20.25" customHeight="1" x14ac:dyDescent="0.2">
      <c r="B47" s="1853"/>
      <c r="C47" s="1960"/>
      <c r="D47" s="938"/>
      <c r="E47" s="567"/>
      <c r="F47" s="449">
        <f>F45/E45</f>
        <v>0.61538461538461542</v>
      </c>
      <c r="G47" s="449">
        <f>G45/E45</f>
        <v>0.26923076923076922</v>
      </c>
      <c r="H47" s="449">
        <f>H45/E45</f>
        <v>0.61538461538461542</v>
      </c>
      <c r="I47" s="449">
        <f>I45/E45</f>
        <v>0.57692307692307687</v>
      </c>
      <c r="J47" s="449">
        <f>J45/E45</f>
        <v>0.30769230769230771</v>
      </c>
      <c r="K47" s="449">
        <f>K45/E45</f>
        <v>0.11538461538461539</v>
      </c>
      <c r="L47" s="449">
        <f>L45/E45</f>
        <v>3.8461538461538464E-2</v>
      </c>
      <c r="M47" s="449">
        <f>M45/E45</f>
        <v>0.15384615384615385</v>
      </c>
      <c r="N47" s="449">
        <f>N45/E45</f>
        <v>0.11538461538461539</v>
      </c>
      <c r="O47" s="449">
        <f>O45/E45</f>
        <v>0.19230769230769232</v>
      </c>
      <c r="P47" s="449">
        <f>P45/E45</f>
        <v>3.8461538461538464E-2</v>
      </c>
      <c r="Q47" s="450">
        <f>Q45/E45</f>
        <v>7.6923076923076927E-2</v>
      </c>
      <c r="R47" s="568"/>
      <c r="S47" s="568"/>
      <c r="U47" s="19"/>
    </row>
    <row r="48" spans="2:21" ht="20.25" customHeight="1" x14ac:dyDescent="0.2">
      <c r="B48" s="1853"/>
      <c r="C48" s="1856" t="s">
        <v>264</v>
      </c>
      <c r="D48" s="451">
        <v>40</v>
      </c>
      <c r="E48" s="1443">
        <f>D48-R48-S48</f>
        <v>39</v>
      </c>
      <c r="F48" s="1194">
        <v>28</v>
      </c>
      <c r="G48" s="1194">
        <v>15</v>
      </c>
      <c r="H48" s="1194">
        <v>25</v>
      </c>
      <c r="I48" s="1194">
        <v>15</v>
      </c>
      <c r="J48" s="1194">
        <v>15</v>
      </c>
      <c r="K48" s="1194">
        <v>15</v>
      </c>
      <c r="L48" s="1194">
        <v>2</v>
      </c>
      <c r="M48" s="1194">
        <v>12</v>
      </c>
      <c r="N48" s="1194">
        <v>12</v>
      </c>
      <c r="O48" s="1194">
        <v>16</v>
      </c>
      <c r="P48" s="1316">
        <v>2</v>
      </c>
      <c r="Q48" s="1195">
        <v>2</v>
      </c>
      <c r="R48" s="1317">
        <v>1</v>
      </c>
      <c r="S48" s="1317">
        <v>0</v>
      </c>
      <c r="U48" s="332"/>
    </row>
    <row r="49" spans="2:21" ht="20.25" customHeight="1" x14ac:dyDescent="0.2">
      <c r="B49" s="1853"/>
      <c r="C49" s="1857"/>
      <c r="D49" s="459"/>
      <c r="E49" s="560">
        <f>E48/D48</f>
        <v>0.97499999999999998</v>
      </c>
      <c r="F49" s="443">
        <f>F48/D48</f>
        <v>0.7</v>
      </c>
      <c r="G49" s="443">
        <f>G48/D48</f>
        <v>0.375</v>
      </c>
      <c r="H49" s="443">
        <f>H48/D48</f>
        <v>0.625</v>
      </c>
      <c r="I49" s="443">
        <f>I48/D48</f>
        <v>0.375</v>
      </c>
      <c r="J49" s="443">
        <f>J48/D48</f>
        <v>0.375</v>
      </c>
      <c r="K49" s="443">
        <f>K48/D48</f>
        <v>0.375</v>
      </c>
      <c r="L49" s="443">
        <f>L48/D48</f>
        <v>0.05</v>
      </c>
      <c r="M49" s="443">
        <f>M48/D48</f>
        <v>0.3</v>
      </c>
      <c r="N49" s="443">
        <f>N48/D48</f>
        <v>0.3</v>
      </c>
      <c r="O49" s="443">
        <f>O48/D48</f>
        <v>0.4</v>
      </c>
      <c r="P49" s="561">
        <f>P48/D48</f>
        <v>0.05</v>
      </c>
      <c r="Q49" s="444">
        <f>Q48/D48</f>
        <v>0.05</v>
      </c>
      <c r="R49" s="562">
        <f>R48/D48</f>
        <v>2.5000000000000001E-2</v>
      </c>
      <c r="S49" s="562">
        <f>S48/D48</f>
        <v>0</v>
      </c>
      <c r="T49" s="44"/>
      <c r="U49" s="332"/>
    </row>
    <row r="50" spans="2:21" ht="20.25" customHeight="1" thickBot="1" x14ac:dyDescent="0.25">
      <c r="B50" s="1853"/>
      <c r="C50" s="1949"/>
      <c r="D50" s="939"/>
      <c r="E50" s="569"/>
      <c r="F50" s="453">
        <f>F48/E48</f>
        <v>0.71794871794871795</v>
      </c>
      <c r="G50" s="453">
        <f>G48/E48</f>
        <v>0.38461538461538464</v>
      </c>
      <c r="H50" s="453">
        <f>H48/E48</f>
        <v>0.64102564102564108</v>
      </c>
      <c r="I50" s="453">
        <f>I48/E48</f>
        <v>0.38461538461538464</v>
      </c>
      <c r="J50" s="453">
        <f>J48/E48</f>
        <v>0.38461538461538464</v>
      </c>
      <c r="K50" s="453">
        <f>K48/E48</f>
        <v>0.38461538461538464</v>
      </c>
      <c r="L50" s="453">
        <f>L48/E48</f>
        <v>5.128205128205128E-2</v>
      </c>
      <c r="M50" s="453">
        <f>M48/E48</f>
        <v>0.30769230769230771</v>
      </c>
      <c r="N50" s="453">
        <f>N48/E48</f>
        <v>0.30769230769230771</v>
      </c>
      <c r="O50" s="453">
        <f>O48/E48</f>
        <v>0.41025641025641024</v>
      </c>
      <c r="P50" s="570">
        <f>P48/E48</f>
        <v>5.128205128205128E-2</v>
      </c>
      <c r="Q50" s="454">
        <f>Q48/E48</f>
        <v>5.128205128205128E-2</v>
      </c>
      <c r="R50" s="571"/>
      <c r="S50" s="571"/>
      <c r="U50" s="19"/>
    </row>
    <row r="51" spans="2:21" ht="20.25" customHeight="1" thickTop="1" x14ac:dyDescent="0.2">
      <c r="B51" s="1853"/>
      <c r="C51" s="37" t="s">
        <v>265</v>
      </c>
      <c r="D51" s="1077">
        <f>D36+D39+D42+D45</f>
        <v>298</v>
      </c>
      <c r="E51" s="1447">
        <f>D51-R51-S51</f>
        <v>255</v>
      </c>
      <c r="F51" s="1194">
        <f t="shared" ref="F51:Q51" si="1">F36+F39+F42+F45</f>
        <v>181</v>
      </c>
      <c r="G51" s="1194">
        <f t="shared" si="1"/>
        <v>55</v>
      </c>
      <c r="H51" s="1194">
        <f t="shared" si="1"/>
        <v>112</v>
      </c>
      <c r="I51" s="1194">
        <f t="shared" si="1"/>
        <v>75</v>
      </c>
      <c r="J51" s="1194">
        <f>J36+J39+J42+J45</f>
        <v>65</v>
      </c>
      <c r="K51" s="1194">
        <f t="shared" ref="K51:N51" si="2">K36+K39+K42+K45</f>
        <v>17</v>
      </c>
      <c r="L51" s="1194">
        <f t="shared" si="2"/>
        <v>7</v>
      </c>
      <c r="M51" s="1194">
        <f t="shared" si="2"/>
        <v>20</v>
      </c>
      <c r="N51" s="1194">
        <f t="shared" si="2"/>
        <v>12</v>
      </c>
      <c r="O51" s="1194">
        <f t="shared" si="1"/>
        <v>22</v>
      </c>
      <c r="P51" s="1194">
        <f>P36+P39+P42+P45</f>
        <v>2</v>
      </c>
      <c r="Q51" s="1195">
        <f t="shared" si="1"/>
        <v>15</v>
      </c>
      <c r="R51" s="1317">
        <f>R36+R39+R42+R45</f>
        <v>29</v>
      </c>
      <c r="S51" s="1317">
        <f>S36+S39+S42+S45</f>
        <v>14</v>
      </c>
      <c r="U51" s="332"/>
    </row>
    <row r="52" spans="2:21" ht="20.25" customHeight="1" x14ac:dyDescent="0.2">
      <c r="B52" s="1853"/>
      <c r="C52" s="45" t="s">
        <v>266</v>
      </c>
      <c r="D52" s="215"/>
      <c r="E52" s="560">
        <f>E51/D51</f>
        <v>0.85570469798657722</v>
      </c>
      <c r="F52" s="443">
        <f>F51/D51</f>
        <v>0.60738255033557043</v>
      </c>
      <c r="G52" s="443">
        <f>G51/D51</f>
        <v>0.18456375838926176</v>
      </c>
      <c r="H52" s="443">
        <f>H51/D51</f>
        <v>0.37583892617449666</v>
      </c>
      <c r="I52" s="443">
        <f>I51/D51</f>
        <v>0.25167785234899331</v>
      </c>
      <c r="J52" s="443">
        <f>J51/D51</f>
        <v>0.21812080536912751</v>
      </c>
      <c r="K52" s="443">
        <f>K51/D51</f>
        <v>5.7046979865771813E-2</v>
      </c>
      <c r="L52" s="443">
        <f>L51/D51</f>
        <v>2.3489932885906041E-2</v>
      </c>
      <c r="M52" s="443">
        <f>M51/D51</f>
        <v>6.7114093959731544E-2</v>
      </c>
      <c r="N52" s="443">
        <f>N51/D51</f>
        <v>4.0268456375838924E-2</v>
      </c>
      <c r="O52" s="443">
        <f>O51/D51</f>
        <v>7.3825503355704702E-2</v>
      </c>
      <c r="P52" s="443">
        <f>P51/D51</f>
        <v>6.7114093959731542E-3</v>
      </c>
      <c r="Q52" s="444">
        <f>Q51/D51</f>
        <v>5.0335570469798654E-2</v>
      </c>
      <c r="R52" s="562">
        <f>R51/D51</f>
        <v>9.7315436241610737E-2</v>
      </c>
      <c r="S52" s="562">
        <f>S51/D51</f>
        <v>4.6979865771812082E-2</v>
      </c>
      <c r="T52" s="44"/>
      <c r="U52" s="332"/>
    </row>
    <row r="53" spans="2:21" ht="20.25" customHeight="1" x14ac:dyDescent="0.2">
      <c r="B53" s="1853"/>
      <c r="C53" s="38"/>
      <c r="D53" s="216"/>
      <c r="E53" s="567"/>
      <c r="F53" s="449">
        <f>F51/E51</f>
        <v>0.70980392156862748</v>
      </c>
      <c r="G53" s="449">
        <f>G51/E51</f>
        <v>0.21568627450980393</v>
      </c>
      <c r="H53" s="449">
        <f>H51/E51</f>
        <v>0.4392156862745098</v>
      </c>
      <c r="I53" s="449">
        <f>I51/E51</f>
        <v>0.29411764705882354</v>
      </c>
      <c r="J53" s="449">
        <f>J51/E51</f>
        <v>0.25490196078431371</v>
      </c>
      <c r="K53" s="449">
        <f>K51/E51</f>
        <v>6.6666666666666666E-2</v>
      </c>
      <c r="L53" s="449">
        <f>L51/E51</f>
        <v>2.7450980392156862E-2</v>
      </c>
      <c r="M53" s="449">
        <f>M51/E51</f>
        <v>7.8431372549019607E-2</v>
      </c>
      <c r="N53" s="449">
        <f>N51/E51</f>
        <v>4.7058823529411764E-2</v>
      </c>
      <c r="O53" s="449">
        <f>O51/E51</f>
        <v>8.6274509803921567E-2</v>
      </c>
      <c r="P53" s="449">
        <f>P51/E51</f>
        <v>7.8431372549019607E-3</v>
      </c>
      <c r="Q53" s="450">
        <f>Q51/E51</f>
        <v>5.8823529411764705E-2</v>
      </c>
      <c r="R53" s="568"/>
      <c r="S53" s="568"/>
      <c r="U53" s="19"/>
    </row>
    <row r="54" spans="2:21" ht="20.25" customHeight="1" x14ac:dyDescent="0.2">
      <c r="B54" s="1853"/>
      <c r="C54" s="40" t="s">
        <v>265</v>
      </c>
      <c r="D54" s="931">
        <f>D39+D42+D45+D48</f>
        <v>157</v>
      </c>
      <c r="E54" s="1443">
        <f>E39+E42+E45+E48</f>
        <v>145</v>
      </c>
      <c r="F54" s="1199">
        <f t="shared" ref="F54:R54" si="3">F39+F42+F45+F48</f>
        <v>99</v>
      </c>
      <c r="G54" s="1199">
        <f t="shared" si="3"/>
        <v>38</v>
      </c>
      <c r="H54" s="1199">
        <f t="shared" si="3"/>
        <v>75</v>
      </c>
      <c r="I54" s="1199">
        <f t="shared" si="3"/>
        <v>53</v>
      </c>
      <c r="J54" s="1199">
        <f>J39+J42+J45+J48</f>
        <v>42</v>
      </c>
      <c r="K54" s="1199">
        <f t="shared" ref="K54:N54" si="4">K39+K42+K45+K48</f>
        <v>23</v>
      </c>
      <c r="L54" s="1199">
        <f t="shared" si="4"/>
        <v>4</v>
      </c>
      <c r="M54" s="1199">
        <f t="shared" si="4"/>
        <v>22</v>
      </c>
      <c r="N54" s="1199">
        <f t="shared" si="4"/>
        <v>19</v>
      </c>
      <c r="O54" s="1199">
        <f t="shared" si="3"/>
        <v>30</v>
      </c>
      <c r="P54" s="1199">
        <f>P39+P42+P45+P48</f>
        <v>3</v>
      </c>
      <c r="Q54" s="1180">
        <f>Q39+Q42+Q45+Q48</f>
        <v>9</v>
      </c>
      <c r="R54" s="1313">
        <f t="shared" si="3"/>
        <v>10</v>
      </c>
      <c r="S54" s="1313">
        <f>S39+S42+S45+S48</f>
        <v>2</v>
      </c>
      <c r="U54" s="332"/>
    </row>
    <row r="55" spans="2:21" ht="20.25" customHeight="1" x14ac:dyDescent="0.2">
      <c r="B55" s="1853"/>
      <c r="C55" s="45" t="s">
        <v>267</v>
      </c>
      <c r="D55" s="574"/>
      <c r="E55" s="560">
        <f>E54/D54</f>
        <v>0.92356687898089174</v>
      </c>
      <c r="F55" s="443">
        <f>F54/D54</f>
        <v>0.63057324840764328</v>
      </c>
      <c r="G55" s="443">
        <f>G54/D54</f>
        <v>0.24203821656050956</v>
      </c>
      <c r="H55" s="443">
        <f>H54/D54</f>
        <v>0.47770700636942676</v>
      </c>
      <c r="I55" s="443">
        <f>I54/D54</f>
        <v>0.33757961783439489</v>
      </c>
      <c r="J55" s="443">
        <f>J54/D54</f>
        <v>0.26751592356687898</v>
      </c>
      <c r="K55" s="443">
        <f>K54/D54</f>
        <v>0.1464968152866242</v>
      </c>
      <c r="L55" s="443">
        <f>L54/D54</f>
        <v>2.5477707006369428E-2</v>
      </c>
      <c r="M55" s="443">
        <f>M54/D54</f>
        <v>0.14012738853503184</v>
      </c>
      <c r="N55" s="443">
        <f>N54/D54</f>
        <v>0.12101910828025478</v>
      </c>
      <c r="O55" s="443">
        <f>O54/D54</f>
        <v>0.19108280254777071</v>
      </c>
      <c r="P55" s="561">
        <f>P54/D54</f>
        <v>1.9108280254777069E-2</v>
      </c>
      <c r="Q55" s="444">
        <f>Q54/D54</f>
        <v>5.7324840764331211E-2</v>
      </c>
      <c r="R55" s="562">
        <f>R54/D54</f>
        <v>6.3694267515923567E-2</v>
      </c>
      <c r="S55" s="562">
        <f>S54/D54</f>
        <v>1.2738853503184714E-2</v>
      </c>
      <c r="T55" s="44"/>
      <c r="U55" s="332"/>
    </row>
    <row r="56" spans="2:21" ht="20.25" customHeight="1" thickBot="1" x14ac:dyDescent="0.25">
      <c r="B56" s="1859"/>
      <c r="C56" s="38"/>
      <c r="D56" s="216"/>
      <c r="E56" s="575"/>
      <c r="F56" s="456">
        <f>F54/E54</f>
        <v>0.6827586206896552</v>
      </c>
      <c r="G56" s="456">
        <f>G54/E54</f>
        <v>0.2620689655172414</v>
      </c>
      <c r="H56" s="456">
        <f>H54/E54</f>
        <v>0.51724137931034486</v>
      </c>
      <c r="I56" s="456">
        <f>I54/E54</f>
        <v>0.36551724137931035</v>
      </c>
      <c r="J56" s="456">
        <f>J54/E54</f>
        <v>0.28965517241379313</v>
      </c>
      <c r="K56" s="456">
        <f>K54/E54</f>
        <v>0.15862068965517243</v>
      </c>
      <c r="L56" s="456">
        <f>L54/E54</f>
        <v>2.7586206896551724E-2</v>
      </c>
      <c r="M56" s="456">
        <f>M54/E54</f>
        <v>0.15172413793103448</v>
      </c>
      <c r="N56" s="456">
        <f>N54/E54</f>
        <v>0.1310344827586207</v>
      </c>
      <c r="O56" s="456">
        <f>O54/E54</f>
        <v>0.20689655172413793</v>
      </c>
      <c r="P56" s="576">
        <f>P54/E54</f>
        <v>2.0689655172413793E-2</v>
      </c>
      <c r="Q56" s="457">
        <f>Q54/E54</f>
        <v>6.2068965517241378E-2</v>
      </c>
      <c r="R56" s="577"/>
      <c r="S56" s="577"/>
      <c r="U56" s="19"/>
    </row>
    <row r="57" spans="2:21" ht="20.25" customHeight="1" x14ac:dyDescent="0.2">
      <c r="B57" s="2021" t="s">
        <v>328</v>
      </c>
      <c r="C57" s="2021"/>
      <c r="D57" s="2021"/>
      <c r="E57" s="2022"/>
      <c r="F57" s="2022"/>
      <c r="G57" s="2022"/>
      <c r="H57" s="2022"/>
      <c r="I57" s="2022"/>
      <c r="J57" s="2022"/>
      <c r="K57" s="2022"/>
      <c r="L57" s="2022"/>
      <c r="M57" s="2022"/>
      <c r="N57" s="2022"/>
      <c r="O57" s="2022"/>
      <c r="P57" s="2022"/>
      <c r="Q57" s="2022"/>
      <c r="R57" s="2022"/>
      <c r="S57" s="129"/>
    </row>
    <row r="58" spans="2:21" x14ac:dyDescent="0.2">
      <c r="B58" s="22"/>
      <c r="C58" s="27"/>
    </row>
    <row r="59" spans="2:21" x14ac:dyDescent="0.2">
      <c r="B59" s="328"/>
      <c r="D59" s="23"/>
    </row>
    <row r="60" spans="2:21" x14ac:dyDescent="0.2">
      <c r="B60" s="44"/>
      <c r="E60" s="44"/>
      <c r="F60" s="86"/>
      <c r="G60" s="86"/>
      <c r="H60" s="86"/>
      <c r="I60" s="86"/>
      <c r="J60" s="86"/>
      <c r="K60" s="86"/>
      <c r="L60" s="86"/>
      <c r="M60" s="86"/>
      <c r="N60" s="86"/>
      <c r="O60" s="86"/>
      <c r="P60" s="86"/>
      <c r="Q60" s="86"/>
      <c r="R60" s="86"/>
      <c r="S60" s="86"/>
    </row>
    <row r="61" spans="2:21" x14ac:dyDescent="0.2">
      <c r="B61" s="1"/>
      <c r="F61" s="86"/>
      <c r="G61" s="86"/>
      <c r="H61" s="86"/>
      <c r="I61" s="86"/>
      <c r="J61" s="86"/>
      <c r="K61" s="86"/>
      <c r="L61" s="86"/>
      <c r="M61" s="86"/>
      <c r="N61" s="86"/>
      <c r="O61" s="86"/>
      <c r="P61" s="86"/>
      <c r="Q61" s="86"/>
      <c r="R61" s="86"/>
      <c r="S61" s="86"/>
    </row>
    <row r="62" spans="2:21" x14ac:dyDescent="0.2">
      <c r="B62" s="1"/>
      <c r="F62" s="86"/>
      <c r="G62" s="86"/>
      <c r="H62" s="86"/>
      <c r="I62" s="86"/>
      <c r="J62" s="86"/>
      <c r="K62" s="86"/>
      <c r="L62" s="86"/>
      <c r="M62" s="86"/>
      <c r="N62" s="86"/>
      <c r="O62" s="86"/>
      <c r="P62" s="86"/>
      <c r="Q62" s="86"/>
      <c r="R62" s="86"/>
      <c r="S62" s="86"/>
    </row>
    <row r="63" spans="2:21" x14ac:dyDescent="0.2">
      <c r="B63" s="1"/>
    </row>
    <row r="64" spans="2:21" x14ac:dyDescent="0.2">
      <c r="B64" s="1"/>
    </row>
    <row r="65" spans="2:19" x14ac:dyDescent="0.2">
      <c r="F65" s="86"/>
      <c r="G65" s="86"/>
      <c r="H65" s="86"/>
      <c r="I65" s="86"/>
      <c r="J65" s="86"/>
      <c r="K65" s="86"/>
      <c r="L65" s="86"/>
      <c r="M65" s="86"/>
      <c r="N65" s="86"/>
      <c r="O65" s="86"/>
      <c r="P65" s="86"/>
      <c r="Q65" s="86"/>
      <c r="R65" s="86"/>
      <c r="S65" s="86"/>
    </row>
    <row r="66" spans="2:19" x14ac:dyDescent="0.2">
      <c r="B66" s="332"/>
      <c r="C66" s="332"/>
      <c r="D66" s="332"/>
      <c r="E66" s="332"/>
      <c r="F66" s="332"/>
      <c r="G66" s="332"/>
      <c r="H66" s="332"/>
      <c r="I66" s="332"/>
      <c r="J66" s="332"/>
      <c r="K66" s="332"/>
      <c r="L66" s="332"/>
      <c r="M66" s="332"/>
      <c r="N66" s="332"/>
      <c r="O66" s="332"/>
      <c r="P66" s="332"/>
      <c r="Q66" s="332"/>
      <c r="R66" s="332"/>
      <c r="S66" s="332"/>
    </row>
    <row r="67" spans="2:19" x14ac:dyDescent="0.2">
      <c r="B67" s="332"/>
      <c r="C67" s="332"/>
      <c r="D67" s="332"/>
      <c r="E67" s="332"/>
      <c r="F67" s="332"/>
      <c r="G67" s="332"/>
      <c r="H67" s="332"/>
      <c r="I67" s="332"/>
      <c r="J67" s="332"/>
      <c r="K67" s="332"/>
      <c r="L67" s="332"/>
      <c r="M67" s="332"/>
      <c r="N67" s="332"/>
      <c r="O67" s="332"/>
      <c r="P67" s="332"/>
      <c r="Q67" s="332"/>
      <c r="R67" s="332"/>
      <c r="S67" s="332"/>
    </row>
    <row r="68" spans="2:19" ht="13.5" customHeight="1" x14ac:dyDescent="0.2">
      <c r="B68" s="332"/>
      <c r="C68" s="332"/>
      <c r="D68" s="332"/>
      <c r="E68" s="332"/>
      <c r="F68" s="332"/>
      <c r="G68" s="332"/>
      <c r="H68" s="332"/>
      <c r="I68" s="332"/>
      <c r="J68" s="332"/>
      <c r="K68" s="332"/>
      <c r="L68" s="332"/>
      <c r="M68" s="332"/>
      <c r="N68" s="332"/>
      <c r="O68" s="332"/>
      <c r="P68" s="332"/>
      <c r="Q68" s="332"/>
      <c r="R68" s="332"/>
      <c r="S68" s="332"/>
    </row>
    <row r="69" spans="2:19" ht="13.5" customHeight="1" x14ac:dyDescent="0.2">
      <c r="B69" s="332"/>
      <c r="C69" s="332"/>
      <c r="D69" s="332"/>
      <c r="E69" s="332"/>
      <c r="F69" s="332"/>
      <c r="G69" s="332"/>
      <c r="H69" s="332"/>
      <c r="I69" s="332"/>
      <c r="J69" s="332"/>
      <c r="K69" s="332"/>
      <c r="L69" s="332"/>
      <c r="M69" s="332"/>
      <c r="N69" s="332"/>
      <c r="O69" s="332"/>
      <c r="P69" s="332"/>
      <c r="Q69" s="332"/>
      <c r="R69" s="332"/>
      <c r="S69" s="332"/>
    </row>
    <row r="70" spans="2:19" ht="14.25" customHeight="1" x14ac:dyDescent="0.2">
      <c r="B70" s="332"/>
      <c r="C70" s="332"/>
      <c r="D70" s="332"/>
      <c r="E70" s="332"/>
      <c r="F70" s="332"/>
      <c r="G70" s="332"/>
      <c r="H70" s="332"/>
      <c r="I70" s="332"/>
      <c r="J70" s="332"/>
      <c r="K70" s="332"/>
      <c r="L70" s="332"/>
      <c r="M70" s="332"/>
      <c r="N70" s="332"/>
      <c r="O70" s="332"/>
      <c r="P70" s="332"/>
      <c r="Q70" s="332"/>
      <c r="R70" s="332"/>
      <c r="S70" s="332"/>
    </row>
    <row r="71" spans="2:19" x14ac:dyDescent="0.2">
      <c r="B71" s="332"/>
      <c r="C71" s="332"/>
      <c r="D71" s="332"/>
      <c r="E71" s="332"/>
      <c r="F71" s="332"/>
      <c r="G71" s="332"/>
      <c r="H71" s="332"/>
      <c r="I71" s="332"/>
      <c r="J71" s="332"/>
      <c r="K71" s="332"/>
      <c r="L71" s="332"/>
      <c r="M71" s="332"/>
      <c r="N71" s="332"/>
      <c r="O71" s="332"/>
      <c r="P71" s="332"/>
      <c r="Q71" s="332"/>
      <c r="R71" s="332"/>
      <c r="S71" s="332"/>
    </row>
    <row r="72" spans="2:19" x14ac:dyDescent="0.2">
      <c r="C72" s="19"/>
      <c r="D72" s="19"/>
    </row>
    <row r="73" spans="2:19" x14ac:dyDescent="0.2">
      <c r="C73" s="19"/>
      <c r="D73" s="19"/>
    </row>
    <row r="74" spans="2:19" x14ac:dyDescent="0.2">
      <c r="C74" s="19"/>
      <c r="D74" s="19"/>
    </row>
    <row r="75" spans="2:19" x14ac:dyDescent="0.2">
      <c r="C75" s="19"/>
      <c r="D75" s="19"/>
    </row>
    <row r="76" spans="2:19" x14ac:dyDescent="0.2">
      <c r="C76" s="19"/>
      <c r="D76" s="19"/>
    </row>
    <row r="77" spans="2:19" x14ac:dyDescent="0.2">
      <c r="C77" s="19"/>
      <c r="D77" s="19"/>
    </row>
    <row r="78" spans="2:19" x14ac:dyDescent="0.2">
      <c r="C78" s="19"/>
      <c r="D78" s="19"/>
    </row>
    <row r="79" spans="2:19" x14ac:dyDescent="0.2">
      <c r="C79" s="19"/>
      <c r="D79" s="19"/>
    </row>
    <row r="80" spans="2:19" x14ac:dyDescent="0.2">
      <c r="C80" s="19"/>
      <c r="D80" s="19"/>
    </row>
    <row r="81" spans="3:4" x14ac:dyDescent="0.2">
      <c r="C81" s="19"/>
      <c r="D81" s="19"/>
    </row>
    <row r="82" spans="3:4" x14ac:dyDescent="0.2">
      <c r="C82" s="19"/>
      <c r="D82" s="19"/>
    </row>
    <row r="83" spans="3:4" x14ac:dyDescent="0.2">
      <c r="C83" s="19"/>
      <c r="D83" s="19"/>
    </row>
    <row r="84" spans="3:4" x14ac:dyDescent="0.2">
      <c r="C84" s="19"/>
      <c r="D84" s="19"/>
    </row>
    <row r="85" spans="3:4" x14ac:dyDescent="0.2">
      <c r="C85" s="19"/>
      <c r="D85" s="19"/>
    </row>
    <row r="86" spans="3:4" x14ac:dyDescent="0.2">
      <c r="C86" s="19"/>
      <c r="D86" s="19"/>
    </row>
    <row r="87" spans="3:4" x14ac:dyDescent="0.2">
      <c r="C87" s="19"/>
      <c r="D87" s="19"/>
    </row>
    <row r="88" spans="3:4" x14ac:dyDescent="0.2">
      <c r="C88" s="19"/>
      <c r="D88" s="19"/>
    </row>
    <row r="89" spans="3:4" x14ac:dyDescent="0.2">
      <c r="C89" s="19"/>
      <c r="D89" s="19"/>
    </row>
    <row r="90" spans="3:4" x14ac:dyDescent="0.2">
      <c r="C90" s="19"/>
      <c r="D90" s="19"/>
    </row>
    <row r="91" spans="3:4" x14ac:dyDescent="0.2">
      <c r="C91" s="19"/>
      <c r="D91" s="19"/>
    </row>
    <row r="92" spans="3:4" x14ac:dyDescent="0.2">
      <c r="C92" s="19"/>
      <c r="D92" s="19"/>
    </row>
    <row r="93" spans="3:4" x14ac:dyDescent="0.2">
      <c r="C93" s="19"/>
      <c r="D93" s="19"/>
    </row>
    <row r="94" spans="3:4" x14ac:dyDescent="0.2">
      <c r="C94" s="19"/>
      <c r="D94" s="19"/>
    </row>
    <row r="95" spans="3:4" x14ac:dyDescent="0.2">
      <c r="C95" s="19"/>
      <c r="D95" s="19"/>
    </row>
    <row r="96" spans="3:4" x14ac:dyDescent="0.2">
      <c r="C96" s="19"/>
      <c r="D96" s="19"/>
    </row>
    <row r="97" spans="1:4" x14ac:dyDescent="0.2">
      <c r="C97" s="19"/>
      <c r="D97" s="19"/>
    </row>
    <row r="98" spans="1:4" x14ac:dyDescent="0.2">
      <c r="A98" s="1"/>
      <c r="B98" s="1"/>
      <c r="C98" s="19"/>
      <c r="D98" s="19"/>
    </row>
    <row r="99" spans="1:4" x14ac:dyDescent="0.2">
      <c r="A99" s="1" t="e">
        <f>SUM(#REF!)</f>
        <v>#REF!</v>
      </c>
      <c r="B99" s="1" t="e">
        <f>SUM(#REF!)</f>
        <v>#REF!</v>
      </c>
      <c r="C99" s="19"/>
      <c r="D99" s="19"/>
    </row>
  </sheetData>
  <mergeCells count="33">
    <mergeCell ref="R8:R11"/>
    <mergeCell ref="C42:C44"/>
    <mergeCell ref="S8:S11"/>
    <mergeCell ref="C24:C26"/>
    <mergeCell ref="C27:C29"/>
    <mergeCell ref="C30:C32"/>
    <mergeCell ref="E8:E11"/>
    <mergeCell ref="O9:O11"/>
    <mergeCell ref="I9:I11"/>
    <mergeCell ref="B8:C11"/>
    <mergeCell ref="D8:D11"/>
    <mergeCell ref="G9:G11"/>
    <mergeCell ref="F9:F11"/>
    <mergeCell ref="M9:M11"/>
    <mergeCell ref="J9:J11"/>
    <mergeCell ref="H9:H11"/>
    <mergeCell ref="K9:K11"/>
    <mergeCell ref="L9:L11"/>
    <mergeCell ref="N9:N11"/>
    <mergeCell ref="P9:P11"/>
    <mergeCell ref="Q9:Q11"/>
    <mergeCell ref="B57:R57"/>
    <mergeCell ref="B12:C14"/>
    <mergeCell ref="C45:C47"/>
    <mergeCell ref="C48:C50"/>
    <mergeCell ref="B33:B56"/>
    <mergeCell ref="C33:C35"/>
    <mergeCell ref="B15:B32"/>
    <mergeCell ref="C15:C17"/>
    <mergeCell ref="C18:C20"/>
    <mergeCell ref="C21:C23"/>
    <mergeCell ref="C36:C38"/>
    <mergeCell ref="C39:C41"/>
  </mergeCells>
  <phoneticPr fontId="2"/>
  <pageMargins left="0.78" right="0.45" top="0.55000000000000004" bottom="0.39370078740157483" header="0.28999999999999998" footer="0.19685039370078741"/>
  <pageSetup paperSize="9" scale="53"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00B0F0"/>
  </sheetPr>
  <dimension ref="A1:F27"/>
  <sheetViews>
    <sheetView view="pageBreakPreview" zoomScaleNormal="100" zoomScaleSheetLayoutView="100" workbookViewId="0">
      <selection activeCell="D39" sqref="D39"/>
    </sheetView>
  </sheetViews>
  <sheetFormatPr defaultColWidth="9" defaultRowHeight="13.2" x14ac:dyDescent="0.2"/>
  <cols>
    <col min="1" max="1" width="4.6640625" style="1" customWidth="1"/>
    <col min="2" max="2" width="18.6640625" style="1" customWidth="1"/>
    <col min="3" max="6" width="15.6640625" style="1" customWidth="1"/>
    <col min="7" max="16384" width="9" style="1"/>
  </cols>
  <sheetData>
    <row r="1" spans="1:6" x14ac:dyDescent="0.2">
      <c r="A1" s="1" t="s">
        <v>329</v>
      </c>
    </row>
    <row r="3" spans="1:6" ht="20.25" customHeight="1" thickBot="1" x14ac:dyDescent="0.25">
      <c r="A3" s="1" t="s">
        <v>277</v>
      </c>
      <c r="E3" s="578"/>
      <c r="F3" s="71" t="s">
        <v>330</v>
      </c>
    </row>
    <row r="4" spans="1:6" ht="18" customHeight="1" x14ac:dyDescent="0.2">
      <c r="A4" s="1969"/>
      <c r="B4" s="2017"/>
      <c r="C4" s="2018" t="s">
        <v>331</v>
      </c>
      <c r="D4" s="2033"/>
      <c r="E4" s="2033"/>
      <c r="F4" s="2019"/>
    </row>
    <row r="5" spans="1:6" ht="46.5" customHeight="1" x14ac:dyDescent="0.2">
      <c r="A5" s="1969"/>
      <c r="B5" s="2017"/>
      <c r="C5" s="426" t="s">
        <v>243</v>
      </c>
      <c r="D5" s="428" t="s">
        <v>332</v>
      </c>
      <c r="E5" s="429" t="s">
        <v>333</v>
      </c>
      <c r="F5" s="427" t="s">
        <v>334</v>
      </c>
    </row>
    <row r="6" spans="1:6" ht="37.5" customHeight="1" thickBot="1" x14ac:dyDescent="0.25">
      <c r="A6" s="1864" t="s">
        <v>250</v>
      </c>
      <c r="B6" s="2020"/>
      <c r="C6" s="1769">
        <f>SUM(C7:C12)</f>
        <v>389</v>
      </c>
      <c r="D6" s="1770">
        <v>19.303499160000001</v>
      </c>
      <c r="E6" s="1770">
        <v>12.99949333</v>
      </c>
      <c r="F6" s="579">
        <f>E6/D6</f>
        <v>0.67342678248392762</v>
      </c>
    </row>
    <row r="7" spans="1:6" ht="37.5" customHeight="1" thickTop="1" x14ac:dyDescent="0.2">
      <c r="A7" s="1852" t="s">
        <v>281</v>
      </c>
      <c r="B7" s="542" t="s">
        <v>252</v>
      </c>
      <c r="C7" s="1771">
        <v>53</v>
      </c>
      <c r="D7" s="1772">
        <v>18.24869258</v>
      </c>
      <c r="E7" s="1772">
        <v>13.128056539999999</v>
      </c>
      <c r="F7" s="580">
        <f>E7/D7</f>
        <v>0.71939710104974541</v>
      </c>
    </row>
    <row r="8" spans="1:6" ht="37.5" customHeight="1" x14ac:dyDescent="0.2">
      <c r="A8" s="1853"/>
      <c r="B8" s="545" t="s">
        <v>253</v>
      </c>
      <c r="C8" s="1773">
        <v>73</v>
      </c>
      <c r="D8" s="1774">
        <v>20.059225380000001</v>
      </c>
      <c r="E8" s="1774">
        <v>14.59748256</v>
      </c>
      <c r="F8" s="581">
        <f>E8/D8</f>
        <v>0.72771915582315472</v>
      </c>
    </row>
    <row r="9" spans="1:6" ht="37.5" customHeight="1" x14ac:dyDescent="0.2">
      <c r="A9" s="1853"/>
      <c r="B9" s="548" t="s">
        <v>282</v>
      </c>
      <c r="C9" s="1773">
        <v>28</v>
      </c>
      <c r="D9" s="1774">
        <v>17.99247956</v>
      </c>
      <c r="E9" s="1774">
        <v>11.780762940000001</v>
      </c>
      <c r="F9" s="581">
        <f>E9/D9</f>
        <v>0.65476039034610978</v>
      </c>
    </row>
    <row r="10" spans="1:6" ht="37.5" customHeight="1" x14ac:dyDescent="0.2">
      <c r="A10" s="1853"/>
      <c r="B10" s="548" t="s">
        <v>255</v>
      </c>
      <c r="C10" s="1773">
        <v>73</v>
      </c>
      <c r="D10" s="1774">
        <v>18.70374593</v>
      </c>
      <c r="E10" s="1774">
        <v>11.007003259999999</v>
      </c>
      <c r="F10" s="581">
        <f t="shared" ref="F10:F20" si="0">E10/D10</f>
        <v>0.5884919149989758</v>
      </c>
    </row>
    <row r="11" spans="1:6" ht="37.5" customHeight="1" x14ac:dyDescent="0.2">
      <c r="A11" s="1853"/>
      <c r="B11" s="545" t="s">
        <v>256</v>
      </c>
      <c r="C11" s="1773">
        <v>15</v>
      </c>
      <c r="D11" s="1774">
        <v>19.113919599999999</v>
      </c>
      <c r="E11" s="1774">
        <v>11.428241209999999</v>
      </c>
      <c r="F11" s="581">
        <f t="shared" si="0"/>
        <v>0.59790150053785929</v>
      </c>
    </row>
    <row r="12" spans="1:6" ht="37.5" customHeight="1" thickBot="1" x14ac:dyDescent="0.25">
      <c r="A12" s="1854"/>
      <c r="B12" s="549" t="s">
        <v>257</v>
      </c>
      <c r="C12" s="1769">
        <v>147</v>
      </c>
      <c r="D12" s="1770">
        <v>18.554382950000001</v>
      </c>
      <c r="E12" s="1770">
        <v>11.12612582</v>
      </c>
      <c r="F12" s="579">
        <f>E12/D12</f>
        <v>0.5996494655727691</v>
      </c>
    </row>
    <row r="13" spans="1:6" ht="37.5" customHeight="1" thickTop="1" x14ac:dyDescent="0.2">
      <c r="A13" s="1853" t="s">
        <v>283</v>
      </c>
      <c r="B13" s="551" t="s">
        <v>284</v>
      </c>
      <c r="C13" s="1775">
        <v>69</v>
      </c>
      <c r="D13" s="1776">
        <v>16.78262411</v>
      </c>
      <c r="E13" s="1776">
        <v>8.994680851</v>
      </c>
      <c r="F13" s="582">
        <f t="shared" si="0"/>
        <v>0.53595199368378155</v>
      </c>
    </row>
    <row r="14" spans="1:6" ht="37.5" customHeight="1" x14ac:dyDescent="0.2">
      <c r="A14" s="1853"/>
      <c r="B14" s="545" t="s">
        <v>285</v>
      </c>
      <c r="C14" s="1773">
        <v>167</v>
      </c>
      <c r="D14" s="1774">
        <v>17.325214590000002</v>
      </c>
      <c r="E14" s="1774">
        <v>10.245976389999999</v>
      </c>
      <c r="F14" s="583">
        <f t="shared" si="0"/>
        <v>0.59139102357288598</v>
      </c>
    </row>
    <row r="15" spans="1:6" ht="37.5" customHeight="1" x14ac:dyDescent="0.2">
      <c r="A15" s="1853"/>
      <c r="B15" s="545" t="s">
        <v>286</v>
      </c>
      <c r="C15" s="1773">
        <v>49</v>
      </c>
      <c r="D15" s="1774">
        <v>15.45449393</v>
      </c>
      <c r="E15" s="1774">
        <v>9.0341700399999993</v>
      </c>
      <c r="F15" s="583">
        <f t="shared" si="0"/>
        <v>0.58456589267300574</v>
      </c>
    </row>
    <row r="16" spans="1:6" ht="37.5" customHeight="1" x14ac:dyDescent="0.2">
      <c r="A16" s="1853"/>
      <c r="B16" s="545" t="s">
        <v>287</v>
      </c>
      <c r="C16" s="1773">
        <v>40</v>
      </c>
      <c r="D16" s="1774">
        <v>17.093823530000002</v>
      </c>
      <c r="E16" s="1774">
        <v>10.678411759999999</v>
      </c>
      <c r="F16" s="583">
        <f t="shared" si="0"/>
        <v>0.62469416168121628</v>
      </c>
    </row>
    <row r="17" spans="1:6" ht="37.5" customHeight="1" x14ac:dyDescent="0.2">
      <c r="A17" s="1853"/>
      <c r="B17" s="545" t="s">
        <v>288</v>
      </c>
      <c r="C17" s="1773">
        <v>25</v>
      </c>
      <c r="D17" s="1774">
        <v>17.494712549999999</v>
      </c>
      <c r="E17" s="1774">
        <v>11.970373479999999</v>
      </c>
      <c r="F17" s="583">
        <f t="shared" si="0"/>
        <v>0.68422807438468025</v>
      </c>
    </row>
    <row r="18" spans="1:6" ht="37.5" customHeight="1" thickBot="1" x14ac:dyDescent="0.25">
      <c r="A18" s="1853"/>
      <c r="B18" s="549" t="s">
        <v>289</v>
      </c>
      <c r="C18" s="1769">
        <v>39</v>
      </c>
      <c r="D18" s="1770">
        <v>20.017524359999999</v>
      </c>
      <c r="E18" s="1770">
        <v>13.72755961</v>
      </c>
      <c r="F18" s="584">
        <f t="shared" si="0"/>
        <v>0.68577709026951827</v>
      </c>
    </row>
    <row r="19" spans="1:6" ht="37.5" customHeight="1" thickTop="1" x14ac:dyDescent="0.2">
      <c r="A19" s="1853"/>
      <c r="B19" s="555" t="s">
        <v>290</v>
      </c>
      <c r="C19" s="1773">
        <f>C14+C15+C16+C17</f>
        <v>281</v>
      </c>
      <c r="D19" s="1776">
        <f>SUM(D14:D17)/4</f>
        <v>16.842061149999999</v>
      </c>
      <c r="E19" s="1776">
        <f>SUM(E14:E17)/4</f>
        <v>10.482232917499999</v>
      </c>
      <c r="F19" s="581">
        <f t="shared" si="0"/>
        <v>0.62238420963695407</v>
      </c>
    </row>
    <row r="20" spans="1:6" ht="37.5" customHeight="1" thickBot="1" x14ac:dyDescent="0.25">
      <c r="A20" s="1859"/>
      <c r="B20" s="556" t="s">
        <v>291</v>
      </c>
      <c r="C20" s="1777">
        <f>C15+C16+C17+C18</f>
        <v>153</v>
      </c>
      <c r="D20" s="1778">
        <f>SUM(D15:D18)/4</f>
        <v>17.515138592499998</v>
      </c>
      <c r="E20" s="1779">
        <f>SUM(E15:E18)/4</f>
        <v>11.3526287225</v>
      </c>
      <c r="F20" s="585">
        <f t="shared" si="0"/>
        <v>0.64816094160746229</v>
      </c>
    </row>
    <row r="25" spans="1:6" x14ac:dyDescent="0.2">
      <c r="A25" s="328"/>
      <c r="C25" s="586"/>
    </row>
    <row r="26" spans="1:6" x14ac:dyDescent="0.2">
      <c r="A26"/>
      <c r="C26" s="586"/>
    </row>
    <row r="27" spans="1:6" x14ac:dyDescent="0.2">
      <c r="C27" s="586"/>
    </row>
  </sheetData>
  <mergeCells count="5">
    <mergeCell ref="C4:F4"/>
    <mergeCell ref="A13:A20"/>
    <mergeCell ref="A6:B6"/>
    <mergeCell ref="A4:B5"/>
    <mergeCell ref="A7:A12"/>
  </mergeCells>
  <phoneticPr fontId="2"/>
  <printOptions horizontalCentered="1"/>
  <pageMargins left="0.86614173228346458" right="0.6692913385826772" top="0.98425196850393704" bottom="0.51181102362204722" header="0.51181102362204722" footer="0.19685039370078741"/>
  <pageSetup paperSize="9" firstPageNumber="2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F0"/>
    <pageSetUpPr fitToPage="1"/>
  </sheetPr>
  <dimension ref="A2:AI94"/>
  <sheetViews>
    <sheetView view="pageBreakPreview" zoomScaleNormal="100" zoomScaleSheetLayoutView="100" workbookViewId="0">
      <selection activeCell="D39" sqref="D39"/>
    </sheetView>
  </sheetViews>
  <sheetFormatPr defaultColWidth="9" defaultRowHeight="13.2" x14ac:dyDescent="0.2"/>
  <cols>
    <col min="1" max="1" width="8.6640625" style="19" customWidth="1"/>
    <col min="2" max="2" width="4.6640625" style="19" customWidth="1"/>
    <col min="3" max="3" width="18.109375" style="1" customWidth="1"/>
    <col min="4" max="4" width="9.33203125" style="1" customWidth="1"/>
    <col min="5" max="9" width="9" style="1"/>
    <col min="10" max="11" width="8.88671875" style="1" customWidth="1"/>
    <col min="12" max="14" width="9" style="1"/>
    <col min="15" max="16" width="9.6640625" style="1" customWidth="1"/>
    <col min="17" max="22" width="8.6640625" style="1" customWidth="1"/>
    <col min="23" max="42" width="4.6640625" style="1" customWidth="1"/>
    <col min="43" max="16384" width="9" style="1"/>
  </cols>
  <sheetData>
    <row r="2" spans="2:35" x14ac:dyDescent="0.2">
      <c r="B2" s="1" t="s">
        <v>335</v>
      </c>
    </row>
    <row r="3" spans="2:35" x14ac:dyDescent="0.2">
      <c r="B3" s="1"/>
    </row>
    <row r="4" spans="2:35" x14ac:dyDescent="0.2">
      <c r="B4" s="1"/>
    </row>
    <row r="5" spans="2:35" x14ac:dyDescent="0.2">
      <c r="B5" s="1"/>
      <c r="K5" s="42" t="s">
        <v>152</v>
      </c>
    </row>
    <row r="6" spans="2:35" x14ac:dyDescent="0.2">
      <c r="B6" s="1"/>
      <c r="K6" s="42" t="s">
        <v>293</v>
      </c>
    </row>
    <row r="7" spans="2:35" x14ac:dyDescent="0.2">
      <c r="B7" s="1"/>
      <c r="I7" s="70"/>
      <c r="K7" s="42" t="s">
        <v>314</v>
      </c>
    </row>
    <row r="8" spans="2:35" ht="13.8" thickBot="1" x14ac:dyDescent="0.25">
      <c r="B8" s="1" t="s">
        <v>277</v>
      </c>
      <c r="O8" s="2"/>
      <c r="P8" s="2" t="s">
        <v>315</v>
      </c>
    </row>
    <row r="9" spans="2:35" ht="15" customHeight="1" x14ac:dyDescent="0.2">
      <c r="B9" s="1969"/>
      <c r="C9" s="1969"/>
      <c r="D9" s="1856" t="s">
        <v>243</v>
      </c>
      <c r="E9" s="2030" t="s">
        <v>316</v>
      </c>
      <c r="F9" s="217"/>
      <c r="G9" s="217"/>
      <c r="H9" s="217"/>
      <c r="I9" s="217"/>
      <c r="J9" s="218"/>
      <c r="K9" s="218"/>
      <c r="L9" s="218"/>
      <c r="M9" s="218"/>
      <c r="N9" s="218"/>
      <c r="O9" s="2040" t="s">
        <v>317</v>
      </c>
      <c r="P9" s="2040" t="s">
        <v>296</v>
      </c>
    </row>
    <row r="10" spans="2:35" ht="15" customHeight="1" x14ac:dyDescent="0.2">
      <c r="B10" s="1969"/>
      <c r="C10" s="1969"/>
      <c r="D10" s="1857"/>
      <c r="E10" s="2031"/>
      <c r="F10" s="2034" t="s">
        <v>336</v>
      </c>
      <c r="G10" s="2034" t="s">
        <v>337</v>
      </c>
      <c r="H10" s="2034" t="s">
        <v>338</v>
      </c>
      <c r="I10" s="2034" t="s">
        <v>339</v>
      </c>
      <c r="J10" s="2034" t="s">
        <v>996</v>
      </c>
      <c r="K10" s="2034" t="s">
        <v>340</v>
      </c>
      <c r="L10" s="2037" t="s">
        <v>341</v>
      </c>
      <c r="M10" s="2037" t="s">
        <v>342</v>
      </c>
      <c r="N10" s="2037" t="s">
        <v>327</v>
      </c>
      <c r="O10" s="2041"/>
      <c r="P10" s="2041"/>
    </row>
    <row r="11" spans="2:35" ht="10.5" customHeight="1" x14ac:dyDescent="0.2">
      <c r="B11" s="1969"/>
      <c r="C11" s="1969"/>
      <c r="D11" s="1857"/>
      <c r="E11" s="2031"/>
      <c r="F11" s="2035"/>
      <c r="G11" s="2035"/>
      <c r="H11" s="2035"/>
      <c r="I11" s="2035"/>
      <c r="J11" s="2035"/>
      <c r="K11" s="2035"/>
      <c r="L11" s="2038"/>
      <c r="M11" s="2038"/>
      <c r="N11" s="2038"/>
      <c r="O11" s="2041"/>
      <c r="P11" s="2041"/>
    </row>
    <row r="12" spans="2:35" ht="59.25" customHeight="1" x14ac:dyDescent="0.2">
      <c r="B12" s="1969"/>
      <c r="C12" s="1969"/>
      <c r="D12" s="1960"/>
      <c r="E12" s="2032"/>
      <c r="F12" s="2036"/>
      <c r="G12" s="2036"/>
      <c r="H12" s="2036"/>
      <c r="I12" s="2036"/>
      <c r="J12" s="2036"/>
      <c r="K12" s="2036"/>
      <c r="L12" s="2039"/>
      <c r="M12" s="2039"/>
      <c r="N12" s="2039"/>
      <c r="O12" s="2042"/>
      <c r="P12" s="2042"/>
      <c r="R12" s="325"/>
      <c r="AI12" s="1" t="s">
        <v>249</v>
      </c>
    </row>
    <row r="13" spans="2:35" ht="18" customHeight="1" x14ac:dyDescent="0.2">
      <c r="B13" s="1953" t="s">
        <v>250</v>
      </c>
      <c r="C13" s="1978"/>
      <c r="D13" s="214">
        <v>425</v>
      </c>
      <c r="E13" s="59">
        <f>E16+E19+E22+E25+E28+E31</f>
        <v>333</v>
      </c>
      <c r="F13" s="9">
        <f>F16+F19+F22+F25+F28+F31</f>
        <v>76</v>
      </c>
      <c r="G13" s="9">
        <f>G16+G19+G22+G25+G28+G31</f>
        <v>98</v>
      </c>
      <c r="H13" s="9">
        <f>H16+H19+H22+H25+H28+H31</f>
        <v>26</v>
      </c>
      <c r="I13" s="9">
        <f t="shared" ref="I13:N13" si="0">I16+I19+I22+I25+I28+I31</f>
        <v>241</v>
      </c>
      <c r="J13" s="9">
        <f t="shared" si="0"/>
        <v>54</v>
      </c>
      <c r="K13" s="9">
        <f>K16+K19+K22+K25+K28+K31</f>
        <v>2</v>
      </c>
      <c r="L13" s="9">
        <f t="shared" si="0"/>
        <v>56</v>
      </c>
      <c r="M13" s="9">
        <f>M16+M19+M22+M25+M28+M31</f>
        <v>72</v>
      </c>
      <c r="N13" s="8">
        <f t="shared" si="0"/>
        <v>27</v>
      </c>
      <c r="O13" s="222">
        <f>O16+O19+O22+O25+O28+O31</f>
        <v>66</v>
      </c>
      <c r="P13" s="222">
        <f>P16+P19+P22+P25+P28+P31</f>
        <v>26</v>
      </c>
      <c r="R13" s="332"/>
    </row>
    <row r="14" spans="2:35" ht="18" customHeight="1" x14ac:dyDescent="0.2">
      <c r="B14" s="1955"/>
      <c r="C14" s="1979"/>
      <c r="D14" s="914"/>
      <c r="E14" s="560">
        <f>E13/D13</f>
        <v>0.78352941176470592</v>
      </c>
      <c r="F14" s="443">
        <f>F13/D13</f>
        <v>0.17882352941176471</v>
      </c>
      <c r="G14" s="443">
        <f>G13/D13</f>
        <v>0.23058823529411765</v>
      </c>
      <c r="H14" s="443">
        <f>H13/D13</f>
        <v>6.1176470588235297E-2</v>
      </c>
      <c r="I14" s="443">
        <f>I13/D13</f>
        <v>0.56705882352941173</v>
      </c>
      <c r="J14" s="443">
        <f>J13/D13</f>
        <v>0.12705882352941175</v>
      </c>
      <c r="K14" s="443">
        <f>K13/D13</f>
        <v>4.7058823529411761E-3</v>
      </c>
      <c r="L14" s="443">
        <f>L13/D13</f>
        <v>0.13176470588235295</v>
      </c>
      <c r="M14" s="443">
        <f>M13/D13</f>
        <v>0.16941176470588235</v>
      </c>
      <c r="N14" s="561">
        <f>N13/D13</f>
        <v>6.3529411764705876E-2</v>
      </c>
      <c r="O14" s="562">
        <f>O13/D13</f>
        <v>0.15529411764705883</v>
      </c>
      <c r="P14" s="562">
        <f>P13/D13</f>
        <v>6.1176470588235297E-2</v>
      </c>
      <c r="Q14" s="44"/>
      <c r="R14" s="332"/>
    </row>
    <row r="15" spans="2:35" ht="18" customHeight="1" thickBot="1" x14ac:dyDescent="0.25">
      <c r="B15" s="1957"/>
      <c r="C15" s="2023"/>
      <c r="D15" s="915"/>
      <c r="E15" s="564"/>
      <c r="F15" s="445">
        <f>F13/E13</f>
        <v>0.22822822822822822</v>
      </c>
      <c r="G15" s="445">
        <f>G13/E13</f>
        <v>0.29429429429429427</v>
      </c>
      <c r="H15" s="445">
        <f>H13/E13</f>
        <v>7.8078078078078081E-2</v>
      </c>
      <c r="I15" s="445">
        <f>I13/E13</f>
        <v>0.72372372372372373</v>
      </c>
      <c r="J15" s="445">
        <f>J13/E13</f>
        <v>0.16216216216216217</v>
      </c>
      <c r="K15" s="445">
        <f>K13/E13</f>
        <v>6.006006006006006E-3</v>
      </c>
      <c r="L15" s="445">
        <f>L13/E13</f>
        <v>0.16816816816816818</v>
      </c>
      <c r="M15" s="445">
        <f>M13/E13</f>
        <v>0.21621621621621623</v>
      </c>
      <c r="N15" s="587">
        <f>N13/E13</f>
        <v>8.1081081081081086E-2</v>
      </c>
      <c r="O15" s="566"/>
      <c r="P15" s="566"/>
      <c r="R15" s="332"/>
    </row>
    <row r="16" spans="2:35" ht="18" customHeight="1" thickTop="1" x14ac:dyDescent="0.2">
      <c r="B16" s="1852" t="s">
        <v>251</v>
      </c>
      <c r="C16" s="1959" t="s">
        <v>252</v>
      </c>
      <c r="D16" s="447">
        <v>54</v>
      </c>
      <c r="E16" s="1625">
        <f>D16-O16-P16</f>
        <v>43</v>
      </c>
      <c r="F16" s="1187">
        <v>8</v>
      </c>
      <c r="G16" s="1187">
        <v>16</v>
      </c>
      <c r="H16" s="1187">
        <v>3</v>
      </c>
      <c r="I16" s="1187">
        <v>28</v>
      </c>
      <c r="J16" s="1187">
        <v>8</v>
      </c>
      <c r="K16" s="1187">
        <v>0</v>
      </c>
      <c r="L16" s="1187">
        <v>9</v>
      </c>
      <c r="M16" s="1314">
        <v>7</v>
      </c>
      <c r="N16" s="1314">
        <v>1</v>
      </c>
      <c r="O16" s="1315">
        <v>11</v>
      </c>
      <c r="P16" s="1315">
        <v>0</v>
      </c>
      <c r="R16" s="332"/>
    </row>
    <row r="17" spans="2:18" ht="18" customHeight="1" x14ac:dyDescent="0.2">
      <c r="B17" s="1853"/>
      <c r="C17" s="1857"/>
      <c r="D17" s="459"/>
      <c r="E17" s="560">
        <f>E16/D16</f>
        <v>0.79629629629629628</v>
      </c>
      <c r="F17" s="443">
        <f>F16/D16</f>
        <v>0.14814814814814814</v>
      </c>
      <c r="G17" s="443">
        <f>G16/D16</f>
        <v>0.29629629629629628</v>
      </c>
      <c r="H17" s="443">
        <f>H16/D16</f>
        <v>5.5555555555555552E-2</v>
      </c>
      <c r="I17" s="443">
        <f>I16/D16</f>
        <v>0.51851851851851849</v>
      </c>
      <c r="J17" s="443">
        <f>J16/D16</f>
        <v>0.14814814814814814</v>
      </c>
      <c r="K17" s="443">
        <f>K16/D16</f>
        <v>0</v>
      </c>
      <c r="L17" s="443">
        <f>L16/D16</f>
        <v>0.16666666666666666</v>
      </c>
      <c r="M17" s="561">
        <f>M16/D16</f>
        <v>0.12962962962962962</v>
      </c>
      <c r="N17" s="561">
        <f>N16/D16</f>
        <v>1.8518518518518517E-2</v>
      </c>
      <c r="O17" s="562">
        <f>O16/D16</f>
        <v>0.20370370370370369</v>
      </c>
      <c r="P17" s="562">
        <f>P16/D16</f>
        <v>0</v>
      </c>
      <c r="Q17" s="44"/>
      <c r="R17" s="332"/>
    </row>
    <row r="18" spans="2:18" ht="18" customHeight="1" x14ac:dyDescent="0.2">
      <c r="B18" s="1853"/>
      <c r="C18" s="1960"/>
      <c r="D18" s="274"/>
      <c r="E18" s="564"/>
      <c r="F18" s="449">
        <f>F16/E16</f>
        <v>0.18604651162790697</v>
      </c>
      <c r="G18" s="449">
        <f>G16/E16</f>
        <v>0.37209302325581395</v>
      </c>
      <c r="H18" s="449">
        <f>H16/E16</f>
        <v>6.9767441860465115E-2</v>
      </c>
      <c r="I18" s="449">
        <f>I16/E16</f>
        <v>0.65116279069767447</v>
      </c>
      <c r="J18" s="449">
        <f>J16/E16</f>
        <v>0.18604651162790697</v>
      </c>
      <c r="K18" s="449">
        <f>K16/E16</f>
        <v>0</v>
      </c>
      <c r="L18" s="449">
        <f>L16/E16</f>
        <v>0.20930232558139536</v>
      </c>
      <c r="M18" s="588">
        <f>M16/E16</f>
        <v>0.16279069767441862</v>
      </c>
      <c r="N18" s="588">
        <f>N16/E16</f>
        <v>2.3255813953488372E-2</v>
      </c>
      <c r="O18" s="568"/>
      <c r="P18" s="568"/>
      <c r="R18" s="332"/>
    </row>
    <row r="19" spans="2:18" ht="18" customHeight="1" x14ac:dyDescent="0.2">
      <c r="B19" s="1853"/>
      <c r="C19" s="1856" t="s">
        <v>253</v>
      </c>
      <c r="D19" s="440">
        <v>76</v>
      </c>
      <c r="E19" s="1780">
        <f>D19-O19-P19</f>
        <v>64</v>
      </c>
      <c r="F19" s="1194">
        <v>10</v>
      </c>
      <c r="G19" s="1194">
        <v>18</v>
      </c>
      <c r="H19" s="1194">
        <v>4</v>
      </c>
      <c r="I19" s="1194">
        <v>50</v>
      </c>
      <c r="J19" s="1194">
        <v>9</v>
      </c>
      <c r="K19" s="1194">
        <v>0</v>
      </c>
      <c r="L19" s="1194">
        <v>11</v>
      </c>
      <c r="M19" s="1316">
        <v>8</v>
      </c>
      <c r="N19" s="1316">
        <v>5</v>
      </c>
      <c r="O19" s="1317">
        <v>10</v>
      </c>
      <c r="P19" s="1317">
        <v>2</v>
      </c>
      <c r="R19" s="332"/>
    </row>
    <row r="20" spans="2:18" ht="18" customHeight="1" x14ac:dyDescent="0.2">
      <c r="B20" s="1853"/>
      <c r="C20" s="1857"/>
      <c r="D20" s="459"/>
      <c r="E20" s="560">
        <f>E19/D19</f>
        <v>0.84210526315789469</v>
      </c>
      <c r="F20" s="443">
        <f>F19/D19</f>
        <v>0.13157894736842105</v>
      </c>
      <c r="G20" s="443">
        <f>G19/D19</f>
        <v>0.23684210526315788</v>
      </c>
      <c r="H20" s="443">
        <f>H19/D19</f>
        <v>5.2631578947368418E-2</v>
      </c>
      <c r="I20" s="443">
        <f>I19/D19</f>
        <v>0.65789473684210531</v>
      </c>
      <c r="J20" s="443">
        <f>J19/D19</f>
        <v>0.11842105263157894</v>
      </c>
      <c r="K20" s="443">
        <f>K19/D19</f>
        <v>0</v>
      </c>
      <c r="L20" s="443">
        <f>L19/D19</f>
        <v>0.14473684210526316</v>
      </c>
      <c r="M20" s="561">
        <f>M19/D19</f>
        <v>0.10526315789473684</v>
      </c>
      <c r="N20" s="561">
        <f>N19/D19</f>
        <v>6.5789473684210523E-2</v>
      </c>
      <c r="O20" s="562">
        <f>O19/D19</f>
        <v>0.13157894736842105</v>
      </c>
      <c r="P20" s="562">
        <f>P19/D19</f>
        <v>2.6315789473684209E-2</v>
      </c>
      <c r="Q20" s="44"/>
      <c r="R20" s="332"/>
    </row>
    <row r="21" spans="2:18" ht="18" customHeight="1" x14ac:dyDescent="0.2">
      <c r="B21" s="1853"/>
      <c r="C21" s="1960"/>
      <c r="D21" s="938"/>
      <c r="E21" s="567"/>
      <c r="F21" s="449">
        <f>F19/E19</f>
        <v>0.15625</v>
      </c>
      <c r="G21" s="449">
        <f>G19/E19</f>
        <v>0.28125</v>
      </c>
      <c r="H21" s="449">
        <f>H19/E19</f>
        <v>6.25E-2</v>
      </c>
      <c r="I21" s="449">
        <f>I19/E19</f>
        <v>0.78125</v>
      </c>
      <c r="J21" s="449">
        <f>J19/E19</f>
        <v>0.140625</v>
      </c>
      <c r="K21" s="449">
        <f>K19/E19</f>
        <v>0</v>
      </c>
      <c r="L21" s="449">
        <f>L19/E19</f>
        <v>0.171875</v>
      </c>
      <c r="M21" s="588">
        <f>M19/E19</f>
        <v>0.125</v>
      </c>
      <c r="N21" s="588">
        <f>N19/E19</f>
        <v>7.8125E-2</v>
      </c>
      <c r="O21" s="568"/>
      <c r="P21" s="568"/>
      <c r="R21" s="332"/>
    </row>
    <row r="22" spans="2:18" ht="18" customHeight="1" x14ac:dyDescent="0.2">
      <c r="B22" s="1853"/>
      <c r="C22" s="1856" t="s">
        <v>254</v>
      </c>
      <c r="D22" s="451">
        <v>28</v>
      </c>
      <c r="E22" s="1780">
        <f>D22-O22-P22</f>
        <v>25</v>
      </c>
      <c r="F22" s="1194">
        <v>6</v>
      </c>
      <c r="G22" s="1194">
        <v>13</v>
      </c>
      <c r="H22" s="1194">
        <v>1</v>
      </c>
      <c r="I22" s="1194">
        <v>13</v>
      </c>
      <c r="J22" s="1194">
        <v>1</v>
      </c>
      <c r="K22" s="1194">
        <v>1</v>
      </c>
      <c r="L22" s="1194">
        <v>5</v>
      </c>
      <c r="M22" s="1316">
        <v>3</v>
      </c>
      <c r="N22" s="1316">
        <v>2</v>
      </c>
      <c r="O22" s="1317">
        <v>3</v>
      </c>
      <c r="P22" s="1317">
        <v>0</v>
      </c>
      <c r="R22" s="332"/>
    </row>
    <row r="23" spans="2:18" ht="18" customHeight="1" x14ac:dyDescent="0.2">
      <c r="B23" s="1853"/>
      <c r="C23" s="1857"/>
      <c r="D23" s="459"/>
      <c r="E23" s="560">
        <f>E22/D22</f>
        <v>0.8928571428571429</v>
      </c>
      <c r="F23" s="443">
        <f>F22/D22</f>
        <v>0.21428571428571427</v>
      </c>
      <c r="G23" s="443">
        <f>G22/D22</f>
        <v>0.4642857142857143</v>
      </c>
      <c r="H23" s="443">
        <f>H22/D22</f>
        <v>3.5714285714285712E-2</v>
      </c>
      <c r="I23" s="443">
        <f>I22/D22</f>
        <v>0.4642857142857143</v>
      </c>
      <c r="J23" s="443">
        <f>J22/D22</f>
        <v>3.5714285714285712E-2</v>
      </c>
      <c r="K23" s="443">
        <f>K22/D22</f>
        <v>3.5714285714285712E-2</v>
      </c>
      <c r="L23" s="443">
        <f>L22/D22</f>
        <v>0.17857142857142858</v>
      </c>
      <c r="M23" s="561">
        <f>M22/D22</f>
        <v>0.10714285714285714</v>
      </c>
      <c r="N23" s="561">
        <f>N22/D22</f>
        <v>7.1428571428571425E-2</v>
      </c>
      <c r="O23" s="562">
        <f>O22/D22</f>
        <v>0.10714285714285714</v>
      </c>
      <c r="P23" s="562">
        <f>P22/D22</f>
        <v>0</v>
      </c>
      <c r="Q23" s="44"/>
      <c r="R23" s="332"/>
    </row>
    <row r="24" spans="2:18" ht="18" customHeight="1" x14ac:dyDescent="0.2">
      <c r="B24" s="1853"/>
      <c r="C24" s="1960"/>
      <c r="D24" s="938"/>
      <c r="E24" s="567"/>
      <c r="F24" s="449">
        <f>F22/E22</f>
        <v>0.24</v>
      </c>
      <c r="G24" s="449">
        <f>G22/E22</f>
        <v>0.52</v>
      </c>
      <c r="H24" s="449">
        <f>H22/E22</f>
        <v>0.04</v>
      </c>
      <c r="I24" s="449">
        <f>I22/E22</f>
        <v>0.52</v>
      </c>
      <c r="J24" s="449">
        <f>J22/E22</f>
        <v>0.04</v>
      </c>
      <c r="K24" s="449">
        <f>K22/E22</f>
        <v>0.04</v>
      </c>
      <c r="L24" s="449">
        <f>L22/E22</f>
        <v>0.2</v>
      </c>
      <c r="M24" s="588">
        <f>M22/E22</f>
        <v>0.12</v>
      </c>
      <c r="N24" s="588">
        <f>N22/E22</f>
        <v>0.08</v>
      </c>
      <c r="O24" s="568"/>
      <c r="P24" s="568"/>
      <c r="R24" s="332"/>
    </row>
    <row r="25" spans="2:18" ht="18" customHeight="1" x14ac:dyDescent="0.2">
      <c r="B25" s="1853"/>
      <c r="C25" s="1856" t="s">
        <v>255</v>
      </c>
      <c r="D25" s="451">
        <v>89</v>
      </c>
      <c r="E25" s="1780">
        <f>D25-O25-P25</f>
        <v>63</v>
      </c>
      <c r="F25" s="1194">
        <v>15</v>
      </c>
      <c r="G25" s="1194">
        <v>16</v>
      </c>
      <c r="H25" s="1194">
        <v>10</v>
      </c>
      <c r="I25" s="1194">
        <v>41</v>
      </c>
      <c r="J25" s="1194">
        <v>11</v>
      </c>
      <c r="K25" s="1194">
        <v>0</v>
      </c>
      <c r="L25" s="1194">
        <v>4</v>
      </c>
      <c r="M25" s="1316">
        <v>14</v>
      </c>
      <c r="N25" s="1316">
        <v>5</v>
      </c>
      <c r="O25" s="1317">
        <v>14</v>
      </c>
      <c r="P25" s="1317">
        <v>12</v>
      </c>
      <c r="R25" s="332"/>
    </row>
    <row r="26" spans="2:18" ht="18" customHeight="1" x14ac:dyDescent="0.2">
      <c r="B26" s="1853"/>
      <c r="C26" s="1857"/>
      <c r="D26" s="459"/>
      <c r="E26" s="560">
        <f>E25/D25</f>
        <v>0.7078651685393258</v>
      </c>
      <c r="F26" s="443">
        <f>F25/D25</f>
        <v>0.16853932584269662</v>
      </c>
      <c r="G26" s="443">
        <f>G25/D25</f>
        <v>0.1797752808988764</v>
      </c>
      <c r="H26" s="443">
        <f>H25/D25</f>
        <v>0.11235955056179775</v>
      </c>
      <c r="I26" s="443">
        <f>I25/D25</f>
        <v>0.4606741573033708</v>
      </c>
      <c r="J26" s="443">
        <f>J25/D25</f>
        <v>0.12359550561797752</v>
      </c>
      <c r="K26" s="443">
        <f>K25/D25</f>
        <v>0</v>
      </c>
      <c r="L26" s="443">
        <f>L25/D25</f>
        <v>4.49438202247191E-2</v>
      </c>
      <c r="M26" s="561">
        <f>M25/D25</f>
        <v>0.15730337078651685</v>
      </c>
      <c r="N26" s="561">
        <f>N25/D25</f>
        <v>5.6179775280898875E-2</v>
      </c>
      <c r="O26" s="562">
        <f>O25/D25</f>
        <v>0.15730337078651685</v>
      </c>
      <c r="P26" s="562">
        <f>P25/D25</f>
        <v>0.1348314606741573</v>
      </c>
      <c r="Q26" s="44"/>
      <c r="R26" s="332"/>
    </row>
    <row r="27" spans="2:18" ht="18" customHeight="1" x14ac:dyDescent="0.2">
      <c r="B27" s="1853"/>
      <c r="C27" s="1960"/>
      <c r="D27" s="938"/>
      <c r="E27" s="567"/>
      <c r="F27" s="449">
        <f>F25/E25</f>
        <v>0.23809523809523808</v>
      </c>
      <c r="G27" s="449">
        <f>G25/E25</f>
        <v>0.25396825396825395</v>
      </c>
      <c r="H27" s="449">
        <f>H25/E25</f>
        <v>0.15873015873015872</v>
      </c>
      <c r="I27" s="449">
        <f>I25/E25</f>
        <v>0.65079365079365081</v>
      </c>
      <c r="J27" s="449">
        <f>J25/E25</f>
        <v>0.17460317460317459</v>
      </c>
      <c r="K27" s="449">
        <f>K25/E25</f>
        <v>0</v>
      </c>
      <c r="L27" s="449">
        <f>L25/E25</f>
        <v>6.3492063492063489E-2</v>
      </c>
      <c r="M27" s="588">
        <f>M25/E25</f>
        <v>0.22222222222222221</v>
      </c>
      <c r="N27" s="588">
        <f>N25/E25</f>
        <v>7.9365079365079361E-2</v>
      </c>
      <c r="O27" s="568"/>
      <c r="P27" s="568"/>
      <c r="R27" s="332"/>
    </row>
    <row r="28" spans="2:18" ht="18" customHeight="1" x14ac:dyDescent="0.2">
      <c r="B28" s="1853"/>
      <c r="C28" s="1856" t="s">
        <v>256</v>
      </c>
      <c r="D28" s="451">
        <v>16</v>
      </c>
      <c r="E28" s="1780">
        <f>D28-O28-P28</f>
        <v>16</v>
      </c>
      <c r="F28" s="1199">
        <v>7</v>
      </c>
      <c r="G28" s="1199">
        <v>5</v>
      </c>
      <c r="H28" s="1199">
        <v>2</v>
      </c>
      <c r="I28" s="1199">
        <v>13</v>
      </c>
      <c r="J28" s="1199">
        <v>5</v>
      </c>
      <c r="K28" s="1199">
        <v>0</v>
      </c>
      <c r="L28" s="1199">
        <v>5</v>
      </c>
      <c r="M28" s="1318">
        <v>7</v>
      </c>
      <c r="N28" s="1318">
        <v>3</v>
      </c>
      <c r="O28" s="1313">
        <v>0</v>
      </c>
      <c r="P28" s="1313">
        <v>0</v>
      </c>
      <c r="R28" s="332"/>
    </row>
    <row r="29" spans="2:18" ht="18" customHeight="1" x14ac:dyDescent="0.2">
      <c r="B29" s="1853"/>
      <c r="C29" s="1857"/>
      <c r="D29" s="459"/>
      <c r="E29" s="560">
        <f>E28/D28</f>
        <v>1</v>
      </c>
      <c r="F29" s="443">
        <f>F28/D28</f>
        <v>0.4375</v>
      </c>
      <c r="G29" s="443">
        <f>G28/D28</f>
        <v>0.3125</v>
      </c>
      <c r="H29" s="443">
        <f>H28/D28</f>
        <v>0.125</v>
      </c>
      <c r="I29" s="443">
        <f>I28/D28</f>
        <v>0.8125</v>
      </c>
      <c r="J29" s="443">
        <f>J28/D28</f>
        <v>0.3125</v>
      </c>
      <c r="K29" s="443">
        <f>K28/D28</f>
        <v>0</v>
      </c>
      <c r="L29" s="443">
        <f>L28/D28</f>
        <v>0.3125</v>
      </c>
      <c r="M29" s="561">
        <f>M28/D28</f>
        <v>0.4375</v>
      </c>
      <c r="N29" s="561">
        <f>N28/D28</f>
        <v>0.1875</v>
      </c>
      <c r="O29" s="562">
        <f>O28/D28</f>
        <v>0</v>
      </c>
      <c r="P29" s="562">
        <f>P28/D28</f>
        <v>0</v>
      </c>
      <c r="Q29" s="44"/>
      <c r="R29" s="332"/>
    </row>
    <row r="30" spans="2:18" ht="18" customHeight="1" x14ac:dyDescent="0.2">
      <c r="B30" s="1853"/>
      <c r="C30" s="1960"/>
      <c r="D30" s="938"/>
      <c r="E30" s="567"/>
      <c r="F30" s="449">
        <f>F28/E28</f>
        <v>0.4375</v>
      </c>
      <c r="G30" s="449">
        <f>G28/E28</f>
        <v>0.3125</v>
      </c>
      <c r="H30" s="449">
        <f>H28/E28</f>
        <v>0.125</v>
      </c>
      <c r="I30" s="449">
        <f>I28/E28</f>
        <v>0.8125</v>
      </c>
      <c r="J30" s="449">
        <f>J28/E28</f>
        <v>0.3125</v>
      </c>
      <c r="K30" s="449">
        <f>K28/E28</f>
        <v>0</v>
      </c>
      <c r="L30" s="449">
        <f>L28/E28</f>
        <v>0.3125</v>
      </c>
      <c r="M30" s="588">
        <f>M28/E28</f>
        <v>0.4375</v>
      </c>
      <c r="N30" s="588">
        <f>N28/E28</f>
        <v>0.1875</v>
      </c>
      <c r="O30" s="568"/>
      <c r="P30" s="568"/>
      <c r="R30" s="332"/>
    </row>
    <row r="31" spans="2:18" ht="18" customHeight="1" x14ac:dyDescent="0.2">
      <c r="B31" s="1853"/>
      <c r="C31" s="1856" t="s">
        <v>257</v>
      </c>
      <c r="D31" s="451">
        <v>162</v>
      </c>
      <c r="E31" s="1780">
        <f>D31-O31-P31</f>
        <v>122</v>
      </c>
      <c r="F31" s="1194">
        <v>30</v>
      </c>
      <c r="G31" s="1194">
        <v>30</v>
      </c>
      <c r="H31" s="1194">
        <v>6</v>
      </c>
      <c r="I31" s="1194">
        <v>96</v>
      </c>
      <c r="J31" s="1194">
        <v>20</v>
      </c>
      <c r="K31" s="1194">
        <v>1</v>
      </c>
      <c r="L31" s="1194">
        <v>22</v>
      </c>
      <c r="M31" s="1316">
        <v>33</v>
      </c>
      <c r="N31" s="1316">
        <v>11</v>
      </c>
      <c r="O31" s="1317">
        <v>28</v>
      </c>
      <c r="P31" s="1317">
        <v>12</v>
      </c>
      <c r="R31" s="332"/>
    </row>
    <row r="32" spans="2:18" ht="18" customHeight="1" x14ac:dyDescent="0.2">
      <c r="B32" s="1853"/>
      <c r="C32" s="1857"/>
      <c r="D32" s="459"/>
      <c r="E32" s="560">
        <f>E31/D31</f>
        <v>0.75308641975308643</v>
      </c>
      <c r="F32" s="443">
        <f>F31/D31</f>
        <v>0.18518518518518517</v>
      </c>
      <c r="G32" s="443">
        <f>G31/D31</f>
        <v>0.18518518518518517</v>
      </c>
      <c r="H32" s="443">
        <f>H31/D31</f>
        <v>3.7037037037037035E-2</v>
      </c>
      <c r="I32" s="443">
        <f>I31/D31</f>
        <v>0.59259259259259256</v>
      </c>
      <c r="J32" s="443">
        <f>J31/D31</f>
        <v>0.12345679012345678</v>
      </c>
      <c r="K32" s="443">
        <f>K31/D31</f>
        <v>6.1728395061728392E-3</v>
      </c>
      <c r="L32" s="443">
        <f>L31/D31</f>
        <v>0.13580246913580246</v>
      </c>
      <c r="M32" s="561">
        <f>M31/D31</f>
        <v>0.20370370370370369</v>
      </c>
      <c r="N32" s="561">
        <f>N31/D31</f>
        <v>6.7901234567901231E-2</v>
      </c>
      <c r="O32" s="562">
        <f>O31/D31</f>
        <v>0.1728395061728395</v>
      </c>
      <c r="P32" s="562">
        <f>P31/D31</f>
        <v>7.407407407407407E-2</v>
      </c>
      <c r="Q32" s="44"/>
      <c r="R32" s="332"/>
    </row>
    <row r="33" spans="2:18" ht="18" customHeight="1" thickBot="1" x14ac:dyDescent="0.25">
      <c r="B33" s="1854"/>
      <c r="C33" s="1949"/>
      <c r="D33" s="939"/>
      <c r="E33" s="569"/>
      <c r="F33" s="453">
        <f>F31/E31</f>
        <v>0.24590163934426229</v>
      </c>
      <c r="G33" s="453">
        <f>G31/E31</f>
        <v>0.24590163934426229</v>
      </c>
      <c r="H33" s="453">
        <f>H31/E31</f>
        <v>4.9180327868852458E-2</v>
      </c>
      <c r="I33" s="453">
        <f>I31/E31</f>
        <v>0.78688524590163933</v>
      </c>
      <c r="J33" s="453">
        <f>J31/E31</f>
        <v>0.16393442622950818</v>
      </c>
      <c r="K33" s="453">
        <f>K31/E31</f>
        <v>8.1967213114754103E-3</v>
      </c>
      <c r="L33" s="453">
        <f>L31/E31</f>
        <v>0.18032786885245902</v>
      </c>
      <c r="M33" s="570">
        <f>M31/E31</f>
        <v>0.27049180327868855</v>
      </c>
      <c r="N33" s="570">
        <f>N31/E31</f>
        <v>9.0163934426229511E-2</v>
      </c>
      <c r="O33" s="571"/>
      <c r="P33" s="571"/>
      <c r="R33" s="332"/>
    </row>
    <row r="34" spans="2:18" ht="18" customHeight="1" thickTop="1" x14ac:dyDescent="0.2">
      <c r="B34" s="1852" t="s">
        <v>258</v>
      </c>
      <c r="C34" s="1959" t="s">
        <v>259</v>
      </c>
      <c r="D34" s="451">
        <v>87</v>
      </c>
      <c r="E34" s="1780">
        <f>D34-O34-P34</f>
        <v>44</v>
      </c>
      <c r="F34" s="1194">
        <v>9</v>
      </c>
      <c r="G34" s="1194">
        <v>10</v>
      </c>
      <c r="H34" s="1194">
        <v>3</v>
      </c>
      <c r="I34" s="1194">
        <v>26</v>
      </c>
      <c r="J34" s="1194">
        <v>3</v>
      </c>
      <c r="K34" s="1194">
        <v>0</v>
      </c>
      <c r="L34" s="1194">
        <v>7</v>
      </c>
      <c r="M34" s="1316">
        <v>11</v>
      </c>
      <c r="N34" s="1316">
        <v>1</v>
      </c>
      <c r="O34" s="1317">
        <v>30</v>
      </c>
      <c r="P34" s="1317">
        <v>13</v>
      </c>
      <c r="R34" s="332"/>
    </row>
    <row r="35" spans="2:18" ht="18" customHeight="1" x14ac:dyDescent="0.2">
      <c r="B35" s="1853"/>
      <c r="C35" s="1857"/>
      <c r="D35" s="459"/>
      <c r="E35" s="560">
        <f>E34/D34</f>
        <v>0.50574712643678166</v>
      </c>
      <c r="F35" s="443">
        <f>F34/D34</f>
        <v>0.10344827586206896</v>
      </c>
      <c r="G35" s="443">
        <f>G34/D34</f>
        <v>0.11494252873563218</v>
      </c>
      <c r="H35" s="443">
        <f>H34/D34</f>
        <v>3.4482758620689655E-2</v>
      </c>
      <c r="I35" s="443">
        <f>I34/D34</f>
        <v>0.2988505747126437</v>
      </c>
      <c r="J35" s="443">
        <f>J34/D34</f>
        <v>3.4482758620689655E-2</v>
      </c>
      <c r="K35" s="443">
        <f>K34/D34</f>
        <v>0</v>
      </c>
      <c r="L35" s="443">
        <f>L34/D34</f>
        <v>8.0459770114942528E-2</v>
      </c>
      <c r="M35" s="561">
        <f>M34/D34</f>
        <v>0.12643678160919541</v>
      </c>
      <c r="N35" s="561">
        <f>N34/D34</f>
        <v>1.1494252873563218E-2</v>
      </c>
      <c r="O35" s="562">
        <f>O34/D34</f>
        <v>0.34482758620689657</v>
      </c>
      <c r="P35" s="562">
        <f>P34/D34</f>
        <v>0.14942528735632185</v>
      </c>
      <c r="Q35" s="44"/>
      <c r="R35" s="332"/>
    </row>
    <row r="36" spans="2:18" ht="18" customHeight="1" x14ac:dyDescent="0.2">
      <c r="B36" s="1853"/>
      <c r="C36" s="1960"/>
      <c r="D36" s="938"/>
      <c r="E36" s="567"/>
      <c r="F36" s="449">
        <f>F34/E34</f>
        <v>0.20454545454545456</v>
      </c>
      <c r="G36" s="449">
        <f>G34/E34</f>
        <v>0.22727272727272727</v>
      </c>
      <c r="H36" s="449">
        <f>H34/E34</f>
        <v>6.8181818181818177E-2</v>
      </c>
      <c r="I36" s="449">
        <f>I34/E34</f>
        <v>0.59090909090909094</v>
      </c>
      <c r="J36" s="449">
        <f>J34/E34</f>
        <v>6.8181818181818177E-2</v>
      </c>
      <c r="K36" s="449">
        <f>K34/E34</f>
        <v>0</v>
      </c>
      <c r="L36" s="449">
        <f>L34/E34</f>
        <v>0.15909090909090909</v>
      </c>
      <c r="M36" s="588">
        <f>M34/E34</f>
        <v>0.25</v>
      </c>
      <c r="N36" s="588">
        <f>N34/E34</f>
        <v>2.2727272727272728E-2</v>
      </c>
      <c r="O36" s="568"/>
      <c r="P36" s="568"/>
      <c r="R36" s="332"/>
    </row>
    <row r="37" spans="2:18" ht="18" customHeight="1" x14ac:dyDescent="0.2">
      <c r="B37" s="1853"/>
      <c r="C37" s="1856" t="s">
        <v>260</v>
      </c>
      <c r="D37" s="451">
        <v>181</v>
      </c>
      <c r="E37" s="1780">
        <f>D37-O37-P37</f>
        <v>145</v>
      </c>
      <c r="F37" s="1194">
        <v>34</v>
      </c>
      <c r="G37" s="1194">
        <v>45</v>
      </c>
      <c r="H37" s="1194">
        <v>12</v>
      </c>
      <c r="I37" s="1194">
        <v>101</v>
      </c>
      <c r="J37" s="1194">
        <v>21</v>
      </c>
      <c r="K37" s="1194">
        <v>1</v>
      </c>
      <c r="L37" s="1194">
        <v>13</v>
      </c>
      <c r="M37" s="1316">
        <v>33</v>
      </c>
      <c r="N37" s="1316">
        <v>15</v>
      </c>
      <c r="O37" s="1317">
        <v>24</v>
      </c>
      <c r="P37" s="1317">
        <v>12</v>
      </c>
      <c r="R37" s="332"/>
    </row>
    <row r="38" spans="2:18" ht="18" customHeight="1" x14ac:dyDescent="0.2">
      <c r="B38" s="1853"/>
      <c r="C38" s="1857"/>
      <c r="D38" s="459"/>
      <c r="E38" s="560">
        <f>E37/D37</f>
        <v>0.80110497237569056</v>
      </c>
      <c r="F38" s="443">
        <f>F37/D37</f>
        <v>0.18784530386740331</v>
      </c>
      <c r="G38" s="443">
        <f>G37/D37</f>
        <v>0.24861878453038674</v>
      </c>
      <c r="H38" s="443">
        <f>H37/D37</f>
        <v>6.6298342541436461E-2</v>
      </c>
      <c r="I38" s="443">
        <f>I37/D37</f>
        <v>0.55801104972375692</v>
      </c>
      <c r="J38" s="443">
        <f>J37/D37</f>
        <v>0.11602209944751381</v>
      </c>
      <c r="K38" s="443">
        <f>K37/D37</f>
        <v>5.5248618784530384E-3</v>
      </c>
      <c r="L38" s="443">
        <f>L37/D37</f>
        <v>7.18232044198895E-2</v>
      </c>
      <c r="M38" s="561">
        <f>M37/D37</f>
        <v>0.18232044198895028</v>
      </c>
      <c r="N38" s="561">
        <f>N37/D37</f>
        <v>8.2872928176795577E-2</v>
      </c>
      <c r="O38" s="562">
        <f>O37/D37</f>
        <v>0.13259668508287292</v>
      </c>
      <c r="P38" s="562">
        <f>P37/D37</f>
        <v>6.6298342541436461E-2</v>
      </c>
      <c r="Q38" s="44"/>
      <c r="R38" s="332"/>
    </row>
    <row r="39" spans="2:18" ht="18" customHeight="1" x14ac:dyDescent="0.2">
      <c r="B39" s="1853"/>
      <c r="C39" s="1960"/>
      <c r="D39" s="938"/>
      <c r="E39" s="567"/>
      <c r="F39" s="449">
        <f>F37/E37</f>
        <v>0.23448275862068965</v>
      </c>
      <c r="G39" s="449">
        <f>G37/E37</f>
        <v>0.31034482758620691</v>
      </c>
      <c r="H39" s="449">
        <f>H37/E37</f>
        <v>8.2758620689655171E-2</v>
      </c>
      <c r="I39" s="449">
        <f>I37/E37</f>
        <v>0.69655172413793098</v>
      </c>
      <c r="J39" s="449">
        <f>J37/E37</f>
        <v>0.14482758620689656</v>
      </c>
      <c r="K39" s="449">
        <f>K37/D37</f>
        <v>5.5248618784530384E-3</v>
      </c>
      <c r="L39" s="449">
        <f>L37/E37</f>
        <v>8.9655172413793102E-2</v>
      </c>
      <c r="M39" s="588">
        <f>M37/E37</f>
        <v>0.22758620689655173</v>
      </c>
      <c r="N39" s="588">
        <f>N37/E37</f>
        <v>0.10344827586206896</v>
      </c>
      <c r="O39" s="568"/>
      <c r="P39" s="568"/>
      <c r="R39" s="332"/>
    </row>
    <row r="40" spans="2:18" ht="18" customHeight="1" x14ac:dyDescent="0.2">
      <c r="B40" s="1853"/>
      <c r="C40" s="1856" t="s">
        <v>261</v>
      </c>
      <c r="D40" s="451">
        <v>50</v>
      </c>
      <c r="E40" s="1780">
        <f>D40-O40-P40</f>
        <v>40</v>
      </c>
      <c r="F40" s="1199">
        <v>9</v>
      </c>
      <c r="G40" s="1199">
        <v>10</v>
      </c>
      <c r="H40" s="1199">
        <v>3</v>
      </c>
      <c r="I40" s="1199">
        <v>32</v>
      </c>
      <c r="J40" s="1199">
        <v>7</v>
      </c>
      <c r="K40" s="1199">
        <v>0</v>
      </c>
      <c r="L40" s="1199">
        <v>7</v>
      </c>
      <c r="M40" s="1318">
        <v>7</v>
      </c>
      <c r="N40" s="1318">
        <v>3</v>
      </c>
      <c r="O40" s="1313">
        <v>9</v>
      </c>
      <c r="P40" s="1313">
        <v>1</v>
      </c>
      <c r="R40" s="332"/>
    </row>
    <row r="41" spans="2:18" ht="18" customHeight="1" x14ac:dyDescent="0.2">
      <c r="B41" s="1853"/>
      <c r="C41" s="1857"/>
      <c r="D41" s="459"/>
      <c r="E41" s="560">
        <f>E40/D40</f>
        <v>0.8</v>
      </c>
      <c r="F41" s="443">
        <f>F40/D40</f>
        <v>0.18</v>
      </c>
      <c r="G41" s="443">
        <f>G40/D40</f>
        <v>0.2</v>
      </c>
      <c r="H41" s="443">
        <f>H40/D40</f>
        <v>0.06</v>
      </c>
      <c r="I41" s="443">
        <f>I40/D40</f>
        <v>0.64</v>
      </c>
      <c r="J41" s="443">
        <f>J40/D40</f>
        <v>0.14000000000000001</v>
      </c>
      <c r="K41" s="443">
        <f>K40/D40</f>
        <v>0</v>
      </c>
      <c r="L41" s="443">
        <f>L40/D40</f>
        <v>0.14000000000000001</v>
      </c>
      <c r="M41" s="561">
        <f>M40/D40</f>
        <v>0.14000000000000001</v>
      </c>
      <c r="N41" s="561">
        <f>N40/D40</f>
        <v>0.06</v>
      </c>
      <c r="O41" s="562">
        <f>O40/D40</f>
        <v>0.18</v>
      </c>
      <c r="P41" s="562">
        <f>P40/D40</f>
        <v>0.02</v>
      </c>
      <c r="Q41" s="44"/>
      <c r="R41" s="332"/>
    </row>
    <row r="42" spans="2:18" ht="18" customHeight="1" x14ac:dyDescent="0.2">
      <c r="B42" s="1853"/>
      <c r="C42" s="1960"/>
      <c r="D42" s="938"/>
      <c r="E42" s="567"/>
      <c r="F42" s="449">
        <f>F40/E40</f>
        <v>0.22500000000000001</v>
      </c>
      <c r="G42" s="449">
        <f>G40/E40</f>
        <v>0.25</v>
      </c>
      <c r="H42" s="449">
        <f>H40/E40</f>
        <v>7.4999999999999997E-2</v>
      </c>
      <c r="I42" s="449">
        <f>I40/E40</f>
        <v>0.8</v>
      </c>
      <c r="J42" s="449">
        <f>J40/E40</f>
        <v>0.17499999999999999</v>
      </c>
      <c r="K42" s="449">
        <f>K40/E40</f>
        <v>0</v>
      </c>
      <c r="L42" s="449">
        <f>L40/E40</f>
        <v>0.17499999999999999</v>
      </c>
      <c r="M42" s="588">
        <f>M40/E40</f>
        <v>0.17499999999999999</v>
      </c>
      <c r="N42" s="588">
        <f>N40/E40</f>
        <v>7.4999999999999997E-2</v>
      </c>
      <c r="O42" s="568"/>
      <c r="P42" s="568"/>
      <c r="R42" s="332"/>
    </row>
    <row r="43" spans="2:18" ht="18" customHeight="1" x14ac:dyDescent="0.2">
      <c r="B43" s="1853"/>
      <c r="C43" s="1856" t="s">
        <v>262</v>
      </c>
      <c r="D43" s="451">
        <v>40</v>
      </c>
      <c r="E43" s="1780">
        <f>D43-O43-P43</f>
        <v>38</v>
      </c>
      <c r="F43" s="1199">
        <v>8</v>
      </c>
      <c r="G43" s="1199">
        <v>12</v>
      </c>
      <c r="H43" s="1199">
        <v>3</v>
      </c>
      <c r="I43" s="1199">
        <v>28</v>
      </c>
      <c r="J43" s="1199">
        <v>12</v>
      </c>
      <c r="K43" s="1199">
        <v>0</v>
      </c>
      <c r="L43" s="1199">
        <v>8</v>
      </c>
      <c r="M43" s="1318">
        <v>3</v>
      </c>
      <c r="N43" s="1318">
        <v>1</v>
      </c>
      <c r="O43" s="1313">
        <v>2</v>
      </c>
      <c r="P43" s="1313">
        <v>0</v>
      </c>
      <c r="R43" s="332"/>
    </row>
    <row r="44" spans="2:18" ht="18" customHeight="1" x14ac:dyDescent="0.2">
      <c r="B44" s="1853"/>
      <c r="C44" s="1857"/>
      <c r="D44" s="459"/>
      <c r="E44" s="560">
        <f>E43/D43</f>
        <v>0.95</v>
      </c>
      <c r="F44" s="443">
        <f>F43/D43</f>
        <v>0.2</v>
      </c>
      <c r="G44" s="443">
        <f>G43/D43</f>
        <v>0.3</v>
      </c>
      <c r="H44" s="443">
        <f>H43/D43</f>
        <v>7.4999999999999997E-2</v>
      </c>
      <c r="I44" s="443">
        <f>I43/D43</f>
        <v>0.7</v>
      </c>
      <c r="J44" s="443">
        <f>J43/D43</f>
        <v>0.3</v>
      </c>
      <c r="K44" s="443">
        <f>K43/D43</f>
        <v>0</v>
      </c>
      <c r="L44" s="443">
        <f>L43/D43</f>
        <v>0.2</v>
      </c>
      <c r="M44" s="561">
        <f>M43/D43</f>
        <v>7.4999999999999997E-2</v>
      </c>
      <c r="N44" s="561">
        <f>N43/D43</f>
        <v>2.5000000000000001E-2</v>
      </c>
      <c r="O44" s="562">
        <f>O43/D43</f>
        <v>0.05</v>
      </c>
      <c r="P44" s="562">
        <f>P43/D43</f>
        <v>0</v>
      </c>
      <c r="Q44" s="44"/>
      <c r="R44" s="332"/>
    </row>
    <row r="45" spans="2:18" ht="18" customHeight="1" x14ac:dyDescent="0.2">
      <c r="B45" s="1853"/>
      <c r="C45" s="1960"/>
      <c r="D45" s="938"/>
      <c r="E45" s="567"/>
      <c r="F45" s="449">
        <f>F43/E43</f>
        <v>0.21052631578947367</v>
      </c>
      <c r="G45" s="449">
        <f>G43/E43</f>
        <v>0.31578947368421051</v>
      </c>
      <c r="H45" s="449">
        <f>H43/E43</f>
        <v>7.8947368421052627E-2</v>
      </c>
      <c r="I45" s="449">
        <f>I43/E43</f>
        <v>0.73684210526315785</v>
      </c>
      <c r="J45" s="449">
        <f>J43/E43</f>
        <v>0.31578947368421051</v>
      </c>
      <c r="K45" s="449">
        <f>K43/E43</f>
        <v>0</v>
      </c>
      <c r="L45" s="449">
        <f>L43/E43</f>
        <v>0.21052631578947367</v>
      </c>
      <c r="M45" s="588">
        <f>M43/E43</f>
        <v>7.8947368421052627E-2</v>
      </c>
      <c r="N45" s="588">
        <f>N43/E43</f>
        <v>2.6315789473684209E-2</v>
      </c>
      <c r="O45" s="568"/>
      <c r="P45" s="568"/>
      <c r="R45" s="332"/>
    </row>
    <row r="46" spans="2:18" ht="18" customHeight="1" x14ac:dyDescent="0.2">
      <c r="B46" s="1853"/>
      <c r="C46" s="1856" t="s">
        <v>263</v>
      </c>
      <c r="D46" s="451">
        <v>27</v>
      </c>
      <c r="E46" s="1780">
        <f>D46-O46-P46</f>
        <v>26</v>
      </c>
      <c r="F46" s="1199">
        <v>4</v>
      </c>
      <c r="G46" s="1199">
        <v>7</v>
      </c>
      <c r="H46" s="1199">
        <v>1</v>
      </c>
      <c r="I46" s="1199">
        <v>19</v>
      </c>
      <c r="J46" s="1199">
        <v>3</v>
      </c>
      <c r="K46" s="1199">
        <v>1</v>
      </c>
      <c r="L46" s="1199">
        <v>8</v>
      </c>
      <c r="M46" s="1318">
        <v>4</v>
      </c>
      <c r="N46" s="1318">
        <v>3</v>
      </c>
      <c r="O46" s="1313">
        <v>1</v>
      </c>
      <c r="P46" s="1313">
        <v>0</v>
      </c>
      <c r="R46" s="332"/>
    </row>
    <row r="47" spans="2:18" ht="18" customHeight="1" x14ac:dyDescent="0.2">
      <c r="B47" s="1853"/>
      <c r="C47" s="1857"/>
      <c r="D47" s="459"/>
      <c r="E47" s="560">
        <f>E46/D46</f>
        <v>0.96296296296296291</v>
      </c>
      <c r="F47" s="443">
        <f>F46/D46</f>
        <v>0.14814814814814814</v>
      </c>
      <c r="G47" s="443">
        <f>G46/D46</f>
        <v>0.25925925925925924</v>
      </c>
      <c r="H47" s="443">
        <f>H46/D46</f>
        <v>3.7037037037037035E-2</v>
      </c>
      <c r="I47" s="443">
        <f>I46/D46</f>
        <v>0.70370370370370372</v>
      </c>
      <c r="J47" s="443">
        <f>J46/D46</f>
        <v>0.1111111111111111</v>
      </c>
      <c r="K47" s="443">
        <f>K46/D46</f>
        <v>3.7037037037037035E-2</v>
      </c>
      <c r="L47" s="443">
        <f>L46/D46</f>
        <v>0.29629629629629628</v>
      </c>
      <c r="M47" s="561">
        <f>M46/D46</f>
        <v>0.14814814814814814</v>
      </c>
      <c r="N47" s="561">
        <f>N46/D46</f>
        <v>0.1111111111111111</v>
      </c>
      <c r="O47" s="562">
        <f>O46/D46</f>
        <v>3.7037037037037035E-2</v>
      </c>
      <c r="P47" s="562">
        <f>P46/D46</f>
        <v>0</v>
      </c>
      <c r="Q47" s="44"/>
      <c r="R47" s="332"/>
    </row>
    <row r="48" spans="2:18" ht="18" customHeight="1" x14ac:dyDescent="0.2">
      <c r="B48" s="1853"/>
      <c r="C48" s="1960"/>
      <c r="D48" s="938"/>
      <c r="E48" s="567"/>
      <c r="F48" s="449">
        <f>F46/E46</f>
        <v>0.15384615384615385</v>
      </c>
      <c r="G48" s="449">
        <f>G46/E46</f>
        <v>0.26923076923076922</v>
      </c>
      <c r="H48" s="449">
        <f>H46/E46</f>
        <v>3.8461538461538464E-2</v>
      </c>
      <c r="I48" s="449">
        <f>I46/E46</f>
        <v>0.73076923076923073</v>
      </c>
      <c r="J48" s="449">
        <f>J46/E46</f>
        <v>0.11538461538461539</v>
      </c>
      <c r="K48" s="449">
        <f>K46/E46</f>
        <v>3.8461538461538464E-2</v>
      </c>
      <c r="L48" s="449">
        <f>L46/E46</f>
        <v>0.30769230769230771</v>
      </c>
      <c r="M48" s="588">
        <f>M46/E46</f>
        <v>0.15384615384615385</v>
      </c>
      <c r="N48" s="588">
        <f>N46/E46</f>
        <v>0.11538461538461539</v>
      </c>
      <c r="O48" s="568"/>
      <c r="P48" s="568"/>
      <c r="R48" s="332"/>
    </row>
    <row r="49" spans="1:18" ht="18" customHeight="1" x14ac:dyDescent="0.2">
      <c r="B49" s="1853"/>
      <c r="C49" s="1856" t="s">
        <v>264</v>
      </c>
      <c r="D49" s="451">
        <v>40</v>
      </c>
      <c r="E49" s="1780">
        <f>D49-O49-P49</f>
        <v>40</v>
      </c>
      <c r="F49" s="1199">
        <v>12</v>
      </c>
      <c r="G49" s="1199">
        <v>14</v>
      </c>
      <c r="H49" s="1199">
        <v>4</v>
      </c>
      <c r="I49" s="1199">
        <v>35</v>
      </c>
      <c r="J49" s="1199">
        <v>8</v>
      </c>
      <c r="K49" s="1199">
        <v>0</v>
      </c>
      <c r="L49" s="1199">
        <v>13</v>
      </c>
      <c r="M49" s="1318">
        <v>14</v>
      </c>
      <c r="N49" s="1318">
        <v>4</v>
      </c>
      <c r="O49" s="1313">
        <v>0</v>
      </c>
      <c r="P49" s="1313">
        <v>0</v>
      </c>
      <c r="R49" s="332"/>
    </row>
    <row r="50" spans="1:18" ht="18" customHeight="1" x14ac:dyDescent="0.2">
      <c r="B50" s="1853"/>
      <c r="C50" s="1857"/>
      <c r="D50" s="459"/>
      <c r="E50" s="560">
        <f>E49/D49</f>
        <v>1</v>
      </c>
      <c r="F50" s="443">
        <f>F49/D49</f>
        <v>0.3</v>
      </c>
      <c r="G50" s="443">
        <f>G49/D49</f>
        <v>0.35</v>
      </c>
      <c r="H50" s="443">
        <f>H49/D49</f>
        <v>0.1</v>
      </c>
      <c r="I50" s="443">
        <f>I49/D49</f>
        <v>0.875</v>
      </c>
      <c r="J50" s="443">
        <f>J49/D49</f>
        <v>0.2</v>
      </c>
      <c r="K50" s="443">
        <f>K49/D49</f>
        <v>0</v>
      </c>
      <c r="L50" s="443">
        <f>L49/D49</f>
        <v>0.32500000000000001</v>
      </c>
      <c r="M50" s="561">
        <f>M49/D49</f>
        <v>0.35</v>
      </c>
      <c r="N50" s="561">
        <f>N49/D49</f>
        <v>0.1</v>
      </c>
      <c r="O50" s="562">
        <f>O49/D49</f>
        <v>0</v>
      </c>
      <c r="P50" s="562">
        <f>P49/D49</f>
        <v>0</v>
      </c>
      <c r="Q50" s="44"/>
      <c r="R50" s="332"/>
    </row>
    <row r="51" spans="1:18" ht="18" customHeight="1" thickBot="1" x14ac:dyDescent="0.25">
      <c r="B51" s="1853"/>
      <c r="C51" s="1949"/>
      <c r="D51" s="939"/>
      <c r="E51" s="569"/>
      <c r="F51" s="453">
        <f>F49/E49</f>
        <v>0.3</v>
      </c>
      <c r="G51" s="453">
        <f>G49/E49</f>
        <v>0.35</v>
      </c>
      <c r="H51" s="453">
        <f>H49/E49</f>
        <v>0.1</v>
      </c>
      <c r="I51" s="453">
        <f>I49/E49</f>
        <v>0.875</v>
      </c>
      <c r="J51" s="453">
        <f>J49/E49</f>
        <v>0.2</v>
      </c>
      <c r="K51" s="453">
        <f>K49/E49</f>
        <v>0</v>
      </c>
      <c r="L51" s="453">
        <f>L49/E49</f>
        <v>0.32500000000000001</v>
      </c>
      <c r="M51" s="570">
        <f>M49/E49</f>
        <v>0.35</v>
      </c>
      <c r="N51" s="570">
        <f>N49/E49</f>
        <v>0.1</v>
      </c>
      <c r="O51" s="571"/>
      <c r="P51" s="571"/>
      <c r="R51" s="332"/>
    </row>
    <row r="52" spans="1:18" ht="18" customHeight="1" thickTop="1" x14ac:dyDescent="0.2">
      <c r="B52" s="1853"/>
      <c r="C52" s="37" t="s">
        <v>265</v>
      </c>
      <c r="D52" s="572">
        <f>D37+D40+D43+D46</f>
        <v>298</v>
      </c>
      <c r="E52" s="1447">
        <f t="shared" ref="E52:N52" si="1">E37+E40+E43+E46</f>
        <v>249</v>
      </c>
      <c r="F52" s="1194">
        <f>F37+F40+F43+F46</f>
        <v>55</v>
      </c>
      <c r="G52" s="1194">
        <f t="shared" si="1"/>
        <v>74</v>
      </c>
      <c r="H52" s="1194">
        <f>H37+H40+H43+H46</f>
        <v>19</v>
      </c>
      <c r="I52" s="1194">
        <f t="shared" si="1"/>
        <v>180</v>
      </c>
      <c r="J52" s="1194">
        <f t="shared" si="1"/>
        <v>43</v>
      </c>
      <c r="K52" s="1194">
        <f>K37+K40+K43+K46</f>
        <v>2</v>
      </c>
      <c r="L52" s="1194">
        <f t="shared" si="1"/>
        <v>36</v>
      </c>
      <c r="M52" s="1194">
        <f t="shared" ref="M52" si="2">M37+M40+M43+M46</f>
        <v>47</v>
      </c>
      <c r="N52" s="1316">
        <f t="shared" si="1"/>
        <v>22</v>
      </c>
      <c r="O52" s="1317">
        <f>O37+O40+O43+O46</f>
        <v>36</v>
      </c>
      <c r="P52" s="1317">
        <f>P37+P40+P43+P46</f>
        <v>13</v>
      </c>
      <c r="R52" s="332"/>
    </row>
    <row r="53" spans="1:18" ht="18" customHeight="1" x14ac:dyDescent="0.2">
      <c r="B53" s="1853"/>
      <c r="C53" s="45" t="s">
        <v>266</v>
      </c>
      <c r="D53" s="215"/>
      <c r="E53" s="560">
        <f>E52/D52</f>
        <v>0.83557046979865768</v>
      </c>
      <c r="F53" s="443">
        <f>F52/D52</f>
        <v>0.18456375838926176</v>
      </c>
      <c r="G53" s="443">
        <f>G52/D52</f>
        <v>0.24832214765100671</v>
      </c>
      <c r="H53" s="443">
        <f>H52/D52</f>
        <v>6.3758389261744972E-2</v>
      </c>
      <c r="I53" s="443">
        <f>I52/D52</f>
        <v>0.60402684563758391</v>
      </c>
      <c r="J53" s="443">
        <f>J52/D52</f>
        <v>0.14429530201342283</v>
      </c>
      <c r="K53" s="443">
        <f>K52/D52</f>
        <v>6.7114093959731542E-3</v>
      </c>
      <c r="L53" s="443">
        <f>L52/D52</f>
        <v>0.12080536912751678</v>
      </c>
      <c r="M53" s="561">
        <f>M52/D52</f>
        <v>0.15771812080536912</v>
      </c>
      <c r="N53" s="561">
        <f>N52/D52</f>
        <v>7.3825503355704702E-2</v>
      </c>
      <c r="O53" s="562">
        <f>O52/D52</f>
        <v>0.12080536912751678</v>
      </c>
      <c r="P53" s="562">
        <f>P52/D52</f>
        <v>4.3624161073825503E-2</v>
      </c>
      <c r="Q53" s="44"/>
      <c r="R53" s="332"/>
    </row>
    <row r="54" spans="1:18" ht="18" customHeight="1" x14ac:dyDescent="0.2">
      <c r="B54" s="1853"/>
      <c r="C54" s="38"/>
      <c r="D54" s="216"/>
      <c r="E54" s="567"/>
      <c r="F54" s="449">
        <f>F52/E52</f>
        <v>0.22088353413654618</v>
      </c>
      <c r="G54" s="449">
        <f>G52/E52</f>
        <v>0.2971887550200803</v>
      </c>
      <c r="H54" s="449">
        <f>H52/E52</f>
        <v>7.6305220883534142E-2</v>
      </c>
      <c r="I54" s="449">
        <f>I52/E52</f>
        <v>0.72289156626506024</v>
      </c>
      <c r="J54" s="449">
        <f>J52/E52</f>
        <v>0.17269076305220885</v>
      </c>
      <c r="K54" s="449">
        <f>K52/E52</f>
        <v>8.0321285140562242E-3</v>
      </c>
      <c r="L54" s="449">
        <f>L52/E52</f>
        <v>0.14457831325301204</v>
      </c>
      <c r="M54" s="588">
        <f>M52/E52</f>
        <v>0.18875502008032127</v>
      </c>
      <c r="N54" s="588">
        <f>N52/E52</f>
        <v>8.8353413654618476E-2</v>
      </c>
      <c r="O54" s="568"/>
      <c r="P54" s="568"/>
      <c r="R54" s="332"/>
    </row>
    <row r="55" spans="1:18" ht="18" customHeight="1" x14ac:dyDescent="0.2">
      <c r="B55" s="1853"/>
      <c r="C55" s="40" t="s">
        <v>265</v>
      </c>
      <c r="D55" s="573">
        <f>D40+D43+D46+D49</f>
        <v>157</v>
      </c>
      <c r="E55" s="59">
        <f>E40+E43+E46+E49</f>
        <v>144</v>
      </c>
      <c r="F55" s="9">
        <f t="shared" ref="F55:N55" si="3">F40+F43+F46+F49</f>
        <v>33</v>
      </c>
      <c r="G55" s="9">
        <f t="shared" si="3"/>
        <v>43</v>
      </c>
      <c r="H55" s="9">
        <f>H40+H43+H46+H49</f>
        <v>11</v>
      </c>
      <c r="I55" s="9">
        <f t="shared" si="3"/>
        <v>114</v>
      </c>
      <c r="J55" s="9">
        <f t="shared" si="3"/>
        <v>30</v>
      </c>
      <c r="K55" s="9">
        <f t="shared" ref="K55" si="4">K40+K43+K46+K49</f>
        <v>1</v>
      </c>
      <c r="L55" s="9">
        <f t="shared" si="3"/>
        <v>36</v>
      </c>
      <c r="M55" s="9">
        <f t="shared" ref="M55" si="5">M40+M43+M46+M49</f>
        <v>28</v>
      </c>
      <c r="N55" s="8">
        <f t="shared" si="3"/>
        <v>11</v>
      </c>
      <c r="O55" s="226">
        <f>O40+O43+O46+O49</f>
        <v>12</v>
      </c>
      <c r="P55" s="222">
        <f>P40+P43+P46+P49</f>
        <v>1</v>
      </c>
      <c r="R55" s="332"/>
    </row>
    <row r="56" spans="1:18" ht="18" customHeight="1" x14ac:dyDescent="0.2">
      <c r="B56" s="1853"/>
      <c r="C56" s="45" t="s">
        <v>267</v>
      </c>
      <c r="D56" s="574"/>
      <c r="E56" s="560">
        <f>E55/D55</f>
        <v>0.91719745222929938</v>
      </c>
      <c r="F56" s="443">
        <f>F55/D55</f>
        <v>0.21019108280254778</v>
      </c>
      <c r="G56" s="443">
        <f>G55/D55</f>
        <v>0.27388535031847133</v>
      </c>
      <c r="H56" s="443">
        <f>H55/D55</f>
        <v>7.0063694267515922E-2</v>
      </c>
      <c r="I56" s="443">
        <f>I55/D55</f>
        <v>0.72611464968152861</v>
      </c>
      <c r="J56" s="443">
        <f>J55/D55</f>
        <v>0.19108280254777071</v>
      </c>
      <c r="K56" s="443">
        <f>K55/D55</f>
        <v>6.369426751592357E-3</v>
      </c>
      <c r="L56" s="443">
        <f>L55/D55</f>
        <v>0.22929936305732485</v>
      </c>
      <c r="M56" s="443">
        <f>M55/D55</f>
        <v>0.17834394904458598</v>
      </c>
      <c r="N56" s="561">
        <f>N55/D55</f>
        <v>7.0063694267515922E-2</v>
      </c>
      <c r="O56" s="562">
        <f>O55/D55</f>
        <v>7.6433121019108277E-2</v>
      </c>
      <c r="P56" s="562">
        <f>P55/D55</f>
        <v>6.369426751592357E-3</v>
      </c>
      <c r="Q56" s="44"/>
      <c r="R56" s="332"/>
    </row>
    <row r="57" spans="1:18" ht="18" customHeight="1" thickBot="1" x14ac:dyDescent="0.25">
      <c r="B57" s="1859"/>
      <c r="C57" s="38"/>
      <c r="D57" s="216"/>
      <c r="E57" s="575"/>
      <c r="F57" s="456">
        <f>F55/E55</f>
        <v>0.22916666666666666</v>
      </c>
      <c r="G57" s="456">
        <f>G55/E55</f>
        <v>0.2986111111111111</v>
      </c>
      <c r="H57" s="456">
        <f>H55/E55</f>
        <v>7.6388888888888895E-2</v>
      </c>
      <c r="I57" s="456">
        <f>I55/E55</f>
        <v>0.79166666666666663</v>
      </c>
      <c r="J57" s="456">
        <f>J55/E55</f>
        <v>0.20833333333333334</v>
      </c>
      <c r="K57" s="456">
        <f>K55/E55</f>
        <v>6.9444444444444441E-3</v>
      </c>
      <c r="L57" s="456">
        <f>L55/E55</f>
        <v>0.25</v>
      </c>
      <c r="M57" s="456">
        <f>M55/E55</f>
        <v>0.19444444444444445</v>
      </c>
      <c r="N57" s="576">
        <f>N55/E55</f>
        <v>7.6388888888888895E-2</v>
      </c>
      <c r="O57" s="577"/>
      <c r="P57" s="577"/>
      <c r="R57" s="332"/>
    </row>
    <row r="58" spans="1:18" ht="15" customHeight="1" x14ac:dyDescent="0.2">
      <c r="B58" s="2021" t="s">
        <v>343</v>
      </c>
      <c r="C58" s="2021"/>
      <c r="D58" s="2021"/>
      <c r="E58" s="2022"/>
      <c r="F58" s="2022"/>
      <c r="G58" s="2022"/>
      <c r="H58" s="2022"/>
      <c r="I58" s="2022"/>
      <c r="J58" s="2022"/>
      <c r="K58" s="2022"/>
      <c r="L58" s="2022"/>
      <c r="M58" s="2022"/>
      <c r="N58" s="2022"/>
      <c r="O58" s="2022"/>
      <c r="P58" s="238"/>
    </row>
    <row r="59" spans="1:18" x14ac:dyDescent="0.2">
      <c r="B59" s="22"/>
      <c r="C59" s="27"/>
    </row>
    <row r="60" spans="1:18" x14ac:dyDescent="0.2">
      <c r="B60" s="1"/>
      <c r="D60" s="23"/>
    </row>
    <row r="61" spans="1:18" s="44" customFormat="1" x14ac:dyDescent="0.2">
      <c r="A61" s="323"/>
      <c r="E61" s="86"/>
    </row>
    <row r="62" spans="1:18" s="44" customFormat="1" x14ac:dyDescent="0.2">
      <c r="A62" s="323"/>
      <c r="F62" s="86"/>
      <c r="G62" s="86"/>
      <c r="H62" s="86"/>
      <c r="I62" s="86"/>
      <c r="J62" s="86"/>
      <c r="K62" s="86"/>
      <c r="L62" s="86"/>
      <c r="M62" s="86"/>
      <c r="N62" s="86"/>
      <c r="O62" s="86"/>
      <c r="P62" s="86"/>
    </row>
    <row r="63" spans="1:18" x14ac:dyDescent="0.2">
      <c r="C63" s="19"/>
      <c r="D63" s="19"/>
      <c r="F63" s="44"/>
      <c r="G63" s="44"/>
      <c r="H63" s="44"/>
      <c r="I63" s="44"/>
      <c r="J63" s="44"/>
      <c r="K63" s="44"/>
      <c r="L63" s="44"/>
      <c r="M63" s="44"/>
      <c r="N63" s="44"/>
      <c r="O63" s="44"/>
      <c r="P63" s="44"/>
    </row>
    <row r="64" spans="1:18" x14ac:dyDescent="0.2">
      <c r="B64" s="1"/>
    </row>
    <row r="65" spans="2:16" ht="12.75" customHeight="1" x14ac:dyDescent="0.2">
      <c r="B65" s="1"/>
    </row>
    <row r="66" spans="2:16" x14ac:dyDescent="0.2">
      <c r="B66" s="1"/>
      <c r="F66" s="7"/>
      <c r="G66" s="7"/>
      <c r="H66" s="7"/>
      <c r="I66" s="7"/>
      <c r="J66" s="7"/>
      <c r="K66" s="7"/>
      <c r="L66" s="7"/>
      <c r="M66" s="7"/>
      <c r="N66" s="7"/>
      <c r="O66" s="7"/>
      <c r="P66" s="7"/>
    </row>
    <row r="67" spans="2:16" x14ac:dyDescent="0.2">
      <c r="B67" s="332"/>
      <c r="C67" s="19"/>
      <c r="D67" s="332"/>
      <c r="E67" s="332"/>
      <c r="F67" s="332"/>
      <c r="G67" s="332"/>
      <c r="H67" s="332"/>
      <c r="I67" s="332"/>
      <c r="J67" s="332"/>
      <c r="K67" s="332"/>
      <c r="L67" s="332"/>
      <c r="M67" s="332"/>
      <c r="N67" s="332"/>
      <c r="O67" s="332"/>
      <c r="P67" s="332"/>
    </row>
    <row r="68" spans="2:16" x14ac:dyDescent="0.2">
      <c r="C68" s="19"/>
      <c r="D68" s="332"/>
      <c r="E68" s="332"/>
      <c r="F68" s="332"/>
      <c r="G68" s="332"/>
      <c r="H68" s="332"/>
      <c r="I68" s="332"/>
      <c r="J68" s="332"/>
      <c r="K68" s="332"/>
      <c r="L68" s="332"/>
      <c r="M68" s="332"/>
      <c r="N68" s="332"/>
      <c r="O68" s="332"/>
      <c r="P68" s="332"/>
    </row>
    <row r="69" spans="2:16" x14ac:dyDescent="0.2">
      <c r="C69" s="19"/>
      <c r="D69" s="332"/>
      <c r="E69" s="332"/>
      <c r="F69" s="332"/>
      <c r="G69" s="332"/>
      <c r="H69" s="332"/>
      <c r="I69" s="332"/>
      <c r="J69" s="332"/>
      <c r="K69" s="332"/>
      <c r="L69" s="332"/>
      <c r="M69" s="332"/>
      <c r="N69" s="332"/>
      <c r="O69" s="332"/>
      <c r="P69" s="332"/>
    </row>
    <row r="70" spans="2:16" x14ac:dyDescent="0.2">
      <c r="C70" s="19"/>
      <c r="D70" s="332"/>
      <c r="E70" s="332"/>
      <c r="F70" s="332"/>
      <c r="G70" s="332"/>
      <c r="H70" s="332"/>
      <c r="I70" s="332"/>
      <c r="J70" s="332"/>
      <c r="K70" s="332"/>
      <c r="L70" s="332"/>
      <c r="M70" s="332"/>
      <c r="N70" s="332"/>
      <c r="O70" s="332"/>
      <c r="P70" s="332"/>
    </row>
    <row r="71" spans="2:16" x14ac:dyDescent="0.2">
      <c r="C71" s="19"/>
      <c r="D71" s="332"/>
      <c r="E71" s="332"/>
      <c r="F71" s="332"/>
      <c r="G71" s="332"/>
      <c r="H71" s="332"/>
      <c r="I71" s="332"/>
      <c r="J71" s="332"/>
      <c r="K71" s="332"/>
      <c r="L71" s="332"/>
      <c r="M71" s="332"/>
      <c r="N71" s="332"/>
      <c r="O71" s="332"/>
      <c r="P71" s="332"/>
    </row>
    <row r="72" spans="2:16" x14ac:dyDescent="0.2">
      <c r="C72" s="19"/>
      <c r="D72" s="332"/>
      <c r="E72" s="332"/>
      <c r="F72" s="332"/>
      <c r="G72" s="332"/>
      <c r="H72" s="332"/>
      <c r="I72" s="332"/>
      <c r="J72" s="332"/>
      <c r="K72" s="332"/>
      <c r="L72" s="332"/>
      <c r="M72" s="332"/>
      <c r="N72" s="332"/>
      <c r="O72" s="332"/>
      <c r="P72" s="332"/>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A93" s="1"/>
      <c r="B93" s="1"/>
      <c r="C93" s="19"/>
      <c r="D93" s="19"/>
    </row>
    <row r="94" spans="1:4" x14ac:dyDescent="0.2">
      <c r="A94" s="1" t="e">
        <f>SUM(#REF!)</f>
        <v>#REF!</v>
      </c>
      <c r="B94" s="1" t="e">
        <f>SUM(#REF!)</f>
        <v>#REF!</v>
      </c>
      <c r="C94" s="19"/>
      <c r="D94" s="19"/>
    </row>
  </sheetData>
  <mergeCells count="30">
    <mergeCell ref="P9:P12"/>
    <mergeCell ref="B58:O58"/>
    <mergeCell ref="B13:C15"/>
    <mergeCell ref="L10:L12"/>
    <mergeCell ref="I10:I12"/>
    <mergeCell ref="N10:N12"/>
    <mergeCell ref="O9:O12"/>
    <mergeCell ref="B9:C12"/>
    <mergeCell ref="D9:D12"/>
    <mergeCell ref="G10:G12"/>
    <mergeCell ref="F10:F12"/>
    <mergeCell ref="B16:B33"/>
    <mergeCell ref="C16:C18"/>
    <mergeCell ref="C19:C21"/>
    <mergeCell ref="C22:C24"/>
    <mergeCell ref="C25:C27"/>
    <mergeCell ref="C28:C30"/>
    <mergeCell ref="C31:C33"/>
    <mergeCell ref="C46:C48"/>
    <mergeCell ref="C49:C51"/>
    <mergeCell ref="B34:B57"/>
    <mergeCell ref="C34:C36"/>
    <mergeCell ref="C37:C39"/>
    <mergeCell ref="C40:C42"/>
    <mergeCell ref="C43:C45"/>
    <mergeCell ref="H10:H12"/>
    <mergeCell ref="K10:K12"/>
    <mergeCell ref="M10:M12"/>
    <mergeCell ref="E9:E12"/>
    <mergeCell ref="J10:J12"/>
  </mergeCells>
  <phoneticPr fontId="2"/>
  <printOptions horizontalCentered="1"/>
  <pageMargins left="0.6692913385826772" right="0.51181102362204722" top="0.59055118110236227" bottom="0.59055118110236227" header="0.39370078740157483" footer="0.39370078740157483"/>
  <pageSetup paperSize="9" scale="6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6C519-7F64-4ADD-902E-8163F5517EAB}">
  <sheetPr codeName="Sheet75">
    <tabColor rgb="FF00B0F0"/>
  </sheetPr>
  <dimension ref="B2:H25"/>
  <sheetViews>
    <sheetView view="pageBreakPreview" zoomScaleNormal="100" zoomScaleSheetLayoutView="100" workbookViewId="0">
      <selection activeCell="D39" sqref="D39"/>
    </sheetView>
  </sheetViews>
  <sheetFormatPr defaultColWidth="9" defaultRowHeight="13.2" x14ac:dyDescent="0.2"/>
  <cols>
    <col min="1" max="1" width="9" style="1156"/>
    <col min="2" max="2" width="7.33203125" style="1156" customWidth="1"/>
    <col min="3" max="3" width="18.33203125" style="1156" customWidth="1"/>
    <col min="4" max="5" width="23.6640625" style="1156" customWidth="1"/>
    <col min="6" max="7" width="23.6640625" style="1157" customWidth="1"/>
    <col min="8" max="16384" width="9" style="1156"/>
  </cols>
  <sheetData>
    <row r="2" spans="2:7" ht="14.4" x14ac:dyDescent="0.2">
      <c r="B2" s="1155" t="s">
        <v>872</v>
      </c>
    </row>
    <row r="4" spans="2:7" ht="13.8" thickBot="1" x14ac:dyDescent="0.25">
      <c r="B4" s="1158"/>
      <c r="C4" s="1158"/>
      <c r="D4" s="1158"/>
      <c r="E4" s="1158"/>
      <c r="F4" s="1159"/>
      <c r="G4" s="1159" t="s">
        <v>763</v>
      </c>
    </row>
    <row r="5" spans="2:7" ht="21" customHeight="1" x14ac:dyDescent="0.2">
      <c r="B5" s="2051"/>
      <c r="C5" s="2051"/>
      <c r="D5" s="2043" t="s">
        <v>271</v>
      </c>
      <c r="E5" s="2044" t="s">
        <v>871</v>
      </c>
      <c r="F5" s="1729"/>
      <c r="G5" s="1730"/>
    </row>
    <row r="6" spans="2:7" ht="30" customHeight="1" x14ac:dyDescent="0.2">
      <c r="B6" s="2051"/>
      <c r="C6" s="2051"/>
      <c r="D6" s="2043"/>
      <c r="E6" s="2045"/>
      <c r="F6" s="1724" t="s">
        <v>279</v>
      </c>
      <c r="G6" s="1731" t="s">
        <v>280</v>
      </c>
    </row>
    <row r="7" spans="2:7" ht="42" customHeight="1" thickBot="1" x14ac:dyDescent="0.25">
      <c r="B7" s="2046" t="s">
        <v>250</v>
      </c>
      <c r="C7" s="2046"/>
      <c r="D7" s="1160">
        <f>SUM(D8:D13)</f>
        <v>425</v>
      </c>
      <c r="E7" s="1732">
        <f>SUM(E8:E13)</f>
        <v>2438</v>
      </c>
      <c r="F7" s="1725">
        <f>SUM(F8:F13)</f>
        <v>605</v>
      </c>
      <c r="G7" s="1161">
        <f>SUM(G8:G13)</f>
        <v>1833</v>
      </c>
    </row>
    <row r="8" spans="2:7" ht="42" customHeight="1" thickTop="1" x14ac:dyDescent="0.2">
      <c r="B8" s="2047" t="s">
        <v>281</v>
      </c>
      <c r="C8" s="1162" t="s">
        <v>252</v>
      </c>
      <c r="D8" s="1163">
        <v>54</v>
      </c>
      <c r="E8" s="1733">
        <v>24</v>
      </c>
      <c r="F8" s="1726">
        <v>12</v>
      </c>
      <c r="G8" s="1164">
        <v>12</v>
      </c>
    </row>
    <row r="9" spans="2:7" ht="42" customHeight="1" x14ac:dyDescent="0.2">
      <c r="B9" s="2048"/>
      <c r="C9" s="1165" t="s">
        <v>253</v>
      </c>
      <c r="D9" s="1166">
        <v>76</v>
      </c>
      <c r="E9" s="1734">
        <v>319</v>
      </c>
      <c r="F9" s="1727">
        <v>109</v>
      </c>
      <c r="G9" s="1167">
        <v>210</v>
      </c>
    </row>
    <row r="10" spans="2:7" ht="42" customHeight="1" x14ac:dyDescent="0.2">
      <c r="B10" s="2048"/>
      <c r="C10" s="1168" t="s">
        <v>282</v>
      </c>
      <c r="D10" s="1166">
        <v>28</v>
      </c>
      <c r="E10" s="1734">
        <v>71</v>
      </c>
      <c r="F10" s="1727">
        <v>46</v>
      </c>
      <c r="G10" s="1167">
        <v>25</v>
      </c>
    </row>
    <row r="11" spans="2:7" ht="42" customHeight="1" x14ac:dyDescent="0.2">
      <c r="B11" s="2048"/>
      <c r="C11" s="1168" t="s">
        <v>255</v>
      </c>
      <c r="D11" s="1166">
        <v>89</v>
      </c>
      <c r="E11" s="1734">
        <v>227</v>
      </c>
      <c r="F11" s="1727">
        <v>83</v>
      </c>
      <c r="G11" s="1167">
        <v>144</v>
      </c>
    </row>
    <row r="12" spans="2:7" ht="42" customHeight="1" x14ac:dyDescent="0.2">
      <c r="B12" s="2048"/>
      <c r="C12" s="1165" t="s">
        <v>256</v>
      </c>
      <c r="D12" s="1166">
        <v>16</v>
      </c>
      <c r="E12" s="1734">
        <v>287</v>
      </c>
      <c r="F12" s="1727">
        <v>66</v>
      </c>
      <c r="G12" s="1167">
        <v>221</v>
      </c>
    </row>
    <row r="13" spans="2:7" ht="42" customHeight="1" thickBot="1" x14ac:dyDescent="0.25">
      <c r="B13" s="2049"/>
      <c r="C13" s="1169" t="s">
        <v>257</v>
      </c>
      <c r="D13" s="1160">
        <v>162</v>
      </c>
      <c r="E13" s="1732">
        <v>1510</v>
      </c>
      <c r="F13" s="1725">
        <v>289</v>
      </c>
      <c r="G13" s="1161">
        <v>1221</v>
      </c>
    </row>
    <row r="14" spans="2:7" ht="42" customHeight="1" thickTop="1" x14ac:dyDescent="0.2">
      <c r="B14" s="2048" t="s">
        <v>283</v>
      </c>
      <c r="C14" s="1170" t="s">
        <v>284</v>
      </c>
      <c r="D14" s="1171">
        <v>87</v>
      </c>
      <c r="E14" s="1735">
        <v>67</v>
      </c>
      <c r="F14" s="1728">
        <v>9</v>
      </c>
      <c r="G14" s="1172">
        <v>58</v>
      </c>
    </row>
    <row r="15" spans="2:7" ht="42" customHeight="1" x14ac:dyDescent="0.2">
      <c r="B15" s="2048"/>
      <c r="C15" s="1165" t="s">
        <v>285</v>
      </c>
      <c r="D15" s="1166">
        <v>181</v>
      </c>
      <c r="E15" s="1734">
        <v>233</v>
      </c>
      <c r="F15" s="1727">
        <v>69</v>
      </c>
      <c r="G15" s="1167">
        <v>164</v>
      </c>
    </row>
    <row r="16" spans="2:7" ht="42" customHeight="1" x14ac:dyDescent="0.2">
      <c r="B16" s="2048"/>
      <c r="C16" s="1165" t="s">
        <v>286</v>
      </c>
      <c r="D16" s="1166">
        <v>50</v>
      </c>
      <c r="E16" s="1734">
        <v>159</v>
      </c>
      <c r="F16" s="1727">
        <v>36</v>
      </c>
      <c r="G16" s="1167">
        <v>123</v>
      </c>
    </row>
    <row r="17" spans="2:8" ht="42" customHeight="1" x14ac:dyDescent="0.2">
      <c r="B17" s="2048"/>
      <c r="C17" s="1165" t="s">
        <v>287</v>
      </c>
      <c r="D17" s="1166">
        <v>40</v>
      </c>
      <c r="E17" s="1734">
        <v>181</v>
      </c>
      <c r="F17" s="1727">
        <v>54</v>
      </c>
      <c r="G17" s="1167">
        <v>127</v>
      </c>
    </row>
    <row r="18" spans="2:8" ht="42" customHeight="1" x14ac:dyDescent="0.2">
      <c r="B18" s="2048"/>
      <c r="C18" s="1165" t="s">
        <v>288</v>
      </c>
      <c r="D18" s="1166">
        <v>27</v>
      </c>
      <c r="E18" s="1734">
        <v>161</v>
      </c>
      <c r="F18" s="1727">
        <v>37</v>
      </c>
      <c r="G18" s="1167">
        <v>124</v>
      </c>
    </row>
    <row r="19" spans="2:8" ht="42" customHeight="1" thickBot="1" x14ac:dyDescent="0.25">
      <c r="B19" s="2048"/>
      <c r="C19" s="1169" t="s">
        <v>289</v>
      </c>
      <c r="D19" s="1160">
        <v>40</v>
      </c>
      <c r="E19" s="1732">
        <v>1637</v>
      </c>
      <c r="F19" s="1725">
        <v>400</v>
      </c>
      <c r="G19" s="1161">
        <v>1237</v>
      </c>
    </row>
    <row r="20" spans="2:8" ht="42" customHeight="1" thickTop="1" x14ac:dyDescent="0.2">
      <c r="B20" s="2048"/>
      <c r="C20" s="1173" t="s">
        <v>290</v>
      </c>
      <c r="D20" s="1166">
        <f t="shared" ref="D20:G21" si="0">D15+D16+D17+D18</f>
        <v>298</v>
      </c>
      <c r="E20" s="1735">
        <f>E15+E16+E17+E18</f>
        <v>734</v>
      </c>
      <c r="F20" s="1781">
        <f t="shared" si="0"/>
        <v>196</v>
      </c>
      <c r="G20" s="1782">
        <f t="shared" si="0"/>
        <v>538</v>
      </c>
    </row>
    <row r="21" spans="2:8" ht="42" customHeight="1" thickBot="1" x14ac:dyDescent="0.25">
      <c r="B21" s="2050"/>
      <c r="C21" s="1174" t="s">
        <v>291</v>
      </c>
      <c r="D21" s="1166">
        <f t="shared" si="0"/>
        <v>157</v>
      </c>
      <c r="E21" s="1736">
        <f>E16+E17+E18+E19</f>
        <v>2138</v>
      </c>
      <c r="F21" s="1737">
        <f t="shared" si="0"/>
        <v>527</v>
      </c>
      <c r="G21" s="1175">
        <f t="shared" si="0"/>
        <v>1611</v>
      </c>
    </row>
    <row r="23" spans="2:8" x14ac:dyDescent="0.2">
      <c r="B23" s="1176"/>
      <c r="D23" s="1177"/>
      <c r="E23" s="1177"/>
      <c r="F23" s="1177"/>
      <c r="G23" s="1177"/>
      <c r="H23" s="1177"/>
    </row>
    <row r="24" spans="2:8" x14ac:dyDescent="0.2">
      <c r="D24" s="1177"/>
      <c r="E24" s="1177"/>
      <c r="F24" s="1177"/>
      <c r="G24" s="1177"/>
    </row>
    <row r="25" spans="2:8" x14ac:dyDescent="0.2">
      <c r="D25" s="1177"/>
      <c r="E25" s="1177"/>
      <c r="F25" s="1177"/>
      <c r="G25" s="1177"/>
    </row>
  </sheetData>
  <mergeCells count="6">
    <mergeCell ref="D5:D6"/>
    <mergeCell ref="E5:E6"/>
    <mergeCell ref="B7:C7"/>
    <mergeCell ref="B8:B13"/>
    <mergeCell ref="B14:B21"/>
    <mergeCell ref="B5:C6"/>
  </mergeCells>
  <phoneticPr fontId="2"/>
  <pageMargins left="1.05" right="0.7" top="0.75" bottom="0.75" header="0.3" footer="0.3"/>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ECFF-0A26-4036-94B5-A0438F333FB1}">
  <sheetPr codeName="Sheet50">
    <tabColor rgb="FF00B0F0"/>
    <pageSetUpPr fitToPage="1"/>
  </sheetPr>
  <dimension ref="A2:AK82"/>
  <sheetViews>
    <sheetView view="pageBreakPreview" zoomScale="90" zoomScaleNormal="100" zoomScaleSheetLayoutView="90" workbookViewId="0">
      <selection activeCell="D39" sqref="D39"/>
    </sheetView>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17" width="9.33203125" style="1" customWidth="1"/>
    <col min="18" max="18" width="9.33203125" style="1" hidden="1" customWidth="1"/>
    <col min="19" max="19" width="6.44140625" style="1" customWidth="1"/>
    <col min="20" max="20" width="9.33203125" style="1" customWidth="1"/>
    <col min="21" max="21" width="11.44140625" style="1" customWidth="1"/>
    <col min="22" max="32" width="4.6640625" style="1" customWidth="1"/>
    <col min="33" max="16384" width="9" style="1"/>
  </cols>
  <sheetData>
    <row r="2" spans="1:37" x14ac:dyDescent="0.2">
      <c r="B2" s="26" t="s">
        <v>875</v>
      </c>
    </row>
    <row r="3" spans="1:37" x14ac:dyDescent="0.2">
      <c r="B3" s="1"/>
      <c r="K3" s="42" t="s">
        <v>344</v>
      </c>
    </row>
    <row r="4" spans="1:37" x14ac:dyDescent="0.2">
      <c r="B4" s="1"/>
      <c r="F4" s="42"/>
      <c r="J4" s="42"/>
      <c r="K4" s="42" t="s">
        <v>293</v>
      </c>
      <c r="N4" s="42"/>
    </row>
    <row r="5" spans="1:37" x14ac:dyDescent="0.2">
      <c r="B5" s="1"/>
      <c r="F5" s="42"/>
      <c r="J5" s="42"/>
      <c r="N5" s="42"/>
    </row>
    <row r="6" spans="1:37" x14ac:dyDescent="0.2">
      <c r="B6" s="1"/>
    </row>
    <row r="7" spans="1:37" ht="15" thickBot="1" x14ac:dyDescent="0.25">
      <c r="B7" s="1"/>
      <c r="I7" s="2"/>
      <c r="M7" s="2"/>
      <c r="Q7" s="2" t="s">
        <v>315</v>
      </c>
    </row>
    <row r="8" spans="1:37" ht="21.75" customHeight="1" thickBot="1" x14ac:dyDescent="0.25">
      <c r="B8" s="1920"/>
      <c r="C8" s="1921"/>
      <c r="D8" s="1950" t="s">
        <v>271</v>
      </c>
      <c r="E8" s="2065" t="s">
        <v>345</v>
      </c>
      <c r="F8" s="2018" t="s">
        <v>346</v>
      </c>
      <c r="G8" s="2033"/>
      <c r="H8" s="2033"/>
      <c r="I8" s="2033"/>
      <c r="J8" s="2071"/>
      <c r="K8" s="2071"/>
      <c r="L8" s="2071"/>
      <c r="M8" s="2071"/>
      <c r="N8" s="2071"/>
      <c r="O8" s="2071"/>
      <c r="P8" s="2071"/>
      <c r="Q8" s="2072"/>
      <c r="R8" s="229" t="s">
        <v>347</v>
      </c>
    </row>
    <row r="9" spans="1:37" ht="21.75" customHeight="1" x14ac:dyDescent="0.2">
      <c r="B9" s="1922"/>
      <c r="C9" s="1923"/>
      <c r="D9" s="1973"/>
      <c r="E9" s="2063"/>
      <c r="F9" s="1148"/>
      <c r="G9" s="1148"/>
      <c r="H9" s="2073" t="s">
        <v>348</v>
      </c>
      <c r="I9" s="2075" t="s">
        <v>296</v>
      </c>
      <c r="J9" s="2018" t="s">
        <v>349</v>
      </c>
      <c r="K9" s="2033"/>
      <c r="L9" s="2033"/>
      <c r="M9" s="2068"/>
      <c r="N9" s="2033" t="s">
        <v>350</v>
      </c>
      <c r="O9" s="2033"/>
      <c r="P9" s="2033"/>
      <c r="Q9" s="2019"/>
      <c r="R9" s="1145"/>
    </row>
    <row r="10" spans="1:37" s="26" customFormat="1" ht="15" customHeight="1" x14ac:dyDescent="0.2">
      <c r="A10" s="301"/>
      <c r="B10" s="1922"/>
      <c r="C10" s="1923"/>
      <c r="D10" s="1951"/>
      <c r="E10" s="2066"/>
      <c r="F10" s="1146"/>
      <c r="G10" s="1147"/>
      <c r="H10" s="2073"/>
      <c r="I10" s="2076"/>
      <c r="J10" s="934"/>
      <c r="K10" s="311"/>
      <c r="L10" s="2056" t="s">
        <v>348</v>
      </c>
      <c r="M10" s="2082" t="s">
        <v>296</v>
      </c>
      <c r="N10" s="1114"/>
      <c r="O10" s="311"/>
      <c r="P10" s="2056" t="s">
        <v>348</v>
      </c>
      <c r="Q10" s="2053" t="s">
        <v>296</v>
      </c>
      <c r="R10" s="2062" t="s">
        <v>271</v>
      </c>
    </row>
    <row r="11" spans="1:37" s="26" customFormat="1" ht="15" customHeight="1" x14ac:dyDescent="0.2">
      <c r="A11" s="301"/>
      <c r="B11" s="1922"/>
      <c r="C11" s="1923"/>
      <c r="D11" s="1951"/>
      <c r="E11" s="2066"/>
      <c r="F11" s="2069" t="s">
        <v>351</v>
      </c>
      <c r="G11" s="1940" t="s">
        <v>352</v>
      </c>
      <c r="H11" s="2073"/>
      <c r="I11" s="2076"/>
      <c r="J11" s="2078" t="s">
        <v>351</v>
      </c>
      <c r="K11" s="1940" t="s">
        <v>352</v>
      </c>
      <c r="L11" s="2057"/>
      <c r="M11" s="2083"/>
      <c r="N11" s="2080" t="s">
        <v>351</v>
      </c>
      <c r="O11" s="1940" t="s">
        <v>352</v>
      </c>
      <c r="P11" s="2057"/>
      <c r="Q11" s="2054"/>
      <c r="R11" s="2063"/>
    </row>
    <row r="12" spans="1:37" s="26" customFormat="1" ht="10.5" customHeight="1" x14ac:dyDescent="0.2">
      <c r="A12" s="301"/>
      <c r="B12" s="1922"/>
      <c r="C12" s="1923"/>
      <c r="D12" s="1951"/>
      <c r="E12" s="2066"/>
      <c r="F12" s="2069"/>
      <c r="G12" s="1900"/>
      <c r="H12" s="2073"/>
      <c r="I12" s="2076"/>
      <c r="J12" s="2078"/>
      <c r="K12" s="1900"/>
      <c r="L12" s="2057"/>
      <c r="M12" s="2083"/>
      <c r="N12" s="2080"/>
      <c r="O12" s="1900"/>
      <c r="P12" s="2057"/>
      <c r="Q12" s="2054"/>
      <c r="R12" s="2063"/>
    </row>
    <row r="13" spans="1:37" s="26" customFormat="1" ht="37.5" customHeight="1" x14ac:dyDescent="0.2">
      <c r="A13" s="301"/>
      <c r="B13" s="1924"/>
      <c r="C13" s="1925"/>
      <c r="D13" s="1952"/>
      <c r="E13" s="2067"/>
      <c r="F13" s="2070"/>
      <c r="G13" s="1901"/>
      <c r="H13" s="2074"/>
      <c r="I13" s="2077"/>
      <c r="J13" s="2079"/>
      <c r="K13" s="1901"/>
      <c r="L13" s="2058"/>
      <c r="M13" s="2084"/>
      <c r="N13" s="2081"/>
      <c r="O13" s="1901"/>
      <c r="P13" s="2058"/>
      <c r="Q13" s="2055"/>
      <c r="R13" s="2064"/>
      <c r="T13" s="94"/>
      <c r="U13" s="325"/>
    </row>
    <row r="14" spans="1:37" ht="25.2" customHeight="1" x14ac:dyDescent="0.2">
      <c r="A14" s="1"/>
      <c r="B14" s="1849" t="s">
        <v>250</v>
      </c>
      <c r="C14" s="2059"/>
      <c r="D14" s="690">
        <v>425</v>
      </c>
      <c r="E14" s="989">
        <f>E16+E18+E20+E22+E24+E26</f>
        <v>2335</v>
      </c>
      <c r="F14" s="60">
        <f t="shared" ref="F14:H14" si="0">F16+F18+F20+F22+F24+F26</f>
        <v>87</v>
      </c>
      <c r="G14" s="18">
        <f t="shared" si="0"/>
        <v>163</v>
      </c>
      <c r="H14" s="9">
        <f t="shared" si="0"/>
        <v>224</v>
      </c>
      <c r="I14" s="18">
        <f>I16+I18+I20+I22+I24+I26</f>
        <v>114</v>
      </c>
      <c r="J14" s="60">
        <f t="shared" ref="J14:L14" si="1">J16+J18+J20+J22+J24+J26</f>
        <v>48</v>
      </c>
      <c r="K14" s="18">
        <f t="shared" si="1"/>
        <v>26</v>
      </c>
      <c r="L14" s="9">
        <f t="shared" si="1"/>
        <v>242</v>
      </c>
      <c r="M14" s="11">
        <f>M16+M18+M20+M22+M24+M26</f>
        <v>135</v>
      </c>
      <c r="N14" s="11">
        <f t="shared" ref="N14:P14" si="2">N16+N18+N20+N22+N24+N26</f>
        <v>82</v>
      </c>
      <c r="O14" s="18">
        <f t="shared" si="2"/>
        <v>137</v>
      </c>
      <c r="P14" s="9">
        <f t="shared" si="2"/>
        <v>229</v>
      </c>
      <c r="Q14" s="521">
        <f>Q16+Q18+Q20+Q22+Q24+Q26</f>
        <v>114</v>
      </c>
      <c r="R14" s="490">
        <f>D14</f>
        <v>425</v>
      </c>
      <c r="U14" s="332"/>
    </row>
    <row r="15" spans="1:37" ht="25.2" customHeight="1" thickBot="1" x14ac:dyDescent="0.25">
      <c r="A15" s="1"/>
      <c r="B15" s="2052"/>
      <c r="C15" s="2060"/>
      <c r="D15" s="459"/>
      <c r="E15" s="978"/>
      <c r="F15" s="935">
        <f>F14/D14</f>
        <v>0.20470588235294118</v>
      </c>
      <c r="G15" s="561"/>
      <c r="H15" s="443">
        <f>H14/D14</f>
        <v>0.5270588235294118</v>
      </c>
      <c r="I15" s="524">
        <f>I14/D14</f>
        <v>0.26823529411764707</v>
      </c>
      <c r="J15" s="935">
        <f>J14/D14</f>
        <v>0.11294117647058824</v>
      </c>
      <c r="K15" s="561"/>
      <c r="L15" s="443">
        <f>L14/D14</f>
        <v>0.56941176470588239</v>
      </c>
      <c r="M15" s="523">
        <f>M14/D14</f>
        <v>0.31764705882352939</v>
      </c>
      <c r="N15" s="1115">
        <f>N14/D14</f>
        <v>0.19294117647058823</v>
      </c>
      <c r="O15" s="561"/>
      <c r="P15" s="443">
        <f>P14/D14</f>
        <v>0.5388235294117647</v>
      </c>
      <c r="Q15" s="977">
        <f>Q14/D14</f>
        <v>0.26823529411764707</v>
      </c>
      <c r="R15" s="604"/>
      <c r="T15" s="44"/>
      <c r="U15" s="332"/>
      <c r="AK15" s="1151"/>
    </row>
    <row r="16" spans="1:37" ht="25.2" customHeight="1" thickTop="1" thickBot="1" x14ac:dyDescent="0.25">
      <c r="A16" s="1"/>
      <c r="B16" s="1852" t="s">
        <v>251</v>
      </c>
      <c r="C16" s="1959" t="s">
        <v>252</v>
      </c>
      <c r="D16" s="447">
        <v>54</v>
      </c>
      <c r="E16" s="979">
        <v>9</v>
      </c>
      <c r="F16" s="1625">
        <v>5</v>
      </c>
      <c r="G16" s="1314">
        <f>K16+O16</f>
        <v>2</v>
      </c>
      <c r="H16" s="1187">
        <v>22</v>
      </c>
      <c r="I16" s="1316">
        <f>D16-F16-H16</f>
        <v>27</v>
      </c>
      <c r="J16" s="1625">
        <v>3</v>
      </c>
      <c r="K16" s="1314">
        <v>0</v>
      </c>
      <c r="L16" s="1187">
        <v>22</v>
      </c>
      <c r="M16" s="1322">
        <f>D16-J16-L16</f>
        <v>29</v>
      </c>
      <c r="N16" s="1330">
        <v>5</v>
      </c>
      <c r="O16" s="1314">
        <v>2</v>
      </c>
      <c r="P16" s="1187">
        <v>22</v>
      </c>
      <c r="Q16" s="1338">
        <f>D16-N16-P16</f>
        <v>27</v>
      </c>
      <c r="R16" s="1076">
        <f>D16</f>
        <v>54</v>
      </c>
      <c r="U16" s="332"/>
    </row>
    <row r="17" spans="1:21" ht="25.2" customHeight="1" thickTop="1" thickBot="1" x14ac:dyDescent="0.25">
      <c r="A17" s="1"/>
      <c r="B17" s="2061"/>
      <c r="C17" s="2052"/>
      <c r="D17" s="460"/>
      <c r="E17" s="980"/>
      <c r="F17" s="960">
        <f>F16/D16</f>
        <v>9.2592592592592587E-2</v>
      </c>
      <c r="G17" s="142"/>
      <c r="H17" s="515">
        <f>H16/D16</f>
        <v>0.40740740740740738</v>
      </c>
      <c r="I17" s="516">
        <f>I16/D16</f>
        <v>0.5</v>
      </c>
      <c r="J17" s="936">
        <f>J16/D16</f>
        <v>5.5555555555555552E-2</v>
      </c>
      <c r="K17" s="600"/>
      <c r="L17" s="505">
        <f>L16/D16</f>
        <v>0.40740740740740738</v>
      </c>
      <c r="M17" s="507">
        <f>M16/D16</f>
        <v>0.53703703703703709</v>
      </c>
      <c r="N17" s="507">
        <f>N16/D16</f>
        <v>9.2592592592592587E-2</v>
      </c>
      <c r="O17" s="600"/>
      <c r="P17" s="505">
        <f>P16/D16</f>
        <v>0.40740740740740738</v>
      </c>
      <c r="Q17" s="508">
        <f>Q16/D16</f>
        <v>0.5</v>
      </c>
      <c r="R17" s="1076">
        <f t="shared" ref="R17:R39" si="3">D17</f>
        <v>0</v>
      </c>
      <c r="T17" s="44"/>
      <c r="U17" s="332"/>
    </row>
    <row r="18" spans="1:21" ht="25.2" customHeight="1" thickTop="1" thickBot="1" x14ac:dyDescent="0.25">
      <c r="A18" s="1"/>
      <c r="B18" s="2061"/>
      <c r="C18" s="1856" t="s">
        <v>253</v>
      </c>
      <c r="D18" s="440">
        <v>76</v>
      </c>
      <c r="E18" s="981">
        <v>436</v>
      </c>
      <c r="F18" s="1447">
        <v>14</v>
      </c>
      <c r="G18" s="1316">
        <f t="shared" ref="G18" si="4">K18+O18</f>
        <v>13</v>
      </c>
      <c r="H18" s="1194">
        <v>44</v>
      </c>
      <c r="I18" s="1316">
        <f t="shared" ref="I18" si="5">D18-F18-H18</f>
        <v>18</v>
      </c>
      <c r="J18" s="1443">
        <v>7</v>
      </c>
      <c r="K18" s="1318">
        <v>2</v>
      </c>
      <c r="L18" s="1199">
        <v>47</v>
      </c>
      <c r="M18" s="1337">
        <f t="shared" ref="M18" si="6">D18-J18-L18</f>
        <v>22</v>
      </c>
      <c r="N18" s="1337">
        <v>13</v>
      </c>
      <c r="O18" s="1318">
        <v>11</v>
      </c>
      <c r="P18" s="1199">
        <v>45</v>
      </c>
      <c r="Q18" s="1338">
        <f>D18-N18-P18</f>
        <v>18</v>
      </c>
      <c r="R18" s="1076">
        <f t="shared" si="3"/>
        <v>76</v>
      </c>
      <c r="U18" s="332"/>
    </row>
    <row r="19" spans="1:21" ht="25.2" customHeight="1" thickTop="1" thickBot="1" x14ac:dyDescent="0.25">
      <c r="A19" s="1"/>
      <c r="B19" s="2061"/>
      <c r="C19" s="1858"/>
      <c r="D19" s="463"/>
      <c r="E19" s="980"/>
      <c r="F19" s="960">
        <f t="shared" ref="F19" si="7">F18/D18</f>
        <v>0.18421052631578946</v>
      </c>
      <c r="G19" s="142"/>
      <c r="H19" s="515">
        <f t="shared" ref="H19" si="8">H18/D18</f>
        <v>0.57894736842105265</v>
      </c>
      <c r="I19" s="516">
        <f t="shared" ref="I19" si="9">I18/D18</f>
        <v>0.23684210526315788</v>
      </c>
      <c r="J19" s="936">
        <f>J18/D18</f>
        <v>9.2105263157894732E-2</v>
      </c>
      <c r="K19" s="600"/>
      <c r="L19" s="505">
        <f>L18/D18</f>
        <v>0.61842105263157898</v>
      </c>
      <c r="M19" s="507">
        <f t="shared" ref="M19" si="10">M18/D18</f>
        <v>0.28947368421052633</v>
      </c>
      <c r="N19" s="507">
        <f>N18/D18</f>
        <v>0.17105263157894737</v>
      </c>
      <c r="O19" s="600"/>
      <c r="P19" s="505">
        <f>P18/D18</f>
        <v>0.59210526315789469</v>
      </c>
      <c r="Q19" s="508">
        <f>Q18/D18</f>
        <v>0.23684210526315788</v>
      </c>
      <c r="R19" s="1076">
        <f t="shared" si="3"/>
        <v>0</v>
      </c>
      <c r="T19" s="44"/>
      <c r="U19" s="332"/>
    </row>
    <row r="20" spans="1:21" ht="25.2" customHeight="1" thickTop="1" thickBot="1" x14ac:dyDescent="0.25">
      <c r="A20" s="1"/>
      <c r="B20" s="2061"/>
      <c r="C20" s="1856" t="s">
        <v>254</v>
      </c>
      <c r="D20" s="440">
        <v>28</v>
      </c>
      <c r="E20" s="981">
        <v>113</v>
      </c>
      <c r="F20" s="1447">
        <v>7</v>
      </c>
      <c r="G20" s="1316">
        <f t="shared" ref="G20" si="11">K20+O20</f>
        <v>3</v>
      </c>
      <c r="H20" s="1194">
        <v>13</v>
      </c>
      <c r="I20" s="1316">
        <f t="shared" ref="I20" si="12">D20-F20-H20</f>
        <v>8</v>
      </c>
      <c r="J20" s="1443">
        <v>6</v>
      </c>
      <c r="K20" s="1318">
        <v>1</v>
      </c>
      <c r="L20" s="1199">
        <v>14</v>
      </c>
      <c r="M20" s="1337">
        <f t="shared" ref="M20" si="13">D20-J20-L20</f>
        <v>8</v>
      </c>
      <c r="N20" s="1337">
        <v>6</v>
      </c>
      <c r="O20" s="1318">
        <v>2</v>
      </c>
      <c r="P20" s="1199">
        <v>14</v>
      </c>
      <c r="Q20" s="1338">
        <f t="shared" ref="Q20" si="14">D20-N20-P20</f>
        <v>8</v>
      </c>
      <c r="R20" s="1076">
        <f t="shared" si="3"/>
        <v>28</v>
      </c>
      <c r="U20" s="332"/>
    </row>
    <row r="21" spans="1:21" ht="25.2" customHeight="1" thickTop="1" thickBot="1" x14ac:dyDescent="0.25">
      <c r="A21" s="1"/>
      <c r="B21" s="2061"/>
      <c r="C21" s="1858"/>
      <c r="D21" s="463"/>
      <c r="E21" s="980"/>
      <c r="F21" s="960">
        <f t="shared" ref="F21" si="15">F20/D20</f>
        <v>0.25</v>
      </c>
      <c r="G21" s="142"/>
      <c r="H21" s="515">
        <f t="shared" ref="H21" si="16">H20/D20</f>
        <v>0.4642857142857143</v>
      </c>
      <c r="I21" s="516">
        <f t="shared" ref="I21" si="17">I20/D20</f>
        <v>0.2857142857142857</v>
      </c>
      <c r="J21" s="936">
        <f>J20/D20</f>
        <v>0.21428571428571427</v>
      </c>
      <c r="K21" s="600"/>
      <c r="L21" s="505">
        <f>L20/D20</f>
        <v>0.5</v>
      </c>
      <c r="M21" s="507">
        <f t="shared" ref="M21" si="18">M20/D20</f>
        <v>0.2857142857142857</v>
      </c>
      <c r="N21" s="507">
        <f t="shared" ref="N21" si="19">N20/D20</f>
        <v>0.21428571428571427</v>
      </c>
      <c r="O21" s="600"/>
      <c r="P21" s="505">
        <f t="shared" ref="P21" si="20">P20/D20</f>
        <v>0.5</v>
      </c>
      <c r="Q21" s="508">
        <f t="shared" ref="Q21" si="21">Q20/D20</f>
        <v>0.2857142857142857</v>
      </c>
      <c r="R21" s="1076">
        <f t="shared" si="3"/>
        <v>0</v>
      </c>
      <c r="T21" s="44"/>
      <c r="U21" s="332"/>
    </row>
    <row r="22" spans="1:21" ht="25.2" customHeight="1" thickTop="1" thickBot="1" x14ac:dyDescent="0.25">
      <c r="A22" s="1"/>
      <c r="B22" s="2061"/>
      <c r="C22" s="1857" t="s">
        <v>255</v>
      </c>
      <c r="D22" s="440">
        <v>89</v>
      </c>
      <c r="E22" s="981">
        <v>407</v>
      </c>
      <c r="F22" s="1447">
        <v>12</v>
      </c>
      <c r="G22" s="1316">
        <f t="shared" ref="G22" si="22">K22+O22</f>
        <v>16</v>
      </c>
      <c r="H22" s="1194">
        <v>56</v>
      </c>
      <c r="I22" s="1316">
        <f t="shared" ref="I22" si="23">D22-F22-H22</f>
        <v>21</v>
      </c>
      <c r="J22" s="1443">
        <v>7</v>
      </c>
      <c r="K22" s="1318">
        <v>3</v>
      </c>
      <c r="L22" s="1199">
        <v>58</v>
      </c>
      <c r="M22" s="1337">
        <f t="shared" ref="M22" si="24">D22-J22-L22</f>
        <v>24</v>
      </c>
      <c r="N22" s="1337">
        <v>11</v>
      </c>
      <c r="O22" s="1318">
        <v>13</v>
      </c>
      <c r="P22" s="1199">
        <v>57</v>
      </c>
      <c r="Q22" s="1338">
        <f t="shared" ref="Q22" si="25">D22-N22-P22</f>
        <v>21</v>
      </c>
      <c r="R22" s="1076">
        <f t="shared" si="3"/>
        <v>89</v>
      </c>
      <c r="U22" s="332"/>
    </row>
    <row r="23" spans="1:21" ht="25.2" customHeight="1" thickTop="1" thickBot="1" x14ac:dyDescent="0.25">
      <c r="A23" s="1"/>
      <c r="B23" s="2061"/>
      <c r="C23" s="2052"/>
      <c r="D23" s="463"/>
      <c r="E23" s="980"/>
      <c r="F23" s="960">
        <f t="shared" ref="F23" si="26">F22/D22</f>
        <v>0.1348314606741573</v>
      </c>
      <c r="G23" s="142"/>
      <c r="H23" s="515">
        <f t="shared" ref="H23" si="27">H22/D22</f>
        <v>0.6292134831460674</v>
      </c>
      <c r="I23" s="516">
        <f t="shared" ref="I23" si="28">I22/D22</f>
        <v>0.23595505617977527</v>
      </c>
      <c r="J23" s="936">
        <f>J22/D22</f>
        <v>7.8651685393258425E-2</v>
      </c>
      <c r="K23" s="600"/>
      <c r="L23" s="505">
        <f>L22/D22</f>
        <v>0.651685393258427</v>
      </c>
      <c r="M23" s="507">
        <f t="shared" ref="M23" si="29">M22/D22</f>
        <v>0.2696629213483146</v>
      </c>
      <c r="N23" s="507">
        <f t="shared" ref="N23" si="30">N22/D22</f>
        <v>0.12359550561797752</v>
      </c>
      <c r="O23" s="600"/>
      <c r="P23" s="505">
        <f t="shared" ref="P23" si="31">P22/D22</f>
        <v>0.6404494382022472</v>
      </c>
      <c r="Q23" s="508">
        <f t="shared" ref="Q23" si="32">Q22/D22</f>
        <v>0.23595505617977527</v>
      </c>
      <c r="R23" s="1076">
        <f t="shared" si="3"/>
        <v>0</v>
      </c>
      <c r="T23" s="44"/>
      <c r="U23" s="332"/>
    </row>
    <row r="24" spans="1:21" ht="25.2" customHeight="1" thickTop="1" thickBot="1" x14ac:dyDescent="0.25">
      <c r="A24" s="1"/>
      <c r="B24" s="2061"/>
      <c r="C24" s="1856" t="s">
        <v>256</v>
      </c>
      <c r="D24" s="440">
        <v>16</v>
      </c>
      <c r="E24" s="981">
        <v>72</v>
      </c>
      <c r="F24" s="1447">
        <v>2</v>
      </c>
      <c r="G24" s="1316">
        <f t="shared" ref="G24" si="33">K24+O24</f>
        <v>26</v>
      </c>
      <c r="H24" s="1194">
        <v>9</v>
      </c>
      <c r="I24" s="1316">
        <f t="shared" ref="I24" si="34">D24-F24-H24</f>
        <v>5</v>
      </c>
      <c r="J24" s="1443">
        <v>2</v>
      </c>
      <c r="K24" s="1318">
        <v>0</v>
      </c>
      <c r="L24" s="1199">
        <v>9</v>
      </c>
      <c r="M24" s="1337">
        <f>D24-J24-L24</f>
        <v>5</v>
      </c>
      <c r="N24" s="1337">
        <v>2</v>
      </c>
      <c r="O24" s="1318">
        <v>26</v>
      </c>
      <c r="P24" s="1199">
        <v>9</v>
      </c>
      <c r="Q24" s="1338">
        <f t="shared" ref="Q24" si="35">D24-N24-P24</f>
        <v>5</v>
      </c>
      <c r="R24" s="1076">
        <f t="shared" si="3"/>
        <v>16</v>
      </c>
      <c r="U24" s="332"/>
    </row>
    <row r="25" spans="1:21" ht="25.2" customHeight="1" thickTop="1" thickBot="1" x14ac:dyDescent="0.25">
      <c r="A25" s="1"/>
      <c r="B25" s="2061"/>
      <c r="C25" s="2052"/>
      <c r="D25" s="463"/>
      <c r="E25" s="980"/>
      <c r="F25" s="960">
        <f t="shared" ref="F25" si="36">F24/D24</f>
        <v>0.125</v>
      </c>
      <c r="G25" s="142"/>
      <c r="H25" s="515">
        <f t="shared" ref="H25" si="37">H24/D24</f>
        <v>0.5625</v>
      </c>
      <c r="I25" s="516">
        <f t="shared" ref="I25" si="38">I24/D24</f>
        <v>0.3125</v>
      </c>
      <c r="J25" s="936">
        <f>J24/D24</f>
        <v>0.125</v>
      </c>
      <c r="K25" s="600"/>
      <c r="L25" s="505">
        <f>L24/D24</f>
        <v>0.5625</v>
      </c>
      <c r="M25" s="507">
        <f t="shared" ref="M25" si="39">M24/D24</f>
        <v>0.3125</v>
      </c>
      <c r="N25" s="507">
        <f t="shared" ref="N25" si="40">N24/D24</f>
        <v>0.125</v>
      </c>
      <c r="O25" s="600"/>
      <c r="P25" s="505">
        <f t="shared" ref="P25" si="41">P24/D24</f>
        <v>0.5625</v>
      </c>
      <c r="Q25" s="508">
        <f t="shared" ref="Q25" si="42">Q24/D24</f>
        <v>0.3125</v>
      </c>
      <c r="R25" s="1076">
        <f t="shared" si="3"/>
        <v>0</v>
      </c>
      <c r="T25" s="44"/>
      <c r="U25" s="332"/>
    </row>
    <row r="26" spans="1:21" ht="25.2" customHeight="1" thickTop="1" thickBot="1" x14ac:dyDescent="0.25">
      <c r="A26" s="1"/>
      <c r="B26" s="2061"/>
      <c r="C26" s="1856" t="s">
        <v>257</v>
      </c>
      <c r="D26" s="440">
        <v>162</v>
      </c>
      <c r="E26" s="985">
        <v>1298</v>
      </c>
      <c r="F26" s="1447">
        <v>47</v>
      </c>
      <c r="G26" s="1316">
        <f t="shared" ref="G26" si="43">K26+O26</f>
        <v>103</v>
      </c>
      <c r="H26" s="1194">
        <v>80</v>
      </c>
      <c r="I26" s="1316">
        <f t="shared" ref="I26" si="44">D26-F26-H26</f>
        <v>35</v>
      </c>
      <c r="J26" s="1443">
        <v>23</v>
      </c>
      <c r="K26" s="1318">
        <v>20</v>
      </c>
      <c r="L26" s="1199">
        <v>92</v>
      </c>
      <c r="M26" s="1337">
        <f t="shared" ref="M26" si="45">D26-J26-L26</f>
        <v>47</v>
      </c>
      <c r="N26" s="1337">
        <v>45</v>
      </c>
      <c r="O26" s="1318">
        <v>83</v>
      </c>
      <c r="P26" s="1199">
        <v>82</v>
      </c>
      <c r="Q26" s="1338">
        <f t="shared" ref="Q26" si="46">D26-N26-P26</f>
        <v>35</v>
      </c>
      <c r="R26" s="1076">
        <f t="shared" si="3"/>
        <v>162</v>
      </c>
      <c r="U26" s="332"/>
    </row>
    <row r="27" spans="1:21" ht="25.2" customHeight="1" thickTop="1" thickBot="1" x14ac:dyDescent="0.25">
      <c r="A27" s="1"/>
      <c r="B27" s="2061"/>
      <c r="C27" s="2052"/>
      <c r="D27" s="460"/>
      <c r="E27" s="980"/>
      <c r="F27" s="936">
        <f t="shared" ref="F27" si="47">F26/D26</f>
        <v>0.29012345679012347</v>
      </c>
      <c r="G27" s="1122"/>
      <c r="H27" s="505">
        <f t="shared" ref="H27" si="48">H26/D26</f>
        <v>0.49382716049382713</v>
      </c>
      <c r="I27" s="506">
        <f t="shared" ref="I27" si="49">I26/D26</f>
        <v>0.21604938271604937</v>
      </c>
      <c r="J27" s="936">
        <f>J26/D26</f>
        <v>0.1419753086419753</v>
      </c>
      <c r="K27" s="600"/>
      <c r="L27" s="505">
        <f>L26/D26</f>
        <v>0.5679012345679012</v>
      </c>
      <c r="M27" s="507">
        <f t="shared" ref="M27" si="50">M26/D26</f>
        <v>0.29012345679012347</v>
      </c>
      <c r="N27" s="523">
        <f>N26/D26</f>
        <v>0.27777777777777779</v>
      </c>
      <c r="O27" s="600"/>
      <c r="P27" s="523">
        <f>P26/D26</f>
        <v>0.50617283950617287</v>
      </c>
      <c r="Q27" s="977">
        <f t="shared" ref="Q27" si="51">Q26/D26</f>
        <v>0.21604938271604937</v>
      </c>
      <c r="R27" s="1076">
        <f t="shared" si="3"/>
        <v>0</v>
      </c>
      <c r="T27" s="44"/>
      <c r="U27" s="332"/>
    </row>
    <row r="28" spans="1:21" ht="25.2" customHeight="1" thickTop="1" thickBot="1" x14ac:dyDescent="0.25">
      <c r="A28" s="1"/>
      <c r="B28" s="1852" t="s">
        <v>258</v>
      </c>
      <c r="C28" s="1959" t="s">
        <v>259</v>
      </c>
      <c r="D28" s="447">
        <v>87</v>
      </c>
      <c r="E28" s="979">
        <v>76</v>
      </c>
      <c r="F28" s="1625">
        <v>5</v>
      </c>
      <c r="G28" s="1314">
        <f>K28+O28</f>
        <v>5</v>
      </c>
      <c r="H28" s="1187">
        <v>43</v>
      </c>
      <c r="I28" s="1314">
        <f>D28-F28-H28</f>
        <v>39</v>
      </c>
      <c r="J28" s="1625">
        <v>1</v>
      </c>
      <c r="K28" s="1314">
        <v>0</v>
      </c>
      <c r="L28" s="1187">
        <v>42</v>
      </c>
      <c r="M28" s="1330">
        <f>D28-J28-L28</f>
        <v>44</v>
      </c>
      <c r="N28" s="1322">
        <v>4</v>
      </c>
      <c r="O28" s="1314">
        <v>5</v>
      </c>
      <c r="P28" s="1194">
        <v>44</v>
      </c>
      <c r="Q28" s="1323">
        <f t="shared" ref="Q28" si="52">D28-N28-P28</f>
        <v>39</v>
      </c>
      <c r="R28" s="1076">
        <f t="shared" si="3"/>
        <v>87</v>
      </c>
      <c r="U28" s="332"/>
    </row>
    <row r="29" spans="1:21" ht="25.2" customHeight="1" thickTop="1" thickBot="1" x14ac:dyDescent="0.25">
      <c r="A29" s="1"/>
      <c r="B29" s="2061"/>
      <c r="C29" s="1858"/>
      <c r="D29" s="463"/>
      <c r="E29" s="984"/>
      <c r="F29" s="960">
        <f>F28/D28</f>
        <v>5.7471264367816091E-2</v>
      </c>
      <c r="G29" s="142"/>
      <c r="H29" s="515">
        <f>H28/D28</f>
        <v>0.4942528735632184</v>
      </c>
      <c r="I29" s="516">
        <f>I28/D28</f>
        <v>0.44827586206896552</v>
      </c>
      <c r="J29" s="936">
        <f>J28/D28</f>
        <v>1.1494252873563218E-2</v>
      </c>
      <c r="K29" s="600"/>
      <c r="L29" s="505">
        <f>L28/D28</f>
        <v>0.48275862068965519</v>
      </c>
      <c r="M29" s="507">
        <f t="shared" ref="M29" si="53">M28/D28</f>
        <v>0.50574712643678166</v>
      </c>
      <c r="N29" s="507">
        <f t="shared" ref="N29" si="54">N28/D28</f>
        <v>4.5977011494252873E-2</v>
      </c>
      <c r="O29" s="600"/>
      <c r="P29" s="505">
        <f t="shared" ref="P29" si="55">P28/D28</f>
        <v>0.50574712643678166</v>
      </c>
      <c r="Q29" s="508">
        <f t="shared" ref="Q29" si="56">Q28/D28</f>
        <v>0.44827586206896552</v>
      </c>
      <c r="R29" s="1076">
        <f t="shared" si="3"/>
        <v>0</v>
      </c>
      <c r="T29" s="44"/>
      <c r="U29" s="332"/>
    </row>
    <row r="30" spans="1:21" ht="25.2" customHeight="1" thickTop="1" thickBot="1" x14ac:dyDescent="0.25">
      <c r="A30" s="1"/>
      <c r="B30" s="2061"/>
      <c r="C30" s="1856" t="s">
        <v>260</v>
      </c>
      <c r="D30" s="451">
        <v>181</v>
      </c>
      <c r="E30" s="982">
        <v>232</v>
      </c>
      <c r="F30" s="1447">
        <v>23</v>
      </c>
      <c r="G30" s="1316">
        <f t="shared" ref="G30" si="57">K30+O30</f>
        <v>20</v>
      </c>
      <c r="H30" s="1194">
        <v>104</v>
      </c>
      <c r="I30" s="1316">
        <f t="shared" ref="I30" si="58">D30-F30-H30</f>
        <v>54</v>
      </c>
      <c r="J30" s="1443">
        <v>11</v>
      </c>
      <c r="K30" s="1318">
        <v>4</v>
      </c>
      <c r="L30" s="1199">
        <v>103</v>
      </c>
      <c r="M30" s="1337">
        <f t="shared" ref="M30" si="59">D30-J30-L30</f>
        <v>67</v>
      </c>
      <c r="N30" s="1337">
        <v>22</v>
      </c>
      <c r="O30" s="1318">
        <v>16</v>
      </c>
      <c r="P30" s="1199">
        <v>105</v>
      </c>
      <c r="Q30" s="1338">
        <f t="shared" ref="Q30" si="60">D30-N30-P30</f>
        <v>54</v>
      </c>
      <c r="R30" s="1076">
        <f t="shared" si="3"/>
        <v>181</v>
      </c>
      <c r="U30" s="332"/>
    </row>
    <row r="31" spans="1:21" ht="25.2" customHeight="1" thickTop="1" thickBot="1" x14ac:dyDescent="0.25">
      <c r="A31" s="1"/>
      <c r="B31" s="2061"/>
      <c r="C31" s="1858"/>
      <c r="D31" s="463"/>
      <c r="E31" s="984"/>
      <c r="F31" s="960">
        <f t="shared" ref="F31" si="61">F30/D30</f>
        <v>0.1270718232044199</v>
      </c>
      <c r="G31" s="142"/>
      <c r="H31" s="515">
        <f t="shared" ref="H31" si="62">H30/D30</f>
        <v>0.574585635359116</v>
      </c>
      <c r="I31" s="516">
        <f t="shared" ref="I31" si="63">I30/D30</f>
        <v>0.2983425414364641</v>
      </c>
      <c r="J31" s="936">
        <f>J30/D30</f>
        <v>6.0773480662983423E-2</v>
      </c>
      <c r="K31" s="600"/>
      <c r="L31" s="505">
        <f>L30/D30</f>
        <v>0.56906077348066297</v>
      </c>
      <c r="M31" s="507">
        <f t="shared" ref="M31" si="64">M30/D30</f>
        <v>0.37016574585635359</v>
      </c>
      <c r="N31" s="507">
        <f t="shared" ref="N31" si="65">N30/D30</f>
        <v>0.12154696132596685</v>
      </c>
      <c r="O31" s="600"/>
      <c r="P31" s="505">
        <f t="shared" ref="P31" si="66">P30/D30</f>
        <v>0.58011049723756902</v>
      </c>
      <c r="Q31" s="508">
        <f t="shared" ref="Q31" si="67">Q30/D30</f>
        <v>0.2983425414364641</v>
      </c>
      <c r="R31" s="1076">
        <f t="shared" si="3"/>
        <v>0</v>
      </c>
      <c r="T31" s="44"/>
      <c r="U31" s="332"/>
    </row>
    <row r="32" spans="1:21" ht="25.2" customHeight="1" thickTop="1" thickBot="1" x14ac:dyDescent="0.25">
      <c r="A32" s="1"/>
      <c r="B32" s="2061"/>
      <c r="C32" s="1856" t="s">
        <v>261</v>
      </c>
      <c r="D32" s="460">
        <v>50</v>
      </c>
      <c r="E32" s="982">
        <v>212</v>
      </c>
      <c r="F32" s="1447">
        <v>13</v>
      </c>
      <c r="G32" s="1316">
        <f t="shared" ref="G32" si="68">K32+O32</f>
        <v>22</v>
      </c>
      <c r="H32" s="1194">
        <v>28</v>
      </c>
      <c r="I32" s="1316">
        <f t="shared" ref="I32" si="69">D32-F32-H32</f>
        <v>9</v>
      </c>
      <c r="J32" s="1443">
        <v>7</v>
      </c>
      <c r="K32" s="1318">
        <v>3</v>
      </c>
      <c r="L32" s="1199">
        <v>33</v>
      </c>
      <c r="M32" s="1337">
        <f t="shared" ref="M32" si="70">D32-J32-L32</f>
        <v>10</v>
      </c>
      <c r="N32" s="1337">
        <v>12</v>
      </c>
      <c r="O32" s="1318">
        <v>19</v>
      </c>
      <c r="P32" s="1199">
        <v>29</v>
      </c>
      <c r="Q32" s="1338">
        <f t="shared" ref="Q32" si="71">D32-N32-P32</f>
        <v>9</v>
      </c>
      <c r="R32" s="1076">
        <f t="shared" si="3"/>
        <v>50</v>
      </c>
      <c r="U32" s="332"/>
    </row>
    <row r="33" spans="1:21" ht="25.2" customHeight="1" thickTop="1" thickBot="1" x14ac:dyDescent="0.25">
      <c r="A33" s="1"/>
      <c r="B33" s="2061"/>
      <c r="C33" s="1858"/>
      <c r="D33" s="463"/>
      <c r="E33" s="984"/>
      <c r="F33" s="960">
        <f t="shared" ref="F33" si="72">F32/D32</f>
        <v>0.26</v>
      </c>
      <c r="G33" s="142"/>
      <c r="H33" s="515">
        <f t="shared" ref="H33" si="73">H32/D32</f>
        <v>0.56000000000000005</v>
      </c>
      <c r="I33" s="516">
        <f t="shared" ref="I33" si="74">I32/D32</f>
        <v>0.18</v>
      </c>
      <c r="J33" s="936">
        <f>J32/D32</f>
        <v>0.14000000000000001</v>
      </c>
      <c r="K33" s="600"/>
      <c r="L33" s="505">
        <f>L32/D32</f>
        <v>0.66</v>
      </c>
      <c r="M33" s="507">
        <f t="shared" ref="M33" si="75">M32/D32</f>
        <v>0.2</v>
      </c>
      <c r="N33" s="507">
        <f t="shared" ref="N33" si="76">N32/D32</f>
        <v>0.24</v>
      </c>
      <c r="O33" s="600"/>
      <c r="P33" s="505">
        <f t="shared" ref="P33" si="77">P32/D32</f>
        <v>0.57999999999999996</v>
      </c>
      <c r="Q33" s="508">
        <f t="shared" ref="Q33" si="78">Q32/D32</f>
        <v>0.18</v>
      </c>
      <c r="R33" s="1076">
        <f t="shared" si="3"/>
        <v>0</v>
      </c>
      <c r="T33" s="44"/>
      <c r="U33" s="332"/>
    </row>
    <row r="34" spans="1:21" ht="25.2" customHeight="1" thickTop="1" thickBot="1" x14ac:dyDescent="0.25">
      <c r="A34" s="1"/>
      <c r="B34" s="2061"/>
      <c r="C34" s="1856" t="s">
        <v>262</v>
      </c>
      <c r="D34" s="460">
        <v>40</v>
      </c>
      <c r="E34" s="982">
        <v>275</v>
      </c>
      <c r="F34" s="1447">
        <v>18</v>
      </c>
      <c r="G34" s="1316">
        <f t="shared" ref="G34" si="79">K34+O34</f>
        <v>23</v>
      </c>
      <c r="H34" s="1194">
        <v>18</v>
      </c>
      <c r="I34" s="1316">
        <f t="shared" ref="I34" si="80">D34-F34-H34</f>
        <v>4</v>
      </c>
      <c r="J34" s="1443">
        <v>8</v>
      </c>
      <c r="K34" s="1318">
        <v>7</v>
      </c>
      <c r="L34" s="1199">
        <v>27</v>
      </c>
      <c r="M34" s="1337">
        <f t="shared" ref="M34" si="81">D34-J34-L34</f>
        <v>5</v>
      </c>
      <c r="N34" s="1337">
        <v>16</v>
      </c>
      <c r="O34" s="1318">
        <v>16</v>
      </c>
      <c r="P34" s="1199">
        <v>20</v>
      </c>
      <c r="Q34" s="1338">
        <f t="shared" ref="Q34" si="82">D34-N34-P34</f>
        <v>4</v>
      </c>
      <c r="R34" s="1076">
        <f t="shared" si="3"/>
        <v>40</v>
      </c>
      <c r="U34" s="332"/>
    </row>
    <row r="35" spans="1:21" ht="25.2" customHeight="1" thickTop="1" thickBot="1" x14ac:dyDescent="0.25">
      <c r="A35" s="1"/>
      <c r="B35" s="2061"/>
      <c r="C35" s="1858"/>
      <c r="D35" s="463"/>
      <c r="E35" s="984"/>
      <c r="F35" s="960">
        <f t="shared" ref="F35" si="83">F34/D34</f>
        <v>0.45</v>
      </c>
      <c r="G35" s="142"/>
      <c r="H35" s="515">
        <f t="shared" ref="H35" si="84">H34/D34</f>
        <v>0.45</v>
      </c>
      <c r="I35" s="516">
        <f t="shared" ref="I35" si="85">I34/D34</f>
        <v>0.1</v>
      </c>
      <c r="J35" s="936">
        <f>J34/D34</f>
        <v>0.2</v>
      </c>
      <c r="K35" s="600"/>
      <c r="L35" s="505">
        <f>L34/D34</f>
        <v>0.67500000000000004</v>
      </c>
      <c r="M35" s="507">
        <f t="shared" ref="M35" si="86">M34/D34</f>
        <v>0.125</v>
      </c>
      <c r="N35" s="507">
        <f t="shared" ref="N35" si="87">N34/D34</f>
        <v>0.4</v>
      </c>
      <c r="O35" s="600"/>
      <c r="P35" s="505">
        <f t="shared" ref="P35" si="88">P34/D34</f>
        <v>0.5</v>
      </c>
      <c r="Q35" s="508">
        <f t="shared" ref="Q35" si="89">Q34/D34</f>
        <v>0.1</v>
      </c>
      <c r="R35" s="1076">
        <f t="shared" si="3"/>
        <v>0</v>
      </c>
      <c r="T35" s="44"/>
      <c r="U35" s="332"/>
    </row>
    <row r="36" spans="1:21" ht="25.2" customHeight="1" thickTop="1" thickBot="1" x14ac:dyDescent="0.25">
      <c r="A36" s="1"/>
      <c r="B36" s="2061"/>
      <c r="C36" s="1856" t="s">
        <v>263</v>
      </c>
      <c r="D36" s="460">
        <v>27</v>
      </c>
      <c r="E36" s="982">
        <v>390</v>
      </c>
      <c r="F36" s="1447">
        <v>10</v>
      </c>
      <c r="G36" s="1316">
        <f t="shared" ref="G36" si="90">K36+O36</f>
        <v>14</v>
      </c>
      <c r="H36" s="1194">
        <v>12</v>
      </c>
      <c r="I36" s="1316">
        <f t="shared" ref="I36" si="91">D36-F36-H36</f>
        <v>5</v>
      </c>
      <c r="J36" s="1443">
        <v>8</v>
      </c>
      <c r="K36" s="1318">
        <v>3</v>
      </c>
      <c r="L36" s="1199">
        <v>13</v>
      </c>
      <c r="M36" s="1337">
        <f t="shared" ref="M36" si="92">D36-J36-L36</f>
        <v>6</v>
      </c>
      <c r="N36" s="1337">
        <v>10</v>
      </c>
      <c r="O36" s="1318">
        <v>11</v>
      </c>
      <c r="P36" s="1199">
        <v>12</v>
      </c>
      <c r="Q36" s="1338">
        <f t="shared" ref="Q36" si="93">D36-N36-P36</f>
        <v>5</v>
      </c>
      <c r="R36" s="1076">
        <f t="shared" si="3"/>
        <v>27</v>
      </c>
      <c r="U36" s="332"/>
    </row>
    <row r="37" spans="1:21" ht="25.2" customHeight="1" thickTop="1" thickBot="1" x14ac:dyDescent="0.25">
      <c r="A37" s="1"/>
      <c r="B37" s="2061"/>
      <c r="C37" s="1858"/>
      <c r="D37" s="463"/>
      <c r="E37" s="984"/>
      <c r="F37" s="960">
        <f t="shared" ref="F37" si="94">F36/D36</f>
        <v>0.37037037037037035</v>
      </c>
      <c r="G37" s="142"/>
      <c r="H37" s="515">
        <f t="shared" ref="H37" si="95">H36/D36</f>
        <v>0.44444444444444442</v>
      </c>
      <c r="I37" s="516">
        <f t="shared" ref="I37" si="96">I36/D36</f>
        <v>0.18518518518518517</v>
      </c>
      <c r="J37" s="936">
        <f>J36/D36</f>
        <v>0.29629629629629628</v>
      </c>
      <c r="K37" s="600"/>
      <c r="L37" s="505">
        <f>L36/D36</f>
        <v>0.48148148148148145</v>
      </c>
      <c r="M37" s="507">
        <f t="shared" ref="M37" si="97">M36/D36</f>
        <v>0.22222222222222221</v>
      </c>
      <c r="N37" s="507">
        <f t="shared" ref="N37" si="98">N36/D36</f>
        <v>0.37037037037037035</v>
      </c>
      <c r="O37" s="600"/>
      <c r="P37" s="505">
        <f t="shared" ref="P37" si="99">P36/D36</f>
        <v>0.44444444444444442</v>
      </c>
      <c r="Q37" s="508">
        <f t="shared" ref="Q37" si="100">Q36/D36</f>
        <v>0.18518518518518517</v>
      </c>
      <c r="R37" s="1076">
        <f t="shared" si="3"/>
        <v>0</v>
      </c>
      <c r="T37" s="44"/>
      <c r="U37" s="332"/>
    </row>
    <row r="38" spans="1:21" ht="25.2" customHeight="1" thickTop="1" thickBot="1" x14ac:dyDescent="0.25">
      <c r="A38" s="1"/>
      <c r="B38" s="2061"/>
      <c r="C38" s="1857" t="s">
        <v>264</v>
      </c>
      <c r="D38" s="451">
        <v>40</v>
      </c>
      <c r="E38" s="986">
        <v>1150</v>
      </c>
      <c r="F38" s="1447">
        <v>18</v>
      </c>
      <c r="G38" s="1316">
        <f t="shared" ref="G38" si="101">K38+O38</f>
        <v>79</v>
      </c>
      <c r="H38" s="1194">
        <v>19</v>
      </c>
      <c r="I38" s="1316">
        <f t="shared" ref="I38" si="102">D38-F38-H38</f>
        <v>3</v>
      </c>
      <c r="J38" s="1443">
        <v>13</v>
      </c>
      <c r="K38" s="1318">
        <v>9</v>
      </c>
      <c r="L38" s="1199">
        <v>24</v>
      </c>
      <c r="M38" s="1337">
        <f t="shared" ref="M38" si="103">D38-J38-L38</f>
        <v>3</v>
      </c>
      <c r="N38" s="1337">
        <v>18</v>
      </c>
      <c r="O38" s="1318">
        <v>70</v>
      </c>
      <c r="P38" s="1199">
        <v>19</v>
      </c>
      <c r="Q38" s="1338">
        <f t="shared" ref="Q38" si="104">D38-N38-P38</f>
        <v>3</v>
      </c>
      <c r="R38" s="1076">
        <f t="shared" si="3"/>
        <v>40</v>
      </c>
      <c r="U38" s="332"/>
    </row>
    <row r="39" spans="1:21" ht="25.2" customHeight="1" thickTop="1" thickBot="1" x14ac:dyDescent="0.25">
      <c r="A39" s="1"/>
      <c r="B39" s="2061"/>
      <c r="C39" s="2052"/>
      <c r="D39" s="460"/>
      <c r="E39" s="980"/>
      <c r="F39" s="936">
        <f t="shared" ref="F39" si="105">F38/D38</f>
        <v>0.45</v>
      </c>
      <c r="G39" s="1122"/>
      <c r="H39" s="505">
        <f t="shared" ref="H39" si="106">H38/D38</f>
        <v>0.47499999999999998</v>
      </c>
      <c r="I39" s="506">
        <f t="shared" ref="I39" si="107">I38/D38</f>
        <v>7.4999999999999997E-2</v>
      </c>
      <c r="J39" s="936">
        <f>J38/D38</f>
        <v>0.32500000000000001</v>
      </c>
      <c r="K39" s="600"/>
      <c r="L39" s="505">
        <f>L38/D38</f>
        <v>0.6</v>
      </c>
      <c r="M39" s="507">
        <f t="shared" ref="M39" si="108">M38/D38</f>
        <v>7.4999999999999997E-2</v>
      </c>
      <c r="N39" s="507">
        <f t="shared" ref="N39" si="109">N38/D38</f>
        <v>0.45</v>
      </c>
      <c r="O39" s="600"/>
      <c r="P39" s="505">
        <f t="shared" ref="P39" si="110">P38/D38</f>
        <v>0.47499999999999998</v>
      </c>
      <c r="Q39" s="508">
        <f t="shared" ref="Q39" si="111">Q38/D38</f>
        <v>7.4999999999999997E-2</v>
      </c>
      <c r="R39" s="1076">
        <f t="shared" si="3"/>
        <v>0</v>
      </c>
      <c r="T39" s="44"/>
      <c r="U39" s="332"/>
    </row>
    <row r="40" spans="1:21" ht="25.2" customHeight="1" thickTop="1" x14ac:dyDescent="0.2">
      <c r="A40" s="1"/>
      <c r="B40" s="2061"/>
      <c r="C40" s="275" t="s">
        <v>265</v>
      </c>
      <c r="D40" s="933">
        <f>D30+D32+D34+D36</f>
        <v>298</v>
      </c>
      <c r="E40" s="987">
        <f>E30+E32+E34+E36</f>
        <v>1109</v>
      </c>
      <c r="F40" s="61">
        <f>F30+F32+F34+F36</f>
        <v>64</v>
      </c>
      <c r="G40" s="68">
        <f t="shared" ref="G40:H40" si="112">G30+G32+G34+G36</f>
        <v>79</v>
      </c>
      <c r="H40" s="66">
        <f t="shared" si="112"/>
        <v>162</v>
      </c>
      <c r="I40" s="68">
        <f>I30+I32+I34+I36</f>
        <v>72</v>
      </c>
      <c r="J40" s="61">
        <f>J30+J32+J34+J36</f>
        <v>34</v>
      </c>
      <c r="K40" s="68">
        <f t="shared" ref="K40:L40" si="113">K30+K32+K34+K36</f>
        <v>17</v>
      </c>
      <c r="L40" s="66">
        <f t="shared" si="113"/>
        <v>176</v>
      </c>
      <c r="M40" s="512">
        <f>M30+M32+M34+M36</f>
        <v>88</v>
      </c>
      <c r="N40" s="512">
        <f>N30+N32+N34+N36</f>
        <v>60</v>
      </c>
      <c r="O40" s="68">
        <f t="shared" ref="O40:P40" si="114">O30+O32+O34+O36</f>
        <v>62</v>
      </c>
      <c r="P40" s="66">
        <f t="shared" si="114"/>
        <v>166</v>
      </c>
      <c r="Q40" s="312">
        <f>Q30+Q32+Q34+Q36</f>
        <v>72</v>
      </c>
      <c r="R40" s="933">
        <f>R30+R32+R34+R36</f>
        <v>298</v>
      </c>
      <c r="U40" s="332"/>
    </row>
    <row r="41" spans="1:21" ht="25.2" customHeight="1" x14ac:dyDescent="0.2">
      <c r="A41" s="1"/>
      <c r="B41" s="2061"/>
      <c r="C41" s="21" t="s">
        <v>266</v>
      </c>
      <c r="D41" s="932"/>
      <c r="E41" s="980"/>
      <c r="F41" s="936">
        <f>F40/D40</f>
        <v>0.21476510067114093</v>
      </c>
      <c r="G41" s="600"/>
      <c r="H41" s="505">
        <f>H40/D40</f>
        <v>0.5436241610738255</v>
      </c>
      <c r="I41" s="506">
        <f>I40/D40</f>
        <v>0.24161073825503357</v>
      </c>
      <c r="J41" s="936">
        <f>J40/D40</f>
        <v>0.11409395973154363</v>
      </c>
      <c r="K41" s="600"/>
      <c r="L41" s="505">
        <f>L40/D40</f>
        <v>0.59060402684563762</v>
      </c>
      <c r="M41" s="507">
        <f>M40/D40</f>
        <v>0.29530201342281881</v>
      </c>
      <c r="N41" s="507">
        <f>N40/D40</f>
        <v>0.20134228187919462</v>
      </c>
      <c r="O41" s="600"/>
      <c r="P41" s="505">
        <f>P40/D40</f>
        <v>0.55704697986577179</v>
      </c>
      <c r="Q41" s="508">
        <f>Q40/D40</f>
        <v>0.24161073825503357</v>
      </c>
      <c r="R41" s="932"/>
      <c r="T41" s="44"/>
      <c r="U41" s="332"/>
    </row>
    <row r="42" spans="1:21" ht="25.2" customHeight="1" x14ac:dyDescent="0.2">
      <c r="A42" s="1"/>
      <c r="B42" s="2061"/>
      <c r="C42" s="273" t="s">
        <v>265</v>
      </c>
      <c r="D42" s="596">
        <f>D32+D34+D36+D38</f>
        <v>157</v>
      </c>
      <c r="E42" s="988">
        <f>E32+E34+E36+E38</f>
        <v>2027</v>
      </c>
      <c r="F42" s="59">
        <f t="shared" ref="F42:H42" si="115">F32+F34+F36+F38</f>
        <v>59</v>
      </c>
      <c r="G42" s="8">
        <f t="shared" si="115"/>
        <v>138</v>
      </c>
      <c r="H42" s="9">
        <f t="shared" si="115"/>
        <v>77</v>
      </c>
      <c r="I42" s="8">
        <f>I32+I34+I36+I38</f>
        <v>21</v>
      </c>
      <c r="J42" s="59">
        <f t="shared" ref="J42:L42" si="116">J32+J34+J36+J38</f>
        <v>36</v>
      </c>
      <c r="K42" s="8">
        <f t="shared" si="116"/>
        <v>22</v>
      </c>
      <c r="L42" s="9">
        <f t="shared" si="116"/>
        <v>97</v>
      </c>
      <c r="M42" s="4">
        <f>M32+M34+M36+M38</f>
        <v>24</v>
      </c>
      <c r="N42" s="4">
        <f t="shared" ref="N42:P42" si="117">N32+N34+N36+N38</f>
        <v>56</v>
      </c>
      <c r="O42" s="8">
        <f t="shared" si="117"/>
        <v>116</v>
      </c>
      <c r="P42" s="9">
        <f t="shared" si="117"/>
        <v>80</v>
      </c>
      <c r="Q42" s="313">
        <f>Q32+Q34+Q36+Q38</f>
        <v>21</v>
      </c>
      <c r="R42" s="596">
        <f>R32+R34+R36+R38</f>
        <v>157</v>
      </c>
      <c r="U42" s="332"/>
    </row>
    <row r="43" spans="1:21" ht="25.2" customHeight="1" thickBot="1" x14ac:dyDescent="0.25">
      <c r="A43" s="1"/>
      <c r="B43" s="1942"/>
      <c r="C43" s="21" t="s">
        <v>267</v>
      </c>
      <c r="D43" s="932"/>
      <c r="E43" s="983"/>
      <c r="F43" s="937">
        <f>F42/D42</f>
        <v>0.37579617834394907</v>
      </c>
      <c r="G43" s="601"/>
      <c r="H43" s="538">
        <f>H42/D42</f>
        <v>0.49044585987261147</v>
      </c>
      <c r="I43" s="1150">
        <f>I42/D42</f>
        <v>0.13375796178343949</v>
      </c>
      <c r="J43" s="937">
        <f>J42/D42</f>
        <v>0.22929936305732485</v>
      </c>
      <c r="K43" s="601"/>
      <c r="L43" s="538">
        <f>L42/D42</f>
        <v>0.61783439490445857</v>
      </c>
      <c r="M43" s="539">
        <f>M42/D42</f>
        <v>0.15286624203821655</v>
      </c>
      <c r="N43" s="539">
        <f>N42/D42</f>
        <v>0.35668789808917195</v>
      </c>
      <c r="O43" s="601"/>
      <c r="P43" s="538">
        <f>P42/D42</f>
        <v>0.50955414012738853</v>
      </c>
      <c r="Q43" s="540">
        <f>Q42/D42</f>
        <v>0.13375796178343949</v>
      </c>
      <c r="R43" s="932"/>
      <c r="T43" s="44"/>
      <c r="U43" s="332"/>
    </row>
    <row r="44" spans="1:21" ht="15" customHeight="1" x14ac:dyDescent="0.2">
      <c r="B44" s="238"/>
      <c r="C44" s="302"/>
      <c r="D44"/>
      <c r="E44"/>
      <c r="F44"/>
      <c r="G44"/>
      <c r="H44"/>
      <c r="I44" s="129"/>
      <c r="J44"/>
      <c r="K44"/>
      <c r="L44"/>
      <c r="M44" s="129"/>
      <c r="N44"/>
      <c r="O44"/>
      <c r="P44"/>
      <c r="Q44" s="129"/>
      <c r="R44"/>
    </row>
    <row r="45" spans="1:21" x14ac:dyDescent="0.2">
      <c r="B45" s="1"/>
      <c r="C45" s="303"/>
      <c r="D45" s="23"/>
      <c r="E45" s="23"/>
      <c r="F45" s="23"/>
      <c r="G45" s="23"/>
      <c r="H45" s="23"/>
      <c r="I45" s="23"/>
      <c r="J45" s="23"/>
      <c r="K45" s="23"/>
      <c r="L45" s="23"/>
      <c r="M45" s="23"/>
      <c r="N45" s="23"/>
      <c r="O45" s="23"/>
      <c r="P45" s="23"/>
      <c r="Q45" s="23"/>
      <c r="R45" s="23"/>
      <c r="S45" s="23"/>
    </row>
    <row r="46" spans="1:21" x14ac:dyDescent="0.2">
      <c r="B46"/>
      <c r="F46" s="86"/>
      <c r="G46" s="86"/>
      <c r="H46" s="86"/>
      <c r="I46" s="86"/>
      <c r="J46" s="86"/>
      <c r="K46" s="86"/>
      <c r="L46" s="86"/>
      <c r="M46" s="86"/>
      <c r="N46" s="44"/>
      <c r="O46" s="86"/>
      <c r="P46" s="86"/>
      <c r="Q46" s="86"/>
      <c r="R46" s="86"/>
    </row>
    <row r="47" spans="1:21" x14ac:dyDescent="0.2">
      <c r="B47"/>
      <c r="F47" s="86"/>
      <c r="G47" s="86"/>
      <c r="H47" s="86"/>
      <c r="I47" s="86"/>
      <c r="J47" s="86"/>
      <c r="K47" s="86"/>
      <c r="L47" s="86"/>
      <c r="M47" s="86"/>
      <c r="O47" s="86"/>
      <c r="P47" s="86"/>
      <c r="Q47" s="86"/>
    </row>
    <row r="48" spans="1:21" x14ac:dyDescent="0.2">
      <c r="B48"/>
    </row>
    <row r="49" spans="2:19" x14ac:dyDescent="0.2">
      <c r="B49"/>
    </row>
    <row r="50" spans="2:19" x14ac:dyDescent="0.2">
      <c r="B50"/>
      <c r="C50" s="301"/>
      <c r="D50" s="19"/>
      <c r="E50" s="19"/>
      <c r="I50" s="44"/>
      <c r="M50" s="44"/>
      <c r="N50" s="44"/>
      <c r="Q50" s="44"/>
      <c r="R50" s="19"/>
      <c r="S50" s="19"/>
    </row>
    <row r="51" spans="2:19" ht="13.5" customHeight="1" x14ac:dyDescent="0.2">
      <c r="B51" s="345"/>
      <c r="C51" s="301"/>
      <c r="D51" s="336"/>
      <c r="E51" s="336"/>
      <c r="F51" s="336"/>
      <c r="G51" s="336"/>
      <c r="H51" s="336"/>
      <c r="I51" s="336"/>
      <c r="J51" s="336"/>
      <c r="K51" s="336"/>
      <c r="L51" s="336"/>
      <c r="M51" s="336"/>
      <c r="N51" s="336"/>
      <c r="O51" s="336"/>
      <c r="P51" s="336"/>
      <c r="Q51" s="336"/>
      <c r="R51" s="336"/>
      <c r="S51" s="336"/>
    </row>
    <row r="52" spans="2:19" ht="13.5" customHeight="1" x14ac:dyDescent="0.2">
      <c r="C52" s="301"/>
      <c r="D52" s="336"/>
      <c r="E52" s="336"/>
      <c r="F52" s="336"/>
      <c r="G52" s="336"/>
      <c r="H52" s="336"/>
      <c r="I52" s="336"/>
      <c r="J52" s="336"/>
      <c r="K52" s="336"/>
      <c r="L52" s="336"/>
      <c r="M52" s="336"/>
      <c r="N52" s="336"/>
      <c r="O52" s="336"/>
      <c r="P52" s="336"/>
      <c r="Q52" s="336"/>
      <c r="R52" s="336"/>
      <c r="S52" s="336"/>
    </row>
    <row r="53" spans="2:19" ht="14.25" customHeight="1" x14ac:dyDescent="0.2">
      <c r="C53" s="301"/>
      <c r="D53" s="336"/>
      <c r="E53" s="336"/>
      <c r="F53" s="318"/>
      <c r="G53" s="318"/>
      <c r="H53" s="318"/>
      <c r="I53" s="318"/>
      <c r="J53" s="318"/>
      <c r="K53" s="318"/>
      <c r="L53" s="318"/>
      <c r="M53" s="318"/>
      <c r="N53" s="330"/>
      <c r="O53" s="318"/>
      <c r="P53" s="318"/>
      <c r="Q53" s="318"/>
      <c r="R53" s="336"/>
      <c r="S53" s="336"/>
    </row>
    <row r="54" spans="2:19" x14ac:dyDescent="0.2">
      <c r="C54" s="301"/>
      <c r="D54" s="336"/>
      <c r="E54" s="336"/>
      <c r="F54" s="336"/>
      <c r="G54" s="336"/>
      <c r="H54" s="336"/>
      <c r="I54" s="336"/>
      <c r="J54" s="336"/>
      <c r="K54" s="336"/>
      <c r="L54" s="336"/>
      <c r="M54" s="336"/>
      <c r="N54" s="336"/>
      <c r="O54" s="336"/>
      <c r="P54" s="336"/>
      <c r="Q54" s="336"/>
      <c r="R54" s="336"/>
      <c r="S54" s="336"/>
    </row>
    <row r="55" spans="2:19" x14ac:dyDescent="0.2">
      <c r="C55" s="301"/>
      <c r="D55" s="336"/>
      <c r="E55" s="336"/>
      <c r="F55" s="336"/>
      <c r="G55" s="336"/>
      <c r="H55" s="336"/>
      <c r="I55" s="336"/>
      <c r="J55" s="336"/>
      <c r="K55" s="336"/>
      <c r="L55" s="336"/>
      <c r="M55" s="336"/>
      <c r="N55" s="336"/>
      <c r="O55" s="336"/>
      <c r="P55" s="336"/>
      <c r="Q55" s="336"/>
      <c r="R55" s="336"/>
      <c r="S55" s="336"/>
    </row>
    <row r="56" spans="2:19" x14ac:dyDescent="0.2">
      <c r="C56" s="301"/>
      <c r="D56" s="19"/>
      <c r="E56" s="19"/>
      <c r="F56" s="19"/>
      <c r="J56" s="19"/>
      <c r="R56" s="19"/>
      <c r="S56" s="19"/>
    </row>
    <row r="57" spans="2:19" x14ac:dyDescent="0.2">
      <c r="C57" s="301"/>
      <c r="D57" s="19"/>
      <c r="E57" s="19"/>
      <c r="R57" s="19"/>
    </row>
    <row r="58" spans="2:19" x14ac:dyDescent="0.2">
      <c r="C58" s="301"/>
      <c r="D58" s="19"/>
      <c r="E58" s="19"/>
      <c r="R58" s="19"/>
    </row>
    <row r="59" spans="2:19" x14ac:dyDescent="0.2">
      <c r="C59" s="301"/>
      <c r="D59" s="19"/>
      <c r="E59" s="19"/>
      <c r="R59" s="19"/>
    </row>
    <row r="60" spans="2:19" x14ac:dyDescent="0.2">
      <c r="C60" s="301"/>
      <c r="D60" s="19"/>
      <c r="E60" s="19"/>
      <c r="R60" s="19"/>
    </row>
    <row r="61" spans="2:19" x14ac:dyDescent="0.2">
      <c r="C61" s="301"/>
      <c r="D61" s="19"/>
      <c r="E61" s="19"/>
      <c r="R61" s="19"/>
    </row>
    <row r="62" spans="2:19" x14ac:dyDescent="0.2">
      <c r="C62" s="301"/>
      <c r="D62" s="19"/>
      <c r="E62" s="19"/>
      <c r="R62" s="19"/>
    </row>
    <row r="63" spans="2:19" x14ac:dyDescent="0.2">
      <c r="C63" s="301"/>
      <c r="D63" s="19"/>
      <c r="E63" s="19"/>
      <c r="R63" s="19"/>
    </row>
    <row r="64" spans="2:19" x14ac:dyDescent="0.2">
      <c r="C64" s="301"/>
      <c r="D64" s="19"/>
      <c r="E64" s="19"/>
      <c r="R64" s="19"/>
    </row>
    <row r="65" spans="3:18" x14ac:dyDescent="0.2">
      <c r="C65" s="301"/>
      <c r="D65" s="19"/>
      <c r="E65" s="19"/>
      <c r="R65" s="19"/>
    </row>
    <row r="66" spans="3:18" x14ac:dyDescent="0.2">
      <c r="C66" s="301"/>
      <c r="D66" s="19"/>
      <c r="E66" s="19"/>
      <c r="R66" s="19"/>
    </row>
    <row r="67" spans="3:18" x14ac:dyDescent="0.2">
      <c r="C67" s="301"/>
      <c r="D67" s="19"/>
      <c r="E67" s="19"/>
      <c r="R67" s="19"/>
    </row>
    <row r="68" spans="3:18" x14ac:dyDescent="0.2">
      <c r="C68" s="301"/>
      <c r="D68" s="19"/>
      <c r="E68" s="19"/>
      <c r="R68" s="19"/>
    </row>
    <row r="69" spans="3:18" x14ac:dyDescent="0.2">
      <c r="C69" s="301"/>
      <c r="D69" s="19"/>
      <c r="E69" s="19"/>
      <c r="R69" s="19"/>
    </row>
    <row r="70" spans="3:18" x14ac:dyDescent="0.2">
      <c r="C70" s="301"/>
      <c r="D70" s="19"/>
      <c r="E70" s="19"/>
      <c r="R70" s="19"/>
    </row>
    <row r="71" spans="3:18" x14ac:dyDescent="0.2">
      <c r="C71" s="301"/>
      <c r="D71" s="19"/>
      <c r="E71" s="19"/>
      <c r="R71" s="19"/>
    </row>
    <row r="72" spans="3:18" x14ac:dyDescent="0.2">
      <c r="C72" s="301"/>
      <c r="D72" s="19"/>
      <c r="E72" s="19"/>
      <c r="R72" s="19"/>
    </row>
    <row r="73" spans="3:18" x14ac:dyDescent="0.2">
      <c r="C73" s="301"/>
      <c r="D73" s="19"/>
      <c r="E73" s="19"/>
      <c r="R73" s="19"/>
    </row>
    <row r="74" spans="3:18" x14ac:dyDescent="0.2">
      <c r="C74" s="301"/>
      <c r="D74" s="19"/>
      <c r="E74" s="19"/>
      <c r="R74" s="19"/>
    </row>
    <row r="75" spans="3:18" x14ac:dyDescent="0.2">
      <c r="C75" s="301"/>
      <c r="D75" s="19"/>
      <c r="E75" s="19"/>
      <c r="R75" s="19"/>
    </row>
    <row r="76" spans="3:18" x14ac:dyDescent="0.2">
      <c r="C76" s="301"/>
      <c r="D76" s="19"/>
      <c r="E76" s="19"/>
      <c r="R76" s="19"/>
    </row>
    <row r="77" spans="3:18" x14ac:dyDescent="0.2">
      <c r="C77" s="301"/>
      <c r="D77" s="19"/>
      <c r="E77" s="19"/>
      <c r="R77" s="19"/>
    </row>
    <row r="78" spans="3:18" x14ac:dyDescent="0.2">
      <c r="C78" s="301"/>
      <c r="D78" s="19"/>
      <c r="E78" s="19"/>
      <c r="R78" s="19"/>
    </row>
    <row r="79" spans="3:18" x14ac:dyDescent="0.2">
      <c r="C79" s="301"/>
      <c r="D79" s="19"/>
      <c r="E79" s="19"/>
      <c r="R79" s="19"/>
    </row>
    <row r="80" spans="3:18" x14ac:dyDescent="0.2">
      <c r="C80" s="301"/>
      <c r="D80" s="19"/>
      <c r="E80" s="19"/>
      <c r="R80" s="19"/>
    </row>
    <row r="81" spans="1:18" x14ac:dyDescent="0.2">
      <c r="A81" s="1"/>
      <c r="B81" s="1"/>
      <c r="C81" s="301"/>
      <c r="D81" s="19"/>
      <c r="E81" s="19"/>
      <c r="R81" s="19"/>
    </row>
    <row r="82" spans="1:18" x14ac:dyDescent="0.2">
      <c r="A82" s="1"/>
      <c r="B82" s="1" t="e">
        <f>SUM(#REF!)</f>
        <v>#REF!</v>
      </c>
      <c r="C82" s="301"/>
      <c r="D82" s="19"/>
      <c r="E82" s="19"/>
      <c r="R82" s="19"/>
    </row>
  </sheetData>
  <mergeCells count="34">
    <mergeCell ref="R10:R13"/>
    <mergeCell ref="B8:C13"/>
    <mergeCell ref="D8:D13"/>
    <mergeCell ref="E8:E13"/>
    <mergeCell ref="J9:M9"/>
    <mergeCell ref="N9:Q9"/>
    <mergeCell ref="F11:F13"/>
    <mergeCell ref="G11:G13"/>
    <mergeCell ref="F8:Q8"/>
    <mergeCell ref="H9:H13"/>
    <mergeCell ref="I9:I13"/>
    <mergeCell ref="J11:J13"/>
    <mergeCell ref="K11:K13"/>
    <mergeCell ref="N11:N13"/>
    <mergeCell ref="M10:M13"/>
    <mergeCell ref="P10:P13"/>
    <mergeCell ref="B28:B43"/>
    <mergeCell ref="C28:C29"/>
    <mergeCell ref="C30:C31"/>
    <mergeCell ref="C32:C33"/>
    <mergeCell ref="C34:C35"/>
    <mergeCell ref="C36:C37"/>
    <mergeCell ref="C38:C39"/>
    <mergeCell ref="C24:C25"/>
    <mergeCell ref="C26:C27"/>
    <mergeCell ref="Q10:Q13"/>
    <mergeCell ref="O11:O13"/>
    <mergeCell ref="L10:L13"/>
    <mergeCell ref="B14:C15"/>
    <mergeCell ref="B16:B27"/>
    <mergeCell ref="C16:C17"/>
    <mergeCell ref="C18:C19"/>
    <mergeCell ref="C20:C21"/>
    <mergeCell ref="C22:C23"/>
  </mergeCells>
  <phoneticPr fontId="2"/>
  <printOptions horizontalCentered="1"/>
  <pageMargins left="0.48" right="0.47244094488188981" top="0.23622047244094491" bottom="0.39370078740157483" header="0.51181102362204722" footer="0.19685039370078741"/>
  <pageSetup paperSize="9" scale="6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21D9-8D3D-410D-A9CE-645DBF437E54}">
  <sheetPr codeName="Sheet51">
    <tabColor rgb="FF00B0F0"/>
    <pageSetUpPr fitToPage="1"/>
  </sheetPr>
  <dimension ref="A2:V82"/>
  <sheetViews>
    <sheetView view="pageBreakPreview" zoomScale="90" zoomScaleNormal="100" zoomScaleSheetLayoutView="90" workbookViewId="0">
      <selection activeCell="D39" sqref="D39"/>
    </sheetView>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9.33203125" style="1" hidden="1" customWidth="1"/>
    <col min="20" max="20" width="6.44140625" style="1" customWidth="1"/>
    <col min="21" max="22" width="9.33203125" style="1" customWidth="1"/>
    <col min="23" max="33" width="4.6640625" style="1" customWidth="1"/>
    <col min="34" max="16384" width="9" style="1"/>
  </cols>
  <sheetData>
    <row r="2" spans="1:22" x14ac:dyDescent="0.2">
      <c r="B2" s="26" t="s">
        <v>950</v>
      </c>
    </row>
    <row r="3" spans="1:22" x14ac:dyDescent="0.2">
      <c r="B3" s="1"/>
    </row>
    <row r="4" spans="1:22" x14ac:dyDescent="0.2">
      <c r="B4" s="1"/>
      <c r="G4" s="42"/>
      <c r="K4" s="42"/>
      <c r="L4" s="42" t="s">
        <v>344</v>
      </c>
    </row>
    <row r="5" spans="1:22" x14ac:dyDescent="0.2">
      <c r="B5" s="1"/>
      <c r="G5" s="42"/>
      <c r="K5" s="42"/>
      <c r="L5" s="42" t="s">
        <v>293</v>
      </c>
    </row>
    <row r="6" spans="1:22" x14ac:dyDescent="0.2">
      <c r="B6" s="1"/>
    </row>
    <row r="7" spans="1:22" ht="15" thickBot="1" x14ac:dyDescent="0.25">
      <c r="B7" s="1"/>
      <c r="J7" s="2"/>
      <c r="N7" s="2"/>
      <c r="R7" s="2" t="s">
        <v>315</v>
      </c>
    </row>
    <row r="8" spans="1:22" ht="21.75" customHeight="1" thickBot="1" x14ac:dyDescent="0.25">
      <c r="B8" s="1920"/>
      <c r="C8" s="1921"/>
      <c r="D8" s="1950" t="s">
        <v>271</v>
      </c>
      <c r="E8" s="2065" t="s">
        <v>345</v>
      </c>
      <c r="F8" s="2086" t="s">
        <v>951</v>
      </c>
      <c r="G8" s="2071"/>
      <c r="H8" s="2071"/>
      <c r="I8" s="2071"/>
      <c r="J8" s="2071"/>
      <c r="K8" s="2071"/>
      <c r="L8" s="2071"/>
      <c r="M8" s="2071"/>
      <c r="N8" s="2071"/>
      <c r="O8" s="2071"/>
      <c r="P8" s="2071"/>
      <c r="Q8" s="2071"/>
      <c r="R8" s="2072"/>
      <c r="S8" s="229" t="s">
        <v>354</v>
      </c>
    </row>
    <row r="9" spans="1:22" ht="21.75" customHeight="1" x14ac:dyDescent="0.2">
      <c r="B9" s="1922"/>
      <c r="C9" s="1923"/>
      <c r="D9" s="1973"/>
      <c r="E9" s="2085"/>
      <c r="F9" s="1145"/>
      <c r="G9" s="1148"/>
      <c r="H9" s="1148"/>
      <c r="I9" s="2073" t="s">
        <v>348</v>
      </c>
      <c r="J9" s="2090" t="s">
        <v>296</v>
      </c>
      <c r="K9" s="2087" t="s">
        <v>349</v>
      </c>
      <c r="L9" s="2088"/>
      <c r="M9" s="2088"/>
      <c r="N9" s="2088"/>
      <c r="O9" s="2088" t="s">
        <v>350</v>
      </c>
      <c r="P9" s="2088"/>
      <c r="Q9" s="2088"/>
      <c r="R9" s="2089"/>
      <c r="S9" s="1145"/>
    </row>
    <row r="10" spans="1:22" s="26" customFormat="1" ht="15" customHeight="1" x14ac:dyDescent="0.2">
      <c r="A10" s="301"/>
      <c r="B10" s="1922"/>
      <c r="C10" s="1923"/>
      <c r="D10" s="1951"/>
      <c r="E10" s="2066"/>
      <c r="F10" s="2062" t="s">
        <v>271</v>
      </c>
      <c r="G10" s="1149"/>
      <c r="H10" s="1147"/>
      <c r="I10" s="2073"/>
      <c r="J10" s="2090"/>
      <c r="K10" s="1114"/>
      <c r="L10" s="311"/>
      <c r="M10" s="2056" t="s">
        <v>348</v>
      </c>
      <c r="N10" s="2082" t="s">
        <v>296</v>
      </c>
      <c r="O10" s="1114"/>
      <c r="P10" s="311"/>
      <c r="Q10" s="2056" t="s">
        <v>348</v>
      </c>
      <c r="R10" s="2053" t="s">
        <v>296</v>
      </c>
      <c r="S10" s="2062" t="s">
        <v>271</v>
      </c>
    </row>
    <row r="11" spans="1:22" s="26" customFormat="1" ht="15" customHeight="1" x14ac:dyDescent="0.2">
      <c r="A11" s="301"/>
      <c r="B11" s="1922"/>
      <c r="C11" s="1923"/>
      <c r="D11" s="1951"/>
      <c r="E11" s="2066"/>
      <c r="F11" s="2063"/>
      <c r="G11" s="2092" t="s">
        <v>351</v>
      </c>
      <c r="H11" s="1940" t="s">
        <v>352</v>
      </c>
      <c r="I11" s="2073"/>
      <c r="J11" s="2090"/>
      <c r="K11" s="2080" t="s">
        <v>351</v>
      </c>
      <c r="L11" s="1940" t="s">
        <v>352</v>
      </c>
      <c r="M11" s="2096"/>
      <c r="N11" s="2083"/>
      <c r="O11" s="2080" t="s">
        <v>351</v>
      </c>
      <c r="P11" s="1940" t="s">
        <v>352</v>
      </c>
      <c r="Q11" s="2096"/>
      <c r="R11" s="2054"/>
      <c r="S11" s="2094"/>
    </row>
    <row r="12" spans="1:22" s="26" customFormat="1" ht="10.5" customHeight="1" x14ac:dyDescent="0.2">
      <c r="A12" s="301"/>
      <c r="B12" s="1922"/>
      <c r="C12" s="1923"/>
      <c r="D12" s="1951"/>
      <c r="E12" s="2066"/>
      <c r="F12" s="2063"/>
      <c r="G12" s="2092"/>
      <c r="H12" s="1900"/>
      <c r="I12" s="2073"/>
      <c r="J12" s="2090"/>
      <c r="K12" s="2080"/>
      <c r="L12" s="1900"/>
      <c r="M12" s="2096"/>
      <c r="N12" s="2083"/>
      <c r="O12" s="2080"/>
      <c r="P12" s="1900"/>
      <c r="Q12" s="2096"/>
      <c r="R12" s="2054"/>
      <c r="S12" s="2094"/>
    </row>
    <row r="13" spans="1:22" s="26" customFormat="1" ht="37.5" customHeight="1" x14ac:dyDescent="0.2">
      <c r="A13" s="301"/>
      <c r="B13" s="1924"/>
      <c r="C13" s="1925"/>
      <c r="D13" s="1952"/>
      <c r="E13" s="2067"/>
      <c r="F13" s="2064"/>
      <c r="G13" s="2093"/>
      <c r="H13" s="1901"/>
      <c r="I13" s="2074"/>
      <c r="J13" s="2091"/>
      <c r="K13" s="2081"/>
      <c r="L13" s="1901"/>
      <c r="M13" s="2097"/>
      <c r="N13" s="2084"/>
      <c r="O13" s="2081"/>
      <c r="P13" s="1901"/>
      <c r="Q13" s="2097"/>
      <c r="R13" s="2055"/>
      <c r="S13" s="2095"/>
      <c r="U13" s="94"/>
    </row>
    <row r="14" spans="1:22" ht="25.2" customHeight="1" x14ac:dyDescent="0.2">
      <c r="A14" s="1"/>
      <c r="B14" s="1849" t="s">
        <v>250</v>
      </c>
      <c r="C14" s="2059"/>
      <c r="D14" s="690">
        <v>425</v>
      </c>
      <c r="E14" s="989">
        <f>E16+E18+E20+E22+E24+E26</f>
        <v>2335</v>
      </c>
      <c r="F14" s="490">
        <f>D14</f>
        <v>425</v>
      </c>
      <c r="G14" s="34">
        <f t="shared" ref="G14:I14" si="0">G16+G18+G20+G22+G24+G26</f>
        <v>35</v>
      </c>
      <c r="H14" s="18">
        <f t="shared" si="0"/>
        <v>57</v>
      </c>
      <c r="I14" s="9">
        <f t="shared" si="0"/>
        <v>240</v>
      </c>
      <c r="J14" s="127">
        <f>J16+J18+J20+J22+J24+J26</f>
        <v>150</v>
      </c>
      <c r="K14" s="11">
        <f t="shared" ref="K14:R14" si="1">K16+K18+K20+K22+K24+K26</f>
        <v>22</v>
      </c>
      <c r="L14" s="18">
        <f t="shared" si="1"/>
        <v>24</v>
      </c>
      <c r="M14" s="9">
        <f t="shared" si="1"/>
        <v>250</v>
      </c>
      <c r="N14" s="11">
        <f t="shared" si="1"/>
        <v>153</v>
      </c>
      <c r="O14" s="11">
        <f t="shared" si="1"/>
        <v>33</v>
      </c>
      <c r="P14" s="18">
        <f t="shared" si="1"/>
        <v>33</v>
      </c>
      <c r="Q14" s="9">
        <f t="shared" si="1"/>
        <v>242</v>
      </c>
      <c r="R14" s="521">
        <f t="shared" si="1"/>
        <v>150</v>
      </c>
      <c r="S14" s="490">
        <f>D14</f>
        <v>425</v>
      </c>
      <c r="V14" s="332"/>
    </row>
    <row r="15" spans="1:22" ht="25.2" customHeight="1" thickBot="1" x14ac:dyDescent="0.25">
      <c r="A15" s="1"/>
      <c r="B15" s="2052"/>
      <c r="C15" s="2060"/>
      <c r="D15" s="459"/>
      <c r="E15" s="978"/>
      <c r="F15" s="604"/>
      <c r="G15" s="602">
        <f>G14/D14</f>
        <v>8.2352941176470587E-2</v>
      </c>
      <c r="H15" s="561"/>
      <c r="I15" s="443">
        <f>I14/D14</f>
        <v>0.56470588235294117</v>
      </c>
      <c r="J15" s="444">
        <f>J14/D14</f>
        <v>0.35294117647058826</v>
      </c>
      <c r="K15" s="1115">
        <f>K14/F14</f>
        <v>5.1764705882352942E-2</v>
      </c>
      <c r="L15" s="561"/>
      <c r="M15" s="443">
        <f>M14/F14</f>
        <v>0.58823529411764708</v>
      </c>
      <c r="N15" s="1121">
        <f>N14/F14</f>
        <v>0.36</v>
      </c>
      <c r="O15" s="1115">
        <f>O14/F14</f>
        <v>7.7647058823529416E-2</v>
      </c>
      <c r="P15" s="561"/>
      <c r="Q15" s="443">
        <f>Q14/F14</f>
        <v>0.56941176470588239</v>
      </c>
      <c r="R15" s="603">
        <f>R14/F14</f>
        <v>0.35294117647058826</v>
      </c>
      <c r="S15" s="604"/>
      <c r="U15" s="44"/>
      <c r="V15" s="332"/>
    </row>
    <row r="16" spans="1:22" ht="25.2" customHeight="1" thickTop="1" thickBot="1" x14ac:dyDescent="0.25">
      <c r="A16" s="1"/>
      <c r="B16" s="1852" t="s">
        <v>251</v>
      </c>
      <c r="C16" s="1959" t="s">
        <v>252</v>
      </c>
      <c r="D16" s="447">
        <v>54</v>
      </c>
      <c r="E16" s="979">
        <v>9</v>
      </c>
      <c r="F16" s="1076">
        <f t="shared" ref="F16:F39" si="2">D16</f>
        <v>54</v>
      </c>
      <c r="G16" s="1187">
        <v>1</v>
      </c>
      <c r="H16" s="1314">
        <f>L16+P16</f>
        <v>0</v>
      </c>
      <c r="I16" s="1187">
        <v>23</v>
      </c>
      <c r="J16" s="1188">
        <f>D16-G16-I16</f>
        <v>30</v>
      </c>
      <c r="K16" s="1330">
        <v>1</v>
      </c>
      <c r="L16" s="1314">
        <v>0</v>
      </c>
      <c r="M16" s="1187">
        <v>23</v>
      </c>
      <c r="N16" s="1330">
        <f>F16-K16-M16</f>
        <v>30</v>
      </c>
      <c r="O16" s="1330">
        <v>1</v>
      </c>
      <c r="P16" s="1314">
        <v>0</v>
      </c>
      <c r="Q16" s="1187">
        <v>23</v>
      </c>
      <c r="R16" s="1331">
        <f>F16-O16-Q16</f>
        <v>30</v>
      </c>
      <c r="S16" s="1116">
        <f t="shared" ref="S16:S39" si="3">D16</f>
        <v>54</v>
      </c>
      <c r="V16" s="332"/>
    </row>
    <row r="17" spans="1:22" ht="25.2" customHeight="1" thickTop="1" thickBot="1" x14ac:dyDescent="0.25">
      <c r="A17" s="1"/>
      <c r="B17" s="2061"/>
      <c r="C17" s="2052"/>
      <c r="D17" s="460"/>
      <c r="E17" s="980"/>
      <c r="F17" s="1076">
        <f t="shared" si="2"/>
        <v>0</v>
      </c>
      <c r="G17" s="505">
        <f>G16/D16</f>
        <v>1.8518518518518517E-2</v>
      </c>
      <c r="H17" s="254"/>
      <c r="I17" s="505">
        <f>I16/D16</f>
        <v>0.42592592592592593</v>
      </c>
      <c r="J17" s="462">
        <f>J16/D16</f>
        <v>0.55555555555555558</v>
      </c>
      <c r="K17" s="507">
        <f>K16/F16</f>
        <v>1.8518518518518517E-2</v>
      </c>
      <c r="L17" s="600"/>
      <c r="M17" s="505">
        <f>M16/F16</f>
        <v>0.42592592592592593</v>
      </c>
      <c r="N17" s="507">
        <f>N16/F16</f>
        <v>0.55555555555555558</v>
      </c>
      <c r="O17" s="507">
        <f>O16/F16</f>
        <v>1.8518518518518517E-2</v>
      </c>
      <c r="P17" s="600"/>
      <c r="Q17" s="505">
        <f>Q16/F16</f>
        <v>0.42592592592592593</v>
      </c>
      <c r="R17" s="508">
        <f>R16/F16</f>
        <v>0.55555555555555558</v>
      </c>
      <c r="S17" s="1116">
        <f t="shared" si="3"/>
        <v>0</v>
      </c>
      <c r="U17" s="44"/>
      <c r="V17" s="332"/>
    </row>
    <row r="18" spans="1:22" ht="25.2" customHeight="1" thickTop="1" thickBot="1" x14ac:dyDescent="0.25">
      <c r="A18" s="1"/>
      <c r="B18" s="2061"/>
      <c r="C18" s="1856" t="s">
        <v>253</v>
      </c>
      <c r="D18" s="440">
        <v>76</v>
      </c>
      <c r="E18" s="981">
        <v>436</v>
      </c>
      <c r="F18" s="1076">
        <f t="shared" si="2"/>
        <v>76</v>
      </c>
      <c r="G18" s="1199">
        <v>13</v>
      </c>
      <c r="H18" s="1336">
        <f t="shared" ref="H18" si="4">L18+P18</f>
        <v>31</v>
      </c>
      <c r="I18" s="1199">
        <v>39</v>
      </c>
      <c r="J18" s="1180">
        <f>D18-G18-I18</f>
        <v>24</v>
      </c>
      <c r="K18" s="1337">
        <v>7</v>
      </c>
      <c r="L18" s="1318">
        <v>17</v>
      </c>
      <c r="M18" s="1199">
        <v>44</v>
      </c>
      <c r="N18" s="1337">
        <f>F18-K18-M18</f>
        <v>25</v>
      </c>
      <c r="O18" s="1337">
        <v>11</v>
      </c>
      <c r="P18" s="1318">
        <v>14</v>
      </c>
      <c r="Q18" s="1199">
        <v>41</v>
      </c>
      <c r="R18" s="1338">
        <f>F18-O18-Q18</f>
        <v>24</v>
      </c>
      <c r="S18" s="1116">
        <f t="shared" si="3"/>
        <v>76</v>
      </c>
      <c r="V18" s="332"/>
    </row>
    <row r="19" spans="1:22" ht="25.2" customHeight="1" thickTop="1" thickBot="1" x14ac:dyDescent="0.25">
      <c r="A19" s="1"/>
      <c r="B19" s="2061"/>
      <c r="C19" s="1858"/>
      <c r="D19" s="463"/>
      <c r="E19" s="980"/>
      <c r="F19" s="1076">
        <f t="shared" si="2"/>
        <v>0</v>
      </c>
      <c r="G19" s="505">
        <f>G18/D18</f>
        <v>0.17105263157894737</v>
      </c>
      <c r="H19" s="254"/>
      <c r="I19" s="505">
        <f>I18/D18</f>
        <v>0.51315789473684215</v>
      </c>
      <c r="J19" s="462">
        <f>J18/D18</f>
        <v>0.31578947368421051</v>
      </c>
      <c r="K19" s="507">
        <f>K18/F18</f>
        <v>9.2105263157894732E-2</v>
      </c>
      <c r="L19" s="600"/>
      <c r="M19" s="505">
        <f>M18/F18</f>
        <v>0.57894736842105265</v>
      </c>
      <c r="N19" s="507">
        <f>N18/F18</f>
        <v>0.32894736842105265</v>
      </c>
      <c r="O19" s="507">
        <f>O18/F18</f>
        <v>0.14473684210526316</v>
      </c>
      <c r="P19" s="600"/>
      <c r="Q19" s="505">
        <f>Q18/F18</f>
        <v>0.53947368421052633</v>
      </c>
      <c r="R19" s="508">
        <f>R18/F18</f>
        <v>0.31578947368421051</v>
      </c>
      <c r="S19" s="1116">
        <f t="shared" si="3"/>
        <v>0</v>
      </c>
      <c r="U19" s="44"/>
      <c r="V19" s="332"/>
    </row>
    <row r="20" spans="1:22" ht="25.2" customHeight="1" thickTop="1" thickBot="1" x14ac:dyDescent="0.25">
      <c r="A20" s="1"/>
      <c r="B20" s="2061"/>
      <c r="C20" s="1856" t="s">
        <v>254</v>
      </c>
      <c r="D20" s="440">
        <v>28</v>
      </c>
      <c r="E20" s="981">
        <v>113</v>
      </c>
      <c r="F20" s="1076">
        <f t="shared" si="2"/>
        <v>28</v>
      </c>
      <c r="G20" s="1199">
        <v>2</v>
      </c>
      <c r="H20" s="1336">
        <f t="shared" ref="H20" si="5">L20+P20</f>
        <v>0</v>
      </c>
      <c r="I20" s="1199">
        <v>18</v>
      </c>
      <c r="J20" s="1180">
        <f t="shared" ref="J20" si="6">D20-G20-I20</f>
        <v>8</v>
      </c>
      <c r="K20" s="1337">
        <v>2</v>
      </c>
      <c r="L20" s="1318">
        <v>0</v>
      </c>
      <c r="M20" s="1199">
        <v>18</v>
      </c>
      <c r="N20" s="1337">
        <f>F20-K20-M20</f>
        <v>8</v>
      </c>
      <c r="O20" s="1337">
        <v>2</v>
      </c>
      <c r="P20" s="1318">
        <v>0</v>
      </c>
      <c r="Q20" s="1199">
        <v>18</v>
      </c>
      <c r="R20" s="1338">
        <f t="shared" ref="R20" si="7">F20-O20-Q20</f>
        <v>8</v>
      </c>
      <c r="S20" s="1116">
        <f t="shared" si="3"/>
        <v>28</v>
      </c>
      <c r="V20" s="332"/>
    </row>
    <row r="21" spans="1:22" ht="25.2" customHeight="1" thickTop="1" thickBot="1" x14ac:dyDescent="0.25">
      <c r="A21" s="1"/>
      <c r="B21" s="2061"/>
      <c r="C21" s="1858"/>
      <c r="D21" s="463"/>
      <c r="E21" s="980"/>
      <c r="F21" s="1076">
        <f t="shared" si="2"/>
        <v>0</v>
      </c>
      <c r="G21" s="505">
        <f t="shared" ref="G21" si="8">G20/D20</f>
        <v>7.1428571428571425E-2</v>
      </c>
      <c r="H21" s="600"/>
      <c r="I21" s="505">
        <f t="shared" ref="I21" si="9">I20/D20</f>
        <v>0.6428571428571429</v>
      </c>
      <c r="J21" s="462">
        <f t="shared" ref="J21" si="10">J20/D20</f>
        <v>0.2857142857142857</v>
      </c>
      <c r="K21" s="507">
        <f>K20/F20</f>
        <v>7.1428571428571425E-2</v>
      </c>
      <c r="L21" s="600"/>
      <c r="M21" s="505">
        <f>M20/F20</f>
        <v>0.6428571428571429</v>
      </c>
      <c r="N21" s="507">
        <f>N20/F20</f>
        <v>0.2857142857142857</v>
      </c>
      <c r="O21" s="507">
        <f t="shared" ref="O21" si="11">O20/F20</f>
        <v>7.1428571428571425E-2</v>
      </c>
      <c r="P21" s="600"/>
      <c r="Q21" s="505">
        <f t="shared" ref="Q21" si="12">Q20/F20</f>
        <v>0.6428571428571429</v>
      </c>
      <c r="R21" s="508">
        <f t="shared" ref="R21" si="13">R20/F20</f>
        <v>0.2857142857142857</v>
      </c>
      <c r="S21" s="1116">
        <f t="shared" si="3"/>
        <v>0</v>
      </c>
      <c r="U21" s="44"/>
      <c r="V21" s="332"/>
    </row>
    <row r="22" spans="1:22" ht="25.2" customHeight="1" thickTop="1" thickBot="1" x14ac:dyDescent="0.25">
      <c r="A22" s="1"/>
      <c r="B22" s="2061"/>
      <c r="C22" s="1857" t="s">
        <v>255</v>
      </c>
      <c r="D22" s="440">
        <v>89</v>
      </c>
      <c r="E22" s="981">
        <v>407</v>
      </c>
      <c r="F22" s="1076">
        <f t="shared" si="2"/>
        <v>89</v>
      </c>
      <c r="G22" s="1199">
        <v>5</v>
      </c>
      <c r="H22" s="1336">
        <f t="shared" ref="H22" si="14">L22+P22</f>
        <v>6</v>
      </c>
      <c r="I22" s="1199">
        <v>55</v>
      </c>
      <c r="J22" s="1180">
        <f t="shared" ref="J22" si="15">D22-G22-I22</f>
        <v>29</v>
      </c>
      <c r="K22" s="1337">
        <v>4</v>
      </c>
      <c r="L22" s="1318">
        <v>1</v>
      </c>
      <c r="M22" s="1199">
        <v>55</v>
      </c>
      <c r="N22" s="1337">
        <f>F22-K22-M22</f>
        <v>30</v>
      </c>
      <c r="O22" s="1337">
        <v>5</v>
      </c>
      <c r="P22" s="1318">
        <v>5</v>
      </c>
      <c r="Q22" s="1199">
        <v>55</v>
      </c>
      <c r="R22" s="1338">
        <f t="shared" ref="R22" si="16">F22-O22-Q22</f>
        <v>29</v>
      </c>
      <c r="S22" s="1116">
        <f t="shared" si="3"/>
        <v>89</v>
      </c>
      <c r="V22" s="332"/>
    </row>
    <row r="23" spans="1:22" ht="25.2" customHeight="1" thickTop="1" thickBot="1" x14ac:dyDescent="0.25">
      <c r="A23" s="1"/>
      <c r="B23" s="2061"/>
      <c r="C23" s="2052"/>
      <c r="D23" s="463"/>
      <c r="E23" s="980"/>
      <c r="F23" s="1076">
        <f t="shared" si="2"/>
        <v>0</v>
      </c>
      <c r="G23" s="505">
        <f t="shared" ref="G23" si="17">G22/D22</f>
        <v>5.6179775280898875E-2</v>
      </c>
      <c r="H23" s="600"/>
      <c r="I23" s="505">
        <f t="shared" ref="I23" si="18">I22/D22</f>
        <v>0.6179775280898876</v>
      </c>
      <c r="J23" s="462">
        <f t="shared" ref="J23" si="19">J22/D22</f>
        <v>0.3258426966292135</v>
      </c>
      <c r="K23" s="507">
        <f>K22/F22</f>
        <v>4.49438202247191E-2</v>
      </c>
      <c r="L23" s="600"/>
      <c r="M23" s="505">
        <f>M22/F22</f>
        <v>0.6179775280898876</v>
      </c>
      <c r="N23" s="507">
        <f>N22/F22</f>
        <v>0.33707865168539325</v>
      </c>
      <c r="O23" s="507">
        <f t="shared" ref="O23" si="20">O22/F22</f>
        <v>5.6179775280898875E-2</v>
      </c>
      <c r="P23" s="600"/>
      <c r="Q23" s="505">
        <f t="shared" ref="Q23" si="21">Q22/F22</f>
        <v>0.6179775280898876</v>
      </c>
      <c r="R23" s="508">
        <f t="shared" ref="R23" si="22">R22/F22</f>
        <v>0.3258426966292135</v>
      </c>
      <c r="S23" s="1116">
        <f t="shared" si="3"/>
        <v>0</v>
      </c>
      <c r="U23" s="44"/>
      <c r="V23" s="332"/>
    </row>
    <row r="24" spans="1:22" ht="25.2" customHeight="1" thickTop="1" thickBot="1" x14ac:dyDescent="0.25">
      <c r="A24" s="1"/>
      <c r="B24" s="2061"/>
      <c r="C24" s="1856" t="s">
        <v>256</v>
      </c>
      <c r="D24" s="440">
        <v>16</v>
      </c>
      <c r="E24" s="981">
        <v>72</v>
      </c>
      <c r="F24" s="1076">
        <f t="shared" si="2"/>
        <v>16</v>
      </c>
      <c r="G24" s="1199">
        <v>1</v>
      </c>
      <c r="H24" s="1336">
        <f t="shared" ref="H24" si="23">L24+P24</f>
        <v>2</v>
      </c>
      <c r="I24" s="1199">
        <v>10</v>
      </c>
      <c r="J24" s="1180">
        <f t="shared" ref="J24" si="24">D24-G24-I24</f>
        <v>5</v>
      </c>
      <c r="K24" s="1337">
        <v>0</v>
      </c>
      <c r="L24" s="1318">
        <v>0</v>
      </c>
      <c r="M24" s="1199">
        <v>11</v>
      </c>
      <c r="N24" s="1337">
        <f>F24-K24-M24</f>
        <v>5</v>
      </c>
      <c r="O24" s="1337">
        <v>1</v>
      </c>
      <c r="P24" s="1318">
        <v>2</v>
      </c>
      <c r="Q24" s="1199">
        <v>10</v>
      </c>
      <c r="R24" s="1338">
        <f>F24-O24-Q24</f>
        <v>5</v>
      </c>
      <c r="S24" s="1116">
        <f t="shared" si="3"/>
        <v>16</v>
      </c>
      <c r="V24" s="332"/>
    </row>
    <row r="25" spans="1:22" ht="25.2" customHeight="1" thickTop="1" thickBot="1" x14ac:dyDescent="0.25">
      <c r="A25" s="1"/>
      <c r="B25" s="2061"/>
      <c r="C25" s="2052"/>
      <c r="D25" s="463"/>
      <c r="E25" s="980"/>
      <c r="F25" s="1076">
        <f t="shared" si="2"/>
        <v>0</v>
      </c>
      <c r="G25" s="505">
        <f t="shared" ref="G25" si="25">G24/D24</f>
        <v>6.25E-2</v>
      </c>
      <c r="H25" s="142"/>
      <c r="I25" s="505">
        <f t="shared" ref="I25" si="26">I24/D24</f>
        <v>0.625</v>
      </c>
      <c r="J25" s="462">
        <f>J24/D24</f>
        <v>0.3125</v>
      </c>
      <c r="K25" s="507">
        <f>K24/F24</f>
        <v>0</v>
      </c>
      <c r="L25" s="600"/>
      <c r="M25" s="505">
        <f>M24/F24</f>
        <v>0.6875</v>
      </c>
      <c r="N25" s="507">
        <f>N24/F24</f>
        <v>0.3125</v>
      </c>
      <c r="O25" s="507">
        <f t="shared" ref="O25" si="27">O24/F24</f>
        <v>6.25E-2</v>
      </c>
      <c r="P25" s="600"/>
      <c r="Q25" s="505">
        <f t="shared" ref="Q25" si="28">Q24/F24</f>
        <v>0.625</v>
      </c>
      <c r="R25" s="508">
        <f t="shared" ref="R25" si="29">R24/F24</f>
        <v>0.3125</v>
      </c>
      <c r="S25" s="1116">
        <f t="shared" si="3"/>
        <v>0</v>
      </c>
      <c r="U25" s="44"/>
      <c r="V25" s="332"/>
    </row>
    <row r="26" spans="1:22" ht="25.2" customHeight="1" thickTop="1" thickBot="1" x14ac:dyDescent="0.25">
      <c r="A26" s="1"/>
      <c r="B26" s="2061"/>
      <c r="C26" s="1856" t="s">
        <v>257</v>
      </c>
      <c r="D26" s="440">
        <v>162</v>
      </c>
      <c r="E26" s="985">
        <v>1298</v>
      </c>
      <c r="F26" s="1076">
        <f t="shared" si="2"/>
        <v>162</v>
      </c>
      <c r="G26" s="1199">
        <v>13</v>
      </c>
      <c r="H26" s="1316">
        <f t="shared" ref="H26" si="30">L26+P26</f>
        <v>18</v>
      </c>
      <c r="I26" s="1199">
        <v>95</v>
      </c>
      <c r="J26" s="1180">
        <f t="shared" ref="J26" si="31">D26-G26-I26</f>
        <v>54</v>
      </c>
      <c r="K26" s="1337">
        <v>8</v>
      </c>
      <c r="L26" s="1318">
        <v>6</v>
      </c>
      <c r="M26" s="1199">
        <v>99</v>
      </c>
      <c r="N26" s="1337">
        <f>F26-K26-M26</f>
        <v>55</v>
      </c>
      <c r="O26" s="1337">
        <v>13</v>
      </c>
      <c r="P26" s="1318">
        <v>12</v>
      </c>
      <c r="Q26" s="1199">
        <v>95</v>
      </c>
      <c r="R26" s="1338">
        <f>F26-O26-Q26</f>
        <v>54</v>
      </c>
      <c r="S26" s="1116">
        <f t="shared" si="3"/>
        <v>162</v>
      </c>
      <c r="V26" s="332"/>
    </row>
    <row r="27" spans="1:22" ht="25.2" customHeight="1" thickTop="1" thickBot="1" x14ac:dyDescent="0.25">
      <c r="A27" s="1"/>
      <c r="B27" s="2061"/>
      <c r="C27" s="2052"/>
      <c r="D27" s="460"/>
      <c r="E27" s="980"/>
      <c r="F27" s="1076">
        <f t="shared" si="2"/>
        <v>0</v>
      </c>
      <c r="G27" s="523">
        <f t="shared" ref="G27" si="32">G26/D26</f>
        <v>8.0246913580246909E-2</v>
      </c>
      <c r="H27" s="146"/>
      <c r="I27" s="523">
        <f t="shared" ref="I27" si="33">I26/D26</f>
        <v>0.5864197530864198</v>
      </c>
      <c r="J27" s="977">
        <f t="shared" ref="J27" si="34">J26/D26</f>
        <v>0.33333333333333331</v>
      </c>
      <c r="K27" s="507">
        <f>K26/F26</f>
        <v>4.9382716049382713E-2</v>
      </c>
      <c r="L27" s="600"/>
      <c r="M27" s="505">
        <f>M26/F26</f>
        <v>0.61111111111111116</v>
      </c>
      <c r="N27" s="507">
        <f>N26/F26</f>
        <v>0.33950617283950618</v>
      </c>
      <c r="O27" s="525">
        <f>O26/F26</f>
        <v>8.0246913580246909E-2</v>
      </c>
      <c r="P27" s="600"/>
      <c r="Q27" s="523">
        <f>Q26/F26</f>
        <v>0.5864197530864198</v>
      </c>
      <c r="R27" s="977">
        <f t="shared" ref="R27" si="35">R26/F26</f>
        <v>0.33333333333333331</v>
      </c>
      <c r="S27" s="1116">
        <f t="shared" si="3"/>
        <v>0</v>
      </c>
      <c r="U27" s="44"/>
      <c r="V27" s="332"/>
    </row>
    <row r="28" spans="1:22" ht="25.2" customHeight="1" thickTop="1" thickBot="1" x14ac:dyDescent="0.25">
      <c r="A28" s="1"/>
      <c r="B28" s="1852" t="s">
        <v>258</v>
      </c>
      <c r="C28" s="1959" t="s">
        <v>259</v>
      </c>
      <c r="D28" s="447">
        <v>87</v>
      </c>
      <c r="E28" s="979">
        <v>76</v>
      </c>
      <c r="F28" s="1076">
        <f t="shared" si="2"/>
        <v>87</v>
      </c>
      <c r="G28" s="1194">
        <v>1</v>
      </c>
      <c r="H28" s="1316">
        <f>L28+P28</f>
        <v>0</v>
      </c>
      <c r="I28" s="1194">
        <v>40</v>
      </c>
      <c r="J28" s="1195">
        <f t="shared" ref="J28" si="36">D28-G28-I28</f>
        <v>46</v>
      </c>
      <c r="K28" s="1330">
        <v>1</v>
      </c>
      <c r="L28" s="1314">
        <v>0</v>
      </c>
      <c r="M28" s="1187">
        <v>40</v>
      </c>
      <c r="N28" s="1330">
        <f>F28-K28-M28</f>
        <v>46</v>
      </c>
      <c r="O28" s="1322">
        <v>1</v>
      </c>
      <c r="P28" s="1314">
        <v>0</v>
      </c>
      <c r="Q28" s="1194">
        <v>40</v>
      </c>
      <c r="R28" s="1323">
        <f t="shared" ref="R28" si="37">F28-O28-Q28</f>
        <v>46</v>
      </c>
      <c r="S28" s="1116">
        <f t="shared" si="3"/>
        <v>87</v>
      </c>
      <c r="V28" s="332"/>
    </row>
    <row r="29" spans="1:22" ht="25.2" customHeight="1" thickTop="1" thickBot="1" x14ac:dyDescent="0.25">
      <c r="A29" s="1"/>
      <c r="B29" s="2061"/>
      <c r="C29" s="1858"/>
      <c r="D29" s="463"/>
      <c r="E29" s="984"/>
      <c r="F29" s="1076">
        <f t="shared" si="2"/>
        <v>0</v>
      </c>
      <c r="G29" s="505">
        <f t="shared" ref="G29" si="38">G28/D28</f>
        <v>1.1494252873563218E-2</v>
      </c>
      <c r="H29" s="600"/>
      <c r="I29" s="505">
        <f t="shared" ref="I29" si="39">I28/D28</f>
        <v>0.45977011494252873</v>
      </c>
      <c r="J29" s="462">
        <f t="shared" ref="J29" si="40">J28/D28</f>
        <v>0.52873563218390807</v>
      </c>
      <c r="K29" s="1123">
        <f>K28/F28</f>
        <v>1.1494252873563218E-2</v>
      </c>
      <c r="L29" s="600"/>
      <c r="M29" s="254">
        <f>M28/F28</f>
        <v>0.45977011494252873</v>
      </c>
      <c r="N29" s="1123">
        <f>N28/F28</f>
        <v>0.52873563218390807</v>
      </c>
      <c r="O29" s="507">
        <f t="shared" ref="O29" si="41">O28/F28</f>
        <v>1.1494252873563218E-2</v>
      </c>
      <c r="P29" s="600"/>
      <c r="Q29" s="505">
        <f t="shared" ref="Q29" si="42">Q28/F28</f>
        <v>0.45977011494252873</v>
      </c>
      <c r="R29" s="508">
        <f t="shared" ref="R29" si="43">R28/F28</f>
        <v>0.52873563218390807</v>
      </c>
      <c r="S29" s="1116">
        <f t="shared" si="3"/>
        <v>0</v>
      </c>
      <c r="U29" s="44"/>
      <c r="V29" s="332"/>
    </row>
    <row r="30" spans="1:22" ht="25.2" customHeight="1" thickTop="1" thickBot="1" x14ac:dyDescent="0.25">
      <c r="A30" s="1"/>
      <c r="B30" s="2061"/>
      <c r="C30" s="1856" t="s">
        <v>260</v>
      </c>
      <c r="D30" s="451">
        <v>181</v>
      </c>
      <c r="E30" s="982">
        <v>232</v>
      </c>
      <c r="F30" s="1076">
        <f t="shared" si="2"/>
        <v>181</v>
      </c>
      <c r="G30" s="1199">
        <v>8</v>
      </c>
      <c r="H30" s="1318">
        <f>L30+P30</f>
        <v>4</v>
      </c>
      <c r="I30" s="1199">
        <v>94</v>
      </c>
      <c r="J30" s="1180">
        <f t="shared" ref="J30" si="44">D30-G30-I30</f>
        <v>79</v>
      </c>
      <c r="K30" s="1337">
        <v>5</v>
      </c>
      <c r="L30" s="1318">
        <v>0</v>
      </c>
      <c r="M30" s="1199">
        <v>96</v>
      </c>
      <c r="N30" s="1337">
        <f>F30-K30-M30</f>
        <v>80</v>
      </c>
      <c r="O30" s="1337">
        <v>8</v>
      </c>
      <c r="P30" s="1318">
        <v>4</v>
      </c>
      <c r="Q30" s="1199">
        <v>94</v>
      </c>
      <c r="R30" s="1338">
        <f t="shared" ref="R30" si="45">F30-O30-Q30</f>
        <v>79</v>
      </c>
      <c r="S30" s="1116">
        <f t="shared" si="3"/>
        <v>181</v>
      </c>
      <c r="V30" s="332"/>
    </row>
    <row r="31" spans="1:22" ht="25.2" customHeight="1" thickTop="1" thickBot="1" x14ac:dyDescent="0.25">
      <c r="A31" s="1"/>
      <c r="B31" s="2061"/>
      <c r="C31" s="1858"/>
      <c r="D31" s="463"/>
      <c r="E31" s="984"/>
      <c r="F31" s="1076">
        <f t="shared" si="2"/>
        <v>0</v>
      </c>
      <c r="G31" s="505">
        <f t="shared" ref="G31" si="46">G30/D30</f>
        <v>4.4198895027624308E-2</v>
      </c>
      <c r="H31" s="600"/>
      <c r="I31" s="505">
        <f t="shared" ref="I31" si="47">I30/D30</f>
        <v>0.51933701657458564</v>
      </c>
      <c r="J31" s="462">
        <f t="shared" ref="J31" si="48">J30/D30</f>
        <v>0.43646408839779005</v>
      </c>
      <c r="K31" s="507">
        <f>K30/F30</f>
        <v>2.7624309392265192E-2</v>
      </c>
      <c r="L31" s="600"/>
      <c r="M31" s="505">
        <f>M30/F30</f>
        <v>0.53038674033149169</v>
      </c>
      <c r="N31" s="507">
        <f>N30/F30</f>
        <v>0.44198895027624308</v>
      </c>
      <c r="O31" s="507">
        <f t="shared" ref="O31" si="49">O30/F30</f>
        <v>4.4198895027624308E-2</v>
      </c>
      <c r="P31" s="600"/>
      <c r="Q31" s="505">
        <f t="shared" ref="Q31" si="50">Q30/F30</f>
        <v>0.51933701657458564</v>
      </c>
      <c r="R31" s="508">
        <f t="shared" ref="R31" si="51">R30/F30</f>
        <v>0.43646408839779005</v>
      </c>
      <c r="S31" s="1116">
        <f t="shared" si="3"/>
        <v>0</v>
      </c>
      <c r="U31" s="44"/>
      <c r="V31" s="332"/>
    </row>
    <row r="32" spans="1:22" ht="25.2" customHeight="1" thickTop="1" thickBot="1" x14ac:dyDescent="0.25">
      <c r="A32" s="1"/>
      <c r="B32" s="2061"/>
      <c r="C32" s="1856" t="s">
        <v>261</v>
      </c>
      <c r="D32" s="460">
        <v>50</v>
      </c>
      <c r="E32" s="982">
        <v>212</v>
      </c>
      <c r="F32" s="1076">
        <f t="shared" si="2"/>
        <v>50</v>
      </c>
      <c r="G32" s="1199">
        <v>2</v>
      </c>
      <c r="H32" s="1318">
        <f>L32+P32</f>
        <v>2</v>
      </c>
      <c r="I32" s="1199">
        <v>36</v>
      </c>
      <c r="J32" s="1180">
        <f t="shared" ref="J32" si="52">D32-G32-I32</f>
        <v>12</v>
      </c>
      <c r="K32" s="1337">
        <v>2</v>
      </c>
      <c r="L32" s="1318">
        <v>2</v>
      </c>
      <c r="M32" s="1199">
        <v>36</v>
      </c>
      <c r="N32" s="1337">
        <f>F32-K32-M32</f>
        <v>12</v>
      </c>
      <c r="O32" s="1337">
        <v>1</v>
      </c>
      <c r="P32" s="1318">
        <v>0</v>
      </c>
      <c r="Q32" s="1199">
        <v>37</v>
      </c>
      <c r="R32" s="1338">
        <f t="shared" ref="R32" si="53">F32-O32-Q32</f>
        <v>12</v>
      </c>
      <c r="S32" s="1116">
        <f t="shared" si="3"/>
        <v>50</v>
      </c>
      <c r="V32" s="332"/>
    </row>
    <row r="33" spans="1:22" ht="25.2" customHeight="1" thickTop="1" thickBot="1" x14ac:dyDescent="0.25">
      <c r="A33" s="1"/>
      <c r="B33" s="2061"/>
      <c r="C33" s="1858"/>
      <c r="D33" s="463"/>
      <c r="E33" s="984"/>
      <c r="F33" s="1076">
        <f t="shared" si="2"/>
        <v>0</v>
      </c>
      <c r="G33" s="505">
        <f t="shared" ref="G33" si="54">G32/D32</f>
        <v>0.04</v>
      </c>
      <c r="H33" s="600"/>
      <c r="I33" s="505">
        <f t="shared" ref="I33" si="55">I32/D32</f>
        <v>0.72</v>
      </c>
      <c r="J33" s="462">
        <f t="shared" ref="J33" si="56">J32/D32</f>
        <v>0.24</v>
      </c>
      <c r="K33" s="507">
        <f>K32/F32</f>
        <v>0.04</v>
      </c>
      <c r="L33" s="600"/>
      <c r="M33" s="505">
        <f>M32/F32</f>
        <v>0.72</v>
      </c>
      <c r="N33" s="507">
        <f>N32/F32</f>
        <v>0.24</v>
      </c>
      <c r="O33" s="507">
        <f t="shared" ref="O33" si="57">O32/F32</f>
        <v>0.02</v>
      </c>
      <c r="P33" s="600"/>
      <c r="Q33" s="505">
        <f t="shared" ref="Q33" si="58">Q32/F32</f>
        <v>0.74</v>
      </c>
      <c r="R33" s="508">
        <f t="shared" ref="R33" si="59">R32/F32</f>
        <v>0.24</v>
      </c>
      <c r="S33" s="1116">
        <f t="shared" si="3"/>
        <v>0</v>
      </c>
      <c r="U33" s="44"/>
      <c r="V33" s="332"/>
    </row>
    <row r="34" spans="1:22" ht="25.2" customHeight="1" thickTop="1" thickBot="1" x14ac:dyDescent="0.25">
      <c r="A34" s="1"/>
      <c r="B34" s="2061"/>
      <c r="C34" s="1856" t="s">
        <v>262</v>
      </c>
      <c r="D34" s="460">
        <v>40</v>
      </c>
      <c r="E34" s="982">
        <v>275</v>
      </c>
      <c r="F34" s="1076">
        <f t="shared" si="2"/>
        <v>40</v>
      </c>
      <c r="G34" s="1199">
        <v>5</v>
      </c>
      <c r="H34" s="1318">
        <f t="shared" ref="H34" si="60">L34+P34</f>
        <v>4</v>
      </c>
      <c r="I34" s="1199">
        <v>29</v>
      </c>
      <c r="J34" s="1180">
        <f t="shared" ref="J34" si="61">D34-G34-I34</f>
        <v>6</v>
      </c>
      <c r="K34" s="1337">
        <v>3</v>
      </c>
      <c r="L34" s="1318">
        <v>1</v>
      </c>
      <c r="M34" s="1199">
        <v>30</v>
      </c>
      <c r="N34" s="1337">
        <f>F34-K34-M34</f>
        <v>7</v>
      </c>
      <c r="O34" s="1337">
        <v>5</v>
      </c>
      <c r="P34" s="1318">
        <v>3</v>
      </c>
      <c r="Q34" s="1199">
        <v>29</v>
      </c>
      <c r="R34" s="1338">
        <f t="shared" ref="R34" si="62">F34-O34-Q34</f>
        <v>6</v>
      </c>
      <c r="S34" s="1116">
        <f t="shared" si="3"/>
        <v>40</v>
      </c>
      <c r="V34" s="332"/>
    </row>
    <row r="35" spans="1:22" ht="25.2" customHeight="1" thickTop="1" thickBot="1" x14ac:dyDescent="0.25">
      <c r="A35" s="1"/>
      <c r="B35" s="2061"/>
      <c r="C35" s="1858"/>
      <c r="D35" s="463"/>
      <c r="E35" s="984"/>
      <c r="F35" s="1076">
        <f t="shared" si="2"/>
        <v>0</v>
      </c>
      <c r="G35" s="505">
        <f t="shared" ref="G35" si="63">G34/D34</f>
        <v>0.125</v>
      </c>
      <c r="H35" s="600"/>
      <c r="I35" s="505">
        <f t="shared" ref="I35" si="64">I34/D34</f>
        <v>0.72499999999999998</v>
      </c>
      <c r="J35" s="462">
        <f t="shared" ref="J35" si="65">J34/D34</f>
        <v>0.15</v>
      </c>
      <c r="K35" s="507">
        <f>K34/F34</f>
        <v>7.4999999999999997E-2</v>
      </c>
      <c r="L35" s="600"/>
      <c r="M35" s="505">
        <f>M34/F34</f>
        <v>0.75</v>
      </c>
      <c r="N35" s="507">
        <f>N34/F34</f>
        <v>0.17499999999999999</v>
      </c>
      <c r="O35" s="507">
        <f t="shared" ref="O35" si="66">O34/F34</f>
        <v>0.125</v>
      </c>
      <c r="P35" s="600"/>
      <c r="Q35" s="505">
        <f t="shared" ref="Q35" si="67">Q34/F34</f>
        <v>0.72499999999999998</v>
      </c>
      <c r="R35" s="508">
        <f t="shared" ref="R35" si="68">R34/F34</f>
        <v>0.15</v>
      </c>
      <c r="S35" s="1116">
        <f t="shared" si="3"/>
        <v>0</v>
      </c>
      <c r="U35" s="44"/>
      <c r="V35" s="332"/>
    </row>
    <row r="36" spans="1:22" ht="25.2" customHeight="1" thickTop="1" thickBot="1" x14ac:dyDescent="0.25">
      <c r="A36" s="1"/>
      <c r="B36" s="2061"/>
      <c r="C36" s="1856" t="s">
        <v>263</v>
      </c>
      <c r="D36" s="460">
        <v>27</v>
      </c>
      <c r="E36" s="982">
        <v>390</v>
      </c>
      <c r="F36" s="1076">
        <f t="shared" si="2"/>
        <v>27</v>
      </c>
      <c r="G36" s="1199">
        <v>4</v>
      </c>
      <c r="H36" s="1318">
        <f t="shared" ref="H36" si="69">L36+P36</f>
        <v>5</v>
      </c>
      <c r="I36" s="1199">
        <v>17</v>
      </c>
      <c r="J36" s="1180">
        <f t="shared" ref="J36" si="70">D36-G36-I36</f>
        <v>6</v>
      </c>
      <c r="K36" s="1337">
        <v>3</v>
      </c>
      <c r="L36" s="1318">
        <v>2</v>
      </c>
      <c r="M36" s="1199">
        <v>18</v>
      </c>
      <c r="N36" s="1337">
        <f>F36-K36-M36</f>
        <v>6</v>
      </c>
      <c r="O36" s="1337">
        <v>3</v>
      </c>
      <c r="P36" s="1318">
        <v>3</v>
      </c>
      <c r="Q36" s="1199">
        <v>18</v>
      </c>
      <c r="R36" s="1338">
        <f t="shared" ref="R36" si="71">F36-O36-Q36</f>
        <v>6</v>
      </c>
      <c r="S36" s="1116">
        <f t="shared" si="3"/>
        <v>27</v>
      </c>
      <c r="V36" s="332"/>
    </row>
    <row r="37" spans="1:22" ht="25.2" customHeight="1" thickTop="1" thickBot="1" x14ac:dyDescent="0.25">
      <c r="A37" s="1"/>
      <c r="B37" s="2061"/>
      <c r="C37" s="1858"/>
      <c r="D37" s="463"/>
      <c r="E37" s="984"/>
      <c r="F37" s="1076">
        <f t="shared" si="2"/>
        <v>0</v>
      </c>
      <c r="G37" s="505">
        <f t="shared" ref="G37" si="72">G36/D36</f>
        <v>0.14814814814814814</v>
      </c>
      <c r="H37" s="600"/>
      <c r="I37" s="505">
        <f t="shared" ref="I37" si="73">I36/D36</f>
        <v>0.62962962962962965</v>
      </c>
      <c r="J37" s="462">
        <f t="shared" ref="J37" si="74">J36/D36</f>
        <v>0.22222222222222221</v>
      </c>
      <c r="K37" s="507">
        <f>K36/F36</f>
        <v>0.1111111111111111</v>
      </c>
      <c r="L37" s="600"/>
      <c r="M37" s="505">
        <f>M36/F36</f>
        <v>0.66666666666666663</v>
      </c>
      <c r="N37" s="507">
        <f>N36/F36</f>
        <v>0.22222222222222221</v>
      </c>
      <c r="O37" s="507">
        <f t="shared" ref="O37" si="75">O36/F36</f>
        <v>0.1111111111111111</v>
      </c>
      <c r="P37" s="600"/>
      <c r="Q37" s="505">
        <f t="shared" ref="Q37" si="76">Q36/F36</f>
        <v>0.66666666666666663</v>
      </c>
      <c r="R37" s="508">
        <f t="shared" ref="R37" si="77">R36/F36</f>
        <v>0.22222222222222221</v>
      </c>
      <c r="S37" s="1116">
        <f t="shared" si="3"/>
        <v>0</v>
      </c>
      <c r="U37" s="44"/>
      <c r="V37" s="332"/>
    </row>
    <row r="38" spans="1:22" ht="25.2" customHeight="1" thickTop="1" thickBot="1" x14ac:dyDescent="0.25">
      <c r="A38" s="1"/>
      <c r="B38" s="2061"/>
      <c r="C38" s="1857" t="s">
        <v>264</v>
      </c>
      <c r="D38" s="451">
        <v>40</v>
      </c>
      <c r="E38" s="986">
        <v>1150</v>
      </c>
      <c r="F38" s="1076">
        <f t="shared" si="2"/>
        <v>40</v>
      </c>
      <c r="G38" s="1199">
        <v>15</v>
      </c>
      <c r="H38" s="1318">
        <f t="shared" ref="H38" si="78">L38+P38</f>
        <v>42</v>
      </c>
      <c r="I38" s="1199">
        <v>24</v>
      </c>
      <c r="J38" s="1180">
        <f t="shared" ref="J38" si="79">D38-G38-I38</f>
        <v>1</v>
      </c>
      <c r="K38" s="1337">
        <v>8</v>
      </c>
      <c r="L38" s="1318">
        <v>19</v>
      </c>
      <c r="M38" s="1199">
        <v>30</v>
      </c>
      <c r="N38" s="1337">
        <f>F38-K38-M38</f>
        <v>2</v>
      </c>
      <c r="O38" s="1337">
        <v>15</v>
      </c>
      <c r="P38" s="1318">
        <v>23</v>
      </c>
      <c r="Q38" s="1199">
        <v>24</v>
      </c>
      <c r="R38" s="1338">
        <f t="shared" ref="R38" si="80">F38-O38-Q38</f>
        <v>1</v>
      </c>
      <c r="S38" s="1116">
        <f t="shared" si="3"/>
        <v>40</v>
      </c>
      <c r="V38" s="332"/>
    </row>
    <row r="39" spans="1:22" ht="25.2" customHeight="1" thickTop="1" thickBot="1" x14ac:dyDescent="0.25">
      <c r="A39" s="1"/>
      <c r="B39" s="2061"/>
      <c r="C39" s="2052"/>
      <c r="D39" s="460"/>
      <c r="E39" s="980"/>
      <c r="F39" s="1076">
        <f t="shared" si="2"/>
        <v>0</v>
      </c>
      <c r="G39" s="505">
        <f t="shared" ref="G39" si="81">G38/D38</f>
        <v>0.375</v>
      </c>
      <c r="H39" s="600"/>
      <c r="I39" s="505">
        <f t="shared" ref="I39" si="82">I38/D38</f>
        <v>0.6</v>
      </c>
      <c r="J39" s="462">
        <f t="shared" ref="J39" si="83">J38/D38</f>
        <v>2.5000000000000001E-2</v>
      </c>
      <c r="K39" s="507">
        <f>K38/F38</f>
        <v>0.2</v>
      </c>
      <c r="L39" s="600"/>
      <c r="M39" s="505">
        <f>M38/F38</f>
        <v>0.75</v>
      </c>
      <c r="N39" s="507">
        <f>N38/F38</f>
        <v>0.05</v>
      </c>
      <c r="O39" s="507">
        <f t="shared" ref="O39" si="84">O38/F38</f>
        <v>0.375</v>
      </c>
      <c r="P39" s="600"/>
      <c r="Q39" s="505">
        <f t="shared" ref="Q39" si="85">Q38/F38</f>
        <v>0.6</v>
      </c>
      <c r="R39" s="508">
        <f t="shared" ref="R39" si="86">R38/F38</f>
        <v>2.5000000000000001E-2</v>
      </c>
      <c r="S39" s="1116">
        <f t="shared" si="3"/>
        <v>0</v>
      </c>
      <c r="U39" s="44"/>
      <c r="V39" s="332"/>
    </row>
    <row r="40" spans="1:22" ht="25.2" customHeight="1" thickTop="1" x14ac:dyDescent="0.2">
      <c r="A40" s="1"/>
      <c r="B40" s="2061"/>
      <c r="C40" s="275" t="s">
        <v>265</v>
      </c>
      <c r="D40" s="276">
        <f>D30+D32+D34+D36</f>
        <v>298</v>
      </c>
      <c r="E40" s="987">
        <f>E30+E32+E34+E36</f>
        <v>1109</v>
      </c>
      <c r="F40" s="933">
        <f>F30+F32+F34+F36</f>
        <v>298</v>
      </c>
      <c r="G40" s="66">
        <f t="shared" ref="G40:H40" si="87">G30+G32+G34+G36</f>
        <v>19</v>
      </c>
      <c r="H40" s="68">
        <f t="shared" si="87"/>
        <v>15</v>
      </c>
      <c r="I40" s="66">
        <f>I30+I32+I34+I36</f>
        <v>176</v>
      </c>
      <c r="J40" s="126">
        <f>J30+J32+J34+J36</f>
        <v>103</v>
      </c>
      <c r="K40" s="512">
        <f t="shared" ref="K40:L40" si="88">K30+K32+K34+K36</f>
        <v>13</v>
      </c>
      <c r="L40" s="68">
        <f t="shared" si="88"/>
        <v>5</v>
      </c>
      <c r="M40" s="66">
        <f>M30+M32+M34+M36</f>
        <v>180</v>
      </c>
      <c r="N40" s="512">
        <f>N30+N32+N34+N36</f>
        <v>105</v>
      </c>
      <c r="O40" s="512">
        <f t="shared" ref="O40:P40" si="89">O30+O32+O34+O36</f>
        <v>17</v>
      </c>
      <c r="P40" s="68">
        <f t="shared" si="89"/>
        <v>10</v>
      </c>
      <c r="Q40" s="66">
        <f>Q30+Q32+Q34+Q36</f>
        <v>178</v>
      </c>
      <c r="R40" s="126">
        <f>R30+R32+R34+R36</f>
        <v>103</v>
      </c>
      <c r="S40" s="1117">
        <f>S30+S32+S34+S36</f>
        <v>298</v>
      </c>
      <c r="V40" s="332"/>
    </row>
    <row r="41" spans="1:22" ht="25.2" customHeight="1" x14ac:dyDescent="0.2">
      <c r="A41" s="1"/>
      <c r="B41" s="2061"/>
      <c r="C41" s="21" t="s">
        <v>266</v>
      </c>
      <c r="D41" s="463"/>
      <c r="E41" s="980"/>
      <c r="F41" s="932"/>
      <c r="G41" s="505">
        <f>G40/D40</f>
        <v>6.3758389261744972E-2</v>
      </c>
      <c r="H41" s="600"/>
      <c r="I41" s="505">
        <f>I40/D40</f>
        <v>0.59060402684563762</v>
      </c>
      <c r="J41" s="462">
        <f>J40/D40</f>
        <v>0.34563758389261745</v>
      </c>
      <c r="K41" s="507">
        <f>K40/F40</f>
        <v>4.3624161073825503E-2</v>
      </c>
      <c r="L41" s="600"/>
      <c r="M41" s="505">
        <f>M40/F40</f>
        <v>0.60402684563758391</v>
      </c>
      <c r="N41" s="507">
        <f>N40/F40</f>
        <v>0.3523489932885906</v>
      </c>
      <c r="O41" s="507">
        <f>O40/F40</f>
        <v>5.7046979865771813E-2</v>
      </c>
      <c r="P41" s="600"/>
      <c r="Q41" s="505">
        <f>Q40/F40</f>
        <v>0.59731543624161076</v>
      </c>
      <c r="R41" s="462">
        <f>R40/F40</f>
        <v>0.34563758389261745</v>
      </c>
      <c r="S41" s="1118"/>
      <c r="U41" s="44"/>
      <c r="V41" s="332"/>
    </row>
    <row r="42" spans="1:22" ht="25.2" customHeight="1" x14ac:dyDescent="0.2">
      <c r="A42" s="1"/>
      <c r="B42" s="2061"/>
      <c r="C42" s="273" t="s">
        <v>265</v>
      </c>
      <c r="D42" s="277">
        <f>D32+D34+D36+D38</f>
        <v>157</v>
      </c>
      <c r="E42" s="988">
        <f>E32+E34+E36+E38</f>
        <v>2027</v>
      </c>
      <c r="F42" s="596">
        <f>F32+F34+F36+F38</f>
        <v>157</v>
      </c>
      <c r="G42" s="9">
        <f t="shared" ref="G42:J42" si="90">G32+G34+G36+G38</f>
        <v>26</v>
      </c>
      <c r="H42" s="8">
        <f t="shared" si="90"/>
        <v>53</v>
      </c>
      <c r="I42" s="9">
        <f t="shared" si="90"/>
        <v>106</v>
      </c>
      <c r="J42" s="128">
        <f t="shared" si="90"/>
        <v>25</v>
      </c>
      <c r="K42" s="4">
        <f t="shared" ref="K42:N42" si="91">K32+K34+K36+K38</f>
        <v>16</v>
      </c>
      <c r="L42" s="8">
        <f t="shared" si="91"/>
        <v>24</v>
      </c>
      <c r="M42" s="9">
        <f t="shared" si="91"/>
        <v>114</v>
      </c>
      <c r="N42" s="4">
        <f t="shared" si="91"/>
        <v>27</v>
      </c>
      <c r="O42" s="4">
        <f>O32+O34+O36+O38</f>
        <v>24</v>
      </c>
      <c r="P42" s="8">
        <f t="shared" ref="P42:R42" si="92">P32+P34+P36+P38</f>
        <v>29</v>
      </c>
      <c r="Q42" s="9">
        <f t="shared" si="92"/>
        <v>108</v>
      </c>
      <c r="R42" s="128">
        <f t="shared" si="92"/>
        <v>25</v>
      </c>
      <c r="S42" s="1119">
        <f>S32+S34+S36+S38</f>
        <v>157</v>
      </c>
      <c r="V42" s="332"/>
    </row>
    <row r="43" spans="1:22" ht="25.2" customHeight="1" thickBot="1" x14ac:dyDescent="0.25">
      <c r="A43" s="1"/>
      <c r="B43" s="1942"/>
      <c r="C43" s="21" t="s">
        <v>267</v>
      </c>
      <c r="D43" s="463"/>
      <c r="E43" s="983"/>
      <c r="F43" s="932"/>
      <c r="G43" s="515">
        <f>G42/D42</f>
        <v>0.16560509554140126</v>
      </c>
      <c r="H43" s="1122"/>
      <c r="I43" s="515">
        <f>I42/D42</f>
        <v>0.67515923566878977</v>
      </c>
      <c r="J43" s="465">
        <f>J42/D42</f>
        <v>0.15923566878980891</v>
      </c>
      <c r="K43" s="517">
        <f>K42/F42</f>
        <v>0.10191082802547771</v>
      </c>
      <c r="L43" s="1122"/>
      <c r="M43" s="515">
        <f>M42/F42</f>
        <v>0.72611464968152861</v>
      </c>
      <c r="N43" s="517">
        <f>N42/F42</f>
        <v>0.17197452229299362</v>
      </c>
      <c r="O43" s="539">
        <f>O42/F42</f>
        <v>0.15286624203821655</v>
      </c>
      <c r="P43" s="601"/>
      <c r="Q43" s="538">
        <f>Q42/F42</f>
        <v>0.68789808917197448</v>
      </c>
      <c r="R43" s="469">
        <f>R42/F42</f>
        <v>0.15923566878980891</v>
      </c>
      <c r="S43" s="1120"/>
      <c r="U43" s="44"/>
      <c r="V43" s="332"/>
    </row>
    <row r="44" spans="1:22" ht="15" customHeight="1" x14ac:dyDescent="0.2">
      <c r="B44" s="238"/>
      <c r="C44" s="302"/>
      <c r="D44"/>
      <c r="E44"/>
      <c r="F44"/>
      <c r="G44"/>
      <c r="H44"/>
      <c r="I44"/>
      <c r="J44" s="129"/>
      <c r="K44"/>
      <c r="L44"/>
      <c r="M44"/>
      <c r="N44" s="129"/>
      <c r="O44"/>
      <c r="P44"/>
      <c r="Q44"/>
      <c r="R44" s="129"/>
      <c r="S44" s="599"/>
    </row>
    <row r="45" spans="1:22" x14ac:dyDescent="0.2">
      <c r="B45" s="1"/>
      <c r="C45" s="303"/>
      <c r="D45" s="23"/>
      <c r="E45" s="23"/>
      <c r="F45" s="23"/>
      <c r="G45" s="23"/>
      <c r="H45" s="23"/>
      <c r="I45" s="23"/>
      <c r="J45" s="23"/>
      <c r="K45" s="23"/>
      <c r="L45" s="23"/>
      <c r="M45" s="23"/>
      <c r="N45" s="23"/>
      <c r="O45" s="23"/>
      <c r="P45" s="23"/>
      <c r="Q45" s="23"/>
      <c r="R45" s="23"/>
      <c r="S45" s="23">
        <f t="shared" ref="S45" si="93">S28+S30+S32+S34+S36+S38</f>
        <v>425</v>
      </c>
      <c r="T45" s="23"/>
    </row>
    <row r="46" spans="1:22" x14ac:dyDescent="0.2">
      <c r="B46"/>
      <c r="F46" s="86"/>
      <c r="G46" s="86"/>
      <c r="H46" s="86"/>
      <c r="I46" s="86"/>
      <c r="J46" s="86"/>
      <c r="K46" s="86"/>
      <c r="L46" s="86"/>
      <c r="M46" s="86"/>
      <c r="N46" s="86"/>
      <c r="O46" s="86"/>
      <c r="P46" s="86"/>
      <c r="Q46" s="86"/>
      <c r="R46" s="86"/>
      <c r="S46" s="86" t="e">
        <f>S45/#REF!</f>
        <v>#REF!</v>
      </c>
    </row>
    <row r="47" spans="1:22" x14ac:dyDescent="0.2">
      <c r="B47"/>
      <c r="G47" s="86"/>
      <c r="H47" s="86"/>
      <c r="I47" s="86"/>
      <c r="J47" s="86"/>
      <c r="K47" s="86"/>
      <c r="L47" s="86"/>
      <c r="M47" s="86"/>
      <c r="N47" s="86"/>
      <c r="P47" s="86"/>
      <c r="Q47" s="86"/>
      <c r="R47" s="86"/>
    </row>
    <row r="48" spans="1:22" x14ac:dyDescent="0.2">
      <c r="B48"/>
      <c r="S48" s="1">
        <f t="shared" ref="S48" si="94">S40+S38+S28</f>
        <v>425</v>
      </c>
    </row>
    <row r="49" spans="2:20" x14ac:dyDescent="0.2">
      <c r="B49"/>
      <c r="S49" s="1">
        <f t="shared" ref="S49" si="95">S42+S30+S28</f>
        <v>425</v>
      </c>
    </row>
    <row r="50" spans="2:20" x14ac:dyDescent="0.2">
      <c r="B50"/>
      <c r="C50" s="301"/>
      <c r="D50" s="19"/>
      <c r="E50" s="19"/>
      <c r="F50" s="19"/>
      <c r="G50" s="44"/>
      <c r="J50" s="44"/>
      <c r="K50" s="44"/>
      <c r="N50" s="44"/>
      <c r="O50" s="44"/>
      <c r="R50" s="44"/>
      <c r="S50" s="19"/>
      <c r="T50" s="19"/>
    </row>
    <row r="51" spans="2:20" ht="13.5" customHeight="1" x14ac:dyDescent="0.2">
      <c r="B51" s="345"/>
      <c r="C51" s="301"/>
      <c r="D51" s="336"/>
      <c r="E51" s="336"/>
      <c r="F51" s="336"/>
      <c r="G51" s="336"/>
      <c r="H51" s="336"/>
      <c r="I51" s="336"/>
      <c r="J51" s="336"/>
      <c r="K51" s="336"/>
      <c r="L51" s="336"/>
      <c r="M51" s="336"/>
      <c r="N51" s="336"/>
      <c r="O51" s="336"/>
      <c r="P51" s="336"/>
      <c r="Q51" s="336"/>
      <c r="R51" s="336"/>
      <c r="S51" s="336">
        <f t="shared" ref="S51:S52" si="96">S45-S14</f>
        <v>0</v>
      </c>
      <c r="T51" s="336"/>
    </row>
    <row r="52" spans="2:20" ht="13.5" customHeight="1" x14ac:dyDescent="0.2">
      <c r="C52" s="301"/>
      <c r="D52" s="336"/>
      <c r="E52" s="336"/>
      <c r="F52" s="336"/>
      <c r="G52" s="336"/>
      <c r="H52" s="336"/>
      <c r="I52" s="336"/>
      <c r="J52" s="336"/>
      <c r="K52" s="336"/>
      <c r="L52" s="336"/>
      <c r="M52" s="336"/>
      <c r="N52" s="336"/>
      <c r="O52" s="336"/>
      <c r="P52" s="336"/>
      <c r="Q52" s="336"/>
      <c r="R52" s="336"/>
      <c r="S52" s="336" t="e">
        <f t="shared" si="96"/>
        <v>#REF!</v>
      </c>
      <c r="T52" s="336"/>
    </row>
    <row r="53" spans="2:20" ht="14.25" customHeight="1" x14ac:dyDescent="0.2">
      <c r="C53" s="301"/>
      <c r="D53" s="336"/>
      <c r="E53" s="336"/>
      <c r="F53" s="336"/>
      <c r="G53" s="318"/>
      <c r="H53" s="318"/>
      <c r="I53" s="318"/>
      <c r="J53" s="318"/>
      <c r="K53" s="318"/>
      <c r="L53" s="318"/>
      <c r="M53" s="318"/>
      <c r="N53" s="318"/>
      <c r="O53" s="330"/>
      <c r="P53" s="318"/>
      <c r="Q53" s="318"/>
      <c r="R53" s="318"/>
      <c r="S53" s="336"/>
      <c r="T53" s="336"/>
    </row>
    <row r="54" spans="2:20" x14ac:dyDescent="0.2">
      <c r="C54" s="301"/>
      <c r="D54" s="336"/>
      <c r="E54" s="336"/>
      <c r="F54" s="336"/>
      <c r="G54" s="336"/>
      <c r="H54" s="336"/>
      <c r="I54" s="336"/>
      <c r="J54" s="336"/>
      <c r="K54" s="336"/>
      <c r="L54" s="336"/>
      <c r="M54" s="336"/>
      <c r="N54" s="336"/>
      <c r="O54" s="336"/>
      <c r="P54" s="336"/>
      <c r="Q54" s="336"/>
      <c r="R54" s="336"/>
      <c r="S54" s="336">
        <f t="shared" ref="S54" si="97">S48-S45</f>
        <v>0</v>
      </c>
      <c r="T54" s="336"/>
    </row>
    <row r="55" spans="2:20" x14ac:dyDescent="0.2">
      <c r="C55" s="301"/>
      <c r="D55" s="336"/>
      <c r="E55" s="336"/>
      <c r="F55" s="336"/>
      <c r="G55" s="336"/>
      <c r="H55" s="336"/>
      <c r="I55" s="336"/>
      <c r="J55" s="336"/>
      <c r="K55" s="336"/>
      <c r="L55" s="336"/>
      <c r="M55" s="336"/>
      <c r="N55" s="336"/>
      <c r="O55" s="336"/>
      <c r="P55" s="336"/>
      <c r="Q55" s="336"/>
      <c r="R55" s="336"/>
      <c r="S55" s="336">
        <f t="shared" ref="S55" si="98">S49-S45</f>
        <v>0</v>
      </c>
      <c r="T55" s="336"/>
    </row>
    <row r="56" spans="2:20" x14ac:dyDescent="0.2">
      <c r="C56" s="301"/>
      <c r="D56" s="19"/>
      <c r="E56" s="19"/>
      <c r="F56" s="19"/>
      <c r="S56" s="19"/>
      <c r="T56" s="19"/>
    </row>
    <row r="57" spans="2:20" x14ac:dyDescent="0.2">
      <c r="C57" s="301"/>
      <c r="D57" s="19"/>
      <c r="E57" s="19"/>
      <c r="F57" s="19"/>
      <c r="S57" s="19"/>
    </row>
    <row r="58" spans="2:20" x14ac:dyDescent="0.2">
      <c r="C58" s="301"/>
      <c r="D58" s="19"/>
      <c r="E58" s="19"/>
      <c r="F58" s="19"/>
      <c r="S58" s="19"/>
    </row>
    <row r="59" spans="2:20" x14ac:dyDescent="0.2">
      <c r="C59" s="301"/>
      <c r="D59" s="19"/>
      <c r="E59" s="19"/>
      <c r="F59" s="19"/>
      <c r="S59" s="19"/>
    </row>
    <row r="60" spans="2:20" x14ac:dyDescent="0.2">
      <c r="C60" s="301"/>
      <c r="D60" s="19"/>
      <c r="E60" s="19"/>
      <c r="F60" s="19"/>
      <c r="S60" s="19"/>
    </row>
    <row r="61" spans="2:20" x14ac:dyDescent="0.2">
      <c r="C61" s="301"/>
      <c r="D61" s="19"/>
      <c r="E61" s="19"/>
      <c r="F61" s="19"/>
      <c r="S61" s="19"/>
    </row>
    <row r="62" spans="2:20" x14ac:dyDescent="0.2">
      <c r="C62" s="301"/>
      <c r="D62" s="19"/>
      <c r="E62" s="19"/>
      <c r="F62" s="19"/>
      <c r="S62" s="19"/>
    </row>
    <row r="63" spans="2:20" x14ac:dyDescent="0.2">
      <c r="C63" s="301"/>
      <c r="D63" s="19"/>
      <c r="E63" s="19"/>
      <c r="F63" s="19"/>
      <c r="S63" s="19"/>
    </row>
    <row r="64" spans="2:20" x14ac:dyDescent="0.2">
      <c r="C64" s="301"/>
      <c r="D64" s="19"/>
      <c r="E64" s="19"/>
      <c r="F64" s="19"/>
      <c r="S64" s="19"/>
    </row>
    <row r="65" spans="3:19" x14ac:dyDescent="0.2">
      <c r="C65" s="301"/>
      <c r="D65" s="19"/>
      <c r="E65" s="19"/>
      <c r="F65" s="19"/>
      <c r="S65" s="19"/>
    </row>
    <row r="66" spans="3:19" x14ac:dyDescent="0.2">
      <c r="C66" s="301"/>
      <c r="D66" s="19"/>
      <c r="E66" s="19"/>
      <c r="F66" s="19"/>
      <c r="S66" s="19"/>
    </row>
    <row r="67" spans="3:19" x14ac:dyDescent="0.2">
      <c r="C67" s="301"/>
      <c r="D67" s="19"/>
      <c r="E67" s="19"/>
      <c r="F67" s="19"/>
      <c r="S67" s="19"/>
    </row>
    <row r="68" spans="3:19" x14ac:dyDescent="0.2">
      <c r="C68" s="301"/>
      <c r="D68" s="19"/>
      <c r="E68" s="19"/>
      <c r="F68" s="19"/>
      <c r="S68" s="19"/>
    </row>
    <row r="69" spans="3:19" x14ac:dyDescent="0.2">
      <c r="C69" s="301"/>
      <c r="D69" s="19"/>
      <c r="E69" s="19"/>
      <c r="F69" s="19"/>
      <c r="S69" s="19"/>
    </row>
    <row r="70" spans="3:19" x14ac:dyDescent="0.2">
      <c r="C70" s="301"/>
      <c r="D70" s="19"/>
      <c r="E70" s="19"/>
      <c r="F70" s="19"/>
      <c r="S70" s="19"/>
    </row>
    <row r="71" spans="3:19" x14ac:dyDescent="0.2">
      <c r="C71" s="301"/>
      <c r="D71" s="19"/>
      <c r="E71" s="19"/>
      <c r="F71" s="19"/>
      <c r="S71" s="19"/>
    </row>
    <row r="72" spans="3:19" x14ac:dyDescent="0.2">
      <c r="C72" s="301"/>
      <c r="D72" s="19"/>
      <c r="E72" s="19"/>
      <c r="F72" s="19"/>
      <c r="S72" s="19"/>
    </row>
    <row r="73" spans="3:19" x14ac:dyDescent="0.2">
      <c r="C73" s="301"/>
      <c r="D73" s="19"/>
      <c r="E73" s="19"/>
      <c r="F73" s="19"/>
      <c r="S73" s="19"/>
    </row>
    <row r="74" spans="3:19" x14ac:dyDescent="0.2">
      <c r="C74" s="301"/>
      <c r="D74" s="19"/>
      <c r="E74" s="19"/>
      <c r="F74" s="19"/>
      <c r="S74" s="19"/>
    </row>
    <row r="75" spans="3:19" x14ac:dyDescent="0.2">
      <c r="C75" s="301"/>
      <c r="D75" s="19"/>
      <c r="E75" s="19"/>
      <c r="F75" s="19"/>
      <c r="S75" s="19"/>
    </row>
    <row r="76" spans="3:19" x14ac:dyDescent="0.2">
      <c r="C76" s="301"/>
      <c r="D76" s="19"/>
      <c r="E76" s="19"/>
      <c r="F76" s="19"/>
      <c r="S76" s="19"/>
    </row>
    <row r="77" spans="3:19" x14ac:dyDescent="0.2">
      <c r="C77" s="301"/>
      <c r="D77" s="19"/>
      <c r="E77" s="19"/>
      <c r="F77" s="19"/>
      <c r="S77" s="19"/>
    </row>
    <row r="78" spans="3:19" x14ac:dyDescent="0.2">
      <c r="C78" s="301"/>
      <c r="D78" s="19"/>
      <c r="E78" s="19"/>
      <c r="F78" s="19"/>
      <c r="S78" s="19"/>
    </row>
    <row r="79" spans="3:19" x14ac:dyDescent="0.2">
      <c r="C79" s="301"/>
      <c r="D79" s="19"/>
      <c r="E79" s="19"/>
      <c r="F79" s="19"/>
      <c r="S79" s="19"/>
    </row>
    <row r="80" spans="3:19" x14ac:dyDescent="0.2">
      <c r="C80" s="301"/>
      <c r="D80" s="19"/>
      <c r="E80" s="19"/>
      <c r="F80" s="19"/>
      <c r="S80" s="19"/>
    </row>
    <row r="81" spans="1:19" x14ac:dyDescent="0.2">
      <c r="A81" s="1"/>
      <c r="B81" s="1"/>
      <c r="C81" s="301"/>
      <c r="D81" s="19"/>
      <c r="E81" s="19"/>
      <c r="F81" s="19"/>
      <c r="S81" s="19"/>
    </row>
    <row r="82" spans="1:19" x14ac:dyDescent="0.2">
      <c r="A82" s="1"/>
      <c r="B82" s="1" t="e">
        <f>SUM(#REF!)</f>
        <v>#REF!</v>
      </c>
      <c r="C82" s="301"/>
      <c r="D82" s="19"/>
      <c r="E82" s="19"/>
      <c r="F82" s="19"/>
      <c r="S82" s="19"/>
    </row>
  </sheetData>
  <mergeCells count="35">
    <mergeCell ref="S10:S13"/>
    <mergeCell ref="F10:F13"/>
    <mergeCell ref="M10:M13"/>
    <mergeCell ref="N10:N13"/>
    <mergeCell ref="Q10:Q13"/>
    <mergeCell ref="B8:C13"/>
    <mergeCell ref="D8:D13"/>
    <mergeCell ref="E8:E13"/>
    <mergeCell ref="F8:R8"/>
    <mergeCell ref="K9:N9"/>
    <mergeCell ref="O9:R9"/>
    <mergeCell ref="H11:H13"/>
    <mergeCell ref="I9:I13"/>
    <mergeCell ref="J9:J13"/>
    <mergeCell ref="R10:R13"/>
    <mergeCell ref="O11:O13"/>
    <mergeCell ref="P11:P13"/>
    <mergeCell ref="G11:G13"/>
    <mergeCell ref="K11:K13"/>
    <mergeCell ref="L11:L13"/>
    <mergeCell ref="B28:B43"/>
    <mergeCell ref="C28:C29"/>
    <mergeCell ref="C30:C31"/>
    <mergeCell ref="C32:C33"/>
    <mergeCell ref="C34:C35"/>
    <mergeCell ref="C36:C37"/>
    <mergeCell ref="C38:C39"/>
    <mergeCell ref="B14:C15"/>
    <mergeCell ref="B16:B27"/>
    <mergeCell ref="C16:C17"/>
    <mergeCell ref="C18:C19"/>
    <mergeCell ref="C20:C21"/>
    <mergeCell ref="C22:C23"/>
    <mergeCell ref="C24:C25"/>
    <mergeCell ref="C26:C27"/>
  </mergeCells>
  <phoneticPr fontId="2"/>
  <printOptions horizontalCentered="1"/>
  <pageMargins left="0.48" right="0.47244094488188981" top="0.23622047244094491" bottom="0.39370078740157483" header="0.51181102362204722" footer="0.19685039370078741"/>
  <pageSetup paperSize="9" scale="66"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A499-22ED-4110-9E1E-3FD5FF093131}">
  <sheetPr codeName="Sheet52">
    <tabColor rgb="FF00B0F0"/>
    <pageSetUpPr fitToPage="1"/>
  </sheetPr>
  <dimension ref="A2:U82"/>
  <sheetViews>
    <sheetView view="pageBreakPreview" zoomScale="90" zoomScaleNormal="100" zoomScaleSheetLayoutView="90" workbookViewId="0">
      <selection activeCell="D39" sqref="D39"/>
    </sheetView>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6.44140625" style="1" customWidth="1"/>
    <col min="20" max="21" width="9.33203125" style="1" customWidth="1"/>
    <col min="22" max="32" width="4.6640625" style="1" customWidth="1"/>
    <col min="33" max="16384" width="9" style="1"/>
  </cols>
  <sheetData>
    <row r="2" spans="1:21" x14ac:dyDescent="0.2">
      <c r="B2" s="26" t="s">
        <v>876</v>
      </c>
    </row>
    <row r="3" spans="1:21" x14ac:dyDescent="0.2">
      <c r="B3" s="1"/>
    </row>
    <row r="4" spans="1:21" x14ac:dyDescent="0.2">
      <c r="B4" s="1"/>
      <c r="H4" s="42"/>
      <c r="L4" s="42" t="s">
        <v>344</v>
      </c>
    </row>
    <row r="5" spans="1:21" x14ac:dyDescent="0.2">
      <c r="B5" s="1"/>
      <c r="H5" s="42"/>
      <c r="L5" s="42" t="s">
        <v>293</v>
      </c>
    </row>
    <row r="6" spans="1:21" x14ac:dyDescent="0.2">
      <c r="B6" s="1"/>
    </row>
    <row r="7" spans="1:21" ht="15" thickBot="1" x14ac:dyDescent="0.25">
      <c r="B7" s="1"/>
      <c r="R7" s="2" t="s">
        <v>315</v>
      </c>
    </row>
    <row r="8" spans="1:21" ht="21.75" customHeight="1" x14ac:dyDescent="0.2">
      <c r="B8" s="1920"/>
      <c r="C8" s="1921"/>
      <c r="D8" s="1950" t="s">
        <v>271</v>
      </c>
      <c r="E8" s="2065" t="s">
        <v>345</v>
      </c>
      <c r="F8" s="2086" t="s">
        <v>354</v>
      </c>
      <c r="G8" s="2071"/>
      <c r="H8" s="2071"/>
      <c r="I8" s="2071"/>
      <c r="J8" s="2071"/>
      <c r="K8" s="2071"/>
      <c r="L8" s="2071"/>
      <c r="M8" s="2071"/>
      <c r="N8" s="2071"/>
      <c r="O8" s="2071"/>
      <c r="P8" s="2071"/>
      <c r="Q8" s="2071"/>
      <c r="R8" s="2072"/>
    </row>
    <row r="9" spans="1:21" ht="21.75" customHeight="1" x14ac:dyDescent="0.2">
      <c r="B9" s="1922"/>
      <c r="C9" s="1923"/>
      <c r="D9" s="1973"/>
      <c r="E9" s="2085"/>
      <c r="F9" s="1145"/>
      <c r="G9" s="1148"/>
      <c r="H9" s="1148"/>
      <c r="I9" s="2073" t="s">
        <v>348</v>
      </c>
      <c r="J9" s="2098" t="s">
        <v>296</v>
      </c>
      <c r="K9" s="2100" t="s">
        <v>349</v>
      </c>
      <c r="L9" s="2100"/>
      <c r="M9" s="2100"/>
      <c r="N9" s="2101"/>
      <c r="O9" s="2102" t="s">
        <v>350</v>
      </c>
      <c r="P9" s="2100"/>
      <c r="Q9" s="2100"/>
      <c r="R9" s="2103"/>
    </row>
    <row r="10" spans="1:21" s="26" customFormat="1" ht="15" customHeight="1" x14ac:dyDescent="0.2">
      <c r="A10" s="301"/>
      <c r="B10" s="1922"/>
      <c r="C10" s="1923"/>
      <c r="D10" s="1951"/>
      <c r="E10" s="2066"/>
      <c r="F10" s="2062" t="s">
        <v>271</v>
      </c>
      <c r="G10" s="1149"/>
      <c r="H10" s="1147"/>
      <c r="I10" s="2073"/>
      <c r="J10" s="2098"/>
      <c r="K10" s="346"/>
      <c r="L10" s="311"/>
      <c r="M10" s="2056" t="s">
        <v>348</v>
      </c>
      <c r="N10" s="2082" t="s">
        <v>296</v>
      </c>
      <c r="O10" s="1114"/>
      <c r="P10" s="311"/>
      <c r="Q10" s="2056" t="s">
        <v>348</v>
      </c>
      <c r="R10" s="2053" t="s">
        <v>296</v>
      </c>
    </row>
    <row r="11" spans="1:21" s="26" customFormat="1" ht="15" customHeight="1" x14ac:dyDescent="0.2">
      <c r="A11" s="301"/>
      <c r="B11" s="1922"/>
      <c r="C11" s="1923"/>
      <c r="D11" s="1951"/>
      <c r="E11" s="2066"/>
      <c r="F11" s="2094"/>
      <c r="G11" s="2092" t="s">
        <v>351</v>
      </c>
      <c r="H11" s="1940" t="s">
        <v>352</v>
      </c>
      <c r="I11" s="2073"/>
      <c r="J11" s="2098"/>
      <c r="K11" s="2092" t="s">
        <v>351</v>
      </c>
      <c r="L11" s="1940" t="s">
        <v>352</v>
      </c>
      <c r="M11" s="2096"/>
      <c r="N11" s="2083"/>
      <c r="O11" s="2080" t="s">
        <v>351</v>
      </c>
      <c r="P11" s="1940" t="s">
        <v>352</v>
      </c>
      <c r="Q11" s="2096"/>
      <c r="R11" s="2054"/>
    </row>
    <row r="12" spans="1:21" s="26" customFormat="1" ht="10.5" customHeight="1" x14ac:dyDescent="0.2">
      <c r="A12" s="301"/>
      <c r="B12" s="1922"/>
      <c r="C12" s="1923"/>
      <c r="D12" s="1951"/>
      <c r="E12" s="2066"/>
      <c r="F12" s="2094"/>
      <c r="G12" s="2092"/>
      <c r="H12" s="1900"/>
      <c r="I12" s="2073"/>
      <c r="J12" s="2098"/>
      <c r="K12" s="2092"/>
      <c r="L12" s="1900"/>
      <c r="M12" s="2096"/>
      <c r="N12" s="2083"/>
      <c r="O12" s="2080"/>
      <c r="P12" s="1900"/>
      <c r="Q12" s="2096"/>
      <c r="R12" s="2054"/>
    </row>
    <row r="13" spans="1:21" s="26" customFormat="1" ht="37.5" customHeight="1" x14ac:dyDescent="0.2">
      <c r="A13" s="301"/>
      <c r="B13" s="1924"/>
      <c r="C13" s="1925"/>
      <c r="D13" s="1952"/>
      <c r="E13" s="2067"/>
      <c r="F13" s="2095"/>
      <c r="G13" s="2093"/>
      <c r="H13" s="1901"/>
      <c r="I13" s="2074"/>
      <c r="J13" s="2099"/>
      <c r="K13" s="2093"/>
      <c r="L13" s="1901"/>
      <c r="M13" s="2097"/>
      <c r="N13" s="2084"/>
      <c r="O13" s="2081"/>
      <c r="P13" s="1901"/>
      <c r="Q13" s="2097"/>
      <c r="R13" s="2055"/>
      <c r="T13" s="94"/>
      <c r="U13" s="325"/>
    </row>
    <row r="14" spans="1:21" ht="25.2" customHeight="1" x14ac:dyDescent="0.2">
      <c r="A14" s="1"/>
      <c r="B14" s="1849" t="s">
        <v>250</v>
      </c>
      <c r="C14" s="2059"/>
      <c r="D14" s="1319">
        <v>425</v>
      </c>
      <c r="E14" s="1320">
        <f>E16+E18+E20+E22+E24+E26</f>
        <v>2335</v>
      </c>
      <c r="F14" s="1321">
        <f>D14</f>
        <v>425</v>
      </c>
      <c r="G14" s="1194">
        <f t="shared" ref="G14:I14" si="0">G16+G18+G20+G22+G24+G26</f>
        <v>39</v>
      </c>
      <c r="H14" s="1316">
        <f t="shared" si="0"/>
        <v>156</v>
      </c>
      <c r="I14" s="1199">
        <f t="shared" si="0"/>
        <v>241</v>
      </c>
      <c r="J14" s="1195">
        <f>J16+J18+J20+J22+J24+J26</f>
        <v>145</v>
      </c>
      <c r="K14" s="1194">
        <f t="shared" ref="K14:R14" si="1">K16+K18+K20+K22+K24+K26</f>
        <v>27</v>
      </c>
      <c r="L14" s="1316">
        <f t="shared" si="1"/>
        <v>93</v>
      </c>
      <c r="M14" s="1199">
        <f t="shared" si="1"/>
        <v>247</v>
      </c>
      <c r="N14" s="1322">
        <f t="shared" si="1"/>
        <v>151</v>
      </c>
      <c r="O14" s="1322">
        <f t="shared" si="1"/>
        <v>38</v>
      </c>
      <c r="P14" s="1316">
        <f t="shared" si="1"/>
        <v>63</v>
      </c>
      <c r="Q14" s="1199">
        <f t="shared" si="1"/>
        <v>242</v>
      </c>
      <c r="R14" s="1323">
        <f t="shared" si="1"/>
        <v>145</v>
      </c>
      <c r="U14" s="332"/>
    </row>
    <row r="15" spans="1:21" ht="25.2" customHeight="1" thickBot="1" x14ac:dyDescent="0.25">
      <c r="A15" s="1"/>
      <c r="B15" s="2052"/>
      <c r="C15" s="2060"/>
      <c r="D15" s="1324"/>
      <c r="E15" s="1325"/>
      <c r="F15" s="1326"/>
      <c r="G15" s="602">
        <f>G14/D14</f>
        <v>9.1764705882352943E-2</v>
      </c>
      <c r="H15" s="561"/>
      <c r="I15" s="443">
        <f>I14/D14</f>
        <v>0.56705882352941173</v>
      </c>
      <c r="J15" s="444">
        <f>J14/D14</f>
        <v>0.3411764705882353</v>
      </c>
      <c r="K15" s="602">
        <f>K14/F14</f>
        <v>6.3529411764705876E-2</v>
      </c>
      <c r="L15" s="561"/>
      <c r="M15" s="443">
        <f>M14/F14</f>
        <v>0.58117647058823529</v>
      </c>
      <c r="N15" s="1121">
        <f>N14/F14</f>
        <v>0.35529411764705882</v>
      </c>
      <c r="O15" s="1115">
        <f>O14/F14</f>
        <v>8.9411764705882357E-2</v>
      </c>
      <c r="P15" s="561"/>
      <c r="Q15" s="443">
        <f>Q14/F14</f>
        <v>0.56941176470588239</v>
      </c>
      <c r="R15" s="603">
        <f>R14/F14</f>
        <v>0.3411764705882353</v>
      </c>
      <c r="U15" s="332"/>
    </row>
    <row r="16" spans="1:21" ht="25.2" customHeight="1" thickTop="1" thickBot="1" x14ac:dyDescent="0.25">
      <c r="A16" s="1"/>
      <c r="B16" s="1852" t="s">
        <v>251</v>
      </c>
      <c r="C16" s="1959" t="s">
        <v>252</v>
      </c>
      <c r="D16" s="1327">
        <v>54</v>
      </c>
      <c r="E16" s="1328">
        <v>9</v>
      </c>
      <c r="F16" s="1329">
        <f t="shared" ref="F16:F39" si="2">D16</f>
        <v>54</v>
      </c>
      <c r="G16" s="1187">
        <v>1</v>
      </c>
      <c r="H16" s="1314">
        <f>L16+P16</f>
        <v>1</v>
      </c>
      <c r="I16" s="1187">
        <v>22</v>
      </c>
      <c r="J16" s="1188">
        <f>D16-G16-I16</f>
        <v>31</v>
      </c>
      <c r="K16" s="1187">
        <v>1</v>
      </c>
      <c r="L16" s="1314">
        <v>1</v>
      </c>
      <c r="M16" s="1187">
        <v>22</v>
      </c>
      <c r="N16" s="1330">
        <f>F16-K16-M16</f>
        <v>31</v>
      </c>
      <c r="O16" s="1330">
        <v>0</v>
      </c>
      <c r="P16" s="1314">
        <v>0</v>
      </c>
      <c r="Q16" s="1187">
        <v>23</v>
      </c>
      <c r="R16" s="1331">
        <f>F16-O16-Q16</f>
        <v>31</v>
      </c>
      <c r="U16" s="332"/>
    </row>
    <row r="17" spans="1:21" ht="25.2" customHeight="1" thickTop="1" thickBot="1" x14ac:dyDescent="0.25">
      <c r="A17" s="1"/>
      <c r="B17" s="2061"/>
      <c r="C17" s="2052"/>
      <c r="D17" s="1332"/>
      <c r="E17" s="1333"/>
      <c r="F17" s="1329">
        <f t="shared" si="2"/>
        <v>0</v>
      </c>
      <c r="G17" s="505">
        <f>G16/D16</f>
        <v>1.8518518518518517E-2</v>
      </c>
      <c r="H17" s="254"/>
      <c r="I17" s="505">
        <f>I16/D16</f>
        <v>0.40740740740740738</v>
      </c>
      <c r="J17" s="462">
        <f>J16/D16</f>
        <v>0.57407407407407407</v>
      </c>
      <c r="K17" s="505">
        <f>K16/F16</f>
        <v>1.8518518518518517E-2</v>
      </c>
      <c r="L17" s="600"/>
      <c r="M17" s="505">
        <f>M16/F16</f>
        <v>0.40740740740740738</v>
      </c>
      <c r="N17" s="507">
        <f>N16/F16</f>
        <v>0.57407407407407407</v>
      </c>
      <c r="O17" s="507">
        <f>O16/F16</f>
        <v>0</v>
      </c>
      <c r="P17" s="600"/>
      <c r="Q17" s="505">
        <f>Q16/F16</f>
        <v>0.42592592592592593</v>
      </c>
      <c r="R17" s="508">
        <f>R16/F16</f>
        <v>0.57407407407407407</v>
      </c>
      <c r="U17" s="332"/>
    </row>
    <row r="18" spans="1:21" ht="25.2" customHeight="1" thickTop="1" thickBot="1" x14ac:dyDescent="0.25">
      <c r="A18" s="1"/>
      <c r="B18" s="2061"/>
      <c r="C18" s="1856" t="s">
        <v>253</v>
      </c>
      <c r="D18" s="1334">
        <v>76</v>
      </c>
      <c r="E18" s="1335">
        <v>436</v>
      </c>
      <c r="F18" s="1329">
        <f t="shared" si="2"/>
        <v>76</v>
      </c>
      <c r="G18" s="1199">
        <v>8</v>
      </c>
      <c r="H18" s="1336">
        <f t="shared" ref="H18" si="3">L18+P18</f>
        <v>81</v>
      </c>
      <c r="I18" s="1199">
        <v>44</v>
      </c>
      <c r="J18" s="1180">
        <f>D18-G18-I18</f>
        <v>24</v>
      </c>
      <c r="K18" s="1199">
        <v>5</v>
      </c>
      <c r="L18" s="1318">
        <v>68</v>
      </c>
      <c r="M18" s="1199">
        <v>47</v>
      </c>
      <c r="N18" s="1337">
        <f t="shared" ref="N18" si="4">F18-K18-M18</f>
        <v>24</v>
      </c>
      <c r="O18" s="1337">
        <v>8</v>
      </c>
      <c r="P18" s="1318">
        <v>13</v>
      </c>
      <c r="Q18" s="1199">
        <v>44</v>
      </c>
      <c r="R18" s="1338">
        <f>F18-O18-Q18</f>
        <v>24</v>
      </c>
      <c r="U18" s="332"/>
    </row>
    <row r="19" spans="1:21" ht="25.2" customHeight="1" thickTop="1" thickBot="1" x14ac:dyDescent="0.25">
      <c r="A19" s="1"/>
      <c r="B19" s="2061"/>
      <c r="C19" s="1858"/>
      <c r="D19" s="1301"/>
      <c r="E19" s="1333"/>
      <c r="F19" s="1329">
        <f t="shared" si="2"/>
        <v>0</v>
      </c>
      <c r="G19" s="505">
        <f>G18/D18</f>
        <v>0.10526315789473684</v>
      </c>
      <c r="H19" s="254"/>
      <c r="I19" s="505">
        <f>I18/D18</f>
        <v>0.57894736842105265</v>
      </c>
      <c r="J19" s="462">
        <f>J18/D18</f>
        <v>0.31578947368421051</v>
      </c>
      <c r="K19" s="505">
        <f>K18/F18</f>
        <v>6.5789473684210523E-2</v>
      </c>
      <c r="L19" s="600"/>
      <c r="M19" s="505">
        <f>M18/F18</f>
        <v>0.61842105263157898</v>
      </c>
      <c r="N19" s="507">
        <f>N18/F18</f>
        <v>0.31578947368421051</v>
      </c>
      <c r="O19" s="507">
        <f>O18/F18</f>
        <v>0.10526315789473684</v>
      </c>
      <c r="P19" s="600"/>
      <c r="Q19" s="505">
        <f>Q18/F18</f>
        <v>0.57894736842105265</v>
      </c>
      <c r="R19" s="508">
        <f>R18/F18</f>
        <v>0.31578947368421051</v>
      </c>
      <c r="U19" s="332"/>
    </row>
    <row r="20" spans="1:21" ht="25.2" customHeight="1" thickTop="1" thickBot="1" x14ac:dyDescent="0.25">
      <c r="A20" s="1"/>
      <c r="B20" s="2061"/>
      <c r="C20" s="1856" t="s">
        <v>254</v>
      </c>
      <c r="D20" s="1334">
        <v>28</v>
      </c>
      <c r="E20" s="1335">
        <v>113</v>
      </c>
      <c r="F20" s="1329">
        <f t="shared" si="2"/>
        <v>28</v>
      </c>
      <c r="G20" s="1199">
        <v>4</v>
      </c>
      <c r="H20" s="1336">
        <f t="shared" ref="H20" si="5">L20+P20</f>
        <v>8</v>
      </c>
      <c r="I20" s="1199">
        <v>16</v>
      </c>
      <c r="J20" s="1180">
        <f t="shared" ref="J20" si="6">D20-G20-I20</f>
        <v>8</v>
      </c>
      <c r="K20" s="1199">
        <v>4</v>
      </c>
      <c r="L20" s="1318">
        <v>3</v>
      </c>
      <c r="M20" s="1199">
        <v>16</v>
      </c>
      <c r="N20" s="1337">
        <f t="shared" ref="N20" si="7">F20-K20-M20</f>
        <v>8</v>
      </c>
      <c r="O20" s="1337">
        <v>4</v>
      </c>
      <c r="P20" s="1318">
        <v>5</v>
      </c>
      <c r="Q20" s="1199">
        <v>16</v>
      </c>
      <c r="R20" s="1338">
        <f t="shared" ref="R20" si="8">F20-O20-Q20</f>
        <v>8</v>
      </c>
      <c r="U20" s="332"/>
    </row>
    <row r="21" spans="1:21" ht="25.2" customHeight="1" thickTop="1" thickBot="1" x14ac:dyDescent="0.25">
      <c r="A21" s="1"/>
      <c r="B21" s="2061"/>
      <c r="C21" s="1858"/>
      <c r="D21" s="1301"/>
      <c r="E21" s="1333"/>
      <c r="F21" s="1329">
        <f t="shared" si="2"/>
        <v>0</v>
      </c>
      <c r="G21" s="505">
        <f t="shared" ref="G21" si="9">G20/D20</f>
        <v>0.14285714285714285</v>
      </c>
      <c r="H21" s="600"/>
      <c r="I21" s="505">
        <f t="shared" ref="I21" si="10">I20/D20</f>
        <v>0.5714285714285714</v>
      </c>
      <c r="J21" s="462">
        <f t="shared" ref="J21" si="11">J20/D20</f>
        <v>0.2857142857142857</v>
      </c>
      <c r="K21" s="505">
        <f>K20/F20</f>
        <v>0.14285714285714285</v>
      </c>
      <c r="L21" s="600"/>
      <c r="M21" s="505">
        <f>M20/F20</f>
        <v>0.5714285714285714</v>
      </c>
      <c r="N21" s="507">
        <f t="shared" ref="N21" si="12">N20/F20</f>
        <v>0.2857142857142857</v>
      </c>
      <c r="O21" s="507">
        <f t="shared" ref="O21" si="13">O20/F20</f>
        <v>0.14285714285714285</v>
      </c>
      <c r="P21" s="600"/>
      <c r="Q21" s="505">
        <f>Q20/F20</f>
        <v>0.5714285714285714</v>
      </c>
      <c r="R21" s="508">
        <f t="shared" ref="R21" si="14">R20/F20</f>
        <v>0.2857142857142857</v>
      </c>
      <c r="U21" s="332"/>
    </row>
    <row r="22" spans="1:21" ht="25.2" customHeight="1" thickTop="1" thickBot="1" x14ac:dyDescent="0.25">
      <c r="A22" s="1"/>
      <c r="B22" s="2061"/>
      <c r="C22" s="1857" t="s">
        <v>255</v>
      </c>
      <c r="D22" s="1334">
        <v>89</v>
      </c>
      <c r="E22" s="1335">
        <v>407</v>
      </c>
      <c r="F22" s="1329">
        <f t="shared" si="2"/>
        <v>89</v>
      </c>
      <c r="G22" s="1199">
        <v>9</v>
      </c>
      <c r="H22" s="1336">
        <f t="shared" ref="H22" si="15">L22+P22</f>
        <v>21</v>
      </c>
      <c r="I22" s="1199">
        <v>54</v>
      </c>
      <c r="J22" s="1180">
        <f t="shared" ref="J22" si="16">D22-G22-I22</f>
        <v>26</v>
      </c>
      <c r="K22" s="1199">
        <v>7</v>
      </c>
      <c r="L22" s="1318">
        <v>12</v>
      </c>
      <c r="M22" s="1199">
        <v>53</v>
      </c>
      <c r="N22" s="1337">
        <f t="shared" ref="N22" si="17">F22-K22-M22</f>
        <v>29</v>
      </c>
      <c r="O22" s="1337">
        <v>9</v>
      </c>
      <c r="P22" s="1318">
        <v>9</v>
      </c>
      <c r="Q22" s="1199">
        <v>54</v>
      </c>
      <c r="R22" s="1338">
        <f t="shared" ref="R22" si="18">F22-O22-Q22</f>
        <v>26</v>
      </c>
      <c r="U22" s="332"/>
    </row>
    <row r="23" spans="1:21" ht="25.2" customHeight="1" thickTop="1" thickBot="1" x14ac:dyDescent="0.25">
      <c r="A23" s="1"/>
      <c r="B23" s="2061"/>
      <c r="C23" s="2052"/>
      <c r="D23" s="1301"/>
      <c r="E23" s="1333"/>
      <c r="F23" s="1329">
        <f t="shared" si="2"/>
        <v>0</v>
      </c>
      <c r="G23" s="505">
        <f t="shared" ref="G23" si="19">G22/D22</f>
        <v>0.10112359550561797</v>
      </c>
      <c r="H23" s="600"/>
      <c r="I23" s="505">
        <f t="shared" ref="I23" si="20">I22/D22</f>
        <v>0.6067415730337079</v>
      </c>
      <c r="J23" s="462">
        <f t="shared" ref="J23" si="21">J22/D22</f>
        <v>0.29213483146067415</v>
      </c>
      <c r="K23" s="505">
        <f>K22/F22</f>
        <v>7.8651685393258425E-2</v>
      </c>
      <c r="L23" s="600"/>
      <c r="M23" s="505">
        <f>M22/F22</f>
        <v>0.5955056179775281</v>
      </c>
      <c r="N23" s="507">
        <f t="shared" ref="N23" si="22">N22/F22</f>
        <v>0.3258426966292135</v>
      </c>
      <c r="O23" s="507">
        <f t="shared" ref="O23" si="23">O22/F22</f>
        <v>0.10112359550561797</v>
      </c>
      <c r="P23" s="600"/>
      <c r="Q23" s="505">
        <f t="shared" ref="Q23" si="24">Q22/F22</f>
        <v>0.6067415730337079</v>
      </c>
      <c r="R23" s="508">
        <f t="shared" ref="R23" si="25">R22/F22</f>
        <v>0.29213483146067415</v>
      </c>
      <c r="U23" s="332"/>
    </row>
    <row r="24" spans="1:21" ht="25.2" customHeight="1" thickTop="1" thickBot="1" x14ac:dyDescent="0.25">
      <c r="A24" s="1"/>
      <c r="B24" s="2061"/>
      <c r="C24" s="1856" t="s">
        <v>256</v>
      </c>
      <c r="D24" s="1334">
        <v>16</v>
      </c>
      <c r="E24" s="1335">
        <v>72</v>
      </c>
      <c r="F24" s="1329">
        <f t="shared" si="2"/>
        <v>16</v>
      </c>
      <c r="G24" s="1199">
        <v>2</v>
      </c>
      <c r="H24" s="1336">
        <f t="shared" ref="H24" si="26">L24+P24</f>
        <v>18</v>
      </c>
      <c r="I24" s="1199">
        <v>8</v>
      </c>
      <c r="J24" s="1180">
        <f t="shared" ref="J24" si="27">D24-G24-I24</f>
        <v>6</v>
      </c>
      <c r="K24" s="1199">
        <v>1</v>
      </c>
      <c r="L24" s="1318">
        <v>4</v>
      </c>
      <c r="M24" s="1199">
        <v>9</v>
      </c>
      <c r="N24" s="1337">
        <f t="shared" ref="N24" si="28">F24-K24-M24</f>
        <v>6</v>
      </c>
      <c r="O24" s="1337">
        <v>2</v>
      </c>
      <c r="P24" s="1318">
        <v>14</v>
      </c>
      <c r="Q24" s="1199">
        <v>8</v>
      </c>
      <c r="R24" s="1338">
        <f t="shared" ref="R24" si="29">F24-O24-Q24</f>
        <v>6</v>
      </c>
      <c r="U24" s="332"/>
    </row>
    <row r="25" spans="1:21" ht="25.2" customHeight="1" thickTop="1" thickBot="1" x14ac:dyDescent="0.25">
      <c r="A25" s="1"/>
      <c r="B25" s="2061"/>
      <c r="C25" s="2052"/>
      <c r="D25" s="1301"/>
      <c r="E25" s="1333"/>
      <c r="F25" s="1329">
        <f t="shared" si="2"/>
        <v>0</v>
      </c>
      <c r="G25" s="505">
        <f t="shared" ref="G25" si="30">G24/D24</f>
        <v>0.125</v>
      </c>
      <c r="H25" s="142"/>
      <c r="I25" s="505">
        <f t="shared" ref="I25" si="31">I24/D24</f>
        <v>0.5</v>
      </c>
      <c r="J25" s="462">
        <f>J24/D24</f>
        <v>0.375</v>
      </c>
      <c r="K25" s="505">
        <f>K24/F24</f>
        <v>6.25E-2</v>
      </c>
      <c r="L25" s="600"/>
      <c r="M25" s="505">
        <f>M24/F24</f>
        <v>0.5625</v>
      </c>
      <c r="N25" s="507">
        <f t="shared" ref="N25" si="32">N24/F24</f>
        <v>0.375</v>
      </c>
      <c r="O25" s="507">
        <f t="shared" ref="O25" si="33">O24/F24</f>
        <v>0.125</v>
      </c>
      <c r="P25" s="600"/>
      <c r="Q25" s="505">
        <f t="shared" ref="Q25" si="34">Q24/F24</f>
        <v>0.5</v>
      </c>
      <c r="R25" s="508">
        <f t="shared" ref="R25" si="35">R24/F24</f>
        <v>0.375</v>
      </c>
      <c r="U25" s="332"/>
    </row>
    <row r="26" spans="1:21" ht="25.2" customHeight="1" thickTop="1" thickBot="1" x14ac:dyDescent="0.25">
      <c r="A26" s="1"/>
      <c r="B26" s="2061"/>
      <c r="C26" s="1856" t="s">
        <v>257</v>
      </c>
      <c r="D26" s="1334">
        <v>162</v>
      </c>
      <c r="E26" s="1339">
        <v>1298</v>
      </c>
      <c r="F26" s="1329">
        <f t="shared" si="2"/>
        <v>162</v>
      </c>
      <c r="G26" s="1199">
        <v>15</v>
      </c>
      <c r="H26" s="1316">
        <f t="shared" ref="H26" si="36">L26+P26</f>
        <v>27</v>
      </c>
      <c r="I26" s="1199">
        <v>97</v>
      </c>
      <c r="J26" s="1180">
        <f t="shared" ref="J26" si="37">D26-G26-I26</f>
        <v>50</v>
      </c>
      <c r="K26" s="1199">
        <v>9</v>
      </c>
      <c r="L26" s="1318">
        <v>5</v>
      </c>
      <c r="M26" s="1199">
        <v>100</v>
      </c>
      <c r="N26" s="1337">
        <f t="shared" ref="N26" si="38">F26-K26-M26</f>
        <v>53</v>
      </c>
      <c r="O26" s="1337">
        <v>15</v>
      </c>
      <c r="P26" s="1318">
        <v>22</v>
      </c>
      <c r="Q26" s="1199">
        <v>97</v>
      </c>
      <c r="R26" s="1338">
        <f t="shared" ref="R26" si="39">F26-O26-Q26</f>
        <v>50</v>
      </c>
      <c r="U26" s="332"/>
    </row>
    <row r="27" spans="1:21" ht="25.2" customHeight="1" thickTop="1" thickBot="1" x14ac:dyDescent="0.25">
      <c r="A27" s="1"/>
      <c r="B27" s="2061"/>
      <c r="C27" s="2052"/>
      <c r="D27" s="1332"/>
      <c r="E27" s="1333"/>
      <c r="F27" s="1329">
        <f t="shared" si="2"/>
        <v>0</v>
      </c>
      <c r="G27" s="523">
        <f t="shared" ref="G27" si="40">G26/D26</f>
        <v>9.2592592592592587E-2</v>
      </c>
      <c r="H27" s="146"/>
      <c r="I27" s="523">
        <f t="shared" ref="I27" si="41">I26/D26</f>
        <v>0.59876543209876543</v>
      </c>
      <c r="J27" s="977">
        <f t="shared" ref="J27" si="42">J26/D26</f>
        <v>0.30864197530864196</v>
      </c>
      <c r="K27" s="505">
        <f>K26/F26</f>
        <v>5.5555555555555552E-2</v>
      </c>
      <c r="L27" s="600"/>
      <c r="M27" s="505">
        <f>M26/F26</f>
        <v>0.61728395061728392</v>
      </c>
      <c r="N27" s="507">
        <f t="shared" ref="N27" si="43">N26/F26</f>
        <v>0.3271604938271605</v>
      </c>
      <c r="O27" s="523">
        <f t="shared" ref="O27" si="44">O26/F26</f>
        <v>9.2592592592592587E-2</v>
      </c>
      <c r="P27" s="1124"/>
      <c r="Q27" s="523">
        <f t="shared" ref="Q27" si="45">Q26/F26</f>
        <v>0.59876543209876543</v>
      </c>
      <c r="R27" s="977">
        <f t="shared" ref="R27" si="46">R26/F26</f>
        <v>0.30864197530864196</v>
      </c>
      <c r="U27" s="332"/>
    </row>
    <row r="28" spans="1:21" ht="25.2" customHeight="1" thickTop="1" thickBot="1" x14ac:dyDescent="0.25">
      <c r="A28" s="1"/>
      <c r="B28" s="1852" t="s">
        <v>258</v>
      </c>
      <c r="C28" s="1959" t="s">
        <v>259</v>
      </c>
      <c r="D28" s="1327">
        <v>87</v>
      </c>
      <c r="E28" s="1328">
        <v>76</v>
      </c>
      <c r="F28" s="1329">
        <f t="shared" si="2"/>
        <v>87</v>
      </c>
      <c r="G28" s="1194">
        <v>2</v>
      </c>
      <c r="H28" s="1316">
        <f>L28+P28</f>
        <v>1</v>
      </c>
      <c r="I28" s="1194">
        <v>40</v>
      </c>
      <c r="J28" s="1195">
        <f t="shared" ref="J28" si="47">D28-G28-I28</f>
        <v>45</v>
      </c>
      <c r="K28" s="1187">
        <v>2</v>
      </c>
      <c r="L28" s="1314">
        <v>1</v>
      </c>
      <c r="M28" s="1187">
        <v>39</v>
      </c>
      <c r="N28" s="1330">
        <f>F28-K28-M28</f>
        <v>46</v>
      </c>
      <c r="O28" s="1322">
        <v>1</v>
      </c>
      <c r="P28" s="1316">
        <v>0</v>
      </c>
      <c r="Q28" s="1194">
        <v>41</v>
      </c>
      <c r="R28" s="1323">
        <f t="shared" ref="R28" si="48">F28-O28-Q28</f>
        <v>45</v>
      </c>
      <c r="U28" s="332"/>
    </row>
    <row r="29" spans="1:21" ht="25.2" customHeight="1" thickTop="1" thickBot="1" x14ac:dyDescent="0.25">
      <c r="A29" s="1"/>
      <c r="B29" s="2061"/>
      <c r="C29" s="1858"/>
      <c r="D29" s="1301"/>
      <c r="E29" s="1340"/>
      <c r="F29" s="1329">
        <f t="shared" si="2"/>
        <v>0</v>
      </c>
      <c r="G29" s="505">
        <f t="shared" ref="G29" si="49">G28/D28</f>
        <v>2.2988505747126436E-2</v>
      </c>
      <c r="H29" s="600"/>
      <c r="I29" s="505">
        <f t="shared" ref="I29" si="50">I28/D28</f>
        <v>0.45977011494252873</v>
      </c>
      <c r="J29" s="462">
        <f t="shared" ref="J29" si="51">J28/D28</f>
        <v>0.51724137931034486</v>
      </c>
      <c r="K29" s="505">
        <f>K28/F28</f>
        <v>2.2988505747126436E-2</v>
      </c>
      <c r="L29" s="600"/>
      <c r="M29" s="505">
        <f>M28/F28</f>
        <v>0.44827586206896552</v>
      </c>
      <c r="N29" s="507">
        <f t="shared" ref="N29" si="52">N28/F28</f>
        <v>0.52873563218390807</v>
      </c>
      <c r="O29" s="507">
        <f t="shared" ref="O29" si="53">O28/F28</f>
        <v>1.1494252873563218E-2</v>
      </c>
      <c r="P29" s="600"/>
      <c r="Q29" s="505">
        <f t="shared" ref="Q29" si="54">Q28/F28</f>
        <v>0.47126436781609193</v>
      </c>
      <c r="R29" s="508">
        <f t="shared" ref="R29" si="55">R28/F28</f>
        <v>0.51724137931034486</v>
      </c>
      <c r="U29" s="332"/>
    </row>
    <row r="30" spans="1:21" ht="25.2" customHeight="1" thickTop="1" thickBot="1" x14ac:dyDescent="0.25">
      <c r="A30" s="1"/>
      <c r="B30" s="2061"/>
      <c r="C30" s="1856" t="s">
        <v>260</v>
      </c>
      <c r="D30" s="1341">
        <v>181</v>
      </c>
      <c r="E30" s="1342">
        <v>232</v>
      </c>
      <c r="F30" s="1329">
        <f t="shared" si="2"/>
        <v>181</v>
      </c>
      <c r="G30" s="1199">
        <v>11</v>
      </c>
      <c r="H30" s="1318">
        <f>L30+P30</f>
        <v>12</v>
      </c>
      <c r="I30" s="1199">
        <v>97</v>
      </c>
      <c r="J30" s="1180">
        <f t="shared" ref="J30" si="56">D30-G30-I30</f>
        <v>73</v>
      </c>
      <c r="K30" s="1199">
        <v>7</v>
      </c>
      <c r="L30" s="1318">
        <v>4</v>
      </c>
      <c r="M30" s="1199">
        <v>98</v>
      </c>
      <c r="N30" s="1337">
        <f t="shared" ref="N30" si="57">F30-K30-M30</f>
        <v>76</v>
      </c>
      <c r="O30" s="1337">
        <v>11</v>
      </c>
      <c r="P30" s="1318">
        <v>8</v>
      </c>
      <c r="Q30" s="1199">
        <v>97</v>
      </c>
      <c r="R30" s="1338">
        <f t="shared" ref="R30" si="58">F30-O30-Q30</f>
        <v>73</v>
      </c>
      <c r="U30" s="332"/>
    </row>
    <row r="31" spans="1:21" ht="25.2" customHeight="1" thickTop="1" thickBot="1" x14ac:dyDescent="0.25">
      <c r="A31" s="1"/>
      <c r="B31" s="2061"/>
      <c r="C31" s="1858"/>
      <c r="D31" s="1301"/>
      <c r="E31" s="1340"/>
      <c r="F31" s="1329">
        <f t="shared" si="2"/>
        <v>0</v>
      </c>
      <c r="G31" s="505">
        <f t="shared" ref="G31" si="59">G30/D30</f>
        <v>6.0773480662983423E-2</v>
      </c>
      <c r="H31" s="600"/>
      <c r="I31" s="505">
        <f t="shared" ref="I31" si="60">I30/D30</f>
        <v>0.53591160220994472</v>
      </c>
      <c r="J31" s="462">
        <f t="shared" ref="J31" si="61">J30/D30</f>
        <v>0.40331491712707185</v>
      </c>
      <c r="K31" s="505">
        <f>K30/F30</f>
        <v>3.8674033149171269E-2</v>
      </c>
      <c r="L31" s="600"/>
      <c r="M31" s="505">
        <f>M30/F30</f>
        <v>0.54143646408839774</v>
      </c>
      <c r="N31" s="507">
        <f t="shared" ref="N31" si="62">N30/F30</f>
        <v>0.41988950276243092</v>
      </c>
      <c r="O31" s="507">
        <f t="shared" ref="O31" si="63">O30/F30</f>
        <v>6.0773480662983423E-2</v>
      </c>
      <c r="P31" s="600"/>
      <c r="Q31" s="505">
        <f t="shared" ref="Q31" si="64">Q30/F30</f>
        <v>0.53591160220994472</v>
      </c>
      <c r="R31" s="508">
        <f t="shared" ref="R31" si="65">R30/F30</f>
        <v>0.40331491712707185</v>
      </c>
      <c r="U31" s="332"/>
    </row>
    <row r="32" spans="1:21" ht="25.2" customHeight="1" thickTop="1" thickBot="1" x14ac:dyDescent="0.25">
      <c r="A32" s="1"/>
      <c r="B32" s="2061"/>
      <c r="C32" s="1856" t="s">
        <v>261</v>
      </c>
      <c r="D32" s="1332">
        <v>50</v>
      </c>
      <c r="E32" s="1342">
        <v>212</v>
      </c>
      <c r="F32" s="1329">
        <f t="shared" si="2"/>
        <v>50</v>
      </c>
      <c r="G32" s="1199">
        <v>2</v>
      </c>
      <c r="H32" s="1318">
        <f>L32+P32</f>
        <v>2</v>
      </c>
      <c r="I32" s="1199">
        <v>37</v>
      </c>
      <c r="J32" s="1180">
        <f t="shared" ref="J32" si="66">D32-G32-I32</f>
        <v>11</v>
      </c>
      <c r="K32" s="1199">
        <v>1</v>
      </c>
      <c r="L32" s="1318">
        <v>0</v>
      </c>
      <c r="M32" s="1199">
        <v>37</v>
      </c>
      <c r="N32" s="1337">
        <f t="shared" ref="N32" si="67">F32-K32-M32</f>
        <v>12</v>
      </c>
      <c r="O32" s="1337">
        <v>2</v>
      </c>
      <c r="P32" s="1318">
        <v>2</v>
      </c>
      <c r="Q32" s="1199">
        <v>37</v>
      </c>
      <c r="R32" s="1338">
        <f t="shared" ref="R32" si="68">F32-O32-Q32</f>
        <v>11</v>
      </c>
      <c r="U32" s="332"/>
    </row>
    <row r="33" spans="1:21" ht="25.2" customHeight="1" thickTop="1" thickBot="1" x14ac:dyDescent="0.25">
      <c r="A33" s="1"/>
      <c r="B33" s="2061"/>
      <c r="C33" s="1858"/>
      <c r="D33" s="1301"/>
      <c r="E33" s="1340"/>
      <c r="F33" s="1329">
        <f t="shared" si="2"/>
        <v>0</v>
      </c>
      <c r="G33" s="505">
        <f t="shared" ref="G33" si="69">G32/D32</f>
        <v>0.04</v>
      </c>
      <c r="H33" s="600"/>
      <c r="I33" s="505">
        <f t="shared" ref="I33" si="70">I32/D32</f>
        <v>0.74</v>
      </c>
      <c r="J33" s="462">
        <f t="shared" ref="J33" si="71">J32/D32</f>
        <v>0.22</v>
      </c>
      <c r="K33" s="505">
        <f>K32/F32</f>
        <v>0.02</v>
      </c>
      <c r="L33" s="600"/>
      <c r="M33" s="505">
        <f>M32/F32</f>
        <v>0.74</v>
      </c>
      <c r="N33" s="507">
        <f t="shared" ref="N33" si="72">N32/F32</f>
        <v>0.24</v>
      </c>
      <c r="O33" s="507">
        <f t="shared" ref="O33" si="73">O32/F32</f>
        <v>0.04</v>
      </c>
      <c r="P33" s="600"/>
      <c r="Q33" s="505">
        <f t="shared" ref="Q33" si="74">Q32/F32</f>
        <v>0.74</v>
      </c>
      <c r="R33" s="508">
        <f t="shared" ref="R33" si="75">R32/F32</f>
        <v>0.22</v>
      </c>
      <c r="U33" s="332"/>
    </row>
    <row r="34" spans="1:21" ht="25.2" customHeight="1" thickTop="1" thickBot="1" x14ac:dyDescent="0.25">
      <c r="A34" s="1"/>
      <c r="B34" s="2061"/>
      <c r="C34" s="1856" t="s">
        <v>262</v>
      </c>
      <c r="D34" s="1332">
        <v>40</v>
      </c>
      <c r="E34" s="1342">
        <v>275</v>
      </c>
      <c r="F34" s="1329">
        <f t="shared" si="2"/>
        <v>40</v>
      </c>
      <c r="G34" s="1199">
        <v>6</v>
      </c>
      <c r="H34" s="1318">
        <f t="shared" ref="H34" si="76">L34+P34</f>
        <v>3</v>
      </c>
      <c r="I34" s="1199">
        <v>27</v>
      </c>
      <c r="J34" s="1180">
        <f t="shared" ref="J34" si="77">D34-G34-I34</f>
        <v>7</v>
      </c>
      <c r="K34" s="1199">
        <v>3</v>
      </c>
      <c r="L34" s="1318">
        <v>0</v>
      </c>
      <c r="M34" s="1199">
        <v>30</v>
      </c>
      <c r="N34" s="1337">
        <f t="shared" ref="N34" si="78">F34-K34-M34</f>
        <v>7</v>
      </c>
      <c r="O34" s="1337">
        <v>6</v>
      </c>
      <c r="P34" s="1318">
        <v>3</v>
      </c>
      <c r="Q34" s="1199">
        <v>27</v>
      </c>
      <c r="R34" s="1338">
        <f t="shared" ref="R34" si="79">F34-O34-Q34</f>
        <v>7</v>
      </c>
      <c r="U34" s="332"/>
    </row>
    <row r="35" spans="1:21" ht="25.2" customHeight="1" thickTop="1" thickBot="1" x14ac:dyDescent="0.25">
      <c r="A35" s="1"/>
      <c r="B35" s="2061"/>
      <c r="C35" s="1858"/>
      <c r="D35" s="1301"/>
      <c r="E35" s="1340"/>
      <c r="F35" s="1329">
        <f t="shared" si="2"/>
        <v>0</v>
      </c>
      <c r="G35" s="505">
        <f t="shared" ref="G35" si="80">G34/D34</f>
        <v>0.15</v>
      </c>
      <c r="H35" s="600"/>
      <c r="I35" s="505">
        <f t="shared" ref="I35" si="81">I34/D34</f>
        <v>0.67500000000000004</v>
      </c>
      <c r="J35" s="462">
        <f t="shared" ref="J35" si="82">J34/D34</f>
        <v>0.17499999999999999</v>
      </c>
      <c r="K35" s="505">
        <f>K34/F34</f>
        <v>7.4999999999999997E-2</v>
      </c>
      <c r="L35" s="600"/>
      <c r="M35" s="505">
        <f>M34/F34</f>
        <v>0.75</v>
      </c>
      <c r="N35" s="507">
        <f t="shared" ref="N35" si="83">N34/F34</f>
        <v>0.17499999999999999</v>
      </c>
      <c r="O35" s="507">
        <f t="shared" ref="O35" si="84">O34/F34</f>
        <v>0.15</v>
      </c>
      <c r="P35" s="600"/>
      <c r="Q35" s="505">
        <f t="shared" ref="Q35" si="85">Q34/F34</f>
        <v>0.67500000000000004</v>
      </c>
      <c r="R35" s="508">
        <f t="shared" ref="R35" si="86">R34/F34</f>
        <v>0.17499999999999999</v>
      </c>
      <c r="U35" s="332"/>
    </row>
    <row r="36" spans="1:21" ht="25.2" customHeight="1" thickTop="1" thickBot="1" x14ac:dyDescent="0.25">
      <c r="A36" s="1"/>
      <c r="B36" s="2061"/>
      <c r="C36" s="1856" t="s">
        <v>263</v>
      </c>
      <c r="D36" s="1332">
        <v>27</v>
      </c>
      <c r="E36" s="1342">
        <v>390</v>
      </c>
      <c r="F36" s="1329">
        <f t="shared" si="2"/>
        <v>27</v>
      </c>
      <c r="G36" s="1199">
        <v>5</v>
      </c>
      <c r="H36" s="1318">
        <f t="shared" ref="H36" si="87">L36+P36</f>
        <v>6</v>
      </c>
      <c r="I36" s="1199">
        <v>16</v>
      </c>
      <c r="J36" s="1180">
        <f t="shared" ref="J36" si="88">D36-G36-I36</f>
        <v>6</v>
      </c>
      <c r="K36" s="1199">
        <v>4</v>
      </c>
      <c r="L36" s="1318">
        <v>5</v>
      </c>
      <c r="M36" s="1199">
        <v>16</v>
      </c>
      <c r="N36" s="1337">
        <f t="shared" ref="N36" si="89">F36-K36-M36</f>
        <v>7</v>
      </c>
      <c r="O36" s="1337">
        <v>5</v>
      </c>
      <c r="P36" s="1318">
        <v>1</v>
      </c>
      <c r="Q36" s="1199">
        <v>16</v>
      </c>
      <c r="R36" s="1338">
        <f t="shared" ref="R36" si="90">F36-O36-Q36</f>
        <v>6</v>
      </c>
      <c r="U36" s="332"/>
    </row>
    <row r="37" spans="1:21" ht="25.2" customHeight="1" thickTop="1" thickBot="1" x14ac:dyDescent="0.25">
      <c r="A37" s="1"/>
      <c r="B37" s="2061"/>
      <c r="C37" s="1858"/>
      <c r="D37" s="1301"/>
      <c r="E37" s="1340"/>
      <c r="F37" s="1329">
        <f t="shared" si="2"/>
        <v>0</v>
      </c>
      <c r="G37" s="505">
        <f t="shared" ref="G37" si="91">G36/D36</f>
        <v>0.18518518518518517</v>
      </c>
      <c r="H37" s="600"/>
      <c r="I37" s="505">
        <f t="shared" ref="I37" si="92">I36/D36</f>
        <v>0.59259259259259256</v>
      </c>
      <c r="J37" s="462">
        <f t="shared" ref="J37" si="93">J36/D36</f>
        <v>0.22222222222222221</v>
      </c>
      <c r="K37" s="505">
        <f>K36/F36</f>
        <v>0.14814814814814814</v>
      </c>
      <c r="L37" s="600"/>
      <c r="M37" s="505">
        <f>M36/F36</f>
        <v>0.59259259259259256</v>
      </c>
      <c r="N37" s="507">
        <f t="shared" ref="N37" si="94">N36/F36</f>
        <v>0.25925925925925924</v>
      </c>
      <c r="O37" s="507">
        <f t="shared" ref="O37" si="95">O36/F36</f>
        <v>0.18518518518518517</v>
      </c>
      <c r="P37" s="600"/>
      <c r="Q37" s="505">
        <f t="shared" ref="Q37" si="96">Q36/F36</f>
        <v>0.59259259259259256</v>
      </c>
      <c r="R37" s="508">
        <f t="shared" ref="R37" si="97">R36/F36</f>
        <v>0.22222222222222221</v>
      </c>
      <c r="U37" s="332"/>
    </row>
    <row r="38" spans="1:21" ht="25.2" customHeight="1" thickTop="1" thickBot="1" x14ac:dyDescent="0.25">
      <c r="A38" s="1"/>
      <c r="B38" s="2061"/>
      <c r="C38" s="1857" t="s">
        <v>264</v>
      </c>
      <c r="D38" s="1341">
        <v>40</v>
      </c>
      <c r="E38" s="1343">
        <v>1150</v>
      </c>
      <c r="F38" s="1329">
        <f t="shared" si="2"/>
        <v>40</v>
      </c>
      <c r="G38" s="1199">
        <v>13</v>
      </c>
      <c r="H38" s="1318">
        <f t="shared" ref="H38" si="98">L38+P38</f>
        <v>132</v>
      </c>
      <c r="I38" s="1199">
        <v>24</v>
      </c>
      <c r="J38" s="1180">
        <f t="shared" ref="J38" si="99">D38-G38-I38</f>
        <v>3</v>
      </c>
      <c r="K38" s="1199">
        <v>10</v>
      </c>
      <c r="L38" s="1318">
        <v>83</v>
      </c>
      <c r="M38" s="1199">
        <v>27</v>
      </c>
      <c r="N38" s="1337">
        <f t="shared" ref="N38" si="100">F38-K38-M38</f>
        <v>3</v>
      </c>
      <c r="O38" s="1337">
        <v>13</v>
      </c>
      <c r="P38" s="1318">
        <v>49</v>
      </c>
      <c r="Q38" s="1199">
        <v>24</v>
      </c>
      <c r="R38" s="1338">
        <f t="shared" ref="R38" si="101">F38-O38-Q38</f>
        <v>3</v>
      </c>
      <c r="U38" s="332"/>
    </row>
    <row r="39" spans="1:21" ht="25.2" customHeight="1" thickTop="1" thickBot="1" x14ac:dyDescent="0.25">
      <c r="A39" s="1"/>
      <c r="B39" s="2061"/>
      <c r="C39" s="2052"/>
      <c r="D39" s="1332"/>
      <c r="E39" s="1333"/>
      <c r="F39" s="1329">
        <f t="shared" si="2"/>
        <v>0</v>
      </c>
      <c r="G39" s="505">
        <f t="shared" ref="G39" si="102">G38/D38</f>
        <v>0.32500000000000001</v>
      </c>
      <c r="H39" s="600"/>
      <c r="I39" s="505">
        <f t="shared" ref="I39" si="103">I38/D38</f>
        <v>0.6</v>
      </c>
      <c r="J39" s="462">
        <f t="shared" ref="J39" si="104">J38/D38</f>
        <v>7.4999999999999997E-2</v>
      </c>
      <c r="K39" s="505">
        <f>K38/F38</f>
        <v>0.25</v>
      </c>
      <c r="L39" s="600"/>
      <c r="M39" s="505">
        <f>M38/F38</f>
        <v>0.67500000000000004</v>
      </c>
      <c r="N39" s="507">
        <f t="shared" ref="N39" si="105">N38/F38</f>
        <v>7.4999999999999997E-2</v>
      </c>
      <c r="O39" s="507">
        <f t="shared" ref="O39" si="106">O38/F38</f>
        <v>0.32500000000000001</v>
      </c>
      <c r="P39" s="600"/>
      <c r="Q39" s="505">
        <f t="shared" ref="Q39" si="107">Q38/F38</f>
        <v>0.6</v>
      </c>
      <c r="R39" s="508">
        <f t="shared" ref="R39" si="108">R38/F38</f>
        <v>7.4999999999999997E-2</v>
      </c>
      <c r="U39" s="332"/>
    </row>
    <row r="40" spans="1:21" ht="25.2" customHeight="1" thickTop="1" x14ac:dyDescent="0.2">
      <c r="A40" s="1"/>
      <c r="B40" s="2061"/>
      <c r="C40" s="275" t="s">
        <v>265</v>
      </c>
      <c r="D40" s="276">
        <f>D30+D32+D34+D36</f>
        <v>298</v>
      </c>
      <c r="E40" s="987">
        <f>E30+E32+E34+E36</f>
        <v>1109</v>
      </c>
      <c r="F40" s="1117">
        <f>F30+F32+F34+F36</f>
        <v>298</v>
      </c>
      <c r="G40" s="1187">
        <f t="shared" ref="G40:H40" si="109">G30+G32+G34+G36</f>
        <v>24</v>
      </c>
      <c r="H40" s="1314">
        <f t="shared" si="109"/>
        <v>23</v>
      </c>
      <c r="I40" s="1187">
        <f>I30+I32+I34+I36</f>
        <v>177</v>
      </c>
      <c r="J40" s="1188">
        <f>J30+J32+J34+J36</f>
        <v>97</v>
      </c>
      <c r="K40" s="1187">
        <f t="shared" ref="K40:R40" si="110">K30+K32+K34+K36</f>
        <v>15</v>
      </c>
      <c r="L40" s="1314">
        <f t="shared" si="110"/>
        <v>9</v>
      </c>
      <c r="M40" s="1187">
        <f t="shared" si="110"/>
        <v>181</v>
      </c>
      <c r="N40" s="1330">
        <f t="shared" si="110"/>
        <v>102</v>
      </c>
      <c r="O40" s="1330">
        <f t="shared" si="110"/>
        <v>24</v>
      </c>
      <c r="P40" s="1314">
        <f t="shared" si="110"/>
        <v>14</v>
      </c>
      <c r="Q40" s="1187">
        <f t="shared" si="110"/>
        <v>177</v>
      </c>
      <c r="R40" s="1331">
        <f t="shared" si="110"/>
        <v>97</v>
      </c>
      <c r="U40" s="332"/>
    </row>
    <row r="41" spans="1:21" ht="25.2" customHeight="1" x14ac:dyDescent="0.2">
      <c r="A41" s="1"/>
      <c r="B41" s="2061"/>
      <c r="C41" s="21" t="s">
        <v>266</v>
      </c>
      <c r="D41" s="1301"/>
      <c r="E41" s="1333"/>
      <c r="F41" s="1344"/>
      <c r="G41" s="505">
        <f>G40/D40</f>
        <v>8.0536912751677847E-2</v>
      </c>
      <c r="H41" s="600"/>
      <c r="I41" s="505">
        <f>I40/D40</f>
        <v>0.59395973154362414</v>
      </c>
      <c r="J41" s="462">
        <f>J40/D40</f>
        <v>0.32550335570469796</v>
      </c>
      <c r="K41" s="505">
        <f>K40/F40</f>
        <v>5.0335570469798654E-2</v>
      </c>
      <c r="L41" s="600"/>
      <c r="M41" s="505">
        <f>M40/F40</f>
        <v>0.60738255033557043</v>
      </c>
      <c r="N41" s="507">
        <f>N40/F40</f>
        <v>0.34228187919463088</v>
      </c>
      <c r="O41" s="507">
        <f>O40/F40</f>
        <v>8.0536912751677847E-2</v>
      </c>
      <c r="P41" s="600"/>
      <c r="Q41" s="505">
        <f>Q40/F40</f>
        <v>0.59395973154362414</v>
      </c>
      <c r="R41" s="508">
        <f>R40/F40</f>
        <v>0.32550335570469796</v>
      </c>
      <c r="U41" s="332"/>
    </row>
    <row r="42" spans="1:21" ht="25.2" customHeight="1" x14ac:dyDescent="0.2">
      <c r="A42" s="1"/>
      <c r="B42" s="2061"/>
      <c r="C42" s="273" t="s">
        <v>265</v>
      </c>
      <c r="D42" s="277">
        <f>D32+D34+D36+D38</f>
        <v>157</v>
      </c>
      <c r="E42" s="988">
        <f>E32+E34+E36+E38</f>
        <v>2027</v>
      </c>
      <c r="F42" s="1119">
        <f>F32+F34+F36+F38</f>
        <v>157</v>
      </c>
      <c r="G42" s="1199">
        <f t="shared" ref="G42:J42" si="111">G32+G34+G36+G38</f>
        <v>26</v>
      </c>
      <c r="H42" s="1318">
        <f t="shared" si="111"/>
        <v>143</v>
      </c>
      <c r="I42" s="1199">
        <f t="shared" si="111"/>
        <v>104</v>
      </c>
      <c r="J42" s="1180">
        <f t="shared" si="111"/>
        <v>27</v>
      </c>
      <c r="K42" s="1199">
        <f t="shared" ref="K42:R42" si="112">K32+K34+K36+K38</f>
        <v>18</v>
      </c>
      <c r="L42" s="1318">
        <f t="shared" si="112"/>
        <v>88</v>
      </c>
      <c r="M42" s="1199">
        <f t="shared" si="112"/>
        <v>110</v>
      </c>
      <c r="N42" s="1337">
        <f t="shared" si="112"/>
        <v>29</v>
      </c>
      <c r="O42" s="1337">
        <f t="shared" si="112"/>
        <v>26</v>
      </c>
      <c r="P42" s="1318">
        <f t="shared" si="112"/>
        <v>55</v>
      </c>
      <c r="Q42" s="1199">
        <f t="shared" si="112"/>
        <v>104</v>
      </c>
      <c r="R42" s="1338">
        <f t="shared" si="112"/>
        <v>27</v>
      </c>
      <c r="U42" s="332"/>
    </row>
    <row r="43" spans="1:21" ht="25.2" customHeight="1" thickBot="1" x14ac:dyDescent="0.25">
      <c r="A43" s="1"/>
      <c r="B43" s="1942"/>
      <c r="C43" s="21" t="s">
        <v>267</v>
      </c>
      <c r="D43" s="1301"/>
      <c r="E43" s="1345"/>
      <c r="F43" s="1346"/>
      <c r="G43" s="515">
        <f>G42/D42</f>
        <v>0.16560509554140126</v>
      </c>
      <c r="H43" s="1122"/>
      <c r="I43" s="515">
        <f>I42/D42</f>
        <v>0.66242038216560506</v>
      </c>
      <c r="J43" s="465">
        <f>J42/D42</f>
        <v>0.17197452229299362</v>
      </c>
      <c r="K43" s="538">
        <f>K42/F42</f>
        <v>0.11464968152866242</v>
      </c>
      <c r="L43" s="601"/>
      <c r="M43" s="538">
        <f>M42/F42</f>
        <v>0.70063694267515919</v>
      </c>
      <c r="N43" s="539">
        <f>N42/F42</f>
        <v>0.18471337579617833</v>
      </c>
      <c r="O43" s="539">
        <f>O42/F42</f>
        <v>0.16560509554140126</v>
      </c>
      <c r="P43" s="601"/>
      <c r="Q43" s="538">
        <f>Q42/F42</f>
        <v>0.66242038216560506</v>
      </c>
      <c r="R43" s="540">
        <f>R42/F42</f>
        <v>0.17197452229299362</v>
      </c>
      <c r="U43" s="332"/>
    </row>
    <row r="44" spans="1:21" ht="15" customHeight="1" x14ac:dyDescent="0.2">
      <c r="B44" s="238"/>
      <c r="C44" s="302"/>
      <c r="D44"/>
      <c r="E44"/>
      <c r="F44" s="599"/>
      <c r="G44"/>
      <c r="H44"/>
      <c r="I44"/>
      <c r="J44" s="129"/>
      <c r="K44"/>
      <c r="L44"/>
      <c r="M44"/>
      <c r="N44" s="129"/>
    </row>
    <row r="45" spans="1:21" x14ac:dyDescent="0.2">
      <c r="B45" s="1"/>
      <c r="C45" s="303"/>
      <c r="D45" s="23"/>
      <c r="E45" s="23"/>
      <c r="F45" s="23"/>
      <c r="G45" s="23"/>
      <c r="H45" s="23"/>
      <c r="I45" s="23"/>
      <c r="J45" s="23"/>
      <c r="K45" s="23"/>
      <c r="L45" s="23"/>
      <c r="M45" s="23"/>
      <c r="N45" s="23"/>
      <c r="O45" s="23"/>
      <c r="P45" s="23"/>
      <c r="Q45" s="23"/>
      <c r="R45" s="23"/>
      <c r="S45" s="23"/>
    </row>
    <row r="46" spans="1:21" x14ac:dyDescent="0.2">
      <c r="B46"/>
      <c r="F46" s="86"/>
      <c r="G46" s="86"/>
      <c r="H46" s="86"/>
      <c r="I46" s="86"/>
      <c r="J46" s="86"/>
      <c r="K46" s="86"/>
      <c r="L46" s="86"/>
      <c r="M46" s="86"/>
      <c r="N46" s="86"/>
      <c r="O46" s="86"/>
      <c r="P46" s="86"/>
      <c r="Q46" s="86"/>
      <c r="R46" s="86"/>
    </row>
    <row r="47" spans="1:21" x14ac:dyDescent="0.2">
      <c r="B47"/>
      <c r="H47" s="86"/>
      <c r="I47" s="86"/>
      <c r="J47" s="86"/>
      <c r="L47" s="86"/>
      <c r="M47" s="86"/>
      <c r="N47" s="86"/>
    </row>
    <row r="48" spans="1:21" x14ac:dyDescent="0.2">
      <c r="B48"/>
    </row>
    <row r="49" spans="2:19" x14ac:dyDescent="0.2">
      <c r="B49"/>
    </row>
    <row r="50" spans="2:19" x14ac:dyDescent="0.2">
      <c r="B50"/>
      <c r="C50" s="301"/>
      <c r="D50" s="19"/>
      <c r="E50" s="19"/>
      <c r="F50" s="19"/>
      <c r="G50" s="44"/>
      <c r="J50" s="44"/>
      <c r="K50" s="44"/>
      <c r="N50" s="44"/>
      <c r="O50" s="19"/>
      <c r="P50" s="19"/>
      <c r="Q50" s="19"/>
      <c r="R50" s="19"/>
      <c r="S50" s="19"/>
    </row>
    <row r="51" spans="2:19" ht="13.5" customHeight="1" x14ac:dyDescent="0.2">
      <c r="B51" s="345"/>
      <c r="C51" s="301"/>
      <c r="D51" s="336"/>
      <c r="E51" s="336"/>
      <c r="F51" s="336"/>
      <c r="G51" s="336"/>
      <c r="H51" s="336"/>
      <c r="I51" s="336"/>
      <c r="J51" s="336"/>
      <c r="K51" s="336"/>
      <c r="L51" s="336"/>
      <c r="M51" s="336"/>
      <c r="N51" s="336"/>
      <c r="O51" s="336"/>
      <c r="P51" s="336"/>
      <c r="Q51" s="336"/>
      <c r="R51" s="336"/>
      <c r="S51" s="336"/>
    </row>
    <row r="52" spans="2:19" ht="13.5" customHeight="1" x14ac:dyDescent="0.2">
      <c r="C52" s="301"/>
      <c r="D52" s="336"/>
      <c r="E52" s="336"/>
      <c r="F52" s="336"/>
      <c r="G52" s="336"/>
      <c r="H52" s="336"/>
      <c r="I52" s="336"/>
      <c r="J52" s="336"/>
      <c r="K52" s="336"/>
      <c r="L52" s="336"/>
      <c r="M52" s="336"/>
      <c r="N52" s="336"/>
      <c r="O52" s="336"/>
      <c r="P52" s="336"/>
      <c r="Q52" s="336"/>
      <c r="R52" s="336"/>
      <c r="S52" s="336"/>
    </row>
    <row r="53" spans="2:19" ht="14.25" customHeight="1" x14ac:dyDescent="0.2">
      <c r="C53" s="301"/>
      <c r="D53" s="336"/>
      <c r="E53" s="336"/>
      <c r="F53" s="336"/>
      <c r="G53" s="330"/>
      <c r="H53" s="318"/>
      <c r="I53" s="318"/>
      <c r="J53" s="318"/>
      <c r="K53" s="330"/>
      <c r="L53" s="318"/>
      <c r="M53" s="318"/>
      <c r="N53" s="318"/>
      <c r="O53" s="336"/>
      <c r="P53" s="336"/>
      <c r="Q53" s="336"/>
      <c r="R53" s="336"/>
      <c r="S53" s="336"/>
    </row>
    <row r="54" spans="2:19" x14ac:dyDescent="0.2">
      <c r="C54" s="301"/>
      <c r="D54" s="336"/>
      <c r="E54" s="336"/>
      <c r="F54" s="336"/>
      <c r="G54" s="336"/>
      <c r="H54" s="336"/>
      <c r="I54" s="336"/>
      <c r="J54" s="336"/>
      <c r="K54" s="336"/>
      <c r="L54" s="336"/>
      <c r="M54" s="336"/>
      <c r="N54" s="336"/>
      <c r="O54" s="336"/>
      <c r="P54" s="336"/>
      <c r="Q54" s="336"/>
      <c r="R54" s="336"/>
      <c r="S54" s="336"/>
    </row>
    <row r="55" spans="2:19" x14ac:dyDescent="0.2">
      <c r="C55" s="301"/>
      <c r="D55" s="336"/>
      <c r="E55" s="336"/>
      <c r="F55" s="336"/>
      <c r="G55" s="336"/>
      <c r="H55" s="336"/>
      <c r="I55" s="336"/>
      <c r="J55" s="336"/>
      <c r="K55" s="336"/>
      <c r="L55" s="336"/>
      <c r="M55" s="336"/>
      <c r="N55" s="336"/>
      <c r="O55" s="336"/>
      <c r="P55" s="336"/>
      <c r="Q55" s="336"/>
      <c r="R55" s="336"/>
      <c r="S55" s="336"/>
    </row>
    <row r="56" spans="2:19" x14ac:dyDescent="0.2">
      <c r="C56" s="301"/>
      <c r="D56" s="19"/>
      <c r="E56" s="19"/>
      <c r="F56" s="19"/>
      <c r="O56" s="19"/>
      <c r="P56" s="19"/>
      <c r="Q56" s="19"/>
      <c r="R56" s="19"/>
      <c r="S56" s="19"/>
    </row>
    <row r="57" spans="2:19" x14ac:dyDescent="0.2">
      <c r="C57" s="301"/>
      <c r="D57" s="19"/>
      <c r="E57" s="19"/>
      <c r="F57" s="19"/>
    </row>
    <row r="58" spans="2:19" x14ac:dyDescent="0.2">
      <c r="C58" s="301"/>
      <c r="D58" s="19"/>
      <c r="E58" s="19"/>
      <c r="F58" s="19"/>
    </row>
    <row r="59" spans="2:19" x14ac:dyDescent="0.2">
      <c r="C59" s="301"/>
      <c r="D59" s="19"/>
      <c r="E59" s="19"/>
      <c r="F59" s="19"/>
    </row>
    <row r="60" spans="2:19" x14ac:dyDescent="0.2">
      <c r="C60" s="301"/>
      <c r="D60" s="19"/>
      <c r="E60" s="19"/>
      <c r="F60" s="19"/>
    </row>
    <row r="61" spans="2:19" x14ac:dyDescent="0.2">
      <c r="C61" s="301"/>
      <c r="D61" s="19"/>
      <c r="E61" s="19"/>
      <c r="F61" s="19"/>
    </row>
    <row r="62" spans="2:19" x14ac:dyDescent="0.2">
      <c r="C62" s="301"/>
      <c r="D62" s="19"/>
      <c r="E62" s="19"/>
      <c r="F62" s="19"/>
    </row>
    <row r="63" spans="2:19" x14ac:dyDescent="0.2">
      <c r="C63" s="301"/>
      <c r="D63" s="19"/>
      <c r="E63" s="19"/>
      <c r="F63" s="19"/>
    </row>
    <row r="64" spans="2:19" x14ac:dyDescent="0.2">
      <c r="C64" s="301"/>
      <c r="D64" s="19"/>
      <c r="E64" s="19"/>
      <c r="F64" s="19"/>
    </row>
    <row r="65" spans="3:6" x14ac:dyDescent="0.2">
      <c r="C65" s="301"/>
      <c r="D65" s="19"/>
      <c r="E65" s="19"/>
      <c r="F65" s="19"/>
    </row>
    <row r="66" spans="3:6" x14ac:dyDescent="0.2">
      <c r="C66" s="301"/>
      <c r="D66" s="19"/>
      <c r="E66" s="19"/>
      <c r="F66" s="19"/>
    </row>
    <row r="67" spans="3:6" x14ac:dyDescent="0.2">
      <c r="C67" s="301"/>
      <c r="D67" s="19"/>
      <c r="E67" s="19"/>
      <c r="F67" s="19"/>
    </row>
    <row r="68" spans="3:6" x14ac:dyDescent="0.2">
      <c r="C68" s="301"/>
      <c r="D68" s="19"/>
      <c r="E68" s="19"/>
      <c r="F68" s="19"/>
    </row>
    <row r="69" spans="3:6" x14ac:dyDescent="0.2">
      <c r="C69" s="301"/>
      <c r="D69" s="19"/>
      <c r="E69" s="19"/>
      <c r="F69" s="19"/>
    </row>
    <row r="70" spans="3:6" x14ac:dyDescent="0.2">
      <c r="C70" s="301"/>
      <c r="D70" s="19"/>
      <c r="E70" s="19"/>
      <c r="F70" s="19"/>
    </row>
    <row r="71" spans="3:6" x14ac:dyDescent="0.2">
      <c r="C71" s="301"/>
      <c r="D71" s="19"/>
      <c r="E71" s="19"/>
      <c r="F71" s="19"/>
    </row>
    <row r="72" spans="3:6" x14ac:dyDescent="0.2">
      <c r="C72" s="301"/>
      <c r="D72" s="19"/>
      <c r="E72" s="19"/>
      <c r="F72" s="19"/>
    </row>
    <row r="73" spans="3:6" x14ac:dyDescent="0.2">
      <c r="C73" s="301"/>
      <c r="D73" s="19"/>
      <c r="E73" s="19"/>
      <c r="F73" s="19"/>
    </row>
    <row r="74" spans="3:6" x14ac:dyDescent="0.2">
      <c r="C74" s="301"/>
      <c r="D74" s="19"/>
      <c r="E74" s="19"/>
      <c r="F74" s="19"/>
    </row>
    <row r="75" spans="3:6" x14ac:dyDescent="0.2">
      <c r="C75" s="301"/>
      <c r="D75" s="19"/>
      <c r="E75" s="19"/>
      <c r="F75" s="19"/>
    </row>
    <row r="76" spans="3:6" x14ac:dyDescent="0.2">
      <c r="C76" s="301"/>
      <c r="D76" s="19"/>
      <c r="E76" s="19"/>
      <c r="F76" s="19"/>
    </row>
    <row r="77" spans="3:6" x14ac:dyDescent="0.2">
      <c r="C77" s="301"/>
      <c r="D77" s="19"/>
      <c r="E77" s="19"/>
      <c r="F77" s="19"/>
    </row>
    <row r="78" spans="3:6" x14ac:dyDescent="0.2">
      <c r="C78" s="301"/>
      <c r="D78" s="19"/>
      <c r="E78" s="19"/>
      <c r="F78" s="19"/>
    </row>
    <row r="79" spans="3:6" x14ac:dyDescent="0.2">
      <c r="C79" s="301"/>
      <c r="D79" s="19"/>
      <c r="E79" s="19"/>
      <c r="F79" s="19"/>
    </row>
    <row r="80" spans="3:6" x14ac:dyDescent="0.2">
      <c r="C80" s="301"/>
      <c r="D80" s="19"/>
      <c r="E80" s="19"/>
      <c r="F80" s="19"/>
    </row>
    <row r="81" spans="1:6" x14ac:dyDescent="0.2">
      <c r="A81" s="1"/>
      <c r="B81" s="1"/>
      <c r="C81" s="301"/>
      <c r="D81" s="19"/>
      <c r="E81" s="19"/>
      <c r="F81" s="19"/>
    </row>
    <row r="82" spans="1:6" x14ac:dyDescent="0.2">
      <c r="A82" s="1"/>
      <c r="B82" s="1" t="e">
        <f>SUM(#REF!)</f>
        <v>#REF!</v>
      </c>
      <c r="C82" s="301"/>
      <c r="D82" s="19"/>
      <c r="E82" s="19"/>
      <c r="F82" s="19"/>
    </row>
  </sheetData>
  <mergeCells count="34">
    <mergeCell ref="Q10:Q13"/>
    <mergeCell ref="R10:R13"/>
    <mergeCell ref="K9:N9"/>
    <mergeCell ref="O9:R9"/>
    <mergeCell ref="B8:C13"/>
    <mergeCell ref="D8:D13"/>
    <mergeCell ref="E8:E13"/>
    <mergeCell ref="F8:R8"/>
    <mergeCell ref="P11:P13"/>
    <mergeCell ref="G11:G13"/>
    <mergeCell ref="F10:F13"/>
    <mergeCell ref="M10:M13"/>
    <mergeCell ref="N10:N13"/>
    <mergeCell ref="C24:C25"/>
    <mergeCell ref="C26:C27"/>
    <mergeCell ref="K11:K13"/>
    <mergeCell ref="L11:L13"/>
    <mergeCell ref="O11:O13"/>
    <mergeCell ref="H11:H13"/>
    <mergeCell ref="I9:I13"/>
    <mergeCell ref="J9:J13"/>
    <mergeCell ref="B14:C15"/>
    <mergeCell ref="B16:B27"/>
    <mergeCell ref="C16:C17"/>
    <mergeCell ref="C18:C19"/>
    <mergeCell ref="C20:C21"/>
    <mergeCell ref="C22:C23"/>
    <mergeCell ref="B28:B43"/>
    <mergeCell ref="C28:C29"/>
    <mergeCell ref="C30:C31"/>
    <mergeCell ref="C32:C33"/>
    <mergeCell ref="C34:C35"/>
    <mergeCell ref="C36:C37"/>
    <mergeCell ref="C38:C39"/>
  </mergeCells>
  <phoneticPr fontId="2"/>
  <printOptions horizontalCentered="1"/>
  <pageMargins left="0.48" right="0.47244094488188981" top="0.23622047244094491" bottom="0.39370078740157483" header="0.51181102362204722" footer="0.19685039370078741"/>
  <pageSetup paperSize="9" scale="66"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AC70"/>
  <sheetViews>
    <sheetView view="pageBreakPreview" zoomScaleNormal="100" zoomScaleSheetLayoutView="100" workbookViewId="0"/>
  </sheetViews>
  <sheetFormatPr defaultColWidth="9" defaultRowHeight="13.2" x14ac:dyDescent="0.2"/>
  <cols>
    <col min="1" max="1" width="6.6640625" style="1" customWidth="1"/>
    <col min="2" max="2" width="10.33203125" style="1" customWidth="1"/>
    <col min="3" max="3" width="3.33203125" style="1" customWidth="1"/>
    <col min="4" max="4" width="12.6640625" style="1" customWidth="1"/>
    <col min="5" max="5" width="7.33203125" style="1" customWidth="1"/>
    <col min="6" max="6" width="6.6640625" style="1" customWidth="1"/>
    <col min="7" max="11" width="7.109375" style="1" customWidth="1"/>
    <col min="12" max="12" width="6.88671875" style="1" customWidth="1"/>
    <col min="13" max="14" width="6.6640625" style="1" customWidth="1"/>
    <col min="15" max="15" width="5.109375" style="1" hidden="1" customWidth="1"/>
    <col min="16" max="16" width="3.33203125" style="1" customWidth="1"/>
    <col min="17" max="17" width="12.6640625" style="1" customWidth="1"/>
    <col min="18" max="18" width="7.33203125" style="1" customWidth="1"/>
    <col min="19" max="19" width="6.6640625" style="1" customWidth="1"/>
    <col min="20" max="24" width="7.109375" style="1" customWidth="1"/>
    <col min="25" max="27" width="6.6640625" style="1" customWidth="1"/>
    <col min="28" max="29" width="8" style="1" customWidth="1"/>
    <col min="30" max="16384" width="9" style="1"/>
  </cols>
  <sheetData>
    <row r="1" spans="1:29" x14ac:dyDescent="0.2">
      <c r="G1" s="1">
        <v>2</v>
      </c>
      <c r="H1" s="1">
        <v>2</v>
      </c>
      <c r="I1" s="1">
        <v>5</v>
      </c>
      <c r="J1" s="1">
        <v>6</v>
      </c>
      <c r="K1" s="1">
        <v>7</v>
      </c>
      <c r="M1" s="1">
        <v>8</v>
      </c>
    </row>
    <row r="2" spans="1:29" ht="14.4" x14ac:dyDescent="0.2">
      <c r="C2" s="26" t="s">
        <v>355</v>
      </c>
      <c r="P2" s="26" t="s">
        <v>356</v>
      </c>
    </row>
    <row r="3" spans="1:29" ht="9.75" customHeight="1" x14ac:dyDescent="0.2">
      <c r="C3" s="26"/>
    </row>
    <row r="5" spans="1:29" x14ac:dyDescent="0.2">
      <c r="G5" s="48" t="s">
        <v>152</v>
      </c>
      <c r="T5" s="48" t="s">
        <v>152</v>
      </c>
    </row>
    <row r="6" spans="1:29" x14ac:dyDescent="0.2">
      <c r="G6" s="48" t="s">
        <v>293</v>
      </c>
      <c r="T6" s="48" t="s">
        <v>293</v>
      </c>
    </row>
    <row r="7" spans="1:29" ht="14.25" customHeight="1" x14ac:dyDescent="0.2">
      <c r="G7" s="48" t="s">
        <v>357</v>
      </c>
      <c r="T7" s="48" t="s">
        <v>357</v>
      </c>
    </row>
    <row r="8" spans="1:29" ht="13.8" thickBot="1" x14ac:dyDescent="0.25">
      <c r="C8" s="1" t="s">
        <v>277</v>
      </c>
      <c r="M8" s="2"/>
      <c r="N8" s="2" t="s">
        <v>155</v>
      </c>
      <c r="P8" s="1" t="s">
        <v>358</v>
      </c>
      <c r="Z8" s="2"/>
      <c r="AA8" s="2" t="s">
        <v>155</v>
      </c>
    </row>
    <row r="9" spans="1:29" ht="7.5" customHeight="1" x14ac:dyDescent="0.2">
      <c r="C9" s="8"/>
      <c r="D9" s="4"/>
      <c r="E9" s="2116" t="s">
        <v>243</v>
      </c>
      <c r="F9" s="2106" t="s">
        <v>359</v>
      </c>
      <c r="G9" s="13"/>
      <c r="H9" s="13"/>
      <c r="I9" s="74"/>
      <c r="J9" s="74"/>
      <c r="K9" s="74"/>
      <c r="L9" s="75"/>
      <c r="M9" s="2113" t="s">
        <v>360</v>
      </c>
      <c r="N9" s="2113" t="s">
        <v>296</v>
      </c>
      <c r="P9" s="8"/>
      <c r="Q9" s="4"/>
      <c r="R9" s="2116" t="s">
        <v>243</v>
      </c>
      <c r="S9" s="2106" t="s">
        <v>359</v>
      </c>
      <c r="T9" s="13"/>
      <c r="U9" s="13"/>
      <c r="V9" s="74"/>
      <c r="W9" s="74"/>
      <c r="X9" s="74"/>
      <c r="Y9" s="75"/>
      <c r="Z9" s="2113" t="s">
        <v>360</v>
      </c>
      <c r="AA9" s="2113" t="s">
        <v>296</v>
      </c>
    </row>
    <row r="10" spans="1:29" ht="7.5" customHeight="1" x14ac:dyDescent="0.2">
      <c r="C10" s="18"/>
      <c r="D10" s="11"/>
      <c r="E10" s="2117"/>
      <c r="F10" s="2107"/>
      <c r="G10" s="2109" t="s">
        <v>361</v>
      </c>
      <c r="H10" s="2111" t="s">
        <v>362</v>
      </c>
      <c r="I10" s="76"/>
      <c r="J10" s="76"/>
      <c r="K10" s="76"/>
      <c r="L10" s="2104" t="s">
        <v>363</v>
      </c>
      <c r="M10" s="2114"/>
      <c r="N10" s="2114"/>
      <c r="P10" s="18"/>
      <c r="Q10" s="11"/>
      <c r="R10" s="2117"/>
      <c r="S10" s="2107"/>
      <c r="T10" s="2109" t="s">
        <v>361</v>
      </c>
      <c r="U10" s="2111" t="s">
        <v>362</v>
      </c>
      <c r="V10" s="76"/>
      <c r="W10" s="76"/>
      <c r="X10" s="76"/>
      <c r="Y10" s="2104" t="s">
        <v>363</v>
      </c>
      <c r="Z10" s="2114"/>
      <c r="AA10" s="2114"/>
    </row>
    <row r="11" spans="1:29" ht="74.25" customHeight="1" x14ac:dyDescent="0.2">
      <c r="A11" s="325"/>
      <c r="C11" s="35"/>
      <c r="D11" s="36"/>
      <c r="E11" s="2118"/>
      <c r="F11" s="2108"/>
      <c r="G11" s="2110"/>
      <c r="H11" s="2112"/>
      <c r="I11" s="73" t="s">
        <v>364</v>
      </c>
      <c r="J11" s="73" t="s">
        <v>365</v>
      </c>
      <c r="K11" s="77" t="s">
        <v>366</v>
      </c>
      <c r="L11" s="2105"/>
      <c r="M11" s="2115"/>
      <c r="N11" s="2115"/>
      <c r="P11" s="35"/>
      <c r="Q11" s="36"/>
      <c r="R11" s="2118"/>
      <c r="S11" s="2108"/>
      <c r="T11" s="2110"/>
      <c r="U11" s="2112"/>
      <c r="V11" s="73" t="s">
        <v>364</v>
      </c>
      <c r="W11" s="73" t="s">
        <v>365</v>
      </c>
      <c r="X11" s="77" t="s">
        <v>366</v>
      </c>
      <c r="Y11" s="2105"/>
      <c r="Z11" s="2115"/>
      <c r="AA11" s="2115"/>
      <c r="AC11" s="325"/>
    </row>
    <row r="12" spans="1:29" ht="15" customHeight="1" x14ac:dyDescent="0.2">
      <c r="A12" s="332"/>
      <c r="C12" s="1953" t="s">
        <v>250</v>
      </c>
      <c r="D12" s="1978"/>
      <c r="E12" s="1347">
        <f>F12+M12+N12</f>
        <v>370</v>
      </c>
      <c r="F12" s="1348">
        <f>F15+F18+F21+F24+F27+F30</f>
        <v>317</v>
      </c>
      <c r="G12" s="1349">
        <f>G15+G18+G21+G24+G27+G30</f>
        <v>137</v>
      </c>
      <c r="H12" s="1349">
        <f>H15+H18+H21+H24+H27+H30</f>
        <v>90</v>
      </c>
      <c r="I12" s="1349">
        <f>I15+I18+I21+I24+I27+I30</f>
        <v>59</v>
      </c>
      <c r="J12" s="1349">
        <f t="shared" ref="J12" si="0">J15+J18+J21+J24+J27+J30</f>
        <v>22</v>
      </c>
      <c r="K12" s="1350">
        <f>K15+K18+K21+K24+K27+K30</f>
        <v>9</v>
      </c>
      <c r="L12" s="1351">
        <f>L15+L18+L21+L24+L27+L30</f>
        <v>90</v>
      </c>
      <c r="M12" s="1352">
        <f>M15+M18+M21+M24+M27+M30</f>
        <v>41</v>
      </c>
      <c r="N12" s="1352">
        <f>N15+N18+N21+N24+N27+N30</f>
        <v>12</v>
      </c>
      <c r="O12" s="1353"/>
      <c r="P12" s="2132" t="s">
        <v>250</v>
      </c>
      <c r="Q12" s="2133"/>
      <c r="R12" s="1354">
        <f>S12+Z12+AA12</f>
        <v>299</v>
      </c>
      <c r="S12" s="1348">
        <f>S15+S18+S21+S24+S27+S30</f>
        <v>197</v>
      </c>
      <c r="T12" s="1349">
        <f>T15+T18+T21+T24+T27+T30</f>
        <v>92</v>
      </c>
      <c r="U12" s="1349">
        <f>U15+U18+U21+U24+U27+U30</f>
        <v>66</v>
      </c>
      <c r="V12" s="1349">
        <f t="shared" ref="V12:AA12" si="1">V15+V18+V21+V24+V27+V30</f>
        <v>25</v>
      </c>
      <c r="W12" s="1349">
        <f>W15+W18+W21+W24+W27+W30</f>
        <v>11</v>
      </c>
      <c r="X12" s="1350">
        <f t="shared" si="1"/>
        <v>3</v>
      </c>
      <c r="Y12" s="1351">
        <f>Y15+Y18+Y21+Y24+Y27+Y30</f>
        <v>39</v>
      </c>
      <c r="Z12" s="1352">
        <f>Z15+Z18+Z21+Z24+Z27+Z30</f>
        <v>69</v>
      </c>
      <c r="AA12" s="1352">
        <f t="shared" si="1"/>
        <v>33</v>
      </c>
      <c r="AC12" s="332"/>
    </row>
    <row r="13" spans="1:29" ht="15" customHeight="1" x14ac:dyDescent="0.2">
      <c r="A13" s="332"/>
      <c r="B13" s="44"/>
      <c r="C13" s="1955"/>
      <c r="D13" s="1979"/>
      <c r="E13" s="1355"/>
      <c r="F13" s="1356">
        <f>IFERROR(F12/$E12,0)</f>
        <v>0.85675675675675678</v>
      </c>
      <c r="G13" s="1357">
        <f t="shared" ref="G13:N13" si="2">IFERROR(G12/$E12,0)</f>
        <v>0.37027027027027026</v>
      </c>
      <c r="H13" s="1357">
        <f t="shared" si="2"/>
        <v>0.24324324324324326</v>
      </c>
      <c r="I13" s="1357">
        <f t="shared" si="2"/>
        <v>0.15945945945945947</v>
      </c>
      <c r="J13" s="1357">
        <f t="shared" si="2"/>
        <v>5.9459459459459463E-2</v>
      </c>
      <c r="K13" s="1358">
        <f t="shared" si="2"/>
        <v>2.4324324324324326E-2</v>
      </c>
      <c r="L13" s="1359">
        <f t="shared" si="2"/>
        <v>0.24324324324324326</v>
      </c>
      <c r="M13" s="1360">
        <f t="shared" si="2"/>
        <v>0.11081081081081082</v>
      </c>
      <c r="N13" s="1360">
        <f t="shared" si="2"/>
        <v>3.2432432432432434E-2</v>
      </c>
      <c r="O13" s="1353"/>
      <c r="P13" s="2134"/>
      <c r="Q13" s="2135"/>
      <c r="R13" s="1361"/>
      <c r="S13" s="1356">
        <f>IFERROR(S12/$R12,0)</f>
        <v>0.65886287625418061</v>
      </c>
      <c r="T13" s="1357">
        <f t="shared" ref="T13:AA13" si="3">IFERROR(T12/$R12,0)</f>
        <v>0.30769230769230771</v>
      </c>
      <c r="U13" s="1357">
        <f t="shared" si="3"/>
        <v>0.22073578595317725</v>
      </c>
      <c r="V13" s="1357">
        <f t="shared" si="3"/>
        <v>8.3612040133779264E-2</v>
      </c>
      <c r="W13" s="1357">
        <f t="shared" si="3"/>
        <v>3.678929765886288E-2</v>
      </c>
      <c r="X13" s="1358">
        <f t="shared" si="3"/>
        <v>1.0033444816053512E-2</v>
      </c>
      <c r="Y13" s="1359">
        <f t="shared" si="3"/>
        <v>0.13043478260869565</v>
      </c>
      <c r="Z13" s="1360">
        <f t="shared" si="3"/>
        <v>0.23076923076923078</v>
      </c>
      <c r="AA13" s="1360">
        <f t="shared" si="3"/>
        <v>0.11036789297658862</v>
      </c>
      <c r="AB13" s="44"/>
      <c r="AC13" s="332"/>
    </row>
    <row r="14" spans="1:29" ht="15" customHeight="1" thickBot="1" x14ac:dyDescent="0.25">
      <c r="A14" s="332"/>
      <c r="B14" s="44"/>
      <c r="C14" s="1957"/>
      <c r="D14" s="2023"/>
      <c r="E14" s="1362"/>
      <c r="F14" s="619"/>
      <c r="G14" s="620">
        <f>G12/F12</f>
        <v>0.43217665615141954</v>
      </c>
      <c r="H14" s="620">
        <f>H12/F12</f>
        <v>0.28391167192429023</v>
      </c>
      <c r="I14" s="620">
        <f>I12/F12</f>
        <v>0.18611987381703471</v>
      </c>
      <c r="J14" s="620">
        <f>J12/F12</f>
        <v>6.9400630914826497E-2</v>
      </c>
      <c r="K14" s="621">
        <f>K12/F12</f>
        <v>2.8391167192429023E-2</v>
      </c>
      <c r="L14" s="622">
        <f>L12/F12</f>
        <v>0.28391167192429023</v>
      </c>
      <c r="M14" s="623"/>
      <c r="N14" s="623"/>
      <c r="O14" s="1353"/>
      <c r="P14" s="2136"/>
      <c r="Q14" s="2137"/>
      <c r="R14" s="1363"/>
      <c r="S14" s="619"/>
      <c r="T14" s="620">
        <f>IFERROR(T12/$S12,0)</f>
        <v>0.46700507614213199</v>
      </c>
      <c r="U14" s="620">
        <f>U12/S12</f>
        <v>0.3350253807106599</v>
      </c>
      <c r="V14" s="620">
        <f>V12/S12</f>
        <v>0.12690355329949238</v>
      </c>
      <c r="W14" s="620">
        <f>W12/S12</f>
        <v>5.5837563451776651E-2</v>
      </c>
      <c r="X14" s="621">
        <f>X12/S12</f>
        <v>1.5228426395939087E-2</v>
      </c>
      <c r="Y14" s="622">
        <f>Y12/S12</f>
        <v>0.19796954314720813</v>
      </c>
      <c r="Z14" s="623"/>
      <c r="AA14" s="623"/>
      <c r="AB14" s="44"/>
      <c r="AC14" s="332"/>
    </row>
    <row r="15" spans="1:29" ht="15" customHeight="1" thickTop="1" x14ac:dyDescent="0.2">
      <c r="A15" s="332"/>
      <c r="C15" s="1852" t="s">
        <v>281</v>
      </c>
      <c r="D15" s="1959" t="s">
        <v>252</v>
      </c>
      <c r="E15" s="1364">
        <f>表1!E14</f>
        <v>54</v>
      </c>
      <c r="F15" s="1365">
        <f>SUM(G15:K15)</f>
        <v>44</v>
      </c>
      <c r="G15" s="1366">
        <v>22</v>
      </c>
      <c r="H15" s="1366">
        <v>11</v>
      </c>
      <c r="I15" s="1366">
        <v>8</v>
      </c>
      <c r="J15" s="1366">
        <v>2</v>
      </c>
      <c r="K15" s="1367">
        <v>1</v>
      </c>
      <c r="L15" s="1368">
        <f>SUM(I15:K15)</f>
        <v>11</v>
      </c>
      <c r="M15" s="1369">
        <v>9</v>
      </c>
      <c r="N15" s="1352">
        <f t="shared" ref="N15" si="4">E15-F15-M15</f>
        <v>1</v>
      </c>
      <c r="O15" s="1353"/>
      <c r="P15" s="2125" t="s">
        <v>281</v>
      </c>
      <c r="Q15" s="2131" t="s">
        <v>252</v>
      </c>
      <c r="R15" s="1364">
        <f>表1!G14</f>
        <v>20</v>
      </c>
      <c r="S15" s="1365">
        <f>SUM(T15:X15)</f>
        <v>15</v>
      </c>
      <c r="T15" s="1366">
        <v>6</v>
      </c>
      <c r="U15" s="1366">
        <v>4</v>
      </c>
      <c r="V15" s="1366">
        <v>4</v>
      </c>
      <c r="W15" s="1366">
        <v>0</v>
      </c>
      <c r="X15" s="1367">
        <v>1</v>
      </c>
      <c r="Y15" s="1368">
        <f>SUM(V15:X15)</f>
        <v>5</v>
      </c>
      <c r="Z15" s="1369">
        <v>4</v>
      </c>
      <c r="AA15" s="1369">
        <f>R15-S15-Z15</f>
        <v>1</v>
      </c>
      <c r="AC15" s="332"/>
    </row>
    <row r="16" spans="1:29" ht="15" customHeight="1" x14ac:dyDescent="0.2">
      <c r="A16" s="332"/>
      <c r="B16" s="44"/>
      <c r="C16" s="1853"/>
      <c r="D16" s="1857"/>
      <c r="E16" s="1324"/>
      <c r="F16" s="1356">
        <f>IFERROR(F15/$E15,0)</f>
        <v>0.81481481481481477</v>
      </c>
      <c r="G16" s="1357">
        <f t="shared" ref="G16" si="5">IFERROR(G15/$E15,0)</f>
        <v>0.40740740740740738</v>
      </c>
      <c r="H16" s="1357">
        <f t="shared" ref="H16" si="6">IFERROR(H15/$E15,0)</f>
        <v>0.20370370370370369</v>
      </c>
      <c r="I16" s="1357">
        <f t="shared" ref="I16" si="7">IFERROR(I15/$E15,0)</f>
        <v>0.14814814814814814</v>
      </c>
      <c r="J16" s="1357">
        <f t="shared" ref="J16" si="8">IFERROR(J15/$E15,0)</f>
        <v>3.7037037037037035E-2</v>
      </c>
      <c r="K16" s="1358">
        <f t="shared" ref="K16" si="9">IFERROR(K15/$E15,0)</f>
        <v>1.8518518518518517E-2</v>
      </c>
      <c r="L16" s="1359">
        <f t="shared" ref="L16" si="10">IFERROR(L15/$E15,0)</f>
        <v>0.20370370370370369</v>
      </c>
      <c r="M16" s="1360">
        <f t="shared" ref="M16" si="11">IFERROR(M15/$E15,0)</f>
        <v>0.16666666666666666</v>
      </c>
      <c r="N16" s="1360">
        <f t="shared" ref="N16" si="12">IFERROR(N15/$E15,0)</f>
        <v>1.8518518518518517E-2</v>
      </c>
      <c r="O16" s="1353"/>
      <c r="P16" s="2126"/>
      <c r="Q16" s="2124"/>
      <c r="R16" s="1324"/>
      <c r="S16" s="1356">
        <f>IFERROR(S15/$R15,0)</f>
        <v>0.75</v>
      </c>
      <c r="T16" s="1357">
        <f t="shared" ref="T16" si="13">IFERROR(T15/$R15,0)</f>
        <v>0.3</v>
      </c>
      <c r="U16" s="1357">
        <f t="shared" ref="U16" si="14">IFERROR(U15/$R15,0)</f>
        <v>0.2</v>
      </c>
      <c r="V16" s="1357">
        <f t="shared" ref="V16" si="15">IFERROR(V15/$R15,0)</f>
        <v>0.2</v>
      </c>
      <c r="W16" s="1357">
        <f t="shared" ref="W16" si="16">IFERROR(W15/$R15,0)</f>
        <v>0</v>
      </c>
      <c r="X16" s="1358">
        <f t="shared" ref="X16" si="17">IFERROR(X15/$R15,0)</f>
        <v>0.05</v>
      </c>
      <c r="Y16" s="1359">
        <f t="shared" ref="Y16" si="18">IFERROR(Y15/$R15,0)</f>
        <v>0.25</v>
      </c>
      <c r="Z16" s="1360">
        <f t="shared" ref="Z16" si="19">IFERROR(Z15/$R15,0)</f>
        <v>0.2</v>
      </c>
      <c r="AA16" s="1360">
        <f t="shared" ref="AA16" si="20">IFERROR(AA15/$R15,0)</f>
        <v>0.05</v>
      </c>
      <c r="AB16" s="44"/>
      <c r="AC16" s="332"/>
    </row>
    <row r="17" spans="1:29" ht="15" customHeight="1" x14ac:dyDescent="0.2">
      <c r="A17" s="332"/>
      <c r="B17" s="44"/>
      <c r="C17" s="1853"/>
      <c r="D17" s="1857"/>
      <c r="E17" s="1370"/>
      <c r="F17" s="609"/>
      <c r="G17" s="610">
        <f>G15/F15</f>
        <v>0.5</v>
      </c>
      <c r="H17" s="610">
        <f>H15/F15</f>
        <v>0.25</v>
      </c>
      <c r="I17" s="610">
        <f>I15/F15</f>
        <v>0.18181818181818182</v>
      </c>
      <c r="J17" s="610">
        <f>J15/F15</f>
        <v>4.5454545454545456E-2</v>
      </c>
      <c r="K17" s="611">
        <f>K15/F15</f>
        <v>2.2727272727272728E-2</v>
      </c>
      <c r="L17" s="612">
        <f>L15/F15</f>
        <v>0.25</v>
      </c>
      <c r="M17" s="613"/>
      <c r="N17" s="613"/>
      <c r="O17" s="1353"/>
      <c r="P17" s="2126"/>
      <c r="Q17" s="2124"/>
      <c r="R17" s="1191"/>
      <c r="S17" s="609"/>
      <c r="T17" s="610">
        <f>T15/S15</f>
        <v>0.4</v>
      </c>
      <c r="U17" s="610">
        <f>U15/S15</f>
        <v>0.26666666666666666</v>
      </c>
      <c r="V17" s="610">
        <f>V15/S15</f>
        <v>0.26666666666666666</v>
      </c>
      <c r="W17" s="610">
        <f>W15/S15</f>
        <v>0</v>
      </c>
      <c r="X17" s="611">
        <f>X15/S15</f>
        <v>6.6666666666666666E-2</v>
      </c>
      <c r="Y17" s="612">
        <f>Y15/S15</f>
        <v>0.33333333333333331</v>
      </c>
      <c r="Z17" s="613"/>
      <c r="AA17" s="613"/>
      <c r="AB17" s="44"/>
      <c r="AC17" s="332"/>
    </row>
    <row r="18" spans="1:29" ht="15" customHeight="1" x14ac:dyDescent="0.2">
      <c r="A18" s="332"/>
      <c r="C18" s="1853"/>
      <c r="D18" s="1856" t="s">
        <v>253</v>
      </c>
      <c r="E18" s="1371">
        <f>表1!E17</f>
        <v>69</v>
      </c>
      <c r="F18" s="1348">
        <f>SUM(G18:K18)</f>
        <v>64</v>
      </c>
      <c r="G18" s="1349">
        <v>24</v>
      </c>
      <c r="H18" s="1349">
        <v>20</v>
      </c>
      <c r="I18" s="1349">
        <v>14</v>
      </c>
      <c r="J18" s="1349">
        <v>4</v>
      </c>
      <c r="K18" s="1350">
        <v>2</v>
      </c>
      <c r="L18" s="1351">
        <f>SUM(I18:K18)</f>
        <v>20</v>
      </c>
      <c r="M18" s="1352">
        <v>2</v>
      </c>
      <c r="N18" s="1372">
        <f>E18-F18-M18</f>
        <v>3</v>
      </c>
      <c r="O18" s="1353"/>
      <c r="P18" s="2126"/>
      <c r="Q18" s="2123" t="s">
        <v>253</v>
      </c>
      <c r="R18" s="1373">
        <f>表1!G17</f>
        <v>55</v>
      </c>
      <c r="S18" s="1348">
        <f>SUM(T18:X18)</f>
        <v>37</v>
      </c>
      <c r="T18" s="1349">
        <v>15</v>
      </c>
      <c r="U18" s="1349">
        <v>13</v>
      </c>
      <c r="V18" s="1349">
        <v>7</v>
      </c>
      <c r="W18" s="1349">
        <v>2</v>
      </c>
      <c r="X18" s="1350">
        <v>0</v>
      </c>
      <c r="Y18" s="1351">
        <f>SUM(V18:X18)</f>
        <v>9</v>
      </c>
      <c r="Z18" s="1352">
        <v>10</v>
      </c>
      <c r="AA18" s="1352">
        <f t="shared" ref="AA18" si="21">R18-S18-Z18</f>
        <v>8</v>
      </c>
      <c r="AC18" s="332"/>
    </row>
    <row r="19" spans="1:29" ht="15" customHeight="1" x14ac:dyDescent="0.2">
      <c r="A19" s="332"/>
      <c r="B19" s="44"/>
      <c r="C19" s="1853"/>
      <c r="D19" s="1857"/>
      <c r="E19" s="1324"/>
      <c r="F19" s="1356">
        <f>IFERROR(F18/$E18,0)</f>
        <v>0.92753623188405798</v>
      </c>
      <c r="G19" s="1357">
        <f t="shared" ref="G19" si="22">IFERROR(G18/$E18,0)</f>
        <v>0.34782608695652173</v>
      </c>
      <c r="H19" s="1357">
        <f t="shared" ref="H19" si="23">IFERROR(H18/$E18,0)</f>
        <v>0.28985507246376813</v>
      </c>
      <c r="I19" s="1357">
        <f t="shared" ref="I19" si="24">IFERROR(I18/$E18,0)</f>
        <v>0.20289855072463769</v>
      </c>
      <c r="J19" s="1357">
        <f t="shared" ref="J19" si="25">IFERROR(J18/$E18,0)</f>
        <v>5.7971014492753624E-2</v>
      </c>
      <c r="K19" s="1358">
        <f t="shared" ref="K19" si="26">IFERROR(K18/$E18,0)</f>
        <v>2.8985507246376812E-2</v>
      </c>
      <c r="L19" s="1359">
        <f t="shared" ref="L19" si="27">IFERROR(L18/$E18,0)</f>
        <v>0.28985507246376813</v>
      </c>
      <c r="M19" s="1360">
        <f t="shared" ref="M19" si="28">IFERROR(M18/$E18,0)</f>
        <v>2.8985507246376812E-2</v>
      </c>
      <c r="N19" s="1360">
        <f t="shared" ref="N19" si="29">IFERROR(N18/$E18,0)</f>
        <v>4.3478260869565216E-2</v>
      </c>
      <c r="O19" s="1353"/>
      <c r="P19" s="2126"/>
      <c r="Q19" s="2124"/>
      <c r="R19" s="1324"/>
      <c r="S19" s="1356">
        <f>IFERROR(S18/$R18,0)</f>
        <v>0.67272727272727273</v>
      </c>
      <c r="T19" s="1357">
        <f t="shared" ref="T19" si="30">IFERROR(T18/$R18,0)</f>
        <v>0.27272727272727271</v>
      </c>
      <c r="U19" s="1357">
        <f t="shared" ref="U19" si="31">IFERROR(U18/$R18,0)</f>
        <v>0.23636363636363636</v>
      </c>
      <c r="V19" s="1357">
        <f t="shared" ref="V19" si="32">IFERROR(V18/$R18,0)</f>
        <v>0.12727272727272726</v>
      </c>
      <c r="W19" s="1357">
        <f t="shared" ref="W19" si="33">IFERROR(W18/$R18,0)</f>
        <v>3.6363636363636362E-2</v>
      </c>
      <c r="X19" s="1358">
        <f t="shared" ref="X19" si="34">IFERROR(X18/$R18,0)</f>
        <v>0</v>
      </c>
      <c r="Y19" s="1359">
        <f t="shared" ref="Y19" si="35">IFERROR(Y18/$R18,0)</f>
        <v>0.16363636363636364</v>
      </c>
      <c r="Z19" s="1360">
        <f t="shared" ref="Z19" si="36">IFERROR(Z18/$R18,0)</f>
        <v>0.18181818181818182</v>
      </c>
      <c r="AA19" s="1360">
        <f t="shared" ref="AA19" si="37">IFERROR(AA18/$R18,0)</f>
        <v>0.14545454545454545</v>
      </c>
      <c r="AB19" s="44"/>
      <c r="AC19" s="332"/>
    </row>
    <row r="20" spans="1:29" ht="15" customHeight="1" x14ac:dyDescent="0.2">
      <c r="A20" s="332"/>
      <c r="B20" s="44"/>
      <c r="C20" s="1853"/>
      <c r="D20" s="1857"/>
      <c r="E20" s="1374"/>
      <c r="F20" s="609"/>
      <c r="G20" s="610">
        <f>G18/F18</f>
        <v>0.375</v>
      </c>
      <c r="H20" s="610">
        <f>H18/F18</f>
        <v>0.3125</v>
      </c>
      <c r="I20" s="610">
        <f>I18/F18</f>
        <v>0.21875</v>
      </c>
      <c r="J20" s="610">
        <f>J18/F18</f>
        <v>6.25E-2</v>
      </c>
      <c r="K20" s="611">
        <f>K18/F18</f>
        <v>3.125E-2</v>
      </c>
      <c r="L20" s="612">
        <f>L18/F18</f>
        <v>0.3125</v>
      </c>
      <c r="M20" s="613"/>
      <c r="N20" s="613"/>
      <c r="O20" s="1353"/>
      <c r="P20" s="2126"/>
      <c r="Q20" s="2124"/>
      <c r="R20" s="1374"/>
      <c r="S20" s="609"/>
      <c r="T20" s="610">
        <f>T18/S18</f>
        <v>0.40540540540540543</v>
      </c>
      <c r="U20" s="610">
        <f>U18/S18</f>
        <v>0.35135135135135137</v>
      </c>
      <c r="V20" s="610">
        <f>V18/S18</f>
        <v>0.1891891891891892</v>
      </c>
      <c r="W20" s="610">
        <f>W18/S18</f>
        <v>5.4054054054054057E-2</v>
      </c>
      <c r="X20" s="611">
        <f>X18/S18</f>
        <v>0</v>
      </c>
      <c r="Y20" s="612">
        <f>Y18/S18</f>
        <v>0.24324324324324326</v>
      </c>
      <c r="Z20" s="613"/>
      <c r="AA20" s="613"/>
      <c r="AB20" s="44"/>
      <c r="AC20" s="332"/>
    </row>
    <row r="21" spans="1:29" ht="15" customHeight="1" x14ac:dyDescent="0.2">
      <c r="A21" s="332"/>
      <c r="C21" s="1853"/>
      <c r="D21" s="2121" t="s">
        <v>282</v>
      </c>
      <c r="E21" s="1373">
        <f>表1!E20</f>
        <v>28</v>
      </c>
      <c r="F21" s="1348">
        <f>SUM(G21:K21)</f>
        <v>24</v>
      </c>
      <c r="G21" s="1349">
        <v>10</v>
      </c>
      <c r="H21" s="1349">
        <v>6</v>
      </c>
      <c r="I21" s="1349">
        <v>7</v>
      </c>
      <c r="J21" s="1349">
        <v>1</v>
      </c>
      <c r="K21" s="1350">
        <v>0</v>
      </c>
      <c r="L21" s="1351">
        <f>SUM(I21:K21)</f>
        <v>8</v>
      </c>
      <c r="M21" s="1352">
        <v>3</v>
      </c>
      <c r="N21" s="1352">
        <f t="shared" ref="N21" si="38">E21-F21-M21</f>
        <v>1</v>
      </c>
      <c r="O21" s="1353"/>
      <c r="P21" s="2126"/>
      <c r="Q21" s="2139" t="s">
        <v>282</v>
      </c>
      <c r="R21" s="1373">
        <f>表1!G20</f>
        <v>15</v>
      </c>
      <c r="S21" s="1348">
        <f>SUM(T21:X21)</f>
        <v>9</v>
      </c>
      <c r="T21" s="1349">
        <v>3</v>
      </c>
      <c r="U21" s="1349">
        <v>4</v>
      </c>
      <c r="V21" s="1349">
        <v>1</v>
      </c>
      <c r="W21" s="1349">
        <v>1</v>
      </c>
      <c r="X21" s="1350">
        <v>0</v>
      </c>
      <c r="Y21" s="1351">
        <f>SUM(V21:X21)</f>
        <v>2</v>
      </c>
      <c r="Z21" s="1352">
        <v>4</v>
      </c>
      <c r="AA21" s="1352">
        <f t="shared" ref="AA21" si="39">R21-S21-Z21</f>
        <v>2</v>
      </c>
      <c r="AC21" s="332"/>
    </row>
    <row r="22" spans="1:29" ht="15" customHeight="1" x14ac:dyDescent="0.2">
      <c r="A22" s="332"/>
      <c r="B22" s="44"/>
      <c r="C22" s="1853"/>
      <c r="D22" s="2122"/>
      <c r="E22" s="1324"/>
      <c r="F22" s="1356">
        <f>IFERROR(F21/$E21,0)</f>
        <v>0.8571428571428571</v>
      </c>
      <c r="G22" s="1357">
        <f t="shared" ref="G22" si="40">IFERROR(G21/$E21,0)</f>
        <v>0.35714285714285715</v>
      </c>
      <c r="H22" s="1357">
        <f t="shared" ref="H22" si="41">IFERROR(H21/$E21,0)</f>
        <v>0.21428571428571427</v>
      </c>
      <c r="I22" s="1357">
        <f t="shared" ref="I22" si="42">IFERROR(I21/$E21,0)</f>
        <v>0.25</v>
      </c>
      <c r="J22" s="1357">
        <f t="shared" ref="J22" si="43">IFERROR(J21/$E21,0)</f>
        <v>3.5714285714285712E-2</v>
      </c>
      <c r="K22" s="1358">
        <f t="shared" ref="K22" si="44">IFERROR(K21/$E21,0)</f>
        <v>0</v>
      </c>
      <c r="L22" s="1359">
        <f t="shared" ref="L22" si="45">IFERROR(L21/$E21,0)</f>
        <v>0.2857142857142857</v>
      </c>
      <c r="M22" s="1360">
        <f t="shared" ref="M22" si="46">IFERROR(M21/$E21,0)</f>
        <v>0.10714285714285714</v>
      </c>
      <c r="N22" s="1360">
        <f t="shared" ref="N22" si="47">IFERROR(N21/$E21,0)</f>
        <v>3.5714285714285712E-2</v>
      </c>
      <c r="O22" s="1353"/>
      <c r="P22" s="2126"/>
      <c r="Q22" s="2140"/>
      <c r="R22" s="1324"/>
      <c r="S22" s="1356">
        <f>IFERROR(S21/$R21,0)</f>
        <v>0.6</v>
      </c>
      <c r="T22" s="1357">
        <f t="shared" ref="T22" si="48">IFERROR(T21/$R21,0)</f>
        <v>0.2</v>
      </c>
      <c r="U22" s="1357">
        <f t="shared" ref="U22" si="49">IFERROR(U21/$R21,0)</f>
        <v>0.26666666666666666</v>
      </c>
      <c r="V22" s="1357">
        <f t="shared" ref="V22" si="50">IFERROR(V21/$R21,0)</f>
        <v>6.6666666666666666E-2</v>
      </c>
      <c r="W22" s="1357">
        <f t="shared" ref="W22" si="51">IFERROR(W21/$R21,0)</f>
        <v>6.6666666666666666E-2</v>
      </c>
      <c r="X22" s="1358">
        <f t="shared" ref="X22" si="52">IFERROR(X21/$R21,0)</f>
        <v>0</v>
      </c>
      <c r="Y22" s="1359">
        <f t="shared" ref="Y22" si="53">IFERROR(Y21/$R21,0)</f>
        <v>0.13333333333333333</v>
      </c>
      <c r="Z22" s="1360">
        <f t="shared" ref="Z22" si="54">IFERROR(Z21/$R21,0)</f>
        <v>0.26666666666666666</v>
      </c>
      <c r="AA22" s="1360">
        <f t="shared" ref="AA22" si="55">IFERROR(AA21/$R21,0)</f>
        <v>0.13333333333333333</v>
      </c>
      <c r="AB22" s="44"/>
      <c r="AC22" s="332"/>
    </row>
    <row r="23" spans="1:29" ht="15" customHeight="1" x14ac:dyDescent="0.2">
      <c r="A23" s="332"/>
      <c r="B23" s="44"/>
      <c r="C23" s="1853"/>
      <c r="D23" s="2122"/>
      <c r="E23" s="1374"/>
      <c r="F23" s="609"/>
      <c r="G23" s="610">
        <f>G21/F21</f>
        <v>0.41666666666666669</v>
      </c>
      <c r="H23" s="610">
        <f>H21/F21</f>
        <v>0.25</v>
      </c>
      <c r="I23" s="610">
        <f>I21/F21</f>
        <v>0.29166666666666669</v>
      </c>
      <c r="J23" s="610">
        <f>J21/F21</f>
        <v>4.1666666666666664E-2</v>
      </c>
      <c r="K23" s="611">
        <f>K21/F21</f>
        <v>0</v>
      </c>
      <c r="L23" s="612">
        <f>L21/F21</f>
        <v>0.33333333333333331</v>
      </c>
      <c r="M23" s="613"/>
      <c r="N23" s="613"/>
      <c r="O23" s="1353"/>
      <c r="P23" s="2126"/>
      <c r="Q23" s="2140"/>
      <c r="R23" s="1374"/>
      <c r="S23" s="609"/>
      <c r="T23" s="610">
        <f>T21/S21</f>
        <v>0.33333333333333331</v>
      </c>
      <c r="U23" s="610">
        <f>U21/S21</f>
        <v>0.44444444444444442</v>
      </c>
      <c r="V23" s="610">
        <f>V21/S21</f>
        <v>0.1111111111111111</v>
      </c>
      <c r="W23" s="610">
        <f>W21/S21</f>
        <v>0.1111111111111111</v>
      </c>
      <c r="X23" s="611">
        <f>X21/S21</f>
        <v>0</v>
      </c>
      <c r="Y23" s="612">
        <f>Y21/S21</f>
        <v>0.22222222222222221</v>
      </c>
      <c r="Z23" s="613"/>
      <c r="AA23" s="613"/>
      <c r="AB23" s="44"/>
      <c r="AC23" s="332"/>
    </row>
    <row r="24" spans="1:29" ht="15" customHeight="1" x14ac:dyDescent="0.2">
      <c r="A24" s="332"/>
      <c r="C24" s="1853"/>
      <c r="D24" s="1971" t="s">
        <v>255</v>
      </c>
      <c r="E24" s="1373">
        <f>表1!E23</f>
        <v>72</v>
      </c>
      <c r="F24" s="1348">
        <f>SUM(G24:K24)</f>
        <v>56</v>
      </c>
      <c r="G24" s="1349">
        <v>31</v>
      </c>
      <c r="H24" s="1349">
        <v>9</v>
      </c>
      <c r="I24" s="1349">
        <v>11</v>
      </c>
      <c r="J24" s="1349">
        <v>4</v>
      </c>
      <c r="K24" s="1350">
        <v>1</v>
      </c>
      <c r="L24" s="1351">
        <f>SUM(I24:K24)</f>
        <v>16</v>
      </c>
      <c r="M24" s="1352">
        <v>12</v>
      </c>
      <c r="N24" s="1352">
        <f t="shared" ref="N24" si="56">E24-F24-M24</f>
        <v>4</v>
      </c>
      <c r="O24" s="1353"/>
      <c r="P24" s="2126"/>
      <c r="Q24" s="2141" t="s">
        <v>255</v>
      </c>
      <c r="R24" s="1373">
        <f>表1!G23</f>
        <v>71</v>
      </c>
      <c r="S24" s="1348">
        <f>SUM(T24:X24)</f>
        <v>39</v>
      </c>
      <c r="T24" s="1349">
        <v>21</v>
      </c>
      <c r="U24" s="1349">
        <v>8</v>
      </c>
      <c r="V24" s="1349">
        <v>7</v>
      </c>
      <c r="W24" s="1349">
        <v>3</v>
      </c>
      <c r="X24" s="1350">
        <v>0</v>
      </c>
      <c r="Y24" s="1351">
        <f>SUM(V24:X24)</f>
        <v>10</v>
      </c>
      <c r="Z24" s="1352">
        <v>20</v>
      </c>
      <c r="AA24" s="1352">
        <f t="shared" ref="AA24" si="57">R24-S24-Z24</f>
        <v>12</v>
      </c>
      <c r="AC24" s="332"/>
    </row>
    <row r="25" spans="1:29" ht="15" customHeight="1" x14ac:dyDescent="0.2">
      <c r="A25" s="332"/>
      <c r="B25" s="44"/>
      <c r="C25" s="1853"/>
      <c r="D25" s="1943"/>
      <c r="E25" s="1324"/>
      <c r="F25" s="1356">
        <f>IFERROR(F24/$E24,0)</f>
        <v>0.77777777777777779</v>
      </c>
      <c r="G25" s="1357">
        <f t="shared" ref="G25" si="58">IFERROR(G24/$E24,0)</f>
        <v>0.43055555555555558</v>
      </c>
      <c r="H25" s="1357">
        <f t="shared" ref="H25" si="59">IFERROR(H24/$E24,0)</f>
        <v>0.125</v>
      </c>
      <c r="I25" s="1357">
        <f t="shared" ref="I25" si="60">IFERROR(I24/$E24,0)</f>
        <v>0.15277777777777779</v>
      </c>
      <c r="J25" s="1357">
        <f t="shared" ref="J25" si="61">IFERROR(J24/$E24,0)</f>
        <v>5.5555555555555552E-2</v>
      </c>
      <c r="K25" s="1358">
        <f t="shared" ref="K25" si="62">IFERROR(K24/$E24,0)</f>
        <v>1.3888888888888888E-2</v>
      </c>
      <c r="L25" s="1359">
        <f t="shared" ref="L25" si="63">IFERROR(L24/$E24,0)</f>
        <v>0.22222222222222221</v>
      </c>
      <c r="M25" s="1360">
        <f t="shared" ref="M25" si="64">IFERROR(M24/$E24,0)</f>
        <v>0.16666666666666666</v>
      </c>
      <c r="N25" s="1360">
        <f t="shared" ref="N25" si="65">IFERROR(N24/$E24,0)</f>
        <v>5.5555555555555552E-2</v>
      </c>
      <c r="O25" s="1353"/>
      <c r="P25" s="2126"/>
      <c r="Q25" s="2142"/>
      <c r="R25" s="1324"/>
      <c r="S25" s="1356">
        <f>IFERROR(S24/$R24,0)</f>
        <v>0.54929577464788737</v>
      </c>
      <c r="T25" s="1357">
        <f t="shared" ref="T25" si="66">IFERROR(T24/$R24,0)</f>
        <v>0.29577464788732394</v>
      </c>
      <c r="U25" s="1357">
        <f t="shared" ref="U25" si="67">IFERROR(U24/$R24,0)</f>
        <v>0.11267605633802817</v>
      </c>
      <c r="V25" s="1357">
        <f t="shared" ref="V25" si="68">IFERROR(V24/$R24,0)</f>
        <v>9.8591549295774641E-2</v>
      </c>
      <c r="W25" s="1357">
        <f t="shared" ref="W25" si="69">IFERROR(W24/$R24,0)</f>
        <v>4.2253521126760563E-2</v>
      </c>
      <c r="X25" s="1358">
        <f t="shared" ref="X25" si="70">IFERROR(X24/$R24,0)</f>
        <v>0</v>
      </c>
      <c r="Y25" s="1359">
        <f t="shared" ref="Y25" si="71">IFERROR(Y24/$R24,0)</f>
        <v>0.14084507042253522</v>
      </c>
      <c r="Z25" s="1360">
        <f t="shared" ref="Z25" si="72">IFERROR(Z24/$R24,0)</f>
        <v>0.28169014084507044</v>
      </c>
      <c r="AA25" s="1360">
        <f t="shared" ref="AA25" si="73">IFERROR(AA24/$R24,0)</f>
        <v>0.16901408450704225</v>
      </c>
      <c r="AB25" s="44"/>
      <c r="AC25" s="332"/>
    </row>
    <row r="26" spans="1:29" ht="15" customHeight="1" x14ac:dyDescent="0.2">
      <c r="A26" s="332"/>
      <c r="B26" s="44"/>
      <c r="C26" s="1853"/>
      <c r="D26" s="1972"/>
      <c r="E26" s="1374"/>
      <c r="F26" s="609"/>
      <c r="G26" s="610">
        <f>G24/F24</f>
        <v>0.5535714285714286</v>
      </c>
      <c r="H26" s="610">
        <f>H24/F24</f>
        <v>0.16071428571428573</v>
      </c>
      <c r="I26" s="610">
        <f>I24/F24</f>
        <v>0.19642857142857142</v>
      </c>
      <c r="J26" s="610">
        <f>J24/F24</f>
        <v>7.1428571428571425E-2</v>
      </c>
      <c r="K26" s="611">
        <f>K24/F24</f>
        <v>1.7857142857142856E-2</v>
      </c>
      <c r="L26" s="612">
        <f>L24/F24</f>
        <v>0.2857142857142857</v>
      </c>
      <c r="M26" s="613"/>
      <c r="N26" s="613"/>
      <c r="O26" s="1353"/>
      <c r="P26" s="2126"/>
      <c r="Q26" s="2143"/>
      <c r="R26" s="1374"/>
      <c r="S26" s="609"/>
      <c r="T26" s="610">
        <f>T24/S24</f>
        <v>0.53846153846153844</v>
      </c>
      <c r="U26" s="610">
        <f>U24/S24</f>
        <v>0.20512820512820512</v>
      </c>
      <c r="V26" s="610">
        <f>V24/S24</f>
        <v>0.17948717948717949</v>
      </c>
      <c r="W26" s="610">
        <f>W24/S24</f>
        <v>7.6923076923076927E-2</v>
      </c>
      <c r="X26" s="611">
        <f>X24/S24</f>
        <v>0</v>
      </c>
      <c r="Y26" s="612">
        <f>Y24/S24</f>
        <v>0.25641025641025639</v>
      </c>
      <c r="Z26" s="613"/>
      <c r="AA26" s="613"/>
      <c r="AB26" s="44"/>
      <c r="AC26" s="332"/>
    </row>
    <row r="27" spans="1:29" ht="15" customHeight="1" x14ac:dyDescent="0.2">
      <c r="A27" s="332"/>
      <c r="C27" s="1853"/>
      <c r="D27" s="1971" t="s">
        <v>256</v>
      </c>
      <c r="E27" s="1373">
        <f>表1!E26</f>
        <v>16</v>
      </c>
      <c r="F27" s="1348">
        <f>SUM(G27:K27)</f>
        <v>16</v>
      </c>
      <c r="G27" s="1349">
        <v>2</v>
      </c>
      <c r="H27" s="1349">
        <v>5</v>
      </c>
      <c r="I27" s="1349">
        <v>6</v>
      </c>
      <c r="J27" s="1349">
        <v>2</v>
      </c>
      <c r="K27" s="1350">
        <v>1</v>
      </c>
      <c r="L27" s="1351">
        <f>SUM(I27:K27)</f>
        <v>9</v>
      </c>
      <c r="M27" s="1352">
        <v>0</v>
      </c>
      <c r="N27" s="1352">
        <f t="shared" ref="N27" si="74">E27-F27-M27</f>
        <v>0</v>
      </c>
      <c r="O27" s="1353"/>
      <c r="P27" s="2126"/>
      <c r="Q27" s="2141" t="s">
        <v>256</v>
      </c>
      <c r="R27" s="1373">
        <f>表1!G26</f>
        <v>6</v>
      </c>
      <c r="S27" s="1348">
        <f>SUM(T27:X27)</f>
        <v>4</v>
      </c>
      <c r="T27" s="1349">
        <v>1</v>
      </c>
      <c r="U27" s="1349">
        <v>2</v>
      </c>
      <c r="V27" s="1349">
        <v>0</v>
      </c>
      <c r="W27" s="1349">
        <v>1</v>
      </c>
      <c r="X27" s="1350">
        <v>0</v>
      </c>
      <c r="Y27" s="1351">
        <f>SUM(V27:X27)</f>
        <v>1</v>
      </c>
      <c r="Z27" s="1352">
        <v>1</v>
      </c>
      <c r="AA27" s="1352">
        <f t="shared" ref="AA27" si="75">R27-S27-Z27</f>
        <v>1</v>
      </c>
      <c r="AC27" s="332"/>
    </row>
    <row r="28" spans="1:29" ht="15" customHeight="1" x14ac:dyDescent="0.2">
      <c r="A28" s="332"/>
      <c r="B28" s="44"/>
      <c r="C28" s="1853"/>
      <c r="D28" s="1943"/>
      <c r="E28" s="1324"/>
      <c r="F28" s="1356">
        <f>IFERROR(F27/$E27,0)</f>
        <v>1</v>
      </c>
      <c r="G28" s="1357">
        <f t="shared" ref="G28" si="76">IFERROR(G27/$E27,0)</f>
        <v>0.125</v>
      </c>
      <c r="H28" s="1357">
        <f t="shared" ref="H28" si="77">IFERROR(H27/$E27,0)</f>
        <v>0.3125</v>
      </c>
      <c r="I28" s="1357">
        <f t="shared" ref="I28" si="78">IFERROR(I27/$E27,0)</f>
        <v>0.375</v>
      </c>
      <c r="J28" s="1357">
        <f t="shared" ref="J28" si="79">IFERROR(J27/$E27,0)</f>
        <v>0.125</v>
      </c>
      <c r="K28" s="1358">
        <f t="shared" ref="K28" si="80">IFERROR(K27/$E27,0)</f>
        <v>6.25E-2</v>
      </c>
      <c r="L28" s="1359">
        <f t="shared" ref="L28" si="81">IFERROR(L27/$E27,0)</f>
        <v>0.5625</v>
      </c>
      <c r="M28" s="1360">
        <f t="shared" ref="M28" si="82">IFERROR(M27/$E27,0)</f>
        <v>0</v>
      </c>
      <c r="N28" s="1360">
        <f t="shared" ref="N28" si="83">IFERROR(N27/$E27,0)</f>
        <v>0</v>
      </c>
      <c r="O28" s="1353"/>
      <c r="P28" s="2126"/>
      <c r="Q28" s="2142"/>
      <c r="R28" s="1324"/>
      <c r="S28" s="1356">
        <f>IFERROR(S27/$R27,0)</f>
        <v>0.66666666666666663</v>
      </c>
      <c r="T28" s="1357">
        <f t="shared" ref="T28" si="84">IFERROR(T27/$R27,0)</f>
        <v>0.16666666666666666</v>
      </c>
      <c r="U28" s="1357">
        <f t="shared" ref="U28" si="85">IFERROR(U27/$R27,0)</f>
        <v>0.33333333333333331</v>
      </c>
      <c r="V28" s="1357">
        <f t="shared" ref="V28" si="86">IFERROR(V27/$R27,0)</f>
        <v>0</v>
      </c>
      <c r="W28" s="1357">
        <f t="shared" ref="W28" si="87">IFERROR(W27/$R27,0)</f>
        <v>0.16666666666666666</v>
      </c>
      <c r="X28" s="1358">
        <f t="shared" ref="X28" si="88">IFERROR(X27/$R27,0)</f>
        <v>0</v>
      </c>
      <c r="Y28" s="1359">
        <f t="shared" ref="Y28" si="89">IFERROR(Y27/$R27,0)</f>
        <v>0.16666666666666666</v>
      </c>
      <c r="Z28" s="1360">
        <f t="shared" ref="Z28" si="90">IFERROR(Z27/$R27,0)</f>
        <v>0.16666666666666666</v>
      </c>
      <c r="AA28" s="1360">
        <f t="shared" ref="AA28" si="91">IFERROR(AA27/$R27,0)</f>
        <v>0.16666666666666666</v>
      </c>
      <c r="AB28" s="44"/>
      <c r="AC28" s="332"/>
    </row>
    <row r="29" spans="1:29" ht="15" customHeight="1" x14ac:dyDescent="0.2">
      <c r="A29" s="332"/>
      <c r="B29" s="44"/>
      <c r="C29" s="1853"/>
      <c r="D29" s="1943"/>
      <c r="E29" s="1374"/>
      <c r="F29" s="609"/>
      <c r="G29" s="610">
        <f>G27/F27</f>
        <v>0.125</v>
      </c>
      <c r="H29" s="610">
        <f>H27/F27</f>
        <v>0.3125</v>
      </c>
      <c r="I29" s="610">
        <f>I27/F27</f>
        <v>0.375</v>
      </c>
      <c r="J29" s="610">
        <f>J27/F27</f>
        <v>0.125</v>
      </c>
      <c r="K29" s="611">
        <f>K27/F27</f>
        <v>6.25E-2</v>
      </c>
      <c r="L29" s="612">
        <f>L27/F27</f>
        <v>0.5625</v>
      </c>
      <c r="M29" s="613"/>
      <c r="N29" s="613"/>
      <c r="O29" s="1353"/>
      <c r="P29" s="2126"/>
      <c r="Q29" s="2142"/>
      <c r="R29" s="1374"/>
      <c r="S29" s="609"/>
      <c r="T29" s="610">
        <f>T27/S27</f>
        <v>0.25</v>
      </c>
      <c r="U29" s="610">
        <f>U27/S27</f>
        <v>0.5</v>
      </c>
      <c r="V29" s="610">
        <f>V27/S27</f>
        <v>0</v>
      </c>
      <c r="W29" s="610">
        <f>W27/S27</f>
        <v>0.25</v>
      </c>
      <c r="X29" s="611">
        <f>X27/S27</f>
        <v>0</v>
      </c>
      <c r="Y29" s="612">
        <f>Y27/S27</f>
        <v>0.25</v>
      </c>
      <c r="Z29" s="613"/>
      <c r="AA29" s="613"/>
      <c r="AB29" s="44"/>
      <c r="AC29" s="332"/>
    </row>
    <row r="30" spans="1:29" ht="15" customHeight="1" x14ac:dyDescent="0.2">
      <c r="A30" s="332"/>
      <c r="C30" s="1853"/>
      <c r="D30" s="1856" t="s">
        <v>257</v>
      </c>
      <c r="E30" s="1373">
        <f>表1!E29</f>
        <v>131</v>
      </c>
      <c r="F30" s="1348">
        <f>SUM(G30:K30)</f>
        <v>113</v>
      </c>
      <c r="G30" s="1349">
        <v>48</v>
      </c>
      <c r="H30" s="1349">
        <v>39</v>
      </c>
      <c r="I30" s="1349">
        <v>13</v>
      </c>
      <c r="J30" s="1349">
        <v>9</v>
      </c>
      <c r="K30" s="1350">
        <v>4</v>
      </c>
      <c r="L30" s="1351">
        <f>SUM(I30:K30)</f>
        <v>26</v>
      </c>
      <c r="M30" s="1352">
        <v>15</v>
      </c>
      <c r="N30" s="1352">
        <f t="shared" ref="N30" si="92">E30-F30-M30</f>
        <v>3</v>
      </c>
      <c r="O30" s="1353"/>
      <c r="P30" s="2126"/>
      <c r="Q30" s="2123" t="s">
        <v>257</v>
      </c>
      <c r="R30" s="1373">
        <f>表1!G29</f>
        <v>132</v>
      </c>
      <c r="S30" s="1348">
        <f>SUM(T30:X30)</f>
        <v>93</v>
      </c>
      <c r="T30" s="1349">
        <v>46</v>
      </c>
      <c r="U30" s="1349">
        <v>35</v>
      </c>
      <c r="V30" s="1349">
        <v>6</v>
      </c>
      <c r="W30" s="1349">
        <v>4</v>
      </c>
      <c r="X30" s="1350">
        <v>2</v>
      </c>
      <c r="Y30" s="1351">
        <f>SUM(V30:X30)</f>
        <v>12</v>
      </c>
      <c r="Z30" s="1352">
        <v>30</v>
      </c>
      <c r="AA30" s="1352">
        <f t="shared" ref="AA30" si="93">R30-S30-Z30</f>
        <v>9</v>
      </c>
      <c r="AC30" s="332"/>
    </row>
    <row r="31" spans="1:29" ht="15" customHeight="1" x14ac:dyDescent="0.2">
      <c r="A31" s="332"/>
      <c r="B31" s="44"/>
      <c r="C31" s="1853"/>
      <c r="D31" s="1857"/>
      <c r="E31" s="1324"/>
      <c r="F31" s="1356">
        <f>IFERROR(F30/$E30,0)</f>
        <v>0.86259541984732824</v>
      </c>
      <c r="G31" s="1357">
        <f t="shared" ref="G31" si="94">IFERROR(G30/$E30,0)</f>
        <v>0.36641221374045801</v>
      </c>
      <c r="H31" s="1357">
        <f t="shared" ref="H31" si="95">IFERROR(H30/$E30,0)</f>
        <v>0.29770992366412213</v>
      </c>
      <c r="I31" s="1357">
        <f t="shared" ref="I31" si="96">IFERROR(I30/$E30,0)</f>
        <v>9.9236641221374045E-2</v>
      </c>
      <c r="J31" s="1357">
        <f t="shared" ref="J31" si="97">IFERROR(J30/$E30,0)</f>
        <v>6.8702290076335881E-2</v>
      </c>
      <c r="K31" s="1358">
        <f t="shared" ref="K31" si="98">IFERROR(K30/$E30,0)</f>
        <v>3.0534351145038167E-2</v>
      </c>
      <c r="L31" s="1359">
        <f t="shared" ref="L31" si="99">IFERROR(L30/$E30,0)</f>
        <v>0.19847328244274809</v>
      </c>
      <c r="M31" s="1360">
        <f t="shared" ref="M31" si="100">IFERROR(M30/$E30,0)</f>
        <v>0.11450381679389313</v>
      </c>
      <c r="N31" s="1360">
        <f t="shared" ref="N31" si="101">IFERROR(N30/$E30,0)</f>
        <v>2.2900763358778626E-2</v>
      </c>
      <c r="O31" s="1353"/>
      <c r="P31" s="2126"/>
      <c r="Q31" s="2124"/>
      <c r="R31" s="1324"/>
      <c r="S31" s="1356">
        <f>IFERROR(S30/$R30,0)</f>
        <v>0.70454545454545459</v>
      </c>
      <c r="T31" s="1357">
        <f t="shared" ref="T31" si="102">IFERROR(T30/$R30,0)</f>
        <v>0.34848484848484851</v>
      </c>
      <c r="U31" s="1357">
        <f t="shared" ref="U31" si="103">IFERROR(U30/$R30,0)</f>
        <v>0.26515151515151514</v>
      </c>
      <c r="V31" s="1357">
        <f t="shared" ref="V31" si="104">IFERROR(V30/$R30,0)</f>
        <v>4.5454545454545456E-2</v>
      </c>
      <c r="W31" s="1357">
        <f t="shared" ref="W31" si="105">IFERROR(W30/$R30,0)</f>
        <v>3.0303030303030304E-2</v>
      </c>
      <c r="X31" s="1358">
        <f t="shared" ref="X31" si="106">IFERROR(X30/$R30,0)</f>
        <v>1.5151515151515152E-2</v>
      </c>
      <c r="Y31" s="1359">
        <f t="shared" ref="Y31" si="107">IFERROR(Y30/$R30,0)</f>
        <v>9.0909090909090912E-2</v>
      </c>
      <c r="Z31" s="1360">
        <f t="shared" ref="Z31" si="108">IFERROR(Z30/$R30,0)</f>
        <v>0.22727272727272727</v>
      </c>
      <c r="AA31" s="1360">
        <f t="shared" ref="AA31" si="109">IFERROR(AA30/$R30,0)</f>
        <v>6.8181818181818177E-2</v>
      </c>
      <c r="AB31" s="44"/>
      <c r="AC31" s="332"/>
    </row>
    <row r="32" spans="1:29" ht="15" customHeight="1" thickBot="1" x14ac:dyDescent="0.25">
      <c r="A32" s="332"/>
      <c r="B32" s="44"/>
      <c r="C32" s="1854"/>
      <c r="D32" s="1857"/>
      <c r="E32" s="1375"/>
      <c r="F32" s="615"/>
      <c r="G32" s="616">
        <f>G30/F30</f>
        <v>0.4247787610619469</v>
      </c>
      <c r="H32" s="616">
        <f>H30/F30</f>
        <v>0.34513274336283184</v>
      </c>
      <c r="I32" s="616">
        <f>I30/F30</f>
        <v>0.11504424778761062</v>
      </c>
      <c r="J32" s="616">
        <f>J30/F30</f>
        <v>7.9646017699115043E-2</v>
      </c>
      <c r="K32" s="893">
        <f>K30/F30</f>
        <v>3.5398230088495575E-2</v>
      </c>
      <c r="L32" s="617">
        <f>L30/F30</f>
        <v>0.23008849557522124</v>
      </c>
      <c r="M32" s="618"/>
      <c r="N32" s="618"/>
      <c r="O32" s="1353"/>
      <c r="P32" s="2138"/>
      <c r="Q32" s="2124"/>
      <c r="R32" s="1375"/>
      <c r="S32" s="615"/>
      <c r="T32" s="616">
        <f>T30/S30</f>
        <v>0.4946236559139785</v>
      </c>
      <c r="U32" s="616">
        <f>U30/S30</f>
        <v>0.37634408602150538</v>
      </c>
      <c r="V32" s="616">
        <f>V30/S30</f>
        <v>6.4516129032258063E-2</v>
      </c>
      <c r="W32" s="616">
        <f>W30/S30</f>
        <v>4.3010752688172046E-2</v>
      </c>
      <c r="X32" s="893">
        <f>X30/S30</f>
        <v>2.1505376344086023E-2</v>
      </c>
      <c r="Y32" s="617">
        <f>Y30/S30</f>
        <v>0.12903225806451613</v>
      </c>
      <c r="Z32" s="618"/>
      <c r="AA32" s="618"/>
      <c r="AB32" s="44"/>
      <c r="AC32" s="332"/>
    </row>
    <row r="33" spans="1:29" ht="15" customHeight="1" thickTop="1" x14ac:dyDescent="0.2">
      <c r="A33" s="332"/>
      <c r="C33" s="1852" t="s">
        <v>283</v>
      </c>
      <c r="D33" s="2120" t="s">
        <v>176</v>
      </c>
      <c r="E33" s="1373">
        <f>表1!E32</f>
        <v>64</v>
      </c>
      <c r="F33" s="1348">
        <f>SUM(G33:K33)</f>
        <v>36</v>
      </c>
      <c r="G33" s="1366">
        <v>19</v>
      </c>
      <c r="H33" s="1366">
        <v>10</v>
      </c>
      <c r="I33" s="1366">
        <v>4</v>
      </c>
      <c r="J33" s="1366">
        <v>3</v>
      </c>
      <c r="K33" s="1367">
        <v>0</v>
      </c>
      <c r="L33" s="1368">
        <f>SUM(I33:K33)</f>
        <v>7</v>
      </c>
      <c r="M33" s="1369">
        <v>22</v>
      </c>
      <c r="N33" s="1783">
        <f>E33-F33-M33</f>
        <v>6</v>
      </c>
      <c r="O33" s="1353"/>
      <c r="P33" s="2125" t="s">
        <v>283</v>
      </c>
      <c r="Q33" s="2128" t="s">
        <v>176</v>
      </c>
      <c r="R33" s="1373">
        <f>表1!G32</f>
        <v>43</v>
      </c>
      <c r="S33" s="1348">
        <f>SUM(T33:X33)</f>
        <v>19</v>
      </c>
      <c r="T33" s="1366">
        <v>14</v>
      </c>
      <c r="U33" s="1366">
        <v>3</v>
      </c>
      <c r="V33" s="1366">
        <v>1</v>
      </c>
      <c r="W33" s="1366">
        <v>1</v>
      </c>
      <c r="X33" s="1367">
        <v>0</v>
      </c>
      <c r="Y33" s="1368">
        <f>SUM(V33:X33)</f>
        <v>2</v>
      </c>
      <c r="Z33" s="1369">
        <v>17</v>
      </c>
      <c r="AA33" s="1369">
        <f>R33-S33-Z33</f>
        <v>7</v>
      </c>
      <c r="AC33" s="332"/>
    </row>
    <row r="34" spans="1:29" ht="15" customHeight="1" x14ac:dyDescent="0.2">
      <c r="A34" s="332"/>
      <c r="B34" s="44"/>
      <c r="C34" s="1853"/>
      <c r="D34" s="1851"/>
      <c r="E34" s="1324"/>
      <c r="F34" s="1356">
        <f>IFERROR(F33/$E33,0)</f>
        <v>0.5625</v>
      </c>
      <c r="G34" s="1357">
        <f t="shared" ref="G34" si="110">IFERROR(G33/$E33,0)</f>
        <v>0.296875</v>
      </c>
      <c r="H34" s="1357">
        <f t="shared" ref="H34" si="111">IFERROR(H33/$E33,0)</f>
        <v>0.15625</v>
      </c>
      <c r="I34" s="1357">
        <f t="shared" ref="I34" si="112">IFERROR(I33/$E33,0)</f>
        <v>6.25E-2</v>
      </c>
      <c r="J34" s="1357">
        <f t="shared" ref="J34" si="113">IFERROR(J33/$E33,0)</f>
        <v>4.6875E-2</v>
      </c>
      <c r="K34" s="1358">
        <f t="shared" ref="K34" si="114">IFERROR(K33/$E33,0)</f>
        <v>0</v>
      </c>
      <c r="L34" s="1359">
        <f t="shared" ref="L34" si="115">IFERROR(L33/$E33,0)</f>
        <v>0.109375</v>
      </c>
      <c r="M34" s="1360">
        <f t="shared" ref="M34" si="116">IFERROR(M33/$E33,0)</f>
        <v>0.34375</v>
      </c>
      <c r="N34" s="1360">
        <f t="shared" ref="N34" si="117">IFERROR(N33/$E33,0)</f>
        <v>9.375E-2</v>
      </c>
      <c r="O34" s="1353"/>
      <c r="P34" s="2126"/>
      <c r="Q34" s="2129"/>
      <c r="R34" s="1324"/>
      <c r="S34" s="1356">
        <f>IFERROR(S33/$R33,0)</f>
        <v>0.44186046511627908</v>
      </c>
      <c r="T34" s="1357">
        <f t="shared" ref="T34" si="118">IFERROR(T33/$R33,0)</f>
        <v>0.32558139534883723</v>
      </c>
      <c r="U34" s="1357">
        <f t="shared" ref="U34" si="119">IFERROR(U33/$R33,0)</f>
        <v>6.9767441860465115E-2</v>
      </c>
      <c r="V34" s="1357">
        <f t="shared" ref="V34" si="120">IFERROR(V33/$R33,0)</f>
        <v>2.3255813953488372E-2</v>
      </c>
      <c r="W34" s="1357">
        <f t="shared" ref="W34" si="121">IFERROR(W33/$R33,0)</f>
        <v>2.3255813953488372E-2</v>
      </c>
      <c r="X34" s="1358">
        <f t="shared" ref="X34" si="122">IFERROR(X33/$R33,0)</f>
        <v>0</v>
      </c>
      <c r="Y34" s="1359">
        <f t="shared" ref="Y34" si="123">IFERROR(Y33/$R33,0)</f>
        <v>4.6511627906976744E-2</v>
      </c>
      <c r="Z34" s="1360">
        <f t="shared" ref="Z34" si="124">IFERROR(Z33/$R33,0)</f>
        <v>0.39534883720930231</v>
      </c>
      <c r="AA34" s="1360">
        <f>IFERROR(AA33/$R33,0)</f>
        <v>0.16279069767441862</v>
      </c>
      <c r="AB34" s="44"/>
      <c r="AC34" s="332"/>
    </row>
    <row r="35" spans="1:29" ht="15" customHeight="1" x14ac:dyDescent="0.2">
      <c r="A35" s="332"/>
      <c r="B35" s="44"/>
      <c r="C35" s="1853"/>
      <c r="D35" s="2102"/>
      <c r="E35" s="1374"/>
      <c r="F35" s="609"/>
      <c r="G35" s="610">
        <f>G33/F33</f>
        <v>0.52777777777777779</v>
      </c>
      <c r="H35" s="610">
        <f>H33/F33</f>
        <v>0.27777777777777779</v>
      </c>
      <c r="I35" s="610">
        <f>I33/F33</f>
        <v>0.1111111111111111</v>
      </c>
      <c r="J35" s="610">
        <f>J33/F33</f>
        <v>8.3333333333333329E-2</v>
      </c>
      <c r="K35" s="611">
        <f>K33/F33</f>
        <v>0</v>
      </c>
      <c r="L35" s="612">
        <f>L33/F33</f>
        <v>0.19444444444444445</v>
      </c>
      <c r="M35" s="613"/>
      <c r="N35" s="613"/>
      <c r="O35" s="1353"/>
      <c r="P35" s="2126"/>
      <c r="Q35" s="2130"/>
      <c r="R35" s="1374"/>
      <c r="S35" s="609"/>
      <c r="T35" s="610">
        <f>IFERROR(T33/$S33,0)</f>
        <v>0.73684210526315785</v>
      </c>
      <c r="U35" s="610">
        <f t="shared" ref="U35:Y35" si="125">IFERROR(U33/$S33,0)</f>
        <v>0.15789473684210525</v>
      </c>
      <c r="V35" s="610">
        <f t="shared" si="125"/>
        <v>5.2631578947368418E-2</v>
      </c>
      <c r="W35" s="610">
        <f t="shared" si="125"/>
        <v>5.2631578947368418E-2</v>
      </c>
      <c r="X35" s="611">
        <f t="shared" si="125"/>
        <v>0</v>
      </c>
      <c r="Y35" s="612">
        <f t="shared" si="125"/>
        <v>0.10526315789473684</v>
      </c>
      <c r="Z35" s="613"/>
      <c r="AA35" s="613"/>
      <c r="AB35" s="44"/>
      <c r="AC35" s="332"/>
    </row>
    <row r="36" spans="1:29" ht="15" customHeight="1" x14ac:dyDescent="0.2">
      <c r="A36" s="332"/>
      <c r="C36" s="1853"/>
      <c r="D36" s="2102" t="s">
        <v>177</v>
      </c>
      <c r="E36" s="1373">
        <f>表1!E35</f>
        <v>155</v>
      </c>
      <c r="F36" s="1348">
        <f>SUM(G36:K36)</f>
        <v>132</v>
      </c>
      <c r="G36" s="1349">
        <v>66</v>
      </c>
      <c r="H36" s="1349">
        <v>32</v>
      </c>
      <c r="I36" s="1349">
        <v>23</v>
      </c>
      <c r="J36" s="1349">
        <v>7</v>
      </c>
      <c r="K36" s="1350">
        <v>4</v>
      </c>
      <c r="L36" s="1351">
        <f>SUM(I36:K36)</f>
        <v>34</v>
      </c>
      <c r="M36" s="1352">
        <v>17</v>
      </c>
      <c r="N36" s="1372">
        <f>E36-F36-M36</f>
        <v>6</v>
      </c>
      <c r="O36" s="1353"/>
      <c r="P36" s="2126"/>
      <c r="Q36" s="2130" t="s">
        <v>177</v>
      </c>
      <c r="R36" s="1373">
        <f>表1!G35</f>
        <v>129</v>
      </c>
      <c r="S36" s="1348">
        <f>SUM(T36:X36)</f>
        <v>72</v>
      </c>
      <c r="T36" s="1349">
        <v>35</v>
      </c>
      <c r="U36" s="1349">
        <v>22</v>
      </c>
      <c r="V36" s="1349">
        <v>8</v>
      </c>
      <c r="W36" s="1349">
        <v>6</v>
      </c>
      <c r="X36" s="1350">
        <v>1</v>
      </c>
      <c r="Y36" s="1351">
        <f>SUM(V36:X36)</f>
        <v>15</v>
      </c>
      <c r="Z36" s="1352">
        <v>38</v>
      </c>
      <c r="AA36" s="1352">
        <f>R36-S36-Z36</f>
        <v>19</v>
      </c>
      <c r="AC36" s="332"/>
    </row>
    <row r="37" spans="1:29" ht="15" customHeight="1" x14ac:dyDescent="0.2">
      <c r="A37" s="332"/>
      <c r="B37" s="44"/>
      <c r="C37" s="1853"/>
      <c r="D37" s="2102"/>
      <c r="E37" s="1324"/>
      <c r="F37" s="1356">
        <f>IFERROR(F36/$E36,0)</f>
        <v>0.85161290322580641</v>
      </c>
      <c r="G37" s="1357">
        <f t="shared" ref="G37" si="126">IFERROR(G36/$E36,0)</f>
        <v>0.4258064516129032</v>
      </c>
      <c r="H37" s="1357">
        <f t="shared" ref="H37" si="127">IFERROR(H36/$E36,0)</f>
        <v>0.20645161290322581</v>
      </c>
      <c r="I37" s="1357">
        <f t="shared" ref="I37" si="128">IFERROR(I36/$E36,0)</f>
        <v>0.14838709677419354</v>
      </c>
      <c r="J37" s="1357">
        <f t="shared" ref="J37" si="129">IFERROR(J36/$E36,0)</f>
        <v>4.5161290322580643E-2</v>
      </c>
      <c r="K37" s="1358">
        <f t="shared" ref="K37" si="130">IFERROR(K36/$E36,0)</f>
        <v>2.5806451612903226E-2</v>
      </c>
      <c r="L37" s="1359">
        <f t="shared" ref="L37" si="131">IFERROR(L36/$E36,0)</f>
        <v>0.21935483870967742</v>
      </c>
      <c r="M37" s="1360">
        <f t="shared" ref="M37" si="132">IFERROR(M36/$E36,0)</f>
        <v>0.10967741935483871</v>
      </c>
      <c r="N37" s="1360">
        <f t="shared" ref="N37" si="133">IFERROR(N36/$E36,0)</f>
        <v>3.870967741935484E-2</v>
      </c>
      <c r="O37" s="1353"/>
      <c r="P37" s="2126"/>
      <c r="Q37" s="2130"/>
      <c r="R37" s="1324"/>
      <c r="S37" s="1356">
        <f>IFERROR(S36/$R36,0)</f>
        <v>0.55813953488372092</v>
      </c>
      <c r="T37" s="1357">
        <f t="shared" ref="T37" si="134">IFERROR(T36/$R36,0)</f>
        <v>0.27131782945736432</v>
      </c>
      <c r="U37" s="1357">
        <f t="shared" ref="U37" si="135">IFERROR(U36/$R36,0)</f>
        <v>0.17054263565891473</v>
      </c>
      <c r="V37" s="1357">
        <f t="shared" ref="V37" si="136">IFERROR(V36/$R36,0)</f>
        <v>6.2015503875968991E-2</v>
      </c>
      <c r="W37" s="1357">
        <f t="shared" ref="W37" si="137">IFERROR(W36/$R36,0)</f>
        <v>4.6511627906976744E-2</v>
      </c>
      <c r="X37" s="1358">
        <f t="shared" ref="X37" si="138">IFERROR(X36/$R36,0)</f>
        <v>7.7519379844961239E-3</v>
      </c>
      <c r="Y37" s="1359">
        <f t="shared" ref="Y37" si="139">IFERROR(Y36/$R36,0)</f>
        <v>0.11627906976744186</v>
      </c>
      <c r="Z37" s="1360">
        <f t="shared" ref="Z37" si="140">IFERROR(Z36/$R36,0)</f>
        <v>0.29457364341085274</v>
      </c>
      <c r="AA37" s="1360">
        <f>IFERROR(AA36/$R36,0)</f>
        <v>0.14728682170542637</v>
      </c>
      <c r="AB37" s="44"/>
      <c r="AC37" s="332"/>
    </row>
    <row r="38" spans="1:29" ht="15" customHeight="1" x14ac:dyDescent="0.2">
      <c r="A38" s="332"/>
      <c r="B38" s="44"/>
      <c r="C38" s="1853"/>
      <c r="D38" s="2102"/>
      <c r="E38" s="1374"/>
      <c r="F38" s="609"/>
      <c r="G38" s="610">
        <f>G36/F36</f>
        <v>0.5</v>
      </c>
      <c r="H38" s="610">
        <f>H36/F36</f>
        <v>0.24242424242424243</v>
      </c>
      <c r="I38" s="610">
        <f>I36/F36</f>
        <v>0.17424242424242425</v>
      </c>
      <c r="J38" s="610">
        <f>J36/F36</f>
        <v>5.3030303030303032E-2</v>
      </c>
      <c r="K38" s="611">
        <f>K36/F36</f>
        <v>3.0303030303030304E-2</v>
      </c>
      <c r="L38" s="612">
        <f>L36/F36</f>
        <v>0.25757575757575757</v>
      </c>
      <c r="M38" s="613"/>
      <c r="N38" s="613"/>
      <c r="O38" s="1353"/>
      <c r="P38" s="2126"/>
      <c r="Q38" s="2130"/>
      <c r="R38" s="1374"/>
      <c r="S38" s="609"/>
      <c r="T38" s="610">
        <f>IFERROR(T36/$S36,0)</f>
        <v>0.4861111111111111</v>
      </c>
      <c r="U38" s="610">
        <f t="shared" ref="U38:Y38" si="141">IFERROR(U36/$S36,0)</f>
        <v>0.30555555555555558</v>
      </c>
      <c r="V38" s="610">
        <f t="shared" si="141"/>
        <v>0.1111111111111111</v>
      </c>
      <c r="W38" s="610">
        <f t="shared" si="141"/>
        <v>8.3333333333333329E-2</v>
      </c>
      <c r="X38" s="611">
        <f t="shared" si="141"/>
        <v>1.3888888888888888E-2</v>
      </c>
      <c r="Y38" s="612">
        <f t="shared" si="141"/>
        <v>0.20833333333333334</v>
      </c>
      <c r="Z38" s="613"/>
      <c r="AA38" s="613"/>
      <c r="AB38" s="44"/>
      <c r="AC38" s="332"/>
    </row>
    <row r="39" spans="1:29" ht="15" customHeight="1" x14ac:dyDescent="0.2">
      <c r="A39" s="332"/>
      <c r="C39" s="1853"/>
      <c r="D39" s="1851" t="s">
        <v>178</v>
      </c>
      <c r="E39" s="1373">
        <f>表1!E38</f>
        <v>46</v>
      </c>
      <c r="F39" s="1348">
        <f>SUM(G39:K39)</f>
        <v>44</v>
      </c>
      <c r="G39" s="1349">
        <v>25</v>
      </c>
      <c r="H39" s="1349">
        <v>7</v>
      </c>
      <c r="I39" s="1349">
        <v>7</v>
      </c>
      <c r="J39" s="1349">
        <v>2</v>
      </c>
      <c r="K39" s="1350">
        <v>3</v>
      </c>
      <c r="L39" s="1351">
        <f>SUM(I39:K39)</f>
        <v>12</v>
      </c>
      <c r="M39" s="1352">
        <v>2</v>
      </c>
      <c r="N39" s="1352">
        <f t="shared" ref="N39" si="142">E39-F39-M39</f>
        <v>0</v>
      </c>
      <c r="O39" s="1353"/>
      <c r="P39" s="2126"/>
      <c r="Q39" s="2129" t="s">
        <v>178</v>
      </c>
      <c r="R39" s="1373">
        <f>表1!G38</f>
        <v>38</v>
      </c>
      <c r="S39" s="1348">
        <f>SUM(T39:X39)</f>
        <v>30</v>
      </c>
      <c r="T39" s="1349">
        <v>20</v>
      </c>
      <c r="U39" s="1349">
        <v>7</v>
      </c>
      <c r="V39" s="1349">
        <v>2</v>
      </c>
      <c r="W39" s="1349">
        <v>0</v>
      </c>
      <c r="X39" s="1350">
        <v>1</v>
      </c>
      <c r="Y39" s="1351">
        <f>SUM(V39:X39)</f>
        <v>3</v>
      </c>
      <c r="Z39" s="1352">
        <v>4</v>
      </c>
      <c r="AA39" s="1352">
        <f>R39-S39-Z39</f>
        <v>4</v>
      </c>
      <c r="AC39" s="332"/>
    </row>
    <row r="40" spans="1:29" ht="15" customHeight="1" x14ac:dyDescent="0.2">
      <c r="A40" s="332"/>
      <c r="B40" s="44"/>
      <c r="C40" s="1853"/>
      <c r="D40" s="2102"/>
      <c r="E40" s="1324"/>
      <c r="F40" s="1356">
        <f>IFERROR(F39/$E39,0)</f>
        <v>0.95652173913043481</v>
      </c>
      <c r="G40" s="1357">
        <f t="shared" ref="G40" si="143">IFERROR(G39/$E39,0)</f>
        <v>0.54347826086956519</v>
      </c>
      <c r="H40" s="1357">
        <f t="shared" ref="H40" si="144">IFERROR(H39/$E39,0)</f>
        <v>0.15217391304347827</v>
      </c>
      <c r="I40" s="1357">
        <f t="shared" ref="I40" si="145">IFERROR(I39/$E39,0)</f>
        <v>0.15217391304347827</v>
      </c>
      <c r="J40" s="1357">
        <f t="shared" ref="J40" si="146">IFERROR(J39/$E39,0)</f>
        <v>4.3478260869565216E-2</v>
      </c>
      <c r="K40" s="1358">
        <f t="shared" ref="K40" si="147">IFERROR(K39/$E39,0)</f>
        <v>6.5217391304347824E-2</v>
      </c>
      <c r="L40" s="1359">
        <f t="shared" ref="L40" si="148">IFERROR(L39/$E39,0)</f>
        <v>0.2608695652173913</v>
      </c>
      <c r="M40" s="1360">
        <f t="shared" ref="M40" si="149">IFERROR(M39/$E39,0)</f>
        <v>4.3478260869565216E-2</v>
      </c>
      <c r="N40" s="1360">
        <f t="shared" ref="N40" si="150">IFERROR(N39/$E39,0)</f>
        <v>0</v>
      </c>
      <c r="O40" s="1353"/>
      <c r="P40" s="2126"/>
      <c r="Q40" s="2130"/>
      <c r="R40" s="1324"/>
      <c r="S40" s="1356">
        <f>IFERROR(S39/$R39,0)</f>
        <v>0.78947368421052633</v>
      </c>
      <c r="T40" s="1357">
        <f t="shared" ref="T40" si="151">IFERROR(T39/$R39,0)</f>
        <v>0.52631578947368418</v>
      </c>
      <c r="U40" s="1357">
        <f t="shared" ref="U40" si="152">IFERROR(U39/$R39,0)</f>
        <v>0.18421052631578946</v>
      </c>
      <c r="V40" s="1357">
        <f t="shared" ref="V40" si="153">IFERROR(V39/$R39,0)</f>
        <v>5.2631578947368418E-2</v>
      </c>
      <c r="W40" s="1357">
        <f t="shared" ref="W40" si="154">IFERROR(W39/$R39,0)</f>
        <v>0</v>
      </c>
      <c r="X40" s="1358">
        <f t="shared" ref="X40" si="155">IFERROR(X39/$R39,0)</f>
        <v>2.6315789473684209E-2</v>
      </c>
      <c r="Y40" s="1359">
        <f t="shared" ref="Y40" si="156">IFERROR(Y39/$R39,0)</f>
        <v>7.8947368421052627E-2</v>
      </c>
      <c r="Z40" s="1360">
        <f t="shared" ref="Z40" si="157">IFERROR(Z39/$R39,0)</f>
        <v>0.10526315789473684</v>
      </c>
      <c r="AA40" s="1360">
        <f>IFERROR(AA39/$R39,0)</f>
        <v>0.10526315789473684</v>
      </c>
      <c r="AB40" s="44"/>
      <c r="AC40" s="332"/>
    </row>
    <row r="41" spans="1:29" ht="15" customHeight="1" x14ac:dyDescent="0.2">
      <c r="A41" s="332"/>
      <c r="B41" s="44"/>
      <c r="C41" s="1853"/>
      <c r="D41" s="2102"/>
      <c r="E41" s="1374"/>
      <c r="F41" s="609"/>
      <c r="G41" s="610">
        <f>G39/F39</f>
        <v>0.56818181818181823</v>
      </c>
      <c r="H41" s="610">
        <f>H39/F39</f>
        <v>0.15909090909090909</v>
      </c>
      <c r="I41" s="610">
        <f>I39/F39</f>
        <v>0.15909090909090909</v>
      </c>
      <c r="J41" s="610">
        <f>J39/F39</f>
        <v>4.5454545454545456E-2</v>
      </c>
      <c r="K41" s="611">
        <f>K39/F39</f>
        <v>6.8181818181818177E-2</v>
      </c>
      <c r="L41" s="612">
        <f>L39/F39</f>
        <v>0.27272727272727271</v>
      </c>
      <c r="M41" s="613"/>
      <c r="N41" s="613"/>
      <c r="O41" s="1353"/>
      <c r="P41" s="2126"/>
      <c r="Q41" s="2130"/>
      <c r="R41" s="1374"/>
      <c r="S41" s="609"/>
      <c r="T41" s="610">
        <f>IFERROR(T39/$S39,0)</f>
        <v>0.66666666666666663</v>
      </c>
      <c r="U41" s="610">
        <f t="shared" ref="U41:Y41" si="158">IFERROR(U39/$S39,0)</f>
        <v>0.23333333333333334</v>
      </c>
      <c r="V41" s="610">
        <f t="shared" si="158"/>
        <v>6.6666666666666666E-2</v>
      </c>
      <c r="W41" s="610">
        <f t="shared" si="158"/>
        <v>0</v>
      </c>
      <c r="X41" s="611">
        <f t="shared" si="158"/>
        <v>3.3333333333333333E-2</v>
      </c>
      <c r="Y41" s="612">
        <f t="shared" si="158"/>
        <v>0.1</v>
      </c>
      <c r="Z41" s="613"/>
      <c r="AA41" s="613"/>
      <c r="AB41" s="44"/>
      <c r="AC41" s="332"/>
    </row>
    <row r="42" spans="1:29" ht="15" customHeight="1" x14ac:dyDescent="0.2">
      <c r="A42" s="332"/>
      <c r="C42" s="1853"/>
      <c r="D42" s="2102" t="s">
        <v>179</v>
      </c>
      <c r="E42" s="1373">
        <f>表1!E41</f>
        <v>38</v>
      </c>
      <c r="F42" s="1348">
        <f>SUM(G42:K42)</f>
        <v>38</v>
      </c>
      <c r="G42" s="1349">
        <v>13</v>
      </c>
      <c r="H42" s="1349">
        <v>14</v>
      </c>
      <c r="I42" s="1349">
        <v>8</v>
      </c>
      <c r="J42" s="1349">
        <v>2</v>
      </c>
      <c r="K42" s="1350">
        <v>1</v>
      </c>
      <c r="L42" s="1351">
        <f>SUM(I42:K42)</f>
        <v>11</v>
      </c>
      <c r="M42" s="1352">
        <v>0</v>
      </c>
      <c r="N42" s="1352">
        <f t="shared" ref="N42" si="159">E42-F42-M42</f>
        <v>0</v>
      </c>
      <c r="O42" s="1353"/>
      <c r="P42" s="2126"/>
      <c r="Q42" s="2130" t="s">
        <v>179</v>
      </c>
      <c r="R42" s="1373">
        <f>表1!G41</f>
        <v>36</v>
      </c>
      <c r="S42" s="1348">
        <f>SUM(T42:X42)</f>
        <v>27</v>
      </c>
      <c r="T42" s="1349">
        <v>9</v>
      </c>
      <c r="U42" s="1349">
        <v>10</v>
      </c>
      <c r="V42" s="1349">
        <v>6</v>
      </c>
      <c r="W42" s="1349">
        <v>1</v>
      </c>
      <c r="X42" s="1350">
        <v>1</v>
      </c>
      <c r="Y42" s="1351">
        <f>SUM(V42:X42)</f>
        <v>8</v>
      </c>
      <c r="Z42" s="1352">
        <v>7</v>
      </c>
      <c r="AA42" s="1352">
        <f>R42-S42-Z42</f>
        <v>2</v>
      </c>
      <c r="AC42" s="332"/>
    </row>
    <row r="43" spans="1:29" ht="15" customHeight="1" x14ac:dyDescent="0.2">
      <c r="A43" s="332"/>
      <c r="B43" s="44"/>
      <c r="C43" s="1853"/>
      <c r="D43" s="2102"/>
      <c r="E43" s="1324"/>
      <c r="F43" s="1356">
        <f>IFERROR(F42/$E42,0)</f>
        <v>1</v>
      </c>
      <c r="G43" s="1357">
        <f t="shared" ref="G43" si="160">IFERROR(G42/$E42,0)</f>
        <v>0.34210526315789475</v>
      </c>
      <c r="H43" s="1357">
        <f t="shared" ref="H43" si="161">IFERROR(H42/$E42,0)</f>
        <v>0.36842105263157893</v>
      </c>
      <c r="I43" s="1357">
        <f t="shared" ref="I43" si="162">IFERROR(I42/$E42,0)</f>
        <v>0.21052631578947367</v>
      </c>
      <c r="J43" s="1357">
        <f t="shared" ref="J43" si="163">IFERROR(J42/$E42,0)</f>
        <v>5.2631578947368418E-2</v>
      </c>
      <c r="K43" s="1358">
        <f t="shared" ref="K43" si="164">IFERROR(K42/$E42,0)</f>
        <v>2.6315789473684209E-2</v>
      </c>
      <c r="L43" s="1359">
        <f t="shared" ref="L43" si="165">IFERROR(L42/$E42,0)</f>
        <v>0.28947368421052633</v>
      </c>
      <c r="M43" s="1360">
        <f t="shared" ref="M43" si="166">IFERROR(M42/$E42,0)</f>
        <v>0</v>
      </c>
      <c r="N43" s="1360">
        <f t="shared" ref="N43" si="167">IFERROR(N42/$E42,0)</f>
        <v>0</v>
      </c>
      <c r="O43" s="1353"/>
      <c r="P43" s="2126"/>
      <c r="Q43" s="2130"/>
      <c r="R43" s="1324"/>
      <c r="S43" s="1356">
        <f>IFERROR(S42/$R42,0)</f>
        <v>0.75</v>
      </c>
      <c r="T43" s="1357">
        <f t="shared" ref="T43" si="168">IFERROR(T42/$R42,0)</f>
        <v>0.25</v>
      </c>
      <c r="U43" s="1357">
        <f t="shared" ref="U43" si="169">IFERROR(U42/$R42,0)</f>
        <v>0.27777777777777779</v>
      </c>
      <c r="V43" s="1357">
        <f t="shared" ref="V43" si="170">IFERROR(V42/$R42,0)</f>
        <v>0.16666666666666666</v>
      </c>
      <c r="W43" s="1357">
        <f t="shared" ref="W43" si="171">IFERROR(W42/$R42,0)</f>
        <v>2.7777777777777776E-2</v>
      </c>
      <c r="X43" s="1358">
        <f t="shared" ref="X43" si="172">IFERROR(X42/$R42,0)</f>
        <v>2.7777777777777776E-2</v>
      </c>
      <c r="Y43" s="1359">
        <f t="shared" ref="Y43" si="173">IFERROR(Y42/$R42,0)</f>
        <v>0.22222222222222221</v>
      </c>
      <c r="Z43" s="1360">
        <f t="shared" ref="Z43" si="174">IFERROR(Z42/$R42,0)</f>
        <v>0.19444444444444445</v>
      </c>
      <c r="AA43" s="1360">
        <f>IFERROR(AA42/$R42,0)</f>
        <v>5.5555555555555552E-2</v>
      </c>
      <c r="AB43" s="44"/>
      <c r="AC43" s="332"/>
    </row>
    <row r="44" spans="1:29" ht="15" customHeight="1" x14ac:dyDescent="0.2">
      <c r="A44" s="332"/>
      <c r="B44" s="44"/>
      <c r="C44" s="1853"/>
      <c r="D44" s="2102"/>
      <c r="E44" s="1374"/>
      <c r="F44" s="609"/>
      <c r="G44" s="610">
        <f>G42/F42</f>
        <v>0.34210526315789475</v>
      </c>
      <c r="H44" s="610">
        <f>H42/F42</f>
        <v>0.36842105263157893</v>
      </c>
      <c r="I44" s="610">
        <f>I42/F42</f>
        <v>0.21052631578947367</v>
      </c>
      <c r="J44" s="610">
        <f>J42/F42</f>
        <v>5.2631578947368418E-2</v>
      </c>
      <c r="K44" s="611">
        <f>K42/F42</f>
        <v>2.6315789473684209E-2</v>
      </c>
      <c r="L44" s="612">
        <f>L42/F42</f>
        <v>0.28947368421052633</v>
      </c>
      <c r="M44" s="613"/>
      <c r="N44" s="613"/>
      <c r="O44" s="1353"/>
      <c r="P44" s="2126"/>
      <c r="Q44" s="2130"/>
      <c r="R44" s="1374"/>
      <c r="S44" s="609"/>
      <c r="T44" s="610">
        <f>IFERROR(T42/$S42,0)</f>
        <v>0.33333333333333331</v>
      </c>
      <c r="U44" s="610">
        <f t="shared" ref="U44:Y44" si="175">IFERROR(U42/$S42,0)</f>
        <v>0.37037037037037035</v>
      </c>
      <c r="V44" s="610">
        <f t="shared" si="175"/>
        <v>0.22222222222222221</v>
      </c>
      <c r="W44" s="610">
        <f t="shared" si="175"/>
        <v>3.7037037037037035E-2</v>
      </c>
      <c r="X44" s="611">
        <f t="shared" si="175"/>
        <v>3.7037037037037035E-2</v>
      </c>
      <c r="Y44" s="612">
        <f t="shared" si="175"/>
        <v>0.29629629629629628</v>
      </c>
      <c r="Z44" s="613"/>
      <c r="AA44" s="613"/>
      <c r="AB44" s="44"/>
      <c r="AC44" s="332"/>
    </row>
    <row r="45" spans="1:29" ht="15" customHeight="1" x14ac:dyDescent="0.2">
      <c r="A45" s="332"/>
      <c r="C45" s="1853"/>
      <c r="D45" s="2102" t="s">
        <v>180</v>
      </c>
      <c r="E45" s="1373">
        <f>表1!E44</f>
        <v>27</v>
      </c>
      <c r="F45" s="1348">
        <f>SUM(G45:K45)</f>
        <v>27</v>
      </c>
      <c r="G45" s="1349">
        <v>9</v>
      </c>
      <c r="H45" s="1349">
        <v>12</v>
      </c>
      <c r="I45" s="1349">
        <v>5</v>
      </c>
      <c r="J45" s="1349">
        <v>1</v>
      </c>
      <c r="K45" s="1350">
        <v>0</v>
      </c>
      <c r="L45" s="1351">
        <f>SUM(I45:K45)</f>
        <v>6</v>
      </c>
      <c r="M45" s="1352">
        <v>0</v>
      </c>
      <c r="N45" s="1352">
        <f t="shared" ref="N45" si="176">E45-F45-M45</f>
        <v>0</v>
      </c>
      <c r="O45" s="1353"/>
      <c r="P45" s="2126"/>
      <c r="Q45" s="2130" t="s">
        <v>180</v>
      </c>
      <c r="R45" s="1373">
        <f>表1!G44</f>
        <v>24</v>
      </c>
      <c r="S45" s="1348">
        <f>SUM(T45:X45)</f>
        <v>21</v>
      </c>
      <c r="T45" s="1349">
        <v>8</v>
      </c>
      <c r="U45" s="1349">
        <v>11</v>
      </c>
      <c r="V45" s="1349">
        <v>2</v>
      </c>
      <c r="W45" s="1349">
        <v>0</v>
      </c>
      <c r="X45" s="1350">
        <v>0</v>
      </c>
      <c r="Y45" s="1351">
        <f>SUM(V45:X45)</f>
        <v>2</v>
      </c>
      <c r="Z45" s="1352">
        <v>3</v>
      </c>
      <c r="AA45" s="1352">
        <f>R45-S45-Z45</f>
        <v>0</v>
      </c>
      <c r="AC45" s="332"/>
    </row>
    <row r="46" spans="1:29" ht="15" customHeight="1" x14ac:dyDescent="0.2">
      <c r="A46" s="332"/>
      <c r="B46" s="44"/>
      <c r="C46" s="1853"/>
      <c r="D46" s="1849"/>
      <c r="E46" s="1324"/>
      <c r="F46" s="1356">
        <f>IFERROR(F45/$E45,0)</f>
        <v>1</v>
      </c>
      <c r="G46" s="1357">
        <f t="shared" ref="G46" si="177">IFERROR(G45/$E45,0)</f>
        <v>0.33333333333333331</v>
      </c>
      <c r="H46" s="1357">
        <f t="shared" ref="H46" si="178">IFERROR(H45/$E45,0)</f>
        <v>0.44444444444444442</v>
      </c>
      <c r="I46" s="1357">
        <f t="shared" ref="I46" si="179">IFERROR(I45/$E45,0)</f>
        <v>0.18518518518518517</v>
      </c>
      <c r="J46" s="1357">
        <f t="shared" ref="J46" si="180">IFERROR(J45/$E45,0)</f>
        <v>3.7037037037037035E-2</v>
      </c>
      <c r="K46" s="1358">
        <f t="shared" ref="K46" si="181">IFERROR(K45/$E45,0)</f>
        <v>0</v>
      </c>
      <c r="L46" s="1359">
        <f t="shared" ref="L46" si="182">IFERROR(L45/$E45,0)</f>
        <v>0.22222222222222221</v>
      </c>
      <c r="M46" s="1360">
        <f t="shared" ref="M46" si="183">IFERROR(M45/$E45,0)</f>
        <v>0</v>
      </c>
      <c r="N46" s="1360">
        <f t="shared" ref="N46" si="184">IFERROR(N45/$E45,0)</f>
        <v>0</v>
      </c>
      <c r="O46" s="1353"/>
      <c r="P46" s="2126"/>
      <c r="Q46" s="2144"/>
      <c r="R46" s="1324"/>
      <c r="S46" s="1356">
        <f>IFERROR(S45/$R45,0)</f>
        <v>0.875</v>
      </c>
      <c r="T46" s="1357">
        <f t="shared" ref="T46" si="185">IFERROR(T45/$R45,0)</f>
        <v>0.33333333333333331</v>
      </c>
      <c r="U46" s="1357">
        <f t="shared" ref="U46" si="186">IFERROR(U45/$R45,0)</f>
        <v>0.45833333333333331</v>
      </c>
      <c r="V46" s="1357">
        <f t="shared" ref="V46" si="187">IFERROR(V45/$R45,0)</f>
        <v>8.3333333333333329E-2</v>
      </c>
      <c r="W46" s="1357">
        <f t="shared" ref="W46" si="188">IFERROR(W45/$R45,0)</f>
        <v>0</v>
      </c>
      <c r="X46" s="1358">
        <f t="shared" ref="X46" si="189">IFERROR(X45/$R45,0)</f>
        <v>0</v>
      </c>
      <c r="Y46" s="1359">
        <f t="shared" ref="Y46" si="190">IFERROR(Y45/$R45,0)</f>
        <v>8.3333333333333329E-2</v>
      </c>
      <c r="Z46" s="1360">
        <f t="shared" ref="Z46" si="191">IFERROR(Z45/$R45,0)</f>
        <v>0.125</v>
      </c>
      <c r="AA46" s="1360">
        <f>IFERROR(AA45/$R45,0)</f>
        <v>0</v>
      </c>
      <c r="AB46" s="44"/>
      <c r="AC46" s="332"/>
    </row>
    <row r="47" spans="1:29" ht="15" customHeight="1" x14ac:dyDescent="0.2">
      <c r="A47" s="332"/>
      <c r="B47" s="44"/>
      <c r="C47" s="1853"/>
      <c r="D47" s="1849"/>
      <c r="E47" s="1374"/>
      <c r="F47" s="609"/>
      <c r="G47" s="610">
        <f>G45/F45</f>
        <v>0.33333333333333331</v>
      </c>
      <c r="H47" s="610">
        <f>H45/F45</f>
        <v>0.44444444444444442</v>
      </c>
      <c r="I47" s="610">
        <f>I45/F45</f>
        <v>0.18518518518518517</v>
      </c>
      <c r="J47" s="610">
        <f>J45/F45</f>
        <v>3.7037037037037035E-2</v>
      </c>
      <c r="K47" s="611">
        <f>K45/F45</f>
        <v>0</v>
      </c>
      <c r="L47" s="612">
        <f>L45/F45</f>
        <v>0.22222222222222221</v>
      </c>
      <c r="M47" s="613"/>
      <c r="N47" s="613"/>
      <c r="O47" s="1353"/>
      <c r="P47" s="2126"/>
      <c r="Q47" s="2144"/>
      <c r="R47" s="1374"/>
      <c r="S47" s="609"/>
      <c r="T47" s="610">
        <f>IFERROR(T45/$S45,0)</f>
        <v>0.38095238095238093</v>
      </c>
      <c r="U47" s="610">
        <f t="shared" ref="U47:Y47" si="192">IFERROR(U45/$S45,0)</f>
        <v>0.52380952380952384</v>
      </c>
      <c r="V47" s="610">
        <f t="shared" si="192"/>
        <v>9.5238095238095233E-2</v>
      </c>
      <c r="W47" s="610">
        <f t="shared" si="192"/>
        <v>0</v>
      </c>
      <c r="X47" s="611">
        <f t="shared" si="192"/>
        <v>0</v>
      </c>
      <c r="Y47" s="612">
        <f t="shared" si="192"/>
        <v>9.5238095238095233E-2</v>
      </c>
      <c r="Z47" s="613"/>
      <c r="AA47" s="613"/>
      <c r="AB47" s="44"/>
      <c r="AC47" s="332"/>
    </row>
    <row r="48" spans="1:29" ht="15" customHeight="1" x14ac:dyDescent="0.2">
      <c r="A48" s="332"/>
      <c r="C48" s="1853"/>
      <c r="D48" s="2102" t="s">
        <v>181</v>
      </c>
      <c r="E48" s="1373">
        <f>表1!E47</f>
        <v>40</v>
      </c>
      <c r="F48" s="1348">
        <f>SUM(G48:K48)</f>
        <v>40</v>
      </c>
      <c r="G48" s="1349">
        <v>5</v>
      </c>
      <c r="H48" s="1349">
        <v>15</v>
      </c>
      <c r="I48" s="1349">
        <v>12</v>
      </c>
      <c r="J48" s="1349">
        <v>7</v>
      </c>
      <c r="K48" s="1350">
        <v>1</v>
      </c>
      <c r="L48" s="1351">
        <f>SUM(I48:K48)</f>
        <v>20</v>
      </c>
      <c r="M48" s="1352">
        <v>0</v>
      </c>
      <c r="N48" s="1352">
        <f t="shared" ref="N48" si="193">E48-F48-M48</f>
        <v>0</v>
      </c>
      <c r="O48" s="1353"/>
      <c r="P48" s="2126"/>
      <c r="Q48" s="2130" t="s">
        <v>181</v>
      </c>
      <c r="R48" s="1373">
        <f>表1!G47</f>
        <v>29</v>
      </c>
      <c r="S48" s="1348">
        <f>SUM(T48:X48)</f>
        <v>28</v>
      </c>
      <c r="T48" s="1349">
        <v>6</v>
      </c>
      <c r="U48" s="1349">
        <v>13</v>
      </c>
      <c r="V48" s="1349">
        <v>6</v>
      </c>
      <c r="W48" s="1349">
        <v>3</v>
      </c>
      <c r="X48" s="1350">
        <v>0</v>
      </c>
      <c r="Y48" s="1351">
        <f>SUM(V48:X48)</f>
        <v>9</v>
      </c>
      <c r="Z48" s="1352">
        <v>0</v>
      </c>
      <c r="AA48" s="1352">
        <f>R48-S48-Z48</f>
        <v>1</v>
      </c>
      <c r="AC48" s="332"/>
    </row>
    <row r="49" spans="1:29" ht="15" customHeight="1" x14ac:dyDescent="0.2">
      <c r="A49" s="332"/>
      <c r="B49" s="44"/>
      <c r="C49" s="1853"/>
      <c r="D49" s="1849"/>
      <c r="E49" s="1324"/>
      <c r="F49" s="1356">
        <f>IFERROR(F48/$E48,0)</f>
        <v>1</v>
      </c>
      <c r="G49" s="1357">
        <f t="shared" ref="G49" si="194">IFERROR(G48/$E48,0)</f>
        <v>0.125</v>
      </c>
      <c r="H49" s="1357">
        <f t="shared" ref="H49" si="195">IFERROR(H48/$E48,0)</f>
        <v>0.375</v>
      </c>
      <c r="I49" s="1357">
        <f t="shared" ref="I49" si="196">IFERROR(I48/$E48,0)</f>
        <v>0.3</v>
      </c>
      <c r="J49" s="1357">
        <f t="shared" ref="J49" si="197">IFERROR(J48/$E48,0)</f>
        <v>0.17499999999999999</v>
      </c>
      <c r="K49" s="1358">
        <f t="shared" ref="K49" si="198">IFERROR(K48/$E48,0)</f>
        <v>2.5000000000000001E-2</v>
      </c>
      <c r="L49" s="1359">
        <f t="shared" ref="L49" si="199">IFERROR(L48/$E48,0)</f>
        <v>0.5</v>
      </c>
      <c r="M49" s="1360">
        <f t="shared" ref="M49" si="200">IFERROR(M48/$E48,0)</f>
        <v>0</v>
      </c>
      <c r="N49" s="1360">
        <f t="shared" ref="N49" si="201">IFERROR(N48/$E48,0)</f>
        <v>0</v>
      </c>
      <c r="O49" s="1353"/>
      <c r="P49" s="2126"/>
      <c r="Q49" s="2144"/>
      <c r="R49" s="1324"/>
      <c r="S49" s="1356">
        <f>IFERROR(S48/$R48,0)</f>
        <v>0.96551724137931039</v>
      </c>
      <c r="T49" s="1357">
        <f t="shared" ref="T49" si="202">IFERROR(T48/$R48,0)</f>
        <v>0.20689655172413793</v>
      </c>
      <c r="U49" s="1357">
        <f t="shared" ref="U49" si="203">IFERROR(U48/$R48,0)</f>
        <v>0.44827586206896552</v>
      </c>
      <c r="V49" s="1357">
        <f t="shared" ref="V49" si="204">IFERROR(V48/$R48,0)</f>
        <v>0.20689655172413793</v>
      </c>
      <c r="W49" s="1357">
        <f t="shared" ref="W49" si="205">IFERROR(W48/$R48,0)</f>
        <v>0.10344827586206896</v>
      </c>
      <c r="X49" s="1358">
        <f t="shared" ref="X49" si="206">IFERROR(X48/$R48,0)</f>
        <v>0</v>
      </c>
      <c r="Y49" s="1359">
        <f t="shared" ref="Y49" si="207">IFERROR(Y48/$R48,0)</f>
        <v>0.31034482758620691</v>
      </c>
      <c r="Z49" s="1360">
        <f t="shared" ref="Z49" si="208">IFERROR(Z48/$R48,0)</f>
        <v>0</v>
      </c>
      <c r="AA49" s="1360">
        <f>IFERROR(AA48/$R48,0)</f>
        <v>3.4482758620689655E-2</v>
      </c>
      <c r="AB49" s="44"/>
      <c r="AC49" s="332"/>
    </row>
    <row r="50" spans="1:29" ht="15" customHeight="1" thickBot="1" x14ac:dyDescent="0.25">
      <c r="A50" s="332"/>
      <c r="B50" s="44"/>
      <c r="C50" s="1853"/>
      <c r="D50" s="2119"/>
      <c r="E50" s="1375"/>
      <c r="F50" s="619"/>
      <c r="G50" s="620">
        <f>G48/F48</f>
        <v>0.125</v>
      </c>
      <c r="H50" s="620">
        <f>H48/F48</f>
        <v>0.375</v>
      </c>
      <c r="I50" s="620">
        <f>I48/F48</f>
        <v>0.3</v>
      </c>
      <c r="J50" s="620">
        <f>J48/F48</f>
        <v>0.17499999999999999</v>
      </c>
      <c r="K50" s="621">
        <f>K48/F48</f>
        <v>2.5000000000000001E-2</v>
      </c>
      <c r="L50" s="622">
        <f>L48/F48</f>
        <v>0.5</v>
      </c>
      <c r="M50" s="623"/>
      <c r="N50" s="623"/>
      <c r="O50" s="1353"/>
      <c r="P50" s="2126"/>
      <c r="Q50" s="2145"/>
      <c r="R50" s="1375"/>
      <c r="S50" s="619"/>
      <c r="T50" s="620">
        <f>IFERROR(T48/$S48,0)</f>
        <v>0.21428571428571427</v>
      </c>
      <c r="U50" s="620">
        <f t="shared" ref="U50:Y50" si="209">IFERROR(U48/$S48,0)</f>
        <v>0.4642857142857143</v>
      </c>
      <c r="V50" s="620">
        <f t="shared" si="209"/>
        <v>0.21428571428571427</v>
      </c>
      <c r="W50" s="620">
        <f t="shared" si="209"/>
        <v>0.10714285714285714</v>
      </c>
      <c r="X50" s="621">
        <f t="shared" si="209"/>
        <v>0</v>
      </c>
      <c r="Y50" s="622">
        <f t="shared" si="209"/>
        <v>0.32142857142857145</v>
      </c>
      <c r="Z50" s="623"/>
      <c r="AA50" s="623"/>
      <c r="AB50" s="44"/>
      <c r="AC50" s="332"/>
    </row>
    <row r="51" spans="1:29" ht="15" customHeight="1" thickTop="1" x14ac:dyDescent="0.2">
      <c r="A51" s="332"/>
      <c r="C51" s="1853"/>
      <c r="D51" s="830" t="s">
        <v>182</v>
      </c>
      <c r="E51" s="940">
        <f>E36+E39+E42+E45</f>
        <v>266</v>
      </c>
      <c r="F51" s="1365">
        <f t="shared" ref="F51:M51" si="210">F36+F39+F42+F45</f>
        <v>241</v>
      </c>
      <c r="G51" s="1366">
        <f t="shared" si="210"/>
        <v>113</v>
      </c>
      <c r="H51" s="1366">
        <f t="shared" si="210"/>
        <v>65</v>
      </c>
      <c r="I51" s="1366">
        <f t="shared" si="210"/>
        <v>43</v>
      </c>
      <c r="J51" s="1366">
        <f t="shared" si="210"/>
        <v>12</v>
      </c>
      <c r="K51" s="1367">
        <f t="shared" si="210"/>
        <v>8</v>
      </c>
      <c r="L51" s="1368">
        <f t="shared" si="210"/>
        <v>63</v>
      </c>
      <c r="M51" s="1369">
        <f t="shared" si="210"/>
        <v>19</v>
      </c>
      <c r="N51" s="1369">
        <f>N36+N39+N42+N45</f>
        <v>6</v>
      </c>
      <c r="O51" s="1353"/>
      <c r="P51" s="2126"/>
      <c r="Q51" s="1376" t="s">
        <v>182</v>
      </c>
      <c r="R51" s="940">
        <f>R36+R39+R42+R45</f>
        <v>227</v>
      </c>
      <c r="S51" s="1365">
        <f t="shared" ref="S51:Z51" si="211">S36+S39+S42+S45</f>
        <v>150</v>
      </c>
      <c r="T51" s="1366">
        <f t="shared" si="211"/>
        <v>72</v>
      </c>
      <c r="U51" s="1366">
        <f t="shared" si="211"/>
        <v>50</v>
      </c>
      <c r="V51" s="1366">
        <f t="shared" si="211"/>
        <v>18</v>
      </c>
      <c r="W51" s="1366">
        <f t="shared" si="211"/>
        <v>7</v>
      </c>
      <c r="X51" s="1367">
        <f t="shared" si="211"/>
        <v>3</v>
      </c>
      <c r="Y51" s="1368">
        <f t="shared" si="211"/>
        <v>28</v>
      </c>
      <c r="Z51" s="1369">
        <f t="shared" si="211"/>
        <v>52</v>
      </c>
      <c r="AA51" s="1369">
        <f>AA36+AA39+AA42+AA45</f>
        <v>25</v>
      </c>
      <c r="AC51" s="332"/>
    </row>
    <row r="52" spans="1:29" ht="15" customHeight="1" x14ac:dyDescent="0.2">
      <c r="A52" s="332"/>
      <c r="B52" s="44"/>
      <c r="C52" s="1853"/>
      <c r="D52" s="773" t="s">
        <v>183</v>
      </c>
      <c r="E52" s="1324"/>
      <c r="F52" s="1356">
        <f>IFERROR(F51/$E51,0)</f>
        <v>0.90601503759398494</v>
      </c>
      <c r="G52" s="1357">
        <f t="shared" ref="G52" si="212">IFERROR(G51/$E51,0)</f>
        <v>0.42481203007518797</v>
      </c>
      <c r="H52" s="1357">
        <f t="shared" ref="H52" si="213">IFERROR(H51/$E51,0)</f>
        <v>0.24436090225563908</v>
      </c>
      <c r="I52" s="1357">
        <f t="shared" ref="I52" si="214">IFERROR(I51/$E51,0)</f>
        <v>0.16165413533834586</v>
      </c>
      <c r="J52" s="1357">
        <f t="shared" ref="J52" si="215">IFERROR(J51/$E51,0)</f>
        <v>4.5112781954887216E-2</v>
      </c>
      <c r="K52" s="1358">
        <f t="shared" ref="K52" si="216">IFERROR(K51/$E51,0)</f>
        <v>3.007518796992481E-2</v>
      </c>
      <c r="L52" s="1359">
        <f t="shared" ref="L52" si="217">IFERROR(L51/$E51,0)</f>
        <v>0.23684210526315788</v>
      </c>
      <c r="M52" s="1360">
        <f t="shared" ref="M52" si="218">IFERROR(M51/$E51,0)</f>
        <v>7.1428571428571425E-2</v>
      </c>
      <c r="N52" s="1360">
        <f t="shared" ref="N52" si="219">IFERROR(N51/$E51,0)</f>
        <v>2.2556390977443608E-2</v>
      </c>
      <c r="O52" s="1353"/>
      <c r="P52" s="2126"/>
      <c r="Q52" s="1377" t="s">
        <v>183</v>
      </c>
      <c r="R52" s="1324"/>
      <c r="S52" s="1356">
        <f>IFERROR(S51/$R51,0)</f>
        <v>0.66079295154185025</v>
      </c>
      <c r="T52" s="1357">
        <f t="shared" ref="T52" si="220">IFERROR(T51/$R51,0)</f>
        <v>0.31718061674008813</v>
      </c>
      <c r="U52" s="1357">
        <f t="shared" ref="U52" si="221">IFERROR(U51/$R51,0)</f>
        <v>0.22026431718061673</v>
      </c>
      <c r="V52" s="1357">
        <f t="shared" ref="V52" si="222">IFERROR(V51/$R51,0)</f>
        <v>7.9295154185022032E-2</v>
      </c>
      <c r="W52" s="1357">
        <f t="shared" ref="W52" si="223">IFERROR(W51/$R51,0)</f>
        <v>3.0837004405286344E-2</v>
      </c>
      <c r="X52" s="1358">
        <f t="shared" ref="X52" si="224">IFERROR(X51/$R51,0)</f>
        <v>1.3215859030837005E-2</v>
      </c>
      <c r="Y52" s="1359">
        <f t="shared" ref="Y52" si="225">IFERROR(Y51/$R51,0)</f>
        <v>0.12334801762114538</v>
      </c>
      <c r="Z52" s="1360">
        <f t="shared" ref="Z52" si="226">IFERROR(Z51/$R51,0)</f>
        <v>0.22907488986784141</v>
      </c>
      <c r="AA52" s="1360">
        <f t="shared" ref="AA52" si="227">IFERROR(AA51/$R51,0)</f>
        <v>0.11013215859030837</v>
      </c>
      <c r="AB52" s="44"/>
      <c r="AC52" s="332"/>
    </row>
    <row r="53" spans="1:29" ht="15" customHeight="1" x14ac:dyDescent="0.2">
      <c r="A53" s="332"/>
      <c r="B53" s="44"/>
      <c r="C53" s="1853"/>
      <c r="D53" s="774"/>
      <c r="E53" s="1374"/>
      <c r="F53" s="624"/>
      <c r="G53" s="625">
        <f>G51/F51</f>
        <v>0.46887966804979253</v>
      </c>
      <c r="H53" s="625">
        <f>H51/F51</f>
        <v>0.26970954356846472</v>
      </c>
      <c r="I53" s="625">
        <f>I51/F51</f>
        <v>0.17842323651452283</v>
      </c>
      <c r="J53" s="625">
        <f>J51/F51</f>
        <v>4.9792531120331947E-2</v>
      </c>
      <c r="K53" s="626">
        <f>K51/F51</f>
        <v>3.3195020746887967E-2</v>
      </c>
      <c r="L53" s="627">
        <f>L51/F51</f>
        <v>0.26141078838174275</v>
      </c>
      <c r="M53" s="628"/>
      <c r="N53" s="628"/>
      <c r="O53" s="1353"/>
      <c r="P53" s="2126"/>
      <c r="Q53" s="1378"/>
      <c r="R53" s="1374"/>
      <c r="S53" s="624"/>
      <c r="T53" s="625">
        <f>IFERROR(T51/$S51,0)</f>
        <v>0.48</v>
      </c>
      <c r="U53" s="625">
        <f t="shared" ref="U53:Y53" si="228">IFERROR(U51/$S51,0)</f>
        <v>0.33333333333333331</v>
      </c>
      <c r="V53" s="625">
        <f t="shared" si="228"/>
        <v>0.12</v>
      </c>
      <c r="W53" s="625">
        <f t="shared" si="228"/>
        <v>4.6666666666666669E-2</v>
      </c>
      <c r="X53" s="626">
        <f t="shared" si="228"/>
        <v>0.02</v>
      </c>
      <c r="Y53" s="627">
        <f t="shared" si="228"/>
        <v>0.18666666666666668</v>
      </c>
      <c r="Z53" s="628"/>
      <c r="AA53" s="628"/>
      <c r="AB53" s="44"/>
      <c r="AC53" s="332"/>
    </row>
    <row r="54" spans="1:29" ht="15" customHeight="1" x14ac:dyDescent="0.2">
      <c r="A54" s="332"/>
      <c r="C54" s="1853"/>
      <c r="D54" s="837" t="s">
        <v>182</v>
      </c>
      <c r="E54" s="940">
        <f>E39+E42+E45+E48</f>
        <v>151</v>
      </c>
      <c r="F54" s="1365">
        <f t="shared" ref="F54:M54" si="229">F39+F42+F45+F48</f>
        <v>149</v>
      </c>
      <c r="G54" s="1366">
        <f t="shared" si="229"/>
        <v>52</v>
      </c>
      <c r="H54" s="1366">
        <f t="shared" si="229"/>
        <v>48</v>
      </c>
      <c r="I54" s="1366">
        <f t="shared" si="229"/>
        <v>32</v>
      </c>
      <c r="J54" s="1366">
        <f t="shared" si="229"/>
        <v>12</v>
      </c>
      <c r="K54" s="1367">
        <f t="shared" si="229"/>
        <v>5</v>
      </c>
      <c r="L54" s="1368">
        <f t="shared" si="229"/>
        <v>49</v>
      </c>
      <c r="M54" s="1369">
        <f t="shared" si="229"/>
        <v>2</v>
      </c>
      <c r="N54" s="1369">
        <f>N39+N42+N45+N48</f>
        <v>0</v>
      </c>
      <c r="O54" s="1353"/>
      <c r="P54" s="2126"/>
      <c r="Q54" s="1379" t="s">
        <v>182</v>
      </c>
      <c r="R54" s="940">
        <f>R39+R42+R45+R48</f>
        <v>127</v>
      </c>
      <c r="S54" s="1365">
        <f t="shared" ref="S54:Z54" si="230">S39+S42+S45+S48</f>
        <v>106</v>
      </c>
      <c r="T54" s="1366">
        <f t="shared" si="230"/>
        <v>43</v>
      </c>
      <c r="U54" s="1366">
        <f t="shared" si="230"/>
        <v>41</v>
      </c>
      <c r="V54" s="1366">
        <f t="shared" si="230"/>
        <v>16</v>
      </c>
      <c r="W54" s="1366">
        <f t="shared" si="230"/>
        <v>4</v>
      </c>
      <c r="X54" s="1367">
        <f t="shared" si="230"/>
        <v>2</v>
      </c>
      <c r="Y54" s="1368">
        <f t="shared" si="230"/>
        <v>22</v>
      </c>
      <c r="Z54" s="1369">
        <f t="shared" si="230"/>
        <v>14</v>
      </c>
      <c r="AA54" s="1369">
        <f>AA39+AA42+AA45+AA48</f>
        <v>7</v>
      </c>
      <c r="AC54" s="332"/>
    </row>
    <row r="55" spans="1:29" ht="15" customHeight="1" x14ac:dyDescent="0.2">
      <c r="A55" s="332"/>
      <c r="B55" s="44"/>
      <c r="C55" s="1853"/>
      <c r="D55" s="773" t="s">
        <v>184</v>
      </c>
      <c r="E55" s="1324"/>
      <c r="F55" s="1356">
        <f>IFERROR(F54/$E54,0)</f>
        <v>0.98675496688741726</v>
      </c>
      <c r="G55" s="1357">
        <f t="shared" ref="G55" si="231">IFERROR(G54/$E54,0)</f>
        <v>0.3443708609271523</v>
      </c>
      <c r="H55" s="1357">
        <f t="shared" ref="H55" si="232">IFERROR(H54/$E54,0)</f>
        <v>0.31788079470198677</v>
      </c>
      <c r="I55" s="1357">
        <f t="shared" ref="I55" si="233">IFERROR(I54/$E54,0)</f>
        <v>0.2119205298013245</v>
      </c>
      <c r="J55" s="1357">
        <f t="shared" ref="J55" si="234">IFERROR(J54/$E54,0)</f>
        <v>7.9470198675496692E-2</v>
      </c>
      <c r="K55" s="1358">
        <f t="shared" ref="K55" si="235">IFERROR(K54/$E54,0)</f>
        <v>3.3112582781456956E-2</v>
      </c>
      <c r="L55" s="1359">
        <f t="shared" ref="L55" si="236">IFERROR(L54/$E54,0)</f>
        <v>0.32450331125827814</v>
      </c>
      <c r="M55" s="1360">
        <f t="shared" ref="M55" si="237">IFERROR(M54/$E54,0)</f>
        <v>1.3245033112582781E-2</v>
      </c>
      <c r="N55" s="1360">
        <f t="shared" ref="N55" si="238">IFERROR(N54/$E54,0)</f>
        <v>0</v>
      </c>
      <c r="O55" s="1353"/>
      <c r="P55" s="2126"/>
      <c r="Q55" s="1377" t="s">
        <v>184</v>
      </c>
      <c r="R55" s="1324"/>
      <c r="S55" s="1356">
        <f>IFERROR(S54/$R54,0)</f>
        <v>0.83464566929133854</v>
      </c>
      <c r="T55" s="1357">
        <f t="shared" ref="T55" si="239">IFERROR(T54/$R54,0)</f>
        <v>0.33858267716535434</v>
      </c>
      <c r="U55" s="1357">
        <f t="shared" ref="U55" si="240">IFERROR(U54/$R54,0)</f>
        <v>0.32283464566929132</v>
      </c>
      <c r="V55" s="1357">
        <f t="shared" ref="V55" si="241">IFERROR(V54/$R54,0)</f>
        <v>0.12598425196850394</v>
      </c>
      <c r="W55" s="1357">
        <f t="shared" ref="W55" si="242">IFERROR(W54/$R54,0)</f>
        <v>3.1496062992125984E-2</v>
      </c>
      <c r="X55" s="1358">
        <f t="shared" ref="X55" si="243">IFERROR(X54/$R54,0)</f>
        <v>1.5748031496062992E-2</v>
      </c>
      <c r="Y55" s="1359">
        <f t="shared" ref="Y55" si="244">IFERROR(Y54/$R54,0)</f>
        <v>0.17322834645669291</v>
      </c>
      <c r="Z55" s="1360">
        <f t="shared" ref="Z55" si="245">IFERROR(Z54/$R54,0)</f>
        <v>0.11023622047244094</v>
      </c>
      <c r="AA55" s="1360">
        <f t="shared" ref="AA55" si="246">IFERROR(AA54/$R54,0)</f>
        <v>5.5118110236220472E-2</v>
      </c>
      <c r="AB55" s="44"/>
      <c r="AC55" s="332"/>
    </row>
    <row r="56" spans="1:29" ht="15" customHeight="1" thickBot="1" x14ac:dyDescent="0.25">
      <c r="A56" s="332"/>
      <c r="B56" s="44"/>
      <c r="C56" s="1859"/>
      <c r="D56" s="774"/>
      <c r="E56" s="1374"/>
      <c r="F56" s="629"/>
      <c r="G56" s="630">
        <f>G54/F54</f>
        <v>0.34899328859060402</v>
      </c>
      <c r="H56" s="630">
        <f>H54/F54</f>
        <v>0.32214765100671139</v>
      </c>
      <c r="I56" s="630">
        <f>I54/F54</f>
        <v>0.21476510067114093</v>
      </c>
      <c r="J56" s="630">
        <f>J54/F54</f>
        <v>8.0536912751677847E-2</v>
      </c>
      <c r="K56" s="631">
        <f>K54/F54</f>
        <v>3.3557046979865772E-2</v>
      </c>
      <c r="L56" s="632">
        <f>L54/F54</f>
        <v>0.32885906040268459</v>
      </c>
      <c r="M56" s="633"/>
      <c r="N56" s="633"/>
      <c r="O56" s="1353"/>
      <c r="P56" s="2127"/>
      <c r="Q56" s="1378"/>
      <c r="R56" s="1374"/>
      <c r="S56" s="629"/>
      <c r="T56" s="630">
        <f>IFERROR(T54/$S54,0)</f>
        <v>0.40566037735849059</v>
      </c>
      <c r="U56" s="630">
        <f t="shared" ref="U56:Y56" si="247">IFERROR(U54/$S54,0)</f>
        <v>0.3867924528301887</v>
      </c>
      <c r="V56" s="630">
        <f t="shared" si="247"/>
        <v>0.15094339622641509</v>
      </c>
      <c r="W56" s="630">
        <f t="shared" si="247"/>
        <v>3.7735849056603772E-2</v>
      </c>
      <c r="X56" s="631">
        <f t="shared" si="247"/>
        <v>1.8867924528301886E-2</v>
      </c>
      <c r="Y56" s="632">
        <f t="shared" si="247"/>
        <v>0.20754716981132076</v>
      </c>
      <c r="Z56" s="633"/>
      <c r="AA56" s="633"/>
      <c r="AB56" s="44"/>
      <c r="AC56" s="332"/>
    </row>
    <row r="57" spans="1:29" ht="6.75" customHeight="1" x14ac:dyDescent="0.2">
      <c r="D57" s="15"/>
      <c r="E57" s="16"/>
      <c r="F57" s="12"/>
      <c r="G57" s="12"/>
      <c r="H57" s="12"/>
      <c r="I57" s="12"/>
      <c r="J57" s="12"/>
      <c r="K57" s="12"/>
      <c r="L57" s="12"/>
      <c r="M57" s="12"/>
      <c r="N57" s="12"/>
      <c r="Q57" s="15"/>
      <c r="R57" s="16"/>
      <c r="S57" s="12"/>
      <c r="T57" s="12"/>
      <c r="U57" s="12"/>
      <c r="V57" s="12"/>
      <c r="W57" s="12"/>
      <c r="X57" s="12"/>
      <c r="Y57" s="12"/>
      <c r="Z57" s="12"/>
      <c r="AA57" s="12"/>
    </row>
    <row r="59" spans="1:29" x14ac:dyDescent="0.2">
      <c r="C59" s="44"/>
      <c r="F59" s="86"/>
      <c r="G59" s="86"/>
      <c r="H59" s="86"/>
      <c r="I59" s="86"/>
      <c r="J59" s="86"/>
      <c r="K59" s="86"/>
      <c r="L59" s="86"/>
      <c r="M59" s="86"/>
      <c r="N59" s="86"/>
      <c r="S59" s="86"/>
      <c r="T59" s="86"/>
      <c r="U59" s="86"/>
      <c r="V59" s="86"/>
      <c r="W59" s="86"/>
      <c r="X59" s="86"/>
      <c r="Y59" s="86"/>
      <c r="Z59" s="86"/>
      <c r="AA59" s="86"/>
    </row>
    <row r="60" spans="1:29" x14ac:dyDescent="0.2">
      <c r="C60" s="44"/>
      <c r="F60" s="86"/>
      <c r="G60" s="86"/>
      <c r="H60" s="86"/>
      <c r="I60" s="86"/>
      <c r="J60" s="86"/>
      <c r="K60" s="86"/>
      <c r="L60" s="86"/>
      <c r="M60" s="86"/>
      <c r="N60" s="86"/>
      <c r="S60" s="86"/>
      <c r="T60" s="86"/>
      <c r="U60" s="86"/>
      <c r="V60" s="86"/>
      <c r="W60" s="86"/>
      <c r="X60" s="86"/>
      <c r="Y60" s="86"/>
      <c r="Z60" s="86"/>
      <c r="AA60" s="86"/>
    </row>
    <row r="61" spans="1:29" x14ac:dyDescent="0.2">
      <c r="C61" s="19"/>
      <c r="F61" s="86"/>
      <c r="G61" s="86"/>
      <c r="H61" s="86"/>
      <c r="I61" s="86"/>
      <c r="J61" s="86"/>
      <c r="K61" s="86"/>
      <c r="L61" s="86"/>
      <c r="M61" s="86"/>
      <c r="N61" s="86"/>
      <c r="S61" s="86"/>
      <c r="T61" s="86"/>
      <c r="U61" s="86"/>
      <c r="V61" s="86"/>
      <c r="W61" s="86"/>
      <c r="X61" s="86"/>
      <c r="Y61" s="86"/>
      <c r="Z61" s="86"/>
      <c r="AA61" s="86"/>
    </row>
    <row r="62" spans="1:29" x14ac:dyDescent="0.2">
      <c r="E62" s="88"/>
      <c r="F62" s="88"/>
      <c r="G62" s="88"/>
      <c r="H62" s="88"/>
      <c r="I62" s="88"/>
      <c r="J62" s="88"/>
      <c r="K62" s="88"/>
      <c r="L62" s="88"/>
      <c r="M62" s="88"/>
      <c r="N62" s="88"/>
      <c r="O62" s="88"/>
      <c r="R62" s="88"/>
      <c r="S62" s="88"/>
      <c r="T62" s="88"/>
      <c r="U62" s="88"/>
      <c r="V62" s="88"/>
      <c r="W62" s="88"/>
      <c r="X62" s="88"/>
      <c r="Y62" s="88"/>
      <c r="Z62" s="88"/>
      <c r="AA62" s="88"/>
    </row>
    <row r="63" spans="1:29" x14ac:dyDescent="0.2">
      <c r="E63" s="7"/>
      <c r="F63" s="7"/>
      <c r="G63" s="7"/>
      <c r="H63" s="7"/>
      <c r="I63" s="7"/>
      <c r="J63" s="7"/>
      <c r="K63" s="7"/>
      <c r="L63" s="7"/>
      <c r="M63" s="7"/>
      <c r="N63" s="7"/>
      <c r="O63" s="7"/>
      <c r="R63" s="7"/>
      <c r="S63" s="7"/>
      <c r="T63" s="7"/>
      <c r="U63" s="7"/>
      <c r="V63" s="7"/>
      <c r="W63" s="7"/>
      <c r="X63" s="7"/>
      <c r="Y63" s="7"/>
      <c r="Z63" s="7"/>
      <c r="AA63" s="7"/>
    </row>
    <row r="65" spans="3:27" x14ac:dyDescent="0.2">
      <c r="C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row>
    <row r="66" spans="3:27" x14ac:dyDescent="0.2">
      <c r="E66" s="332"/>
      <c r="F66" s="332"/>
      <c r="G66" s="332"/>
      <c r="H66" s="332"/>
      <c r="I66" s="332"/>
      <c r="J66" s="332"/>
      <c r="K66" s="332"/>
      <c r="L66" s="332"/>
      <c r="M66" s="332"/>
      <c r="N66" s="332"/>
      <c r="O66" s="332"/>
      <c r="P66" s="332"/>
      <c r="Q66" s="332"/>
      <c r="R66" s="332"/>
      <c r="S66" s="332"/>
      <c r="T66" s="332"/>
      <c r="U66" s="332"/>
      <c r="V66" s="332"/>
      <c r="W66" s="332"/>
      <c r="X66" s="332"/>
      <c r="Y66" s="332"/>
      <c r="Z66" s="332"/>
      <c r="AA66" s="332"/>
    </row>
    <row r="67" spans="3:27" x14ac:dyDescent="0.2">
      <c r="E67" s="332"/>
      <c r="F67" s="332"/>
      <c r="G67" s="332"/>
      <c r="H67" s="332"/>
      <c r="I67" s="332"/>
      <c r="J67" s="332"/>
      <c r="K67" s="332"/>
      <c r="L67" s="332"/>
      <c r="M67" s="332"/>
      <c r="N67" s="332"/>
      <c r="O67" s="332"/>
      <c r="P67" s="332"/>
      <c r="Q67" s="332"/>
      <c r="R67" s="332"/>
      <c r="S67" s="332"/>
      <c r="T67" s="332"/>
      <c r="U67" s="332"/>
      <c r="V67" s="332"/>
      <c r="W67" s="332"/>
      <c r="X67" s="332"/>
      <c r="Y67" s="332"/>
      <c r="Z67" s="332"/>
      <c r="AA67" s="332"/>
    </row>
    <row r="68" spans="3:27" x14ac:dyDescent="0.2">
      <c r="E68" s="332"/>
      <c r="F68" s="332"/>
      <c r="G68" s="332"/>
      <c r="H68" s="332"/>
      <c r="I68" s="332"/>
      <c r="J68" s="332"/>
      <c r="K68" s="332"/>
      <c r="L68" s="332"/>
      <c r="M68" s="332"/>
      <c r="N68" s="332"/>
      <c r="O68" s="332"/>
      <c r="P68" s="332"/>
      <c r="Q68" s="332"/>
      <c r="R68" s="332"/>
      <c r="S68" s="332"/>
      <c r="T68" s="332"/>
      <c r="U68" s="332"/>
      <c r="V68" s="332"/>
      <c r="W68" s="332"/>
      <c r="X68" s="332"/>
      <c r="Y68" s="332"/>
      <c r="Z68" s="332"/>
      <c r="AA68" s="332"/>
    </row>
    <row r="69" spans="3:27" x14ac:dyDescent="0.2">
      <c r="E69" s="332"/>
      <c r="F69" s="332"/>
      <c r="G69" s="332"/>
      <c r="H69" s="332"/>
      <c r="I69" s="332"/>
      <c r="J69" s="332"/>
      <c r="K69" s="332"/>
      <c r="L69" s="332"/>
      <c r="M69" s="332"/>
      <c r="N69" s="332"/>
      <c r="O69" s="332"/>
      <c r="P69" s="332"/>
      <c r="Q69" s="332"/>
      <c r="R69" s="332"/>
      <c r="S69" s="332"/>
      <c r="T69" s="332"/>
      <c r="U69" s="332"/>
      <c r="V69" s="332"/>
      <c r="W69" s="332"/>
      <c r="X69" s="332"/>
      <c r="Y69" s="332"/>
      <c r="Z69" s="332"/>
      <c r="AA69" s="332"/>
    </row>
    <row r="70" spans="3:27" x14ac:dyDescent="0.2">
      <c r="E70" s="332"/>
      <c r="F70" s="332"/>
      <c r="G70" s="332"/>
      <c r="H70" s="332"/>
      <c r="I70" s="332"/>
      <c r="J70" s="332"/>
      <c r="K70" s="332"/>
      <c r="L70" s="332"/>
      <c r="M70" s="332"/>
      <c r="N70" s="332"/>
      <c r="O70" s="332"/>
      <c r="P70" s="332"/>
      <c r="Q70" s="332"/>
      <c r="R70" s="332"/>
      <c r="S70" s="332"/>
      <c r="T70" s="332"/>
      <c r="U70" s="332"/>
      <c r="V70" s="332"/>
      <c r="W70" s="332"/>
      <c r="X70" s="332"/>
      <c r="Y70" s="332"/>
      <c r="Z70" s="332"/>
      <c r="AA70" s="332"/>
    </row>
  </sheetData>
  <mergeCells count="44">
    <mergeCell ref="Q42:Q44"/>
    <mergeCell ref="Q45:Q47"/>
    <mergeCell ref="Q48:Q50"/>
    <mergeCell ref="Q27:Q29"/>
    <mergeCell ref="Z9:Z11"/>
    <mergeCell ref="AA9:AA11"/>
    <mergeCell ref="Q15:Q17"/>
    <mergeCell ref="Q18:Q20"/>
    <mergeCell ref="T10:T11"/>
    <mergeCell ref="Y10:Y11"/>
    <mergeCell ref="P12:Q14"/>
    <mergeCell ref="P15:P32"/>
    <mergeCell ref="Q21:Q23"/>
    <mergeCell ref="U10:U11"/>
    <mergeCell ref="Q24:Q26"/>
    <mergeCell ref="N9:N11"/>
    <mergeCell ref="R9:R11"/>
    <mergeCell ref="S9:S11"/>
    <mergeCell ref="D48:D50"/>
    <mergeCell ref="D33:D35"/>
    <mergeCell ref="D36:D38"/>
    <mergeCell ref="D18:D20"/>
    <mergeCell ref="D21:D23"/>
    <mergeCell ref="D30:D32"/>
    <mergeCell ref="Q30:Q32"/>
    <mergeCell ref="M9:M11"/>
    <mergeCell ref="P33:P56"/>
    <mergeCell ref="Q33:Q35"/>
    <mergeCell ref="Q36:Q38"/>
    <mergeCell ref="Q39:Q41"/>
    <mergeCell ref="E9:E11"/>
    <mergeCell ref="L10:L11"/>
    <mergeCell ref="F9:F11"/>
    <mergeCell ref="G10:G11"/>
    <mergeCell ref="C12:D14"/>
    <mergeCell ref="H10:H11"/>
    <mergeCell ref="C15:C32"/>
    <mergeCell ref="C33:C56"/>
    <mergeCell ref="D42:D44"/>
    <mergeCell ref="D45:D47"/>
    <mergeCell ref="D15:D17"/>
    <mergeCell ref="D39:D41"/>
    <mergeCell ref="D24:D26"/>
    <mergeCell ref="D27:D29"/>
  </mergeCells>
  <phoneticPr fontId="2"/>
  <pageMargins left="1.299212598425197" right="0.6692913385826772" top="0.74803149606299213" bottom="0.35433070866141736" header="0.19685039370078741" footer="0.19685039370078741"/>
  <pageSetup paperSize="9" scale="90" firstPageNumber="26" orientation="portrait" r:id="rId1"/>
  <headerFooter alignWithMargins="0"/>
  <colBreaks count="1" manualBreakCount="1">
    <brk id="14" min="1" max="5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00B0F0"/>
  </sheetPr>
  <dimension ref="B2:AI77"/>
  <sheetViews>
    <sheetView view="pageBreakPreview" zoomScale="80" zoomScaleNormal="100" zoomScaleSheetLayoutView="80" workbookViewId="0"/>
  </sheetViews>
  <sheetFormatPr defaultColWidth="9" defaultRowHeight="23.4" x14ac:dyDescent="0.3"/>
  <cols>
    <col min="1" max="1" width="4.6640625" style="1" customWidth="1"/>
    <col min="2" max="2" width="4" style="1" customWidth="1"/>
    <col min="3" max="3" width="4.6640625" style="1" customWidth="1"/>
    <col min="4" max="4" width="19.33203125" style="1" customWidth="1"/>
    <col min="5" max="6" width="9.6640625" style="1" customWidth="1"/>
    <col min="7" max="10" width="9" style="1"/>
    <col min="11" max="11" width="9" style="1" customWidth="1"/>
    <col min="12" max="13" width="9" style="19"/>
    <col min="14" max="14" width="9" style="19" customWidth="1"/>
    <col min="15" max="16" width="9" style="19"/>
    <col min="17" max="17" width="9" style="19" customWidth="1"/>
    <col min="18" max="19" width="9" style="19"/>
    <col min="20" max="24" width="9" style="1"/>
    <col min="25" max="26" width="9" style="19"/>
    <col min="27" max="27" width="9" style="1"/>
    <col min="28" max="29" width="9" style="19"/>
    <col min="30" max="30" width="9" style="1"/>
    <col min="31" max="31" width="6" style="1" customWidth="1"/>
    <col min="32" max="32" width="9" style="1"/>
    <col min="33" max="33" width="9" style="635"/>
    <col min="34" max="34" width="9" style="1"/>
    <col min="35" max="35" width="9" style="941"/>
    <col min="36" max="16384" width="9" style="1"/>
  </cols>
  <sheetData>
    <row r="2" spans="2:31" x14ac:dyDescent="0.3">
      <c r="B2" s="26" t="s">
        <v>952</v>
      </c>
    </row>
    <row r="4" spans="2:31" x14ac:dyDescent="0.3">
      <c r="W4" s="287" t="s">
        <v>367</v>
      </c>
    </row>
    <row r="5" spans="2:31" x14ac:dyDescent="0.3">
      <c r="W5" s="287" t="s">
        <v>368</v>
      </c>
    </row>
    <row r="6" spans="2:31" ht="13.5" customHeight="1" thickBot="1" x14ac:dyDescent="0.35">
      <c r="AA6" s="2"/>
      <c r="AD6" s="2" t="s">
        <v>242</v>
      </c>
    </row>
    <row r="7" spans="2:31" ht="23.1" customHeight="1" x14ac:dyDescent="0.3">
      <c r="C7" s="245"/>
      <c r="D7" s="246"/>
      <c r="E7" s="2156" t="s">
        <v>369</v>
      </c>
      <c r="F7" s="2196" t="s">
        <v>370</v>
      </c>
      <c r="G7" s="2148" t="s">
        <v>371</v>
      </c>
      <c r="H7" s="2149"/>
      <c r="I7" s="2149"/>
      <c r="J7" s="2149"/>
      <c r="K7" s="2149"/>
      <c r="L7" s="2149"/>
      <c r="M7" s="2149"/>
      <c r="N7" s="2149"/>
      <c r="O7" s="2149"/>
      <c r="P7" s="2149"/>
      <c r="Q7" s="2149"/>
      <c r="R7" s="2150"/>
      <c r="S7" s="2148" t="s">
        <v>372</v>
      </c>
      <c r="T7" s="2149"/>
      <c r="U7" s="2149"/>
      <c r="V7" s="2149"/>
      <c r="W7" s="2149"/>
      <c r="X7" s="2149"/>
      <c r="Y7" s="2149"/>
      <c r="Z7" s="2149"/>
      <c r="AA7" s="2149"/>
      <c r="AB7" s="2149"/>
      <c r="AC7" s="2149"/>
      <c r="AD7" s="2150"/>
      <c r="AE7" s="19"/>
    </row>
    <row r="8" spans="2:31" ht="23.1" customHeight="1" x14ac:dyDescent="0.3">
      <c r="C8" s="247"/>
      <c r="D8" s="248"/>
      <c r="E8" s="2155"/>
      <c r="F8" s="2197"/>
      <c r="G8" s="2162" t="s">
        <v>373</v>
      </c>
      <c r="H8" s="2163"/>
      <c r="I8" s="2164"/>
      <c r="J8" s="2160" t="s">
        <v>374</v>
      </c>
      <c r="K8" s="2160"/>
      <c r="L8" s="2160"/>
      <c r="M8" s="2174" t="s">
        <v>375</v>
      </c>
      <c r="N8" s="2146"/>
      <c r="O8" s="2175"/>
      <c r="P8" s="2146" t="s">
        <v>377</v>
      </c>
      <c r="Q8" s="2146"/>
      <c r="R8" s="2147"/>
      <c r="S8" s="2171" t="s">
        <v>376</v>
      </c>
      <c r="T8" s="2172"/>
      <c r="U8" s="2173"/>
      <c r="V8" s="2160" t="s">
        <v>374</v>
      </c>
      <c r="W8" s="2160"/>
      <c r="X8" s="2160"/>
      <c r="Y8" s="2174" t="s">
        <v>375</v>
      </c>
      <c r="Z8" s="2146"/>
      <c r="AA8" s="2175"/>
      <c r="AB8" s="2146" t="s">
        <v>377</v>
      </c>
      <c r="AC8" s="2146"/>
      <c r="AD8" s="2147"/>
      <c r="AE8" s="19"/>
    </row>
    <row r="9" spans="2:31" ht="23.1" customHeight="1" x14ac:dyDescent="0.3">
      <c r="C9" s="249"/>
      <c r="D9" s="250"/>
      <c r="E9" s="2191"/>
      <c r="F9" s="2198"/>
      <c r="G9" s="251" t="s">
        <v>378</v>
      </c>
      <c r="H9" s="598" t="s">
        <v>379</v>
      </c>
      <c r="I9" s="598" t="s">
        <v>250</v>
      </c>
      <c r="J9" s="598" t="s">
        <v>378</v>
      </c>
      <c r="K9" s="598" t="s">
        <v>379</v>
      </c>
      <c r="L9" s="598" t="s">
        <v>250</v>
      </c>
      <c r="M9" s="598" t="s">
        <v>378</v>
      </c>
      <c r="N9" s="598" t="s">
        <v>379</v>
      </c>
      <c r="O9" s="598" t="s">
        <v>250</v>
      </c>
      <c r="P9" s="1113" t="s">
        <v>378</v>
      </c>
      <c r="Q9" s="598" t="s">
        <v>379</v>
      </c>
      <c r="R9" s="252" t="s">
        <v>250</v>
      </c>
      <c r="S9" s="251" t="s">
        <v>378</v>
      </c>
      <c r="T9" s="598" t="s">
        <v>379</v>
      </c>
      <c r="U9" s="598" t="s">
        <v>250</v>
      </c>
      <c r="V9" s="598" t="s">
        <v>378</v>
      </c>
      <c r="W9" s="598" t="s">
        <v>379</v>
      </c>
      <c r="X9" s="598" t="s">
        <v>250</v>
      </c>
      <c r="Y9" s="598" t="s">
        <v>378</v>
      </c>
      <c r="Z9" s="598" t="s">
        <v>379</v>
      </c>
      <c r="AA9" s="598" t="s">
        <v>250</v>
      </c>
      <c r="AB9" s="1113" t="s">
        <v>378</v>
      </c>
      <c r="AC9" s="598" t="s">
        <v>379</v>
      </c>
      <c r="AD9" s="252" t="s">
        <v>250</v>
      </c>
      <c r="AE9" s="19"/>
    </row>
    <row r="10" spans="2:31" ht="23.1" customHeight="1" x14ac:dyDescent="0.3">
      <c r="C10" s="2151" t="s">
        <v>250</v>
      </c>
      <c r="D10" s="2152"/>
      <c r="E10" s="2192">
        <f>SUM(E12:E23)</f>
        <v>370</v>
      </c>
      <c r="F10" s="2199">
        <f>F12+F14+F16+F18+F20+F22</f>
        <v>299</v>
      </c>
      <c r="G10" s="2159">
        <f>G12+G14+G16+G18+G20+G22</f>
        <v>607</v>
      </c>
      <c r="H10" s="2165">
        <f t="shared" ref="H10:AA10" si="0">H12+H14+H16+H18+H20+H22</f>
        <v>21</v>
      </c>
      <c r="I10" s="2167">
        <f>I12+I14+I16+I18+I20+I22</f>
        <v>628</v>
      </c>
      <c r="J10" s="1380">
        <f t="shared" si="0"/>
        <v>357</v>
      </c>
      <c r="K10" s="1380">
        <f t="shared" si="0"/>
        <v>3</v>
      </c>
      <c r="L10" s="1380">
        <f t="shared" si="0"/>
        <v>360</v>
      </c>
      <c r="M10" s="1380">
        <f t="shared" ref="M10:R10" si="1">M12+M14+M16+M18+M20+M22</f>
        <v>389</v>
      </c>
      <c r="N10" s="1380">
        <f t="shared" si="1"/>
        <v>5</v>
      </c>
      <c r="O10" s="1380">
        <f t="shared" si="1"/>
        <v>394</v>
      </c>
      <c r="P10" s="1381">
        <f t="shared" si="1"/>
        <v>317</v>
      </c>
      <c r="Q10" s="1380">
        <f t="shared" si="1"/>
        <v>1</v>
      </c>
      <c r="R10" s="1382">
        <f t="shared" si="1"/>
        <v>318</v>
      </c>
      <c r="S10" s="2159">
        <f t="shared" si="0"/>
        <v>445</v>
      </c>
      <c r="T10" s="2165">
        <f t="shared" si="0"/>
        <v>55</v>
      </c>
      <c r="U10" s="2165">
        <f t="shared" si="0"/>
        <v>500</v>
      </c>
      <c r="V10" s="1380">
        <f>V12+V14+V16+V18+V20+V22</f>
        <v>427</v>
      </c>
      <c r="W10" s="1380">
        <f>W12+W14+W16+W18+W20+W22</f>
        <v>53</v>
      </c>
      <c r="X10" s="1380">
        <f>X12+X14+X16+X18+X20+X22</f>
        <v>480</v>
      </c>
      <c r="Y10" s="1380">
        <f>Y12+Y14+Y16+Y18+Y20+Y22</f>
        <v>65</v>
      </c>
      <c r="Z10" s="1380">
        <f t="shared" si="0"/>
        <v>22</v>
      </c>
      <c r="AA10" s="1380">
        <f t="shared" si="0"/>
        <v>87</v>
      </c>
      <c r="AB10" s="1381">
        <f>AB12+AB14+AB16+AB18+AB20+AB22</f>
        <v>209</v>
      </c>
      <c r="AC10" s="1380">
        <f t="shared" ref="AC10:AD10" si="2">AC12+AC14+AC16+AC18+AC20+AC22</f>
        <v>35</v>
      </c>
      <c r="AD10" s="1382">
        <f t="shared" si="2"/>
        <v>244</v>
      </c>
      <c r="AE10" s="19"/>
    </row>
    <row r="11" spans="2:31" ht="23.1" customHeight="1" thickBot="1" x14ac:dyDescent="0.35">
      <c r="C11" s="2153"/>
      <c r="D11" s="2154"/>
      <c r="E11" s="2193"/>
      <c r="F11" s="2200"/>
      <c r="G11" s="2161"/>
      <c r="H11" s="2166"/>
      <c r="I11" s="2168"/>
      <c r="J11" s="636">
        <f>J10/G10</f>
        <v>0.58813838550247122</v>
      </c>
      <c r="K11" s="636">
        <f>K10/H10</f>
        <v>0.14285714285714285</v>
      </c>
      <c r="L11" s="636">
        <f>L10/I10</f>
        <v>0.57324840764331209</v>
      </c>
      <c r="M11" s="636">
        <f>M10/G10</f>
        <v>0.64085667215815489</v>
      </c>
      <c r="N11" s="637">
        <f>N10/H10</f>
        <v>0.23809523809523808</v>
      </c>
      <c r="O11" s="636">
        <f>O10/I10</f>
        <v>0.62738853503184711</v>
      </c>
      <c r="P11" s="1125">
        <f>P10/G10</f>
        <v>0.52224052718286651</v>
      </c>
      <c r="Q11" s="637">
        <f>Q10/H10</f>
        <v>4.7619047619047616E-2</v>
      </c>
      <c r="R11" s="638">
        <f>R10/I10</f>
        <v>0.50636942675159236</v>
      </c>
      <c r="S11" s="2161"/>
      <c r="T11" s="2166"/>
      <c r="U11" s="2166"/>
      <c r="V11" s="636">
        <f>V10/S10</f>
        <v>0.95955056179775278</v>
      </c>
      <c r="W11" s="636">
        <f>W10/T10</f>
        <v>0.96363636363636362</v>
      </c>
      <c r="X11" s="636">
        <f>X10/U10</f>
        <v>0.96</v>
      </c>
      <c r="Y11" s="636">
        <f>Y10/S10</f>
        <v>0.14606741573033707</v>
      </c>
      <c r="Z11" s="636">
        <f>Z10/T10</f>
        <v>0.4</v>
      </c>
      <c r="AA11" s="636">
        <f>AA10/U10</f>
        <v>0.17399999999999999</v>
      </c>
      <c r="AB11" s="1125">
        <f>AB10/S10</f>
        <v>0.46966292134831461</v>
      </c>
      <c r="AC11" s="636">
        <f>AC10/T10</f>
        <v>0.63636363636363635</v>
      </c>
      <c r="AD11" s="638">
        <f>AD10/U10</f>
        <v>0.48799999999999999</v>
      </c>
      <c r="AE11" s="19"/>
    </row>
    <row r="12" spans="2:31" ht="23.1" customHeight="1" thickTop="1" x14ac:dyDescent="0.3">
      <c r="C12" s="2177" t="s">
        <v>281</v>
      </c>
      <c r="D12" s="2155" t="s">
        <v>252</v>
      </c>
      <c r="E12" s="2194">
        <f>表13!E15</f>
        <v>54</v>
      </c>
      <c r="F12" s="2201">
        <f>表13!R15</f>
        <v>20</v>
      </c>
      <c r="G12" s="2157">
        <v>32</v>
      </c>
      <c r="H12" s="2169">
        <v>1</v>
      </c>
      <c r="I12" s="2169">
        <f>G12+H12</f>
        <v>33</v>
      </c>
      <c r="J12" s="1383">
        <v>11</v>
      </c>
      <c r="K12" s="1384">
        <v>0</v>
      </c>
      <c r="L12" s="1385">
        <f>J12+K12</f>
        <v>11</v>
      </c>
      <c r="M12" s="1385">
        <v>17</v>
      </c>
      <c r="N12" s="1384">
        <v>0</v>
      </c>
      <c r="O12" s="1383">
        <f>M12+N12</f>
        <v>17</v>
      </c>
      <c r="P12" s="1386">
        <v>25</v>
      </c>
      <c r="Q12" s="1384">
        <v>0</v>
      </c>
      <c r="R12" s="1387">
        <f>P12+Q12</f>
        <v>25</v>
      </c>
      <c r="S12" s="2157">
        <v>8</v>
      </c>
      <c r="T12" s="2169">
        <v>1</v>
      </c>
      <c r="U12" s="2169">
        <f>S12+T12</f>
        <v>9</v>
      </c>
      <c r="V12" s="1383">
        <v>8</v>
      </c>
      <c r="W12" s="1383">
        <v>1</v>
      </c>
      <c r="X12" s="1385">
        <f>V12+W12</f>
        <v>9</v>
      </c>
      <c r="Y12" s="1385">
        <v>4</v>
      </c>
      <c r="Z12" s="1383">
        <v>0</v>
      </c>
      <c r="AA12" s="1383">
        <f>Y12+Z12</f>
        <v>4</v>
      </c>
      <c r="AB12" s="1386">
        <v>4</v>
      </c>
      <c r="AC12" s="1383">
        <v>0</v>
      </c>
      <c r="AD12" s="1387">
        <f>AB12+AC12</f>
        <v>4</v>
      </c>
      <c r="AE12" s="19"/>
    </row>
    <row r="13" spans="2:31" ht="23.1" customHeight="1" x14ac:dyDescent="0.3">
      <c r="C13" s="2178"/>
      <c r="D13" s="2155"/>
      <c r="E13" s="2185"/>
      <c r="F13" s="2183"/>
      <c r="G13" s="2158"/>
      <c r="H13" s="2170"/>
      <c r="I13" s="2170"/>
      <c r="J13" s="639">
        <f>J12/G12</f>
        <v>0.34375</v>
      </c>
      <c r="K13" s="640">
        <f>IFERROR(K12/H12,"-")</f>
        <v>0</v>
      </c>
      <c r="L13" s="639">
        <f>L12/I12</f>
        <v>0.33333333333333331</v>
      </c>
      <c r="M13" s="639">
        <f>M12/G12</f>
        <v>0.53125</v>
      </c>
      <c r="N13" s="640">
        <f>IFERROR(N12/H12,"-")</f>
        <v>0</v>
      </c>
      <c r="O13" s="639">
        <f>O12/I12</f>
        <v>0.51515151515151514</v>
      </c>
      <c r="P13" s="1126">
        <f>P12/G12</f>
        <v>0.78125</v>
      </c>
      <c r="Q13" s="640">
        <f>IFERROR(Q12/H12,"-")</f>
        <v>0</v>
      </c>
      <c r="R13" s="641">
        <f>R12/I12</f>
        <v>0.75757575757575757</v>
      </c>
      <c r="S13" s="2158"/>
      <c r="T13" s="2170"/>
      <c r="U13" s="2170"/>
      <c r="V13" s="639">
        <f>IFERROR(V12/S12,"-")</f>
        <v>1</v>
      </c>
      <c r="W13" s="640">
        <f>IFERROR(W12/T12,"-")</f>
        <v>1</v>
      </c>
      <c r="X13" s="639">
        <f>IFERROR(X12/U12,"-")</f>
        <v>1</v>
      </c>
      <c r="Y13" s="639">
        <f>IFERROR(Y12/S12,"-")</f>
        <v>0.5</v>
      </c>
      <c r="Z13" s="640">
        <f>IFERROR(Z12/T12,"-")</f>
        <v>0</v>
      </c>
      <c r="AA13" s="639">
        <f>IFERROR(AA12/U12,"-")</f>
        <v>0.44444444444444442</v>
      </c>
      <c r="AB13" s="1126">
        <f>IFERROR(AB12/S12,"-")</f>
        <v>0.5</v>
      </c>
      <c r="AC13" s="639">
        <f t="shared" ref="AC13:AD13" si="3">IFERROR(AC12/T12,"-")</f>
        <v>0</v>
      </c>
      <c r="AD13" s="641">
        <f t="shared" si="3"/>
        <v>0.44444444444444442</v>
      </c>
      <c r="AE13" s="19"/>
    </row>
    <row r="14" spans="2:31" ht="23.1" customHeight="1" x14ac:dyDescent="0.3">
      <c r="C14" s="2178"/>
      <c r="D14" s="2156" t="s">
        <v>253</v>
      </c>
      <c r="E14" s="2186">
        <f>表13!E18</f>
        <v>69</v>
      </c>
      <c r="F14" s="2182">
        <f>表13!R18</f>
        <v>55</v>
      </c>
      <c r="G14" s="2159">
        <v>396</v>
      </c>
      <c r="H14" s="2165">
        <v>1</v>
      </c>
      <c r="I14" s="2165">
        <f>G14+H14</f>
        <v>397</v>
      </c>
      <c r="J14" s="1380">
        <v>233</v>
      </c>
      <c r="K14" s="1384">
        <v>0</v>
      </c>
      <c r="L14" s="1380">
        <f>J14+K14</f>
        <v>233</v>
      </c>
      <c r="M14" s="1383">
        <v>287</v>
      </c>
      <c r="N14" s="1384">
        <v>0</v>
      </c>
      <c r="O14" s="1383">
        <f>M14+N14</f>
        <v>287</v>
      </c>
      <c r="P14" s="1388">
        <v>207</v>
      </c>
      <c r="Q14" s="1384">
        <v>0</v>
      </c>
      <c r="R14" s="1387">
        <f>P14+Q14</f>
        <v>207</v>
      </c>
      <c r="S14" s="2159">
        <v>110</v>
      </c>
      <c r="T14" s="2165">
        <v>7</v>
      </c>
      <c r="U14" s="2165">
        <f>S14+T14</f>
        <v>117</v>
      </c>
      <c r="V14" s="1383">
        <v>105</v>
      </c>
      <c r="W14" s="1383">
        <v>7</v>
      </c>
      <c r="X14" s="1383">
        <f>V14+W14</f>
        <v>112</v>
      </c>
      <c r="Y14" s="1380">
        <v>13</v>
      </c>
      <c r="Z14" s="1380">
        <v>5</v>
      </c>
      <c r="AA14" s="1380">
        <f>Y14+Z14</f>
        <v>18</v>
      </c>
      <c r="AB14" s="1381">
        <v>22</v>
      </c>
      <c r="AC14" s="1380">
        <v>0</v>
      </c>
      <c r="AD14" s="1382">
        <f>AB14+AC14</f>
        <v>22</v>
      </c>
      <c r="AE14" s="19"/>
    </row>
    <row r="15" spans="2:31" ht="23.1" customHeight="1" x14ac:dyDescent="0.3">
      <c r="C15" s="2178"/>
      <c r="D15" s="2155"/>
      <c r="E15" s="2185"/>
      <c r="F15" s="2183"/>
      <c r="G15" s="2158"/>
      <c r="H15" s="2170"/>
      <c r="I15" s="2170"/>
      <c r="J15" s="639">
        <f>J14/G14</f>
        <v>0.58838383838383834</v>
      </c>
      <c r="K15" s="640">
        <f>IFERROR(K14/H14,"-")</f>
        <v>0</v>
      </c>
      <c r="L15" s="639">
        <f>L14/I14</f>
        <v>0.58690176322418131</v>
      </c>
      <c r="M15" s="639">
        <f>M14/G14</f>
        <v>0.7247474747474747</v>
      </c>
      <c r="N15" s="640">
        <f>IFERROR(N14/H14,"-")</f>
        <v>0</v>
      </c>
      <c r="O15" s="639">
        <f>O14/I14</f>
        <v>0.7229219143576826</v>
      </c>
      <c r="P15" s="1126">
        <f>P14/G14</f>
        <v>0.52272727272727271</v>
      </c>
      <c r="Q15" s="640">
        <f>IFERROR(Q14/H14,"-")</f>
        <v>0</v>
      </c>
      <c r="R15" s="641">
        <f>R14/I14</f>
        <v>0.52141057934508817</v>
      </c>
      <c r="S15" s="2158"/>
      <c r="T15" s="2170"/>
      <c r="U15" s="2170"/>
      <c r="V15" s="639">
        <f>IFERROR(V14/S14,"-")</f>
        <v>0.95454545454545459</v>
      </c>
      <c r="W15" s="639">
        <f>IFERROR(W14/T14,"-")</f>
        <v>1</v>
      </c>
      <c r="X15" s="639">
        <f>IFERROR(X14/U14,"-")</f>
        <v>0.95726495726495731</v>
      </c>
      <c r="Y15" s="639">
        <f>IFERROR(Y14/S14,"-")</f>
        <v>0.11818181818181818</v>
      </c>
      <c r="Z15" s="639">
        <f>IFERROR(Z14/T14,"-")</f>
        <v>0.7142857142857143</v>
      </c>
      <c r="AA15" s="639">
        <f>IFERROR(AA14/U14,"-")</f>
        <v>0.15384615384615385</v>
      </c>
      <c r="AB15" s="1126">
        <f>IFERROR(AB14/S14,"-")</f>
        <v>0.2</v>
      </c>
      <c r="AC15" s="639">
        <f t="shared" ref="AC15:AD15" si="4">IFERROR(AC14/T14,"-")</f>
        <v>0</v>
      </c>
      <c r="AD15" s="641">
        <f t="shared" si="4"/>
        <v>0.18803418803418803</v>
      </c>
      <c r="AE15" s="19"/>
    </row>
    <row r="16" spans="2:31" ht="23.1" customHeight="1" x14ac:dyDescent="0.3">
      <c r="C16" s="2178"/>
      <c r="D16" s="2156" t="s">
        <v>282</v>
      </c>
      <c r="E16" s="2186">
        <f>表13!E21</f>
        <v>28</v>
      </c>
      <c r="F16" s="2182">
        <f>表13!R21</f>
        <v>15</v>
      </c>
      <c r="G16" s="2159">
        <v>34</v>
      </c>
      <c r="H16" s="2169">
        <v>0</v>
      </c>
      <c r="I16" s="2165">
        <f>G16+H16</f>
        <v>34</v>
      </c>
      <c r="J16" s="1380">
        <v>28</v>
      </c>
      <c r="K16" s="1380">
        <v>0</v>
      </c>
      <c r="L16" s="1380">
        <f>J16+K16</f>
        <v>28</v>
      </c>
      <c r="M16" s="1383">
        <v>26</v>
      </c>
      <c r="N16" s="1380">
        <v>0</v>
      </c>
      <c r="O16" s="1383">
        <f>M16+N16</f>
        <v>26</v>
      </c>
      <c r="P16" s="1388">
        <v>25</v>
      </c>
      <c r="Q16" s="1384">
        <v>0</v>
      </c>
      <c r="R16" s="1387">
        <f t="shared" ref="R16" si="5">P16+Q16</f>
        <v>25</v>
      </c>
      <c r="S16" s="2159">
        <v>7</v>
      </c>
      <c r="T16" s="2165">
        <v>0</v>
      </c>
      <c r="U16" s="2165">
        <f>S16+T16</f>
        <v>7</v>
      </c>
      <c r="V16" s="1383">
        <v>6</v>
      </c>
      <c r="W16" s="1383">
        <v>0</v>
      </c>
      <c r="X16" s="1383">
        <f>V16+W16</f>
        <v>6</v>
      </c>
      <c r="Y16" s="1380">
        <v>1</v>
      </c>
      <c r="Z16" s="1380">
        <v>0</v>
      </c>
      <c r="AA16" s="1380">
        <f>Y16+Z16</f>
        <v>1</v>
      </c>
      <c r="AB16" s="1381">
        <v>4</v>
      </c>
      <c r="AC16" s="1380">
        <v>0</v>
      </c>
      <c r="AD16" s="1382">
        <f t="shared" ref="AD16" si="6">AB16+AC16</f>
        <v>4</v>
      </c>
      <c r="AE16" s="19"/>
    </row>
    <row r="17" spans="3:31" ht="23.1" customHeight="1" x14ac:dyDescent="0.3">
      <c r="C17" s="2178"/>
      <c r="D17" s="2155"/>
      <c r="E17" s="2185"/>
      <c r="F17" s="2183"/>
      <c r="G17" s="2158"/>
      <c r="H17" s="2170"/>
      <c r="I17" s="2170"/>
      <c r="J17" s="639">
        <f>J16/G16</f>
        <v>0.82352941176470584</v>
      </c>
      <c r="K17" s="640" t="str">
        <f>IFERROR(K16/H16,"-")</f>
        <v>-</v>
      </c>
      <c r="L17" s="639">
        <f>L16/I16</f>
        <v>0.82352941176470584</v>
      </c>
      <c r="M17" s="639">
        <f>M16/G16</f>
        <v>0.76470588235294112</v>
      </c>
      <c r="N17" s="640" t="str">
        <f>IFERROR(N16/H16,"-")</f>
        <v>-</v>
      </c>
      <c r="O17" s="639">
        <f>O16/I16</f>
        <v>0.76470588235294112</v>
      </c>
      <c r="P17" s="1126">
        <f>P16/G16</f>
        <v>0.73529411764705888</v>
      </c>
      <c r="Q17" s="640" t="str">
        <f t="shared" ref="Q17" si="7">IFERROR(Q16/H16,"-")</f>
        <v>-</v>
      </c>
      <c r="R17" s="641">
        <f t="shared" ref="R17" si="8">R16/I16</f>
        <v>0.73529411764705888</v>
      </c>
      <c r="S17" s="2158"/>
      <c r="T17" s="2170"/>
      <c r="U17" s="2170"/>
      <c r="V17" s="639">
        <f>IFERROR(V16/S16,"-")</f>
        <v>0.8571428571428571</v>
      </c>
      <c r="W17" s="640" t="str">
        <f>IFERROR(W16/T16,"-")</f>
        <v>-</v>
      </c>
      <c r="X17" s="639">
        <f>IFERROR(X16/U16,"-")</f>
        <v>0.8571428571428571</v>
      </c>
      <c r="Y17" s="639">
        <f>IFERROR(Y16/S16,"-")</f>
        <v>0.14285714285714285</v>
      </c>
      <c r="Z17" s="640" t="str">
        <f>IFERROR(Z16/T16,"-")</f>
        <v>-</v>
      </c>
      <c r="AA17" s="639">
        <f>IFERROR(AA16/U16,"-")</f>
        <v>0.14285714285714285</v>
      </c>
      <c r="AB17" s="1126">
        <f t="shared" ref="AB17" si="9">IFERROR(AB16/S16,"-")</f>
        <v>0.5714285714285714</v>
      </c>
      <c r="AC17" s="640" t="str">
        <f t="shared" ref="AC17" si="10">IFERROR(AC16/T16,"-")</f>
        <v>-</v>
      </c>
      <c r="AD17" s="641">
        <f t="shared" ref="AD17" si="11">IFERROR(AD16/U16,"-")</f>
        <v>0.5714285714285714</v>
      </c>
      <c r="AE17" s="19"/>
    </row>
    <row r="18" spans="3:31" ht="23.1" customHeight="1" x14ac:dyDescent="0.3">
      <c r="C18" s="2178"/>
      <c r="D18" s="2156" t="s">
        <v>255</v>
      </c>
      <c r="E18" s="2186">
        <f>表13!E24</f>
        <v>72</v>
      </c>
      <c r="F18" s="2182">
        <f>表13!R24</f>
        <v>71</v>
      </c>
      <c r="G18" s="2159">
        <v>26</v>
      </c>
      <c r="H18" s="2165">
        <v>1</v>
      </c>
      <c r="I18" s="2165">
        <f>G18+H18</f>
        <v>27</v>
      </c>
      <c r="J18" s="1380">
        <v>10</v>
      </c>
      <c r="K18" s="1380">
        <v>0</v>
      </c>
      <c r="L18" s="1380">
        <f>J18+K18</f>
        <v>10</v>
      </c>
      <c r="M18" s="1383">
        <v>12</v>
      </c>
      <c r="N18" s="1380">
        <v>0</v>
      </c>
      <c r="O18" s="1383">
        <f>M18+N18</f>
        <v>12</v>
      </c>
      <c r="P18" s="1388">
        <v>14</v>
      </c>
      <c r="Q18" s="1384">
        <v>0</v>
      </c>
      <c r="R18" s="1387">
        <f t="shared" ref="R18" si="12">P18+Q18</f>
        <v>14</v>
      </c>
      <c r="S18" s="2159">
        <v>28</v>
      </c>
      <c r="T18" s="2165">
        <v>2</v>
      </c>
      <c r="U18" s="2165">
        <f>S18+T18</f>
        <v>30</v>
      </c>
      <c r="V18" s="1383">
        <v>23</v>
      </c>
      <c r="W18" s="1383">
        <v>2</v>
      </c>
      <c r="X18" s="1383">
        <f>V18+W18</f>
        <v>25</v>
      </c>
      <c r="Y18" s="1380">
        <v>7</v>
      </c>
      <c r="Z18" s="1380">
        <v>1</v>
      </c>
      <c r="AA18" s="1380">
        <f>Y18+Z18</f>
        <v>8</v>
      </c>
      <c r="AB18" s="1381">
        <v>14</v>
      </c>
      <c r="AC18" s="1380">
        <v>1</v>
      </c>
      <c r="AD18" s="1382">
        <f t="shared" ref="AD18" si="13">AB18+AC18</f>
        <v>15</v>
      </c>
      <c r="AE18" s="19"/>
    </row>
    <row r="19" spans="3:31" ht="23.1" customHeight="1" x14ac:dyDescent="0.3">
      <c r="C19" s="2178"/>
      <c r="D19" s="2155"/>
      <c r="E19" s="2185"/>
      <c r="F19" s="2183"/>
      <c r="G19" s="2158"/>
      <c r="H19" s="2170"/>
      <c r="I19" s="2170"/>
      <c r="J19" s="639">
        <f>J18/G18</f>
        <v>0.38461538461538464</v>
      </c>
      <c r="K19" s="640">
        <f>IFERROR(K18/H18,"-")</f>
        <v>0</v>
      </c>
      <c r="L19" s="639">
        <f>L18/I18</f>
        <v>0.37037037037037035</v>
      </c>
      <c r="M19" s="639">
        <f>M18/G18</f>
        <v>0.46153846153846156</v>
      </c>
      <c r="N19" s="640">
        <f>IFERROR(N18/H18,"-")</f>
        <v>0</v>
      </c>
      <c r="O19" s="639">
        <f>O18/I18</f>
        <v>0.44444444444444442</v>
      </c>
      <c r="P19" s="1126">
        <f>P18/G18</f>
        <v>0.53846153846153844</v>
      </c>
      <c r="Q19" s="640">
        <f t="shared" ref="Q19" si="14">IFERROR(Q18/H18,"-")</f>
        <v>0</v>
      </c>
      <c r="R19" s="641">
        <f t="shared" ref="R19" si="15">R18/I18</f>
        <v>0.51851851851851849</v>
      </c>
      <c r="S19" s="2158"/>
      <c r="T19" s="2170"/>
      <c r="U19" s="2170"/>
      <c r="V19" s="639">
        <f>IFERROR(V18/S18,"-")</f>
        <v>0.8214285714285714</v>
      </c>
      <c r="W19" s="639">
        <f>IFERROR(W18/T18,"-")</f>
        <v>1</v>
      </c>
      <c r="X19" s="639">
        <f>IFERROR(X18/U18,"-")</f>
        <v>0.83333333333333337</v>
      </c>
      <c r="Y19" s="639">
        <f>IFERROR(Y18/S18,"-")</f>
        <v>0.25</v>
      </c>
      <c r="Z19" s="639">
        <f>IFERROR(Z18/T18,"-")</f>
        <v>0.5</v>
      </c>
      <c r="AA19" s="639">
        <f>IFERROR(AA18/U18,"-")</f>
        <v>0.26666666666666666</v>
      </c>
      <c r="AB19" s="1126">
        <f t="shared" ref="AB19" si="16">IFERROR(AB18/S18,"-")</f>
        <v>0.5</v>
      </c>
      <c r="AC19" s="639">
        <f>IFERROR(AC18/T18,"-")</f>
        <v>0.5</v>
      </c>
      <c r="AD19" s="641">
        <f t="shared" ref="AD19" si="17">IFERROR(AD18/U18,"-")</f>
        <v>0.5</v>
      </c>
      <c r="AE19" s="19"/>
    </row>
    <row r="20" spans="3:31" ht="23.1" customHeight="1" x14ac:dyDescent="0.3">
      <c r="C20" s="2178"/>
      <c r="D20" s="2156" t="s">
        <v>256</v>
      </c>
      <c r="E20" s="2186">
        <f>表13!E27</f>
        <v>16</v>
      </c>
      <c r="F20" s="2182">
        <f>表13!R27</f>
        <v>6</v>
      </c>
      <c r="G20" s="2159">
        <v>43</v>
      </c>
      <c r="H20" s="2169">
        <v>0</v>
      </c>
      <c r="I20" s="2165">
        <f>G20+H20</f>
        <v>43</v>
      </c>
      <c r="J20" s="1380">
        <v>37</v>
      </c>
      <c r="K20" s="1380">
        <v>0</v>
      </c>
      <c r="L20" s="1380">
        <f>J20+K20</f>
        <v>37</v>
      </c>
      <c r="M20" s="1383">
        <v>17</v>
      </c>
      <c r="N20" s="1380">
        <v>0</v>
      </c>
      <c r="O20" s="1383">
        <f>M20+N20</f>
        <v>17</v>
      </c>
      <c r="P20" s="1388">
        <v>20</v>
      </c>
      <c r="Q20" s="1384">
        <v>0</v>
      </c>
      <c r="R20" s="1387">
        <f t="shared" ref="R20" si="18">P20+Q20</f>
        <v>20</v>
      </c>
      <c r="S20" s="2159">
        <v>34</v>
      </c>
      <c r="T20" s="2165">
        <v>5</v>
      </c>
      <c r="U20" s="2165">
        <f>S20+T20</f>
        <v>39</v>
      </c>
      <c r="V20" s="1383">
        <v>33</v>
      </c>
      <c r="W20" s="1383">
        <v>3</v>
      </c>
      <c r="X20" s="1383">
        <f>V20+W20</f>
        <v>36</v>
      </c>
      <c r="Y20" s="1380">
        <v>19</v>
      </c>
      <c r="Z20" s="1380">
        <v>4</v>
      </c>
      <c r="AA20" s="1380">
        <f>Y20+Z20</f>
        <v>23</v>
      </c>
      <c r="AB20" s="1381">
        <v>26</v>
      </c>
      <c r="AC20" s="1380">
        <v>3</v>
      </c>
      <c r="AD20" s="1382">
        <f t="shared" ref="AD20" si="19">AB20+AC20</f>
        <v>29</v>
      </c>
      <c r="AE20" s="19"/>
    </row>
    <row r="21" spans="3:31" ht="23.1" customHeight="1" x14ac:dyDescent="0.3">
      <c r="C21" s="2178"/>
      <c r="D21" s="2155"/>
      <c r="E21" s="2185"/>
      <c r="F21" s="2183"/>
      <c r="G21" s="2158"/>
      <c r="H21" s="2170"/>
      <c r="I21" s="2170"/>
      <c r="J21" s="639">
        <f>J20/G20</f>
        <v>0.86046511627906974</v>
      </c>
      <c r="K21" s="640" t="str">
        <f>IFERROR(K20/H20,"-")</f>
        <v>-</v>
      </c>
      <c r="L21" s="639">
        <f>L20/I20</f>
        <v>0.86046511627906974</v>
      </c>
      <c r="M21" s="639">
        <f>M20/G20</f>
        <v>0.39534883720930231</v>
      </c>
      <c r="N21" s="640" t="str">
        <f>IFERROR(N20/H20,"-")</f>
        <v>-</v>
      </c>
      <c r="O21" s="639">
        <f>O20/I20</f>
        <v>0.39534883720930231</v>
      </c>
      <c r="P21" s="1126">
        <f>P20/G20</f>
        <v>0.46511627906976744</v>
      </c>
      <c r="Q21" s="640" t="str">
        <f t="shared" ref="Q21" si="20">IFERROR(Q20/H20,"-")</f>
        <v>-</v>
      </c>
      <c r="R21" s="641">
        <f t="shared" ref="R21" si="21">R20/I20</f>
        <v>0.46511627906976744</v>
      </c>
      <c r="S21" s="2158"/>
      <c r="T21" s="2170"/>
      <c r="U21" s="2170"/>
      <c r="V21" s="639">
        <f>IFERROR(V20/S20,"-")</f>
        <v>0.97058823529411764</v>
      </c>
      <c r="W21" s="640">
        <f>IFERROR(W20/T20,"-")</f>
        <v>0.6</v>
      </c>
      <c r="X21" s="639">
        <f>IFERROR(X20/U20,"-")</f>
        <v>0.92307692307692313</v>
      </c>
      <c r="Y21" s="639">
        <f>IFERROR(Y20/S20,"-")</f>
        <v>0.55882352941176472</v>
      </c>
      <c r="Z21" s="640">
        <f>IFERROR(Z20/T20,"-")</f>
        <v>0.8</v>
      </c>
      <c r="AA21" s="639">
        <f>IFERROR(AA20/U20,"-")</f>
        <v>0.58974358974358976</v>
      </c>
      <c r="AB21" s="1126">
        <f t="shared" ref="AB21" si="22">IFERROR(AB20/S20,"-")</f>
        <v>0.76470588235294112</v>
      </c>
      <c r="AC21" s="639">
        <f t="shared" ref="AC21" si="23">IFERROR(AC20/T20,"-")</f>
        <v>0.6</v>
      </c>
      <c r="AD21" s="641">
        <f t="shared" ref="AD21" si="24">IFERROR(AD20/U20,"-")</f>
        <v>0.74358974358974361</v>
      </c>
      <c r="AE21" s="19"/>
    </row>
    <row r="22" spans="3:31" ht="23.1" customHeight="1" x14ac:dyDescent="0.3">
      <c r="C22" s="2178"/>
      <c r="D22" s="2156" t="s">
        <v>257</v>
      </c>
      <c r="E22" s="2186">
        <f>表13!E30</f>
        <v>131</v>
      </c>
      <c r="F22" s="2182">
        <f>表13!R30</f>
        <v>132</v>
      </c>
      <c r="G22" s="2159">
        <v>76</v>
      </c>
      <c r="H22" s="2165">
        <v>18</v>
      </c>
      <c r="I22" s="2165">
        <f>G22+H22</f>
        <v>94</v>
      </c>
      <c r="J22" s="1380">
        <v>38</v>
      </c>
      <c r="K22" s="1380">
        <v>3</v>
      </c>
      <c r="L22" s="1380">
        <f>J22+K22</f>
        <v>41</v>
      </c>
      <c r="M22" s="1383">
        <v>30</v>
      </c>
      <c r="N22" s="1380">
        <v>5</v>
      </c>
      <c r="O22" s="1383">
        <f>M22+N22</f>
        <v>35</v>
      </c>
      <c r="P22" s="1388">
        <v>26</v>
      </c>
      <c r="Q22" s="1384">
        <v>1</v>
      </c>
      <c r="R22" s="1387">
        <f t="shared" ref="R22" si="25">P22+Q22</f>
        <v>27</v>
      </c>
      <c r="S22" s="2159">
        <v>258</v>
      </c>
      <c r="T22" s="2165">
        <v>40</v>
      </c>
      <c r="U22" s="2165">
        <f>S22+T22</f>
        <v>298</v>
      </c>
      <c r="V22" s="1383">
        <v>252</v>
      </c>
      <c r="W22" s="1383">
        <v>40</v>
      </c>
      <c r="X22" s="1383">
        <f>V22+W22</f>
        <v>292</v>
      </c>
      <c r="Y22" s="1380">
        <v>21</v>
      </c>
      <c r="Z22" s="1383">
        <v>12</v>
      </c>
      <c r="AA22" s="1380">
        <f>Y22+Z22</f>
        <v>33</v>
      </c>
      <c r="AB22" s="1381">
        <v>139</v>
      </c>
      <c r="AC22" s="1380">
        <v>31</v>
      </c>
      <c r="AD22" s="1382">
        <f t="shared" ref="AD22" si="26">AB22+AC22</f>
        <v>170</v>
      </c>
      <c r="AE22" s="19"/>
    </row>
    <row r="23" spans="3:31" ht="23.1" customHeight="1" thickBot="1" x14ac:dyDescent="0.35">
      <c r="C23" s="2179"/>
      <c r="D23" s="2155"/>
      <c r="E23" s="2185"/>
      <c r="F23" s="2183"/>
      <c r="G23" s="2158"/>
      <c r="H23" s="2166"/>
      <c r="I23" s="2170"/>
      <c r="J23" s="639">
        <f>J22/G22</f>
        <v>0.5</v>
      </c>
      <c r="K23" s="640">
        <f>IFERROR(K22/H22,"-")</f>
        <v>0.16666666666666666</v>
      </c>
      <c r="L23" s="636">
        <f>L22/I22</f>
        <v>0.43617021276595747</v>
      </c>
      <c r="M23" s="636">
        <f>M22/G22</f>
        <v>0.39473684210526316</v>
      </c>
      <c r="N23" s="640">
        <f>IFERROR(N22/H22,"-")</f>
        <v>0.27777777777777779</v>
      </c>
      <c r="O23" s="639">
        <f>O22/I22</f>
        <v>0.37234042553191488</v>
      </c>
      <c r="P23" s="642">
        <f>P22/G22</f>
        <v>0.34210526315789475</v>
      </c>
      <c r="Q23" s="637">
        <f t="shared" ref="Q23" si="27">IFERROR(Q22/H22,"-")</f>
        <v>5.5555555555555552E-2</v>
      </c>
      <c r="R23" s="1130">
        <f t="shared" ref="R23" si="28">R22/I22</f>
        <v>0.28723404255319152</v>
      </c>
      <c r="S23" s="2158"/>
      <c r="T23" s="2170"/>
      <c r="U23" s="2170"/>
      <c r="V23" s="639">
        <f>IFERROR(V22/S22,"-")</f>
        <v>0.97674418604651159</v>
      </c>
      <c r="W23" s="639">
        <f>IFERROR(W22/T22,"-")</f>
        <v>1</v>
      </c>
      <c r="X23" s="636">
        <f>IFERROR(X22/U22,"-")</f>
        <v>0.97986577181208057</v>
      </c>
      <c r="Y23" s="636">
        <f>IFERROR(Y22/S22,"-")</f>
        <v>8.1395348837209308E-2</v>
      </c>
      <c r="Z23" s="639">
        <f>IFERROR(Z22/T22,"-")</f>
        <v>0.3</v>
      </c>
      <c r="AA23" s="639">
        <f>IFERROR(AA22/U22,"-")</f>
        <v>0.11073825503355705</v>
      </c>
      <c r="AB23" s="642">
        <f t="shared" ref="AB23" si="29">IFERROR(AB22/S22,"-")</f>
        <v>0.53875968992248058</v>
      </c>
      <c r="AC23" s="642">
        <f t="shared" ref="AC23" si="30">IFERROR(AC22/T22,"-")</f>
        <v>0.77500000000000002</v>
      </c>
      <c r="AD23" s="1130">
        <f t="shared" ref="AD23" si="31">IFERROR(AD22/U22,"-")</f>
        <v>0.57046979865771807</v>
      </c>
      <c r="AE23" s="19"/>
    </row>
    <row r="24" spans="3:31" ht="23.1" customHeight="1" thickTop="1" x14ac:dyDescent="0.3">
      <c r="C24" s="2177" t="s">
        <v>283</v>
      </c>
      <c r="D24" s="2176" t="s">
        <v>284</v>
      </c>
      <c r="E24" s="2194">
        <f>表13!E33</f>
        <v>64</v>
      </c>
      <c r="F24" s="2201">
        <f>表13!R33</f>
        <v>43</v>
      </c>
      <c r="G24" s="2187">
        <v>3</v>
      </c>
      <c r="H24" s="2169">
        <v>1</v>
      </c>
      <c r="I24" s="2188">
        <f>G24+H24</f>
        <v>4</v>
      </c>
      <c r="J24" s="1385">
        <v>0</v>
      </c>
      <c r="K24" s="1385">
        <v>0</v>
      </c>
      <c r="L24" s="1385">
        <f>J24+K24</f>
        <v>0</v>
      </c>
      <c r="M24" s="1385">
        <v>2</v>
      </c>
      <c r="N24" s="1385">
        <v>0</v>
      </c>
      <c r="O24" s="1385">
        <f>M24+N24</f>
        <v>2</v>
      </c>
      <c r="P24" s="1388">
        <v>0</v>
      </c>
      <c r="Q24" s="1384">
        <v>0</v>
      </c>
      <c r="R24" s="1387">
        <f t="shared" ref="R24" si="32">P24+Q24</f>
        <v>0</v>
      </c>
      <c r="S24" s="2187">
        <v>7</v>
      </c>
      <c r="T24" s="2188">
        <v>0</v>
      </c>
      <c r="U24" s="2188">
        <f>S24+T24</f>
        <v>7</v>
      </c>
      <c r="V24" s="1385">
        <v>5</v>
      </c>
      <c r="W24" s="1385">
        <v>0</v>
      </c>
      <c r="X24" s="1385">
        <f>V24+W24</f>
        <v>5</v>
      </c>
      <c r="Y24" s="1385">
        <v>3</v>
      </c>
      <c r="Z24" s="1385">
        <v>0</v>
      </c>
      <c r="AA24" s="1385">
        <f>Y24+Z24</f>
        <v>3</v>
      </c>
      <c r="AB24" s="1388">
        <v>4</v>
      </c>
      <c r="AC24" s="1383">
        <v>0</v>
      </c>
      <c r="AD24" s="1387">
        <f t="shared" ref="AD24" si="33">AB24+AC24</f>
        <v>4</v>
      </c>
      <c r="AE24" s="19"/>
    </row>
    <row r="25" spans="3:31" ht="23.1" customHeight="1" x14ac:dyDescent="0.3">
      <c r="C25" s="2178"/>
      <c r="D25" s="2155"/>
      <c r="E25" s="2185"/>
      <c r="F25" s="2183"/>
      <c r="G25" s="2158"/>
      <c r="H25" s="2170"/>
      <c r="I25" s="2170"/>
      <c r="J25" s="639">
        <f>J24/G24</f>
        <v>0</v>
      </c>
      <c r="K25" s="640">
        <f>IFERROR(K24/H24,"-")</f>
        <v>0</v>
      </c>
      <c r="L25" s="639">
        <f>L24/I24</f>
        <v>0</v>
      </c>
      <c r="M25" s="639">
        <f>M24/G24</f>
        <v>0.66666666666666663</v>
      </c>
      <c r="N25" s="640">
        <f>IFERROR(N24/H24,"-")</f>
        <v>0</v>
      </c>
      <c r="O25" s="639">
        <f>O24/I24</f>
        <v>0.5</v>
      </c>
      <c r="P25" s="640">
        <f>IFERROR(P24/G24,"-")</f>
        <v>0</v>
      </c>
      <c r="Q25" s="640">
        <f t="shared" ref="Q25" si="34">IFERROR(Q24/H24,"-")</f>
        <v>0</v>
      </c>
      <c r="R25" s="641">
        <f t="shared" ref="R25" si="35">R24/I24</f>
        <v>0</v>
      </c>
      <c r="S25" s="2158"/>
      <c r="T25" s="2170"/>
      <c r="U25" s="2170"/>
      <c r="V25" s="640">
        <f>V24/S24</f>
        <v>0.7142857142857143</v>
      </c>
      <c r="W25" s="639">
        <v>0</v>
      </c>
      <c r="X25" s="639">
        <f>X24/U24</f>
        <v>0.7142857142857143</v>
      </c>
      <c r="Y25" s="640">
        <f>Y24/S24</f>
        <v>0.42857142857142855</v>
      </c>
      <c r="Z25" s="639">
        <v>0</v>
      </c>
      <c r="AA25" s="639">
        <f>AA24/U24</f>
        <v>0.42857142857142855</v>
      </c>
      <c r="AB25" s="1126">
        <f t="shared" ref="AB25" si="36">IFERROR(AB24/S24,"-")</f>
        <v>0.5714285714285714</v>
      </c>
      <c r="AC25" s="640" t="str">
        <f t="shared" ref="AC25" si="37">IFERROR(AC24/T24,"-")</f>
        <v>-</v>
      </c>
      <c r="AD25" s="641">
        <f t="shared" ref="AD25" si="38">IFERROR(AD24/U24,"-")</f>
        <v>0.5714285714285714</v>
      </c>
      <c r="AE25" s="19"/>
    </row>
    <row r="26" spans="3:31" ht="23.1" customHeight="1" x14ac:dyDescent="0.3">
      <c r="C26" s="2178"/>
      <c r="D26" s="2156" t="s">
        <v>285</v>
      </c>
      <c r="E26" s="2186">
        <f>表13!E36</f>
        <v>155</v>
      </c>
      <c r="F26" s="2182">
        <f>表13!R36</f>
        <v>129</v>
      </c>
      <c r="G26" s="2159">
        <v>13</v>
      </c>
      <c r="H26" s="2165">
        <v>1</v>
      </c>
      <c r="I26" s="2165">
        <f>G26+H26</f>
        <v>14</v>
      </c>
      <c r="J26" s="1380">
        <v>2</v>
      </c>
      <c r="K26" s="1380">
        <v>0</v>
      </c>
      <c r="L26" s="1380">
        <f>J26+K26</f>
        <v>2</v>
      </c>
      <c r="M26" s="1380">
        <v>3</v>
      </c>
      <c r="N26" s="1380">
        <v>0</v>
      </c>
      <c r="O26" s="1380">
        <f>M26+N26</f>
        <v>3</v>
      </c>
      <c r="P26" s="1381">
        <v>3</v>
      </c>
      <c r="Q26" s="1384">
        <v>0</v>
      </c>
      <c r="R26" s="1387">
        <f t="shared" ref="R26" si="39">P26+Q26</f>
        <v>3</v>
      </c>
      <c r="S26" s="2159">
        <v>23</v>
      </c>
      <c r="T26" s="2165">
        <v>3</v>
      </c>
      <c r="U26" s="2165">
        <f>S26+T26</f>
        <v>26</v>
      </c>
      <c r="V26" s="1380">
        <v>20</v>
      </c>
      <c r="W26" s="1380">
        <v>3</v>
      </c>
      <c r="X26" s="1380">
        <f>V26+W26</f>
        <v>23</v>
      </c>
      <c r="Y26" s="1380">
        <v>8</v>
      </c>
      <c r="Z26" s="1380">
        <v>0</v>
      </c>
      <c r="AA26" s="1380">
        <f>Y26+Z26</f>
        <v>8</v>
      </c>
      <c r="AB26" s="1381">
        <v>11</v>
      </c>
      <c r="AC26" s="1380">
        <v>0</v>
      </c>
      <c r="AD26" s="1382">
        <f t="shared" ref="AD26" si="40">AB26+AC26</f>
        <v>11</v>
      </c>
      <c r="AE26" s="19"/>
    </row>
    <row r="27" spans="3:31" ht="23.1" customHeight="1" x14ac:dyDescent="0.3">
      <c r="C27" s="2178"/>
      <c r="D27" s="2155"/>
      <c r="E27" s="2185"/>
      <c r="F27" s="2183"/>
      <c r="G27" s="2158"/>
      <c r="H27" s="2170"/>
      <c r="I27" s="2170"/>
      <c r="J27" s="639">
        <f>J26/G26</f>
        <v>0.15384615384615385</v>
      </c>
      <c r="K27" s="640">
        <f>IFERROR(K26/H26,"-")</f>
        <v>0</v>
      </c>
      <c r="L27" s="639">
        <f>L26/I26</f>
        <v>0.14285714285714285</v>
      </c>
      <c r="M27" s="639">
        <f>M26/G26</f>
        <v>0.23076923076923078</v>
      </c>
      <c r="N27" s="640">
        <f>IFERROR(N26/H26,"-")</f>
        <v>0</v>
      </c>
      <c r="O27" s="1128">
        <f>O26/I26</f>
        <v>0.21428571428571427</v>
      </c>
      <c r="P27" s="640">
        <f>IFERROR(P26/G26,"-")</f>
        <v>0.23076923076923078</v>
      </c>
      <c r="Q27" s="640">
        <f t="shared" ref="Q27" si="41">IFERROR(Q26/H26,"-")</f>
        <v>0</v>
      </c>
      <c r="R27" s="641">
        <f t="shared" ref="R27" si="42">R26/I26</f>
        <v>0.21428571428571427</v>
      </c>
      <c r="S27" s="2158"/>
      <c r="T27" s="2170"/>
      <c r="U27" s="2170"/>
      <c r="V27" s="639">
        <f>V26/S26</f>
        <v>0.86956521739130432</v>
      </c>
      <c r="W27" s="639">
        <f>W26/T26</f>
        <v>1</v>
      </c>
      <c r="X27" s="639">
        <f>X26/U26</f>
        <v>0.88461538461538458</v>
      </c>
      <c r="Y27" s="639">
        <f>Y26/S26</f>
        <v>0.34782608695652173</v>
      </c>
      <c r="Z27" s="639">
        <f>Z26/T26</f>
        <v>0</v>
      </c>
      <c r="AA27" s="639">
        <f>AA26/U26</f>
        <v>0.30769230769230771</v>
      </c>
      <c r="AB27" s="1126">
        <f t="shared" ref="AB27" si="43">IFERROR(AB26/S26,"-")</f>
        <v>0.47826086956521741</v>
      </c>
      <c r="AC27" s="639">
        <f t="shared" ref="AC27" si="44">IFERROR(AC26/T26,"-")</f>
        <v>0</v>
      </c>
      <c r="AD27" s="641">
        <f t="shared" ref="AD27" si="45">IFERROR(AD26/U26,"-")</f>
        <v>0.42307692307692307</v>
      </c>
      <c r="AE27" s="19"/>
    </row>
    <row r="28" spans="3:31" ht="23.1" customHeight="1" x14ac:dyDescent="0.3">
      <c r="C28" s="2178"/>
      <c r="D28" s="2156" t="s">
        <v>286</v>
      </c>
      <c r="E28" s="2186">
        <f>表13!E39</f>
        <v>46</v>
      </c>
      <c r="F28" s="2182">
        <f>表13!R39</f>
        <v>38</v>
      </c>
      <c r="G28" s="2159">
        <v>8</v>
      </c>
      <c r="H28" s="2169">
        <v>0</v>
      </c>
      <c r="I28" s="2165">
        <f>G28+H28</f>
        <v>8</v>
      </c>
      <c r="J28" s="1380">
        <v>1</v>
      </c>
      <c r="K28" s="1380">
        <v>0</v>
      </c>
      <c r="L28" s="1380">
        <f>J28+K28</f>
        <v>1</v>
      </c>
      <c r="M28" s="1380">
        <v>0</v>
      </c>
      <c r="N28" s="1380">
        <v>0</v>
      </c>
      <c r="O28" s="1380">
        <f>M28+N28</f>
        <v>0</v>
      </c>
      <c r="P28" s="1381">
        <v>0</v>
      </c>
      <c r="Q28" s="1384">
        <v>0</v>
      </c>
      <c r="R28" s="1387">
        <f t="shared" ref="R28" si="46">P28+Q28</f>
        <v>0</v>
      </c>
      <c r="S28" s="2159">
        <v>19</v>
      </c>
      <c r="T28" s="2165">
        <v>8</v>
      </c>
      <c r="U28" s="2165">
        <f>S28+T28</f>
        <v>27</v>
      </c>
      <c r="V28" s="1380">
        <v>15</v>
      </c>
      <c r="W28" s="1380">
        <v>8</v>
      </c>
      <c r="X28" s="1380">
        <f>V28+W28</f>
        <v>23</v>
      </c>
      <c r="Y28" s="1380">
        <v>8</v>
      </c>
      <c r="Z28" s="1380">
        <v>2</v>
      </c>
      <c r="AA28" s="1380">
        <f>Y28+Z28</f>
        <v>10</v>
      </c>
      <c r="AB28" s="1381">
        <v>10</v>
      </c>
      <c r="AC28" s="1380">
        <v>1</v>
      </c>
      <c r="AD28" s="1382">
        <f t="shared" ref="AD28" si="47">AB28+AC28</f>
        <v>11</v>
      </c>
      <c r="AE28" s="19"/>
    </row>
    <row r="29" spans="3:31" ht="23.1" customHeight="1" x14ac:dyDescent="0.3">
      <c r="C29" s="2178"/>
      <c r="D29" s="2155"/>
      <c r="E29" s="2185"/>
      <c r="F29" s="2183"/>
      <c r="G29" s="2158"/>
      <c r="H29" s="2170"/>
      <c r="I29" s="2170"/>
      <c r="J29" s="639">
        <f>J28/G28</f>
        <v>0.125</v>
      </c>
      <c r="K29" s="640" t="str">
        <f>IFERROR(K28/H28,"-")</f>
        <v>-</v>
      </c>
      <c r="L29" s="639">
        <f>L28/I28</f>
        <v>0.125</v>
      </c>
      <c r="M29" s="639">
        <f>M28/G28</f>
        <v>0</v>
      </c>
      <c r="N29" s="640" t="str">
        <f>IFERROR(N28/H28,"-")</f>
        <v>-</v>
      </c>
      <c r="O29" s="639">
        <f>O28/I28</f>
        <v>0</v>
      </c>
      <c r="P29" s="640">
        <f>IFERROR(P28/G28,"-")</f>
        <v>0</v>
      </c>
      <c r="Q29" s="640" t="str">
        <f t="shared" ref="Q29" si="48">IFERROR(Q28/H28,"-")</f>
        <v>-</v>
      </c>
      <c r="R29" s="641">
        <f t="shared" ref="R29" si="49">R28/I28</f>
        <v>0</v>
      </c>
      <c r="S29" s="2158"/>
      <c r="T29" s="2170"/>
      <c r="U29" s="2170"/>
      <c r="V29" s="639">
        <f>V28/S28</f>
        <v>0.78947368421052633</v>
      </c>
      <c r="W29" s="639">
        <f>W28/T28</f>
        <v>1</v>
      </c>
      <c r="X29" s="639">
        <f>X28/U28</f>
        <v>0.85185185185185186</v>
      </c>
      <c r="Y29" s="639">
        <f>Y28/S28</f>
        <v>0.42105263157894735</v>
      </c>
      <c r="Z29" s="639">
        <f>Z28/T28</f>
        <v>0.25</v>
      </c>
      <c r="AA29" s="639">
        <f>AA28/U28</f>
        <v>0.37037037037037035</v>
      </c>
      <c r="AB29" s="1126">
        <f t="shared" ref="AB29" si="50">IFERROR(AB28/S28,"-")</f>
        <v>0.52631578947368418</v>
      </c>
      <c r="AC29" s="639">
        <f t="shared" ref="AC29" si="51">IFERROR(AC28/T28,"-")</f>
        <v>0.125</v>
      </c>
      <c r="AD29" s="641">
        <f t="shared" ref="AD29" si="52">IFERROR(AD28/U28,"-")</f>
        <v>0.40740740740740738</v>
      </c>
      <c r="AE29" s="19"/>
    </row>
    <row r="30" spans="3:31" ht="23.1" customHeight="1" x14ac:dyDescent="0.3">
      <c r="C30" s="2178"/>
      <c r="D30" s="2156" t="s">
        <v>287</v>
      </c>
      <c r="E30" s="2186">
        <f>表13!E42</f>
        <v>38</v>
      </c>
      <c r="F30" s="2182">
        <f>表13!R42</f>
        <v>36</v>
      </c>
      <c r="G30" s="2159">
        <v>14</v>
      </c>
      <c r="H30" s="2165">
        <v>0</v>
      </c>
      <c r="I30" s="2165">
        <f>G30+H30</f>
        <v>14</v>
      </c>
      <c r="J30" s="1389">
        <v>6</v>
      </c>
      <c r="K30" s="1380">
        <v>0</v>
      </c>
      <c r="L30" s="1389">
        <f>J30+K30</f>
        <v>6</v>
      </c>
      <c r="M30" s="1380">
        <v>1</v>
      </c>
      <c r="N30" s="1380">
        <v>0</v>
      </c>
      <c r="O30" s="1380">
        <f>M30+N30</f>
        <v>1</v>
      </c>
      <c r="P30" s="1381">
        <v>3</v>
      </c>
      <c r="Q30" s="1384">
        <v>0</v>
      </c>
      <c r="R30" s="1387">
        <f t="shared" ref="R30" si="53">P30+Q30</f>
        <v>3</v>
      </c>
      <c r="S30" s="2159">
        <v>27</v>
      </c>
      <c r="T30" s="2165">
        <v>3</v>
      </c>
      <c r="U30" s="2165">
        <f>S30+T30</f>
        <v>30</v>
      </c>
      <c r="V30" s="1380">
        <v>25</v>
      </c>
      <c r="W30" s="1380">
        <v>3</v>
      </c>
      <c r="X30" s="1380">
        <f>V30+W30</f>
        <v>28</v>
      </c>
      <c r="Y30" s="1380">
        <v>6</v>
      </c>
      <c r="Z30" s="1380">
        <v>2</v>
      </c>
      <c r="AA30" s="1380">
        <f>Y30+Z30</f>
        <v>8</v>
      </c>
      <c r="AB30" s="1381">
        <v>12</v>
      </c>
      <c r="AC30" s="1380">
        <v>2</v>
      </c>
      <c r="AD30" s="1382">
        <f t="shared" ref="AD30" si="54">AB30+AC30</f>
        <v>14</v>
      </c>
      <c r="AE30" s="19"/>
    </row>
    <row r="31" spans="3:31" ht="23.1" customHeight="1" x14ac:dyDescent="0.3">
      <c r="C31" s="2178"/>
      <c r="D31" s="2155"/>
      <c r="E31" s="2185"/>
      <c r="F31" s="2183"/>
      <c r="G31" s="2158"/>
      <c r="H31" s="2170"/>
      <c r="I31" s="2170"/>
      <c r="J31" s="639">
        <f>J30/G30</f>
        <v>0.42857142857142855</v>
      </c>
      <c r="K31" s="640" t="str">
        <f>IFERROR(K30/H30,"-")</f>
        <v>-</v>
      </c>
      <c r="L31" s="639">
        <f>L30/I30</f>
        <v>0.42857142857142855</v>
      </c>
      <c r="M31" s="639">
        <f>M30/G30</f>
        <v>7.1428571428571425E-2</v>
      </c>
      <c r="N31" s="640" t="str">
        <f>IFERROR(N30/H30,"-")</f>
        <v>-</v>
      </c>
      <c r="O31" s="639">
        <f>O30/I30</f>
        <v>7.1428571428571425E-2</v>
      </c>
      <c r="P31" s="640">
        <f>IFERROR(P30/G30,"-")</f>
        <v>0.21428571428571427</v>
      </c>
      <c r="Q31" s="640" t="str">
        <f t="shared" ref="Q31" si="55">IFERROR(Q30/H30,"-")</f>
        <v>-</v>
      </c>
      <c r="R31" s="641">
        <f t="shared" ref="R31" si="56">R30/I30</f>
        <v>0.21428571428571427</v>
      </c>
      <c r="S31" s="2158"/>
      <c r="T31" s="2170"/>
      <c r="U31" s="2170"/>
      <c r="V31" s="639">
        <f>V30/S30</f>
        <v>0.92592592592592593</v>
      </c>
      <c r="W31" s="639">
        <f>W30/T30</f>
        <v>1</v>
      </c>
      <c r="X31" s="639">
        <f>X30/U30</f>
        <v>0.93333333333333335</v>
      </c>
      <c r="Y31" s="639">
        <f>Y30/S30</f>
        <v>0.22222222222222221</v>
      </c>
      <c r="Z31" s="639">
        <f>Z30/T30</f>
        <v>0.66666666666666663</v>
      </c>
      <c r="AA31" s="639">
        <f>AA30/U30</f>
        <v>0.26666666666666666</v>
      </c>
      <c r="AB31" s="1126">
        <f t="shared" ref="AB31" si="57">IFERROR(AB30/S30,"-")</f>
        <v>0.44444444444444442</v>
      </c>
      <c r="AC31" s="639">
        <f t="shared" ref="AC31" si="58">IFERROR(AC30/T30,"-")</f>
        <v>0.66666666666666663</v>
      </c>
      <c r="AD31" s="641">
        <f t="shared" ref="AD31" si="59">IFERROR(AD30/U30,"-")</f>
        <v>0.46666666666666667</v>
      </c>
      <c r="AE31" s="19"/>
    </row>
    <row r="32" spans="3:31" ht="23.1" customHeight="1" x14ac:dyDescent="0.3">
      <c r="C32" s="2178"/>
      <c r="D32" s="2156" t="s">
        <v>288</v>
      </c>
      <c r="E32" s="2186">
        <f>表13!E45</f>
        <v>27</v>
      </c>
      <c r="F32" s="2182">
        <f>表13!R45</f>
        <v>24</v>
      </c>
      <c r="G32" s="2159">
        <v>35</v>
      </c>
      <c r="H32" s="2169">
        <v>0</v>
      </c>
      <c r="I32" s="2165">
        <f>G32+H32</f>
        <v>35</v>
      </c>
      <c r="J32" s="1389">
        <v>24</v>
      </c>
      <c r="K32" s="1380">
        <v>0</v>
      </c>
      <c r="L32" s="1389">
        <f>J32+K32</f>
        <v>24</v>
      </c>
      <c r="M32" s="1380">
        <v>7</v>
      </c>
      <c r="N32" s="1389">
        <v>0</v>
      </c>
      <c r="O32" s="1380">
        <f>M32+N32</f>
        <v>7</v>
      </c>
      <c r="P32" s="1381">
        <v>11</v>
      </c>
      <c r="Q32" s="1384">
        <v>0</v>
      </c>
      <c r="R32" s="1387">
        <f t="shared" ref="R32" si="60">P32+Q32</f>
        <v>11</v>
      </c>
      <c r="S32" s="2159">
        <v>38</v>
      </c>
      <c r="T32" s="2165">
        <v>4</v>
      </c>
      <c r="U32" s="2165">
        <f>S32+T32</f>
        <v>42</v>
      </c>
      <c r="V32" s="1380">
        <v>36</v>
      </c>
      <c r="W32" s="1380">
        <v>4</v>
      </c>
      <c r="X32" s="1380">
        <f>V32+W32</f>
        <v>40</v>
      </c>
      <c r="Y32" s="1380">
        <v>3</v>
      </c>
      <c r="Z32" s="1380">
        <v>1</v>
      </c>
      <c r="AA32" s="1380">
        <f>Y32+Z32</f>
        <v>4</v>
      </c>
      <c r="AB32" s="1381">
        <v>17</v>
      </c>
      <c r="AC32" s="1380">
        <v>3</v>
      </c>
      <c r="AD32" s="1382">
        <f t="shared" ref="AD32" si="61">AB32+AC32</f>
        <v>20</v>
      </c>
      <c r="AE32" s="19"/>
    </row>
    <row r="33" spans="3:31" ht="23.1" customHeight="1" x14ac:dyDescent="0.3">
      <c r="C33" s="2178"/>
      <c r="D33" s="2155"/>
      <c r="E33" s="2185"/>
      <c r="F33" s="2183"/>
      <c r="G33" s="2158"/>
      <c r="H33" s="2170"/>
      <c r="I33" s="2170"/>
      <c r="J33" s="639">
        <f>J32/G32</f>
        <v>0.68571428571428572</v>
      </c>
      <c r="K33" s="640" t="s">
        <v>380</v>
      </c>
      <c r="L33" s="639">
        <f>L32/I32</f>
        <v>0.68571428571428572</v>
      </c>
      <c r="M33" s="639">
        <f>M32/G32</f>
        <v>0.2</v>
      </c>
      <c r="N33" s="640" t="str">
        <f>IFERROR(N32/H32,"-")</f>
        <v>-</v>
      </c>
      <c r="O33" s="639">
        <f>O32/I32</f>
        <v>0.2</v>
      </c>
      <c r="P33" s="640">
        <f>IFERROR(P32/G32,"-")</f>
        <v>0.31428571428571428</v>
      </c>
      <c r="Q33" s="640" t="str">
        <f t="shared" ref="Q33" si="62">IFERROR(Q32/H32,"-")</f>
        <v>-</v>
      </c>
      <c r="R33" s="641">
        <f t="shared" ref="R33" si="63">R32/I32</f>
        <v>0.31428571428571428</v>
      </c>
      <c r="S33" s="2158"/>
      <c r="T33" s="2170"/>
      <c r="U33" s="2170"/>
      <c r="V33" s="639">
        <f>V32/S32</f>
        <v>0.94736842105263153</v>
      </c>
      <c r="W33" s="639">
        <f>W32/T32</f>
        <v>1</v>
      </c>
      <c r="X33" s="639">
        <f>X32/U32</f>
        <v>0.95238095238095233</v>
      </c>
      <c r="Y33" s="639">
        <f>Y32/S32</f>
        <v>7.8947368421052627E-2</v>
      </c>
      <c r="Z33" s="639">
        <f>Z32/T32</f>
        <v>0.25</v>
      </c>
      <c r="AA33" s="639">
        <f>AA32/U32</f>
        <v>9.5238095238095233E-2</v>
      </c>
      <c r="AB33" s="1126">
        <f t="shared" ref="AB33" si="64">IFERROR(AB32/S32,"-")</f>
        <v>0.44736842105263158</v>
      </c>
      <c r="AC33" s="639">
        <f t="shared" ref="AC33" si="65">IFERROR(AC32/T32,"-")</f>
        <v>0.75</v>
      </c>
      <c r="AD33" s="641">
        <f t="shared" ref="AD33" si="66">IFERROR(AD32/U32,"-")</f>
        <v>0.47619047619047616</v>
      </c>
      <c r="AE33" s="19"/>
    </row>
    <row r="34" spans="3:31" ht="23.1" customHeight="1" x14ac:dyDescent="0.3">
      <c r="C34" s="2178"/>
      <c r="D34" s="2156" t="s">
        <v>289</v>
      </c>
      <c r="E34" s="2186">
        <f>表13!E48</f>
        <v>40</v>
      </c>
      <c r="F34" s="2182">
        <f>表13!R48</f>
        <v>29</v>
      </c>
      <c r="G34" s="2159">
        <v>534</v>
      </c>
      <c r="H34" s="2165">
        <v>19</v>
      </c>
      <c r="I34" s="2165">
        <f>G34+H34</f>
        <v>553</v>
      </c>
      <c r="J34" s="1380">
        <v>324</v>
      </c>
      <c r="K34" s="1389">
        <v>3</v>
      </c>
      <c r="L34" s="1380">
        <f>J34+K34</f>
        <v>327</v>
      </c>
      <c r="M34" s="1380">
        <v>376</v>
      </c>
      <c r="N34" s="1389">
        <v>5</v>
      </c>
      <c r="O34" s="1380">
        <f>M34+N34</f>
        <v>381</v>
      </c>
      <c r="P34" s="1381">
        <v>300</v>
      </c>
      <c r="Q34" s="1384">
        <v>1</v>
      </c>
      <c r="R34" s="1387">
        <f t="shared" ref="R34" si="67">P34+Q34</f>
        <v>301</v>
      </c>
      <c r="S34" s="2159">
        <v>331</v>
      </c>
      <c r="T34" s="2165">
        <v>37</v>
      </c>
      <c r="U34" s="2165">
        <f>S34+T34</f>
        <v>368</v>
      </c>
      <c r="V34" s="1380">
        <v>326</v>
      </c>
      <c r="W34" s="1380">
        <v>35</v>
      </c>
      <c r="X34" s="1380">
        <f>V34+W34</f>
        <v>361</v>
      </c>
      <c r="Y34" s="1380">
        <v>37</v>
      </c>
      <c r="Z34" s="1380">
        <v>17</v>
      </c>
      <c r="AA34" s="1380">
        <f>Y34+Z34</f>
        <v>54</v>
      </c>
      <c r="AB34" s="1381">
        <v>155</v>
      </c>
      <c r="AC34" s="1380">
        <v>29</v>
      </c>
      <c r="AD34" s="1382">
        <f t="shared" ref="AD34" si="68">AB34+AC34</f>
        <v>184</v>
      </c>
      <c r="AE34" s="19"/>
    </row>
    <row r="35" spans="3:31" ht="23.1" customHeight="1" thickBot="1" x14ac:dyDescent="0.35">
      <c r="C35" s="2178"/>
      <c r="D35" s="2181"/>
      <c r="E35" s="2195"/>
      <c r="F35" s="2202"/>
      <c r="G35" s="2161"/>
      <c r="H35" s="2166"/>
      <c r="I35" s="2166"/>
      <c r="J35" s="636">
        <f>J34/G34</f>
        <v>0.6067415730337079</v>
      </c>
      <c r="K35" s="637">
        <f>IFERROR(K34/H34,"-")</f>
        <v>0.15789473684210525</v>
      </c>
      <c r="L35" s="636">
        <f>L34/I34</f>
        <v>0.59132007233273054</v>
      </c>
      <c r="M35" s="642">
        <f>M34/G34</f>
        <v>0.70411985018726597</v>
      </c>
      <c r="N35" s="637">
        <f>IFERROR(N34/H34,"-")</f>
        <v>0.26315789473684209</v>
      </c>
      <c r="O35" s="642">
        <f>O34/I34</f>
        <v>0.68896925858951175</v>
      </c>
      <c r="P35" s="640">
        <f>IFERROR(P34/G34,"-")</f>
        <v>0.5617977528089888</v>
      </c>
      <c r="Q35" s="640">
        <f t="shared" ref="Q35" si="69">IFERROR(Q34/H34,"-")</f>
        <v>5.2631578947368418E-2</v>
      </c>
      <c r="R35" s="641">
        <f t="shared" ref="R35" si="70">R34/I34</f>
        <v>0.54430379746835444</v>
      </c>
      <c r="S35" s="2161"/>
      <c r="T35" s="2166"/>
      <c r="U35" s="2166"/>
      <c r="V35" s="636">
        <f>V34/S34</f>
        <v>0.98489425981873113</v>
      </c>
      <c r="W35" s="643">
        <f>W34/T34</f>
        <v>0.94594594594594594</v>
      </c>
      <c r="X35" s="636">
        <f>X34/U34</f>
        <v>0.98097826086956519</v>
      </c>
      <c r="Y35" s="636">
        <f>Y34/S34</f>
        <v>0.11178247734138973</v>
      </c>
      <c r="Z35" s="636">
        <f>Z34/T34</f>
        <v>0.45945945945945948</v>
      </c>
      <c r="AA35" s="636">
        <f>AA34/U34</f>
        <v>0.14673913043478262</v>
      </c>
      <c r="AB35" s="1126">
        <f t="shared" ref="AB35" si="71">IFERROR(AB34/S34,"-")</f>
        <v>0.46827794561933533</v>
      </c>
      <c r="AC35" s="639">
        <f t="shared" ref="AC35" si="72">IFERROR(AC34/T34,"-")</f>
        <v>0.78378378378378377</v>
      </c>
      <c r="AD35" s="641">
        <f t="shared" ref="AD35" si="73">IFERROR(AD34/U34,"-")</f>
        <v>0.5</v>
      </c>
      <c r="AE35" s="19"/>
    </row>
    <row r="36" spans="3:31" ht="23.1" customHeight="1" thickTop="1" x14ac:dyDescent="0.3">
      <c r="C36" s="2178"/>
      <c r="D36" s="253" t="s">
        <v>265</v>
      </c>
      <c r="E36" s="2184">
        <f>表13!E51</f>
        <v>266</v>
      </c>
      <c r="F36" s="2182">
        <f>F26+F28+F30+F32</f>
        <v>227</v>
      </c>
      <c r="G36" s="2157">
        <f t="shared" ref="G36:AA36" si="74">G26+G28+G30+G32</f>
        <v>70</v>
      </c>
      <c r="H36" s="2169">
        <f t="shared" si="74"/>
        <v>1</v>
      </c>
      <c r="I36" s="2169">
        <f t="shared" si="74"/>
        <v>71</v>
      </c>
      <c r="J36" s="1384">
        <f t="shared" si="74"/>
        <v>33</v>
      </c>
      <c r="K36" s="1390">
        <f>K26+K28+K30+K32</f>
        <v>0</v>
      </c>
      <c r="L36" s="1390">
        <f t="shared" si="74"/>
        <v>33</v>
      </c>
      <c r="M36" s="1390">
        <f t="shared" ref="M36:R36" si="75">M26+M28+M30+M32</f>
        <v>11</v>
      </c>
      <c r="N36" s="1390">
        <f t="shared" si="75"/>
        <v>0</v>
      </c>
      <c r="O36" s="1390">
        <f t="shared" si="75"/>
        <v>11</v>
      </c>
      <c r="P36" s="1391">
        <f>P26+P28+P30+P32</f>
        <v>17</v>
      </c>
      <c r="Q36" s="1390">
        <f t="shared" si="75"/>
        <v>0</v>
      </c>
      <c r="R36" s="1392">
        <f t="shared" si="75"/>
        <v>17</v>
      </c>
      <c r="S36" s="2157">
        <f t="shared" si="74"/>
        <v>107</v>
      </c>
      <c r="T36" s="2169">
        <f t="shared" si="74"/>
        <v>18</v>
      </c>
      <c r="U36" s="2169">
        <f t="shared" si="74"/>
        <v>125</v>
      </c>
      <c r="V36" s="1383">
        <f>V26+V28+V30+V32</f>
        <v>96</v>
      </c>
      <c r="W36" s="1383">
        <f>W26+W28+W30+W32</f>
        <v>18</v>
      </c>
      <c r="X36" s="1385">
        <f>X26+X28+X30+X32</f>
        <v>114</v>
      </c>
      <c r="Y36" s="1385">
        <f>Y26+Y28+Y30+Y32</f>
        <v>25</v>
      </c>
      <c r="Z36" s="1383">
        <f t="shared" si="74"/>
        <v>5</v>
      </c>
      <c r="AA36" s="1383">
        <f t="shared" si="74"/>
        <v>30</v>
      </c>
      <c r="AB36" s="1386">
        <f>AB26+AB28+AB30+AB32</f>
        <v>50</v>
      </c>
      <c r="AC36" s="1383">
        <f t="shared" ref="AC36:AD36" si="76">AC26+AC28+AC30+AC32</f>
        <v>6</v>
      </c>
      <c r="AD36" s="1387">
        <f t="shared" si="76"/>
        <v>56</v>
      </c>
      <c r="AE36" s="19"/>
    </row>
    <row r="37" spans="3:31" ht="23.1" customHeight="1" x14ac:dyDescent="0.3">
      <c r="C37" s="2178"/>
      <c r="D37" s="597" t="s">
        <v>266</v>
      </c>
      <c r="E37" s="2185"/>
      <c r="F37" s="2183"/>
      <c r="G37" s="2158"/>
      <c r="H37" s="2170"/>
      <c r="I37" s="2170"/>
      <c r="J37" s="639">
        <f>J36/G36</f>
        <v>0.47142857142857142</v>
      </c>
      <c r="K37" s="640">
        <f>IFERROR(K36/H36,"-")</f>
        <v>0</v>
      </c>
      <c r="L37" s="639">
        <f>L36/I36</f>
        <v>0.46478873239436619</v>
      </c>
      <c r="M37" s="639">
        <f>M36/G36</f>
        <v>0.15714285714285714</v>
      </c>
      <c r="N37" s="640">
        <f>IFERROR(N36/H36,"-")</f>
        <v>0</v>
      </c>
      <c r="O37" s="639">
        <f>O36/I36</f>
        <v>0.15492957746478872</v>
      </c>
      <c r="P37" s="1126">
        <f>P36/G36</f>
        <v>0.24285714285714285</v>
      </c>
      <c r="Q37" s="640">
        <f>IFERROR(Q36/G36,"-")</f>
        <v>0</v>
      </c>
      <c r="R37" s="641">
        <f>R36/G36</f>
        <v>0.24285714285714285</v>
      </c>
      <c r="S37" s="2158"/>
      <c r="T37" s="2170"/>
      <c r="U37" s="2170"/>
      <c r="V37" s="639">
        <f>V36/S36</f>
        <v>0.89719626168224298</v>
      </c>
      <c r="W37" s="639">
        <f>W36/T36</f>
        <v>1</v>
      </c>
      <c r="X37" s="639">
        <f>X36/U36</f>
        <v>0.91200000000000003</v>
      </c>
      <c r="Y37" s="639">
        <f>Y36/S36</f>
        <v>0.23364485981308411</v>
      </c>
      <c r="Z37" s="639">
        <f>Z36/T36</f>
        <v>0.27777777777777779</v>
      </c>
      <c r="AA37" s="639">
        <f>AA36/U36</f>
        <v>0.24</v>
      </c>
      <c r="AB37" s="1126">
        <f>AB36/S36</f>
        <v>0.46728971962616822</v>
      </c>
      <c r="AC37" s="639">
        <f t="shared" ref="AC37:AD37" si="77">AC36/T36</f>
        <v>0.33333333333333331</v>
      </c>
      <c r="AD37" s="641">
        <f t="shared" si="77"/>
        <v>0.44800000000000001</v>
      </c>
      <c r="AE37" s="19"/>
    </row>
    <row r="38" spans="3:31" ht="23.1" customHeight="1" x14ac:dyDescent="0.3">
      <c r="C38" s="2178"/>
      <c r="D38" s="253" t="s">
        <v>265</v>
      </c>
      <c r="E38" s="2184">
        <f>表13!E54</f>
        <v>151</v>
      </c>
      <c r="F38" s="2182">
        <f>F28+F30+F32+F34</f>
        <v>127</v>
      </c>
      <c r="G38" s="2157">
        <f t="shared" ref="G38:AA38" si="78">G28+G30+G32+G34</f>
        <v>591</v>
      </c>
      <c r="H38" s="2169">
        <f>H28+H30+H32+H34</f>
        <v>19</v>
      </c>
      <c r="I38" s="2169">
        <f t="shared" si="78"/>
        <v>610</v>
      </c>
      <c r="J38" s="1383">
        <f t="shared" si="78"/>
        <v>355</v>
      </c>
      <c r="K38" s="1383">
        <f t="shared" ref="K38:R38" si="79">K28+K30+K32+K34</f>
        <v>3</v>
      </c>
      <c r="L38" s="1383">
        <f t="shared" si="79"/>
        <v>358</v>
      </c>
      <c r="M38" s="1383">
        <f t="shared" si="79"/>
        <v>384</v>
      </c>
      <c r="N38" s="1383">
        <f t="shared" si="79"/>
        <v>5</v>
      </c>
      <c r="O38" s="1383">
        <f t="shared" si="79"/>
        <v>389</v>
      </c>
      <c r="P38" s="1388">
        <f>P28+P30+P32+P34</f>
        <v>314</v>
      </c>
      <c r="Q38" s="1383">
        <f t="shared" si="79"/>
        <v>1</v>
      </c>
      <c r="R38" s="1387">
        <f t="shared" si="79"/>
        <v>315</v>
      </c>
      <c r="S38" s="2157">
        <f t="shared" si="78"/>
        <v>415</v>
      </c>
      <c r="T38" s="2169">
        <f t="shared" si="78"/>
        <v>52</v>
      </c>
      <c r="U38" s="2169">
        <f t="shared" si="78"/>
        <v>467</v>
      </c>
      <c r="V38" s="1380">
        <f t="shared" si="78"/>
        <v>402</v>
      </c>
      <c r="W38" s="1380">
        <f t="shared" si="78"/>
        <v>50</v>
      </c>
      <c r="X38" s="1380">
        <f t="shared" si="78"/>
        <v>452</v>
      </c>
      <c r="Y38" s="1380">
        <f t="shared" si="78"/>
        <v>54</v>
      </c>
      <c r="Z38" s="1383">
        <f t="shared" si="78"/>
        <v>22</v>
      </c>
      <c r="AA38" s="1383">
        <f t="shared" si="78"/>
        <v>76</v>
      </c>
      <c r="AB38" s="1381">
        <f t="shared" ref="AB38:AD38" si="80">AB28+AB30+AB32+AB34</f>
        <v>194</v>
      </c>
      <c r="AC38" s="1383">
        <f t="shared" si="80"/>
        <v>35</v>
      </c>
      <c r="AD38" s="1387">
        <f t="shared" si="80"/>
        <v>229</v>
      </c>
      <c r="AE38" s="19"/>
    </row>
    <row r="39" spans="3:31" ht="23.1" customHeight="1" thickBot="1" x14ac:dyDescent="0.35">
      <c r="C39" s="2180"/>
      <c r="D39" s="597" t="s">
        <v>267</v>
      </c>
      <c r="E39" s="2185"/>
      <c r="F39" s="2183"/>
      <c r="G39" s="2190"/>
      <c r="H39" s="2189"/>
      <c r="I39" s="2189"/>
      <c r="J39" s="644">
        <f>J38/G38</f>
        <v>0.60067681895093061</v>
      </c>
      <c r="K39" s="645">
        <f>IFERROR(K38/H38,"-")</f>
        <v>0.15789473684210525</v>
      </c>
      <c r="L39" s="644">
        <f>L38/I38</f>
        <v>0.58688524590163937</v>
      </c>
      <c r="M39" s="644">
        <f>M38/G38</f>
        <v>0.64974619289340096</v>
      </c>
      <c r="N39" s="645">
        <f>IFERROR(N38/H38,"-")</f>
        <v>0.26315789473684209</v>
      </c>
      <c r="O39" s="644">
        <f>O38/I38</f>
        <v>0.63770491803278684</v>
      </c>
      <c r="P39" s="1127">
        <f>P38/G38</f>
        <v>0.53130287648054142</v>
      </c>
      <c r="Q39" s="1127">
        <f t="shared" ref="Q39:R39" si="81">Q38/H38</f>
        <v>5.2631578947368418E-2</v>
      </c>
      <c r="R39" s="1127">
        <f t="shared" si="81"/>
        <v>0.51639344262295084</v>
      </c>
      <c r="S39" s="2190"/>
      <c r="T39" s="2189"/>
      <c r="U39" s="2189"/>
      <c r="V39" s="644">
        <f>V38/S38</f>
        <v>0.96867469879518076</v>
      </c>
      <c r="W39" s="644">
        <f>W38/T38</f>
        <v>0.96153846153846156</v>
      </c>
      <c r="X39" s="644">
        <f>X38/U38</f>
        <v>0.9678800856531049</v>
      </c>
      <c r="Y39" s="644">
        <f>Y38/S38</f>
        <v>0.13012048192771083</v>
      </c>
      <c r="Z39" s="644">
        <f>Z38/T38</f>
        <v>0.42307692307692307</v>
      </c>
      <c r="AA39" s="644">
        <f>AA38/U38</f>
        <v>0.16274089935760172</v>
      </c>
      <c r="AB39" s="1127">
        <f>AB38/S38</f>
        <v>0.46746987951807228</v>
      </c>
      <c r="AC39" s="644">
        <f t="shared" ref="AC39:AD39" si="82">AC38/T38</f>
        <v>0.67307692307692313</v>
      </c>
      <c r="AD39" s="646">
        <f t="shared" si="82"/>
        <v>0.49036402569593146</v>
      </c>
      <c r="AE39" s="19"/>
    </row>
    <row r="40" spans="3:31" x14ac:dyDescent="0.3">
      <c r="C40" s="1" t="s">
        <v>381</v>
      </c>
    </row>
    <row r="41" spans="3:31" ht="13.5" customHeight="1" x14ac:dyDescent="0.3">
      <c r="L41" s="1"/>
      <c r="M41" s="1"/>
      <c r="N41" s="1"/>
      <c r="O41" s="1"/>
      <c r="P41" s="1"/>
      <c r="Q41" s="1"/>
      <c r="R41" s="1"/>
      <c r="S41" s="1"/>
      <c r="Y41" s="1"/>
      <c r="Z41" s="1"/>
      <c r="AB41" s="1"/>
      <c r="AC41" s="1"/>
    </row>
    <row r="42" spans="3:31" x14ac:dyDescent="0.3">
      <c r="C42"/>
      <c r="J42" s="44"/>
      <c r="K42" s="44"/>
      <c r="L42" s="44"/>
      <c r="M42" s="44"/>
      <c r="N42" s="44"/>
      <c r="O42" s="44"/>
      <c r="P42" s="44"/>
      <c r="Q42" s="44"/>
      <c r="R42" s="44"/>
      <c r="S42" s="44"/>
      <c r="T42" s="44"/>
      <c r="U42" s="44"/>
      <c r="V42" s="44"/>
      <c r="W42" s="44"/>
      <c r="X42" s="44"/>
      <c r="Y42" s="44"/>
      <c r="Z42" s="44"/>
      <c r="AA42" s="44"/>
      <c r="AB42" s="44"/>
      <c r="AC42" s="44"/>
      <c r="AD42" s="44"/>
    </row>
    <row r="43" spans="3:31" x14ac:dyDescent="0.3">
      <c r="C43"/>
    </row>
    <row r="44" spans="3:31" x14ac:dyDescent="0.3">
      <c r="C44"/>
      <c r="L44" s="1"/>
      <c r="M44" s="1"/>
      <c r="N44" s="1"/>
      <c r="O44" s="1"/>
      <c r="P44" s="1"/>
      <c r="Q44" s="1"/>
      <c r="R44" s="1"/>
      <c r="S44" s="1"/>
      <c r="Y44" s="1"/>
      <c r="Z44" s="1"/>
      <c r="AB44" s="1"/>
      <c r="AC44" s="1"/>
    </row>
    <row r="45" spans="3:31" x14ac:dyDescent="0.3">
      <c r="C45"/>
      <c r="L45" s="1"/>
      <c r="M45" s="1"/>
      <c r="N45" s="1"/>
      <c r="O45" s="1"/>
      <c r="P45" s="1"/>
      <c r="Q45" s="1"/>
      <c r="R45" s="1"/>
      <c r="S45" s="1"/>
      <c r="Y45" s="1"/>
      <c r="Z45" s="1"/>
      <c r="AB45" s="1"/>
      <c r="AC45" s="1"/>
    </row>
    <row r="46" spans="3:31" x14ac:dyDescent="0.3">
      <c r="C46"/>
    </row>
    <row r="47" spans="3:31" x14ac:dyDescent="0.3">
      <c r="C47" s="345"/>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row>
    <row r="48" spans="3:31" x14ac:dyDescent="0.3">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row>
    <row r="49" spans="4:31" x14ac:dyDescent="0.3">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row>
    <row r="50" spans="4:31" x14ac:dyDescent="0.3">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row>
    <row r="51" spans="4:31" x14ac:dyDescent="0.3">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row>
    <row r="60" spans="4:31" ht="13.5" customHeight="1" x14ac:dyDescent="0.3">
      <c r="D60" s="2205"/>
      <c r="E60" s="2203"/>
      <c r="F60" s="2203"/>
      <c r="G60" s="2203"/>
      <c r="H60" s="2203"/>
      <c r="I60" s="2203"/>
      <c r="J60" s="1822"/>
      <c r="K60" s="1822"/>
      <c r="L60" s="1822"/>
      <c r="M60" s="1822"/>
      <c r="N60" s="1822"/>
      <c r="O60" s="1822"/>
      <c r="P60" s="1822"/>
      <c r="Q60" s="1822"/>
      <c r="R60" s="1822"/>
      <c r="S60" s="2203"/>
      <c r="T60" s="2203"/>
      <c r="U60" s="2203"/>
      <c r="V60" s="1822"/>
      <c r="W60" s="1822"/>
      <c r="X60" s="1822"/>
      <c r="Y60" s="1822"/>
      <c r="Z60" s="1822"/>
      <c r="AA60" s="1822"/>
      <c r="AB60" s="1822"/>
      <c r="AC60" s="1822"/>
      <c r="AD60" s="1822"/>
      <c r="AE60" s="1822"/>
    </row>
    <row r="61" spans="4:31" ht="16.5" customHeight="1" x14ac:dyDescent="0.3">
      <c r="D61" s="2205"/>
      <c r="E61" s="2204"/>
      <c r="F61" s="2204"/>
      <c r="G61" s="2204"/>
      <c r="H61" s="2204"/>
      <c r="I61" s="2204"/>
      <c r="J61" s="1823"/>
      <c r="K61" s="1823"/>
      <c r="L61" s="1823"/>
      <c r="M61" s="1823"/>
      <c r="N61" s="1824"/>
      <c r="O61" s="1823"/>
      <c r="P61" s="1823"/>
      <c r="Q61" s="1824"/>
      <c r="R61" s="1823"/>
      <c r="S61" s="2204"/>
      <c r="T61" s="2204"/>
      <c r="U61" s="2204"/>
      <c r="V61" s="1823"/>
      <c r="W61" s="1823"/>
      <c r="X61" s="1823"/>
      <c r="Y61" s="1823"/>
      <c r="Z61" s="1823"/>
      <c r="AA61" s="1823"/>
      <c r="AB61" s="1823"/>
      <c r="AC61" s="1823"/>
      <c r="AD61" s="1823"/>
      <c r="AE61" s="1822"/>
    </row>
    <row r="72" spans="12:31" x14ac:dyDescent="0.3">
      <c r="AE72" s="19"/>
    </row>
    <row r="76" spans="12:31" x14ac:dyDescent="0.3">
      <c r="AA76" s="19"/>
      <c r="AD76" s="19"/>
    </row>
    <row r="77" spans="12:31" x14ac:dyDescent="0.3">
      <c r="L77" s="1"/>
      <c r="M77" s="1"/>
      <c r="N77" s="1"/>
      <c r="O77" s="1"/>
      <c r="P77" s="1"/>
      <c r="Q77" s="1"/>
      <c r="R77" s="1"/>
      <c r="S77" s="1"/>
      <c r="Y77" s="1"/>
      <c r="Z77" s="1"/>
      <c r="AB77" s="1"/>
      <c r="AC77" s="1"/>
    </row>
  </sheetData>
  <mergeCells count="156">
    <mergeCell ref="S60:S61"/>
    <mergeCell ref="T60:T61"/>
    <mergeCell ref="U60:U61"/>
    <mergeCell ref="D60:D61"/>
    <mergeCell ref="E60:E61"/>
    <mergeCell ref="F60:F61"/>
    <mergeCell ref="G60:G61"/>
    <mergeCell ref="H60:H61"/>
    <mergeCell ref="I60:I61"/>
    <mergeCell ref="E7:E9"/>
    <mergeCell ref="E10:E11"/>
    <mergeCell ref="E12:E13"/>
    <mergeCell ref="E14:E15"/>
    <mergeCell ref="M8:O8"/>
    <mergeCell ref="V8:X8"/>
    <mergeCell ref="E38:E39"/>
    <mergeCell ref="E30:E31"/>
    <mergeCell ref="E32:E33"/>
    <mergeCell ref="E34:E35"/>
    <mergeCell ref="E24:E25"/>
    <mergeCell ref="E26:E27"/>
    <mergeCell ref="E28:E29"/>
    <mergeCell ref="F7:F9"/>
    <mergeCell ref="F10:F11"/>
    <mergeCell ref="F12:F13"/>
    <mergeCell ref="F14:F15"/>
    <mergeCell ref="F38:F39"/>
    <mergeCell ref="F30:F31"/>
    <mergeCell ref="F32:F33"/>
    <mergeCell ref="F34:F35"/>
    <mergeCell ref="F24:F25"/>
    <mergeCell ref="F26:F27"/>
    <mergeCell ref="H36:H37"/>
    <mergeCell ref="I36:I37"/>
    <mergeCell ref="S36:S37"/>
    <mergeCell ref="U38:U39"/>
    <mergeCell ref="G38:G39"/>
    <mergeCell ref="H38:H39"/>
    <mergeCell ref="I38:I39"/>
    <mergeCell ref="S38:S39"/>
    <mergeCell ref="T38:T39"/>
    <mergeCell ref="S26:S27"/>
    <mergeCell ref="T26:T27"/>
    <mergeCell ref="U26:U27"/>
    <mergeCell ref="T36:T37"/>
    <mergeCell ref="U36:U37"/>
    <mergeCell ref="S34:S35"/>
    <mergeCell ref="T34:T35"/>
    <mergeCell ref="U34:U35"/>
    <mergeCell ref="S28:S29"/>
    <mergeCell ref="S32:S33"/>
    <mergeCell ref="T32:T33"/>
    <mergeCell ref="U32:U33"/>
    <mergeCell ref="S30:S31"/>
    <mergeCell ref="T30:T31"/>
    <mergeCell ref="U30:U31"/>
    <mergeCell ref="T28:T29"/>
    <mergeCell ref="U28:U29"/>
    <mergeCell ref="S18:S19"/>
    <mergeCell ref="T18:T19"/>
    <mergeCell ref="U18:U19"/>
    <mergeCell ref="S24:S25"/>
    <mergeCell ref="T24:T25"/>
    <mergeCell ref="U24:U25"/>
    <mergeCell ref="S20:S21"/>
    <mergeCell ref="T20:T21"/>
    <mergeCell ref="U20:U21"/>
    <mergeCell ref="T22:T23"/>
    <mergeCell ref="U22:U23"/>
    <mergeCell ref="S22:S23"/>
    <mergeCell ref="U10:U11"/>
    <mergeCell ref="S12:S13"/>
    <mergeCell ref="T12:T13"/>
    <mergeCell ref="U12:U13"/>
    <mergeCell ref="S14:S15"/>
    <mergeCell ref="T14:T15"/>
    <mergeCell ref="U14:U15"/>
    <mergeCell ref="S16:S17"/>
    <mergeCell ref="T16:T17"/>
    <mergeCell ref="U16:U17"/>
    <mergeCell ref="H34:H35"/>
    <mergeCell ref="H28:H29"/>
    <mergeCell ref="H20:H21"/>
    <mergeCell ref="H22:H23"/>
    <mergeCell ref="H24:H25"/>
    <mergeCell ref="H26:H27"/>
    <mergeCell ref="I14:I15"/>
    <mergeCell ref="I16:I17"/>
    <mergeCell ref="I18:I19"/>
    <mergeCell ref="H30:H31"/>
    <mergeCell ref="H14:H15"/>
    <mergeCell ref="H16:H17"/>
    <mergeCell ref="H18:H19"/>
    <mergeCell ref="I30:I31"/>
    <mergeCell ref="I32:I33"/>
    <mergeCell ref="I34:I35"/>
    <mergeCell ref="I28:I29"/>
    <mergeCell ref="I20:I21"/>
    <mergeCell ref="I22:I23"/>
    <mergeCell ref="I24:I25"/>
    <mergeCell ref="I26:I27"/>
    <mergeCell ref="H32:H33"/>
    <mergeCell ref="G36:G37"/>
    <mergeCell ref="F16:F17"/>
    <mergeCell ref="F18:F19"/>
    <mergeCell ref="F20:F21"/>
    <mergeCell ref="F22:F23"/>
    <mergeCell ref="E36:E37"/>
    <mergeCell ref="E16:E17"/>
    <mergeCell ref="E18:E19"/>
    <mergeCell ref="E20:E21"/>
    <mergeCell ref="E22:E23"/>
    <mergeCell ref="F28:F29"/>
    <mergeCell ref="F36:F37"/>
    <mergeCell ref="G30:G31"/>
    <mergeCell ref="G32:G33"/>
    <mergeCell ref="G34:G35"/>
    <mergeCell ref="G28:G29"/>
    <mergeCell ref="G20:G21"/>
    <mergeCell ref="G22:G23"/>
    <mergeCell ref="G24:G25"/>
    <mergeCell ref="G26:G27"/>
    <mergeCell ref="D20:D21"/>
    <mergeCell ref="D24:D25"/>
    <mergeCell ref="D26:D27"/>
    <mergeCell ref="D30:D31"/>
    <mergeCell ref="D32:D33"/>
    <mergeCell ref="D28:D29"/>
    <mergeCell ref="C12:C23"/>
    <mergeCell ref="C24:C39"/>
    <mergeCell ref="D34:D35"/>
    <mergeCell ref="D22:D23"/>
    <mergeCell ref="P8:R8"/>
    <mergeCell ref="G7:R7"/>
    <mergeCell ref="AB8:AD8"/>
    <mergeCell ref="S7:AD7"/>
    <mergeCell ref="C10:D11"/>
    <mergeCell ref="D12:D13"/>
    <mergeCell ref="D14:D15"/>
    <mergeCell ref="D16:D17"/>
    <mergeCell ref="D18:D19"/>
    <mergeCell ref="G12:G13"/>
    <mergeCell ref="G14:G15"/>
    <mergeCell ref="G16:G17"/>
    <mergeCell ref="G18:G19"/>
    <mergeCell ref="J8:L8"/>
    <mergeCell ref="G10:G11"/>
    <mergeCell ref="G8:I8"/>
    <mergeCell ref="H10:H11"/>
    <mergeCell ref="I10:I11"/>
    <mergeCell ref="I12:I13"/>
    <mergeCell ref="H12:H13"/>
    <mergeCell ref="S8:U8"/>
    <mergeCell ref="Y8:AA8"/>
    <mergeCell ref="S10:S11"/>
    <mergeCell ref="T10:T11"/>
  </mergeCells>
  <phoneticPr fontId="2"/>
  <printOptions horizontalCentered="1" verticalCentered="1"/>
  <pageMargins left="0.70866141732283472" right="0.27559055118110237" top="0.62992125984251968" bottom="0.59055118110236227" header="0.51181102362204722" footer="0.51181102362204722"/>
  <pageSetup paperSize="9" scale="52" firstPageNumber="3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00B0F0"/>
    <pageSetUpPr fitToPage="1"/>
  </sheetPr>
  <dimension ref="B2:AY59"/>
  <sheetViews>
    <sheetView view="pageBreakPreview" zoomScale="80" zoomScaleNormal="100" zoomScaleSheetLayoutView="80" workbookViewId="0"/>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44" width="5.6640625" style="1" customWidth="1"/>
    <col min="45" max="45" width="4.6640625" style="1" customWidth="1"/>
    <col min="46" max="46" width="9.88671875" style="1" bestFit="1" customWidth="1"/>
    <col min="47" max="48" width="7.88671875" style="1" bestFit="1" customWidth="1"/>
    <col min="49" max="51" width="6.44140625" style="1" customWidth="1"/>
    <col min="52" max="55" width="4.6640625" style="1" customWidth="1"/>
    <col min="56" max="16384" width="9" style="1"/>
  </cols>
  <sheetData>
    <row r="2" spans="2:51" ht="14.4" x14ac:dyDescent="0.2">
      <c r="B2" s="26" t="s">
        <v>382</v>
      </c>
    </row>
    <row r="3" spans="2:51" ht="14.4" x14ac:dyDescent="0.2">
      <c r="B3" s="26"/>
      <c r="AL3" s="42" t="s">
        <v>383</v>
      </c>
    </row>
    <row r="4" spans="2:51" ht="14.4" x14ac:dyDescent="0.2">
      <c r="B4" s="26"/>
      <c r="AL4" s="42" t="s">
        <v>384</v>
      </c>
    </row>
    <row r="5" spans="2:51" ht="8.25" customHeight="1" x14ac:dyDescent="0.2">
      <c r="B5" s="26"/>
      <c r="AH5" s="48"/>
    </row>
    <row r="6" spans="2:51" ht="13.8" thickBot="1" x14ac:dyDescent="0.25">
      <c r="B6" s="1" t="s">
        <v>385</v>
      </c>
      <c r="AR6" s="2" t="s">
        <v>386</v>
      </c>
    </row>
    <row r="7" spans="2:51" ht="23.1" customHeight="1" thickBot="1" x14ac:dyDescent="0.25">
      <c r="B7" s="8"/>
      <c r="C7" s="4"/>
      <c r="D7" s="1940" t="s">
        <v>387</v>
      </c>
      <c r="E7" s="1856" t="s">
        <v>388</v>
      </c>
      <c r="F7" s="2206" t="s">
        <v>389</v>
      </c>
      <c r="G7" s="2207"/>
      <c r="H7" s="2207"/>
      <c r="I7" s="2207"/>
      <c r="J7" s="2207"/>
      <c r="K7" s="2207"/>
      <c r="L7" s="2207"/>
      <c r="M7" s="2207"/>
      <c r="N7" s="2207"/>
      <c r="O7" s="2207"/>
      <c r="P7" s="2207"/>
      <c r="Q7" s="2207"/>
      <c r="R7" s="2207"/>
      <c r="S7" s="13"/>
      <c r="T7" s="13"/>
      <c r="U7" s="13"/>
      <c r="V7" s="13"/>
      <c r="W7" s="13"/>
      <c r="X7" s="13"/>
      <c r="Y7" s="13"/>
      <c r="Z7" s="13"/>
      <c r="AA7" s="13"/>
      <c r="AB7" s="13"/>
      <c r="AC7" s="13"/>
      <c r="AD7" s="13"/>
      <c r="AE7" s="13"/>
      <c r="AF7" s="13"/>
      <c r="AG7" s="13"/>
      <c r="AH7" s="13"/>
      <c r="AI7" s="13"/>
      <c r="AJ7" s="13"/>
      <c r="AK7" s="13"/>
      <c r="AL7" s="13"/>
      <c r="AM7" s="13"/>
      <c r="AN7" s="13"/>
      <c r="AO7" s="13"/>
      <c r="AP7" s="13"/>
      <c r="AQ7" s="13"/>
      <c r="AR7" s="240"/>
    </row>
    <row r="8" spans="2:51" ht="23.1" customHeight="1" x14ac:dyDescent="0.2">
      <c r="B8" s="18"/>
      <c r="C8" s="11"/>
      <c r="D8" s="1900"/>
      <c r="E8" s="1857"/>
      <c r="F8" s="2208"/>
      <c r="G8" s="2209"/>
      <c r="H8" s="2209"/>
      <c r="I8" s="2209"/>
      <c r="J8" s="2209"/>
      <c r="K8" s="2209"/>
      <c r="L8" s="2209"/>
      <c r="M8" s="2209"/>
      <c r="N8" s="2209"/>
      <c r="O8" s="2209"/>
      <c r="P8" s="2209"/>
      <c r="Q8" s="2209"/>
      <c r="R8" s="2209"/>
      <c r="S8" s="2210" t="s">
        <v>390</v>
      </c>
      <c r="T8" s="2211"/>
      <c r="U8" s="2211"/>
      <c r="V8" s="2211"/>
      <c r="W8" s="2211"/>
      <c r="X8" s="2211"/>
      <c r="Y8" s="2211"/>
      <c r="Z8" s="2211"/>
      <c r="AA8" s="2211"/>
      <c r="AB8" s="2211"/>
      <c r="AC8" s="2211"/>
      <c r="AD8" s="2211"/>
      <c r="AE8" s="2212"/>
      <c r="AF8" s="2210" t="s">
        <v>391</v>
      </c>
      <c r="AG8" s="2211"/>
      <c r="AH8" s="2211"/>
      <c r="AI8" s="2211"/>
      <c r="AJ8" s="2211"/>
      <c r="AK8" s="2211"/>
      <c r="AL8" s="2211"/>
      <c r="AM8" s="2211"/>
      <c r="AN8" s="2211"/>
      <c r="AO8" s="2211"/>
      <c r="AP8" s="2211"/>
      <c r="AQ8" s="2211"/>
      <c r="AR8" s="2212"/>
    </row>
    <row r="9" spans="2:51" ht="23.1" customHeight="1" x14ac:dyDescent="0.2">
      <c r="B9" s="18"/>
      <c r="C9" s="11"/>
      <c r="D9" s="1900"/>
      <c r="E9" s="1857"/>
      <c r="F9" s="2213" t="s">
        <v>392</v>
      </c>
      <c r="G9" s="3"/>
      <c r="H9" s="3"/>
      <c r="I9" s="3"/>
      <c r="J9" s="3"/>
      <c r="K9" s="3"/>
      <c r="L9" s="3"/>
      <c r="M9" s="3"/>
      <c r="N9" s="3"/>
      <c r="O9" s="3"/>
      <c r="P9" s="3"/>
      <c r="Q9" s="3"/>
      <c r="R9" s="3"/>
      <c r="S9" s="2213" t="s">
        <v>392</v>
      </c>
      <c r="T9" s="3"/>
      <c r="U9" s="3"/>
      <c r="V9" s="3"/>
      <c r="W9" s="3"/>
      <c r="X9" s="3"/>
      <c r="Y9" s="3"/>
      <c r="Z9" s="3"/>
      <c r="AA9" s="3"/>
      <c r="AB9" s="3"/>
      <c r="AC9" s="3"/>
      <c r="AD9" s="3"/>
      <c r="AE9" s="241"/>
      <c r="AF9" s="2213" t="s">
        <v>392</v>
      </c>
      <c r="AG9" s="3"/>
      <c r="AH9" s="3"/>
      <c r="AI9" s="3"/>
      <c r="AJ9" s="3"/>
      <c r="AK9" s="3"/>
      <c r="AL9" s="3"/>
      <c r="AM9" s="3"/>
      <c r="AN9" s="3"/>
      <c r="AO9" s="3"/>
      <c r="AP9" s="3"/>
      <c r="AQ9" s="3"/>
      <c r="AR9" s="241"/>
    </row>
    <row r="10" spans="2:51" ht="42" customHeight="1" x14ac:dyDescent="0.2">
      <c r="B10" s="35"/>
      <c r="C10" s="36"/>
      <c r="D10" s="1901"/>
      <c r="E10" s="1960"/>
      <c r="F10" s="2214"/>
      <c r="G10" s="239" t="s">
        <v>393</v>
      </c>
      <c r="H10" s="239" t="s">
        <v>394</v>
      </c>
      <c r="I10" s="239" t="s">
        <v>395</v>
      </c>
      <c r="J10" s="239" t="s">
        <v>396</v>
      </c>
      <c r="K10" s="239" t="s">
        <v>397</v>
      </c>
      <c r="L10" s="239" t="s">
        <v>398</v>
      </c>
      <c r="M10" s="239" t="s">
        <v>399</v>
      </c>
      <c r="N10" s="239" t="s">
        <v>400</v>
      </c>
      <c r="O10" s="239" t="s">
        <v>401</v>
      </c>
      <c r="P10" s="239" t="s">
        <v>402</v>
      </c>
      <c r="Q10" s="91" t="s">
        <v>403</v>
      </c>
      <c r="R10" s="220" t="s">
        <v>404</v>
      </c>
      <c r="S10" s="2214"/>
      <c r="T10" s="239" t="s">
        <v>393</v>
      </c>
      <c r="U10" s="239" t="s">
        <v>394</v>
      </c>
      <c r="V10" s="239" t="s">
        <v>395</v>
      </c>
      <c r="W10" s="239" t="s">
        <v>396</v>
      </c>
      <c r="X10" s="239" t="s">
        <v>397</v>
      </c>
      <c r="Y10" s="239" t="s">
        <v>398</v>
      </c>
      <c r="Z10" s="239" t="s">
        <v>399</v>
      </c>
      <c r="AA10" s="239" t="s">
        <v>400</v>
      </c>
      <c r="AB10" s="239" t="s">
        <v>401</v>
      </c>
      <c r="AC10" s="239" t="s">
        <v>402</v>
      </c>
      <c r="AD10" s="91" t="s">
        <v>403</v>
      </c>
      <c r="AE10" s="220" t="s">
        <v>404</v>
      </c>
      <c r="AF10" s="2214"/>
      <c r="AG10" s="239" t="s">
        <v>393</v>
      </c>
      <c r="AH10" s="239" t="s">
        <v>394</v>
      </c>
      <c r="AI10" s="239" t="s">
        <v>395</v>
      </c>
      <c r="AJ10" s="239" t="s">
        <v>396</v>
      </c>
      <c r="AK10" s="239" t="s">
        <v>397</v>
      </c>
      <c r="AL10" s="239" t="s">
        <v>398</v>
      </c>
      <c r="AM10" s="239" t="s">
        <v>399</v>
      </c>
      <c r="AN10" s="239" t="s">
        <v>400</v>
      </c>
      <c r="AO10" s="239" t="s">
        <v>401</v>
      </c>
      <c r="AP10" s="239" t="s">
        <v>402</v>
      </c>
      <c r="AQ10" s="91" t="s">
        <v>403</v>
      </c>
      <c r="AR10" s="220" t="s">
        <v>404</v>
      </c>
      <c r="AW10" s="325"/>
    </row>
    <row r="11" spans="2:51" ht="27.9" customHeight="1" x14ac:dyDescent="0.2">
      <c r="B11" s="1953" t="s">
        <v>405</v>
      </c>
      <c r="C11" s="1978"/>
      <c r="D11" s="970">
        <f>SUM(D13:D24)</f>
        <v>370</v>
      </c>
      <c r="E11" s="501">
        <f>SUM(E13:E24)</f>
        <v>299</v>
      </c>
      <c r="F11" s="430">
        <f>SUM(G11:R11)</f>
        <v>988</v>
      </c>
      <c r="G11" s="57">
        <f>G13+G15+G17+G19+G21+G23</f>
        <v>21</v>
      </c>
      <c r="H11" s="57">
        <f t="shared" ref="H11:R11" si="0">H13+H15+H17+H19+H21+H23</f>
        <v>53</v>
      </c>
      <c r="I11" s="57">
        <f t="shared" si="0"/>
        <v>147</v>
      </c>
      <c r="J11" s="57">
        <f t="shared" si="0"/>
        <v>120</v>
      </c>
      <c r="K11" s="57">
        <f t="shared" si="0"/>
        <v>54</v>
      </c>
      <c r="L11" s="57">
        <f>L13+L15+L17+L19+L21+L23</f>
        <v>16</v>
      </c>
      <c r="M11" s="57">
        <f t="shared" si="0"/>
        <v>38</v>
      </c>
      <c r="N11" s="57">
        <f t="shared" si="0"/>
        <v>224</v>
      </c>
      <c r="O11" s="57">
        <f t="shared" si="0"/>
        <v>231</v>
      </c>
      <c r="P11" s="57">
        <f t="shared" si="0"/>
        <v>63</v>
      </c>
      <c r="Q11" s="57">
        <f t="shared" si="0"/>
        <v>21</v>
      </c>
      <c r="R11" s="137">
        <f t="shared" si="0"/>
        <v>0</v>
      </c>
      <c r="S11" s="430">
        <f>SUM(T11:AE11)</f>
        <v>915</v>
      </c>
      <c r="T11" s="57">
        <f>T13+T15+T17+T19+T21+T23</f>
        <v>21</v>
      </c>
      <c r="U11" s="57">
        <f>U13+U15+U17+U19+U21+U23</f>
        <v>53</v>
      </c>
      <c r="V11" s="57">
        <f t="shared" ref="V11:AE11" si="1">V13+V15+V17+V19+V21+V23</f>
        <v>145</v>
      </c>
      <c r="W11" s="57">
        <f t="shared" si="1"/>
        <v>118</v>
      </c>
      <c r="X11" s="57">
        <f t="shared" si="1"/>
        <v>49</v>
      </c>
      <c r="Y11" s="57">
        <f>Y13+Y15+Y17+Y19+Y21+Y23</f>
        <v>11</v>
      </c>
      <c r="Z11" s="57">
        <f t="shared" si="1"/>
        <v>30</v>
      </c>
      <c r="AA11" s="57">
        <f t="shared" si="1"/>
        <v>200</v>
      </c>
      <c r="AB11" s="57">
        <f t="shared" si="1"/>
        <v>206</v>
      </c>
      <c r="AC11" s="57">
        <f t="shared" si="1"/>
        <v>63</v>
      </c>
      <c r="AD11" s="57">
        <f t="shared" si="1"/>
        <v>19</v>
      </c>
      <c r="AE11" s="306">
        <f t="shared" si="1"/>
        <v>0</v>
      </c>
      <c r="AF11" s="430">
        <f>SUM(AG11:AR11)</f>
        <v>73</v>
      </c>
      <c r="AG11" s="57">
        <f t="shared" ref="AG11:AR11" si="2">AG13+AG15+AG17+AG19+AG21+AG23</f>
        <v>0</v>
      </c>
      <c r="AH11" s="57">
        <f t="shared" si="2"/>
        <v>0</v>
      </c>
      <c r="AI11" s="57">
        <f t="shared" si="2"/>
        <v>2</v>
      </c>
      <c r="AJ11" s="57">
        <f t="shared" si="2"/>
        <v>2</v>
      </c>
      <c r="AK11" s="57">
        <f t="shared" si="2"/>
        <v>5</v>
      </c>
      <c r="AL11" s="57">
        <f t="shared" si="2"/>
        <v>5</v>
      </c>
      <c r="AM11" s="57">
        <f t="shared" si="2"/>
        <v>8</v>
      </c>
      <c r="AN11" s="57">
        <f t="shared" si="2"/>
        <v>24</v>
      </c>
      <c r="AO11" s="57">
        <f t="shared" si="2"/>
        <v>25</v>
      </c>
      <c r="AP11" s="57">
        <f t="shared" si="2"/>
        <v>0</v>
      </c>
      <c r="AQ11" s="57">
        <f t="shared" si="2"/>
        <v>2</v>
      </c>
      <c r="AR11" s="306">
        <f t="shared" si="2"/>
        <v>0</v>
      </c>
      <c r="AW11" s="332"/>
      <c r="AX11" s="332"/>
      <c r="AY11" s="332"/>
    </row>
    <row r="12" spans="2:51" ht="27.9" customHeight="1" thickBot="1" x14ac:dyDescent="0.25">
      <c r="B12" s="1957"/>
      <c r="C12" s="2023"/>
      <c r="D12" s="942"/>
      <c r="E12" s="288"/>
      <c r="F12" s="648"/>
      <c r="G12" s="649">
        <f>IFERROR(G11/$F11,"-")</f>
        <v>2.1255060728744939E-2</v>
      </c>
      <c r="H12" s="649">
        <f t="shared" ref="H12:R12" si="3">IFERROR(H11/$F11,"-")</f>
        <v>5.3643724696356275E-2</v>
      </c>
      <c r="I12" s="649">
        <f t="shared" si="3"/>
        <v>0.14878542510121456</v>
      </c>
      <c r="J12" s="649">
        <f t="shared" si="3"/>
        <v>0.1214574898785425</v>
      </c>
      <c r="K12" s="649">
        <f t="shared" si="3"/>
        <v>5.4655870445344132E-2</v>
      </c>
      <c r="L12" s="649">
        <f t="shared" si="3"/>
        <v>1.6194331983805668E-2</v>
      </c>
      <c r="M12" s="649">
        <f t="shared" si="3"/>
        <v>3.8461538461538464E-2</v>
      </c>
      <c r="N12" s="649">
        <f t="shared" si="3"/>
        <v>0.22672064777327935</v>
      </c>
      <c r="O12" s="649">
        <f t="shared" si="3"/>
        <v>0.23380566801619435</v>
      </c>
      <c r="P12" s="649">
        <f t="shared" si="3"/>
        <v>6.3765182186234823E-2</v>
      </c>
      <c r="Q12" s="650">
        <f t="shared" si="3"/>
        <v>2.1255060728744939E-2</v>
      </c>
      <c r="R12" s="650">
        <f t="shared" si="3"/>
        <v>0</v>
      </c>
      <c r="S12" s="648"/>
      <c r="T12" s="649">
        <f>IFERROR(T11/$S11,"-")</f>
        <v>2.2950819672131147E-2</v>
      </c>
      <c r="U12" s="649">
        <f t="shared" ref="U12:AE12" si="4">IFERROR(U11/$S11,"-")</f>
        <v>5.7923497267759562E-2</v>
      </c>
      <c r="V12" s="649">
        <f t="shared" si="4"/>
        <v>0.15846994535519127</v>
      </c>
      <c r="W12" s="649">
        <f t="shared" si="4"/>
        <v>0.12896174863387977</v>
      </c>
      <c r="X12" s="649">
        <f t="shared" si="4"/>
        <v>5.3551912568306013E-2</v>
      </c>
      <c r="Y12" s="649">
        <f t="shared" si="4"/>
        <v>1.2021857923497269E-2</v>
      </c>
      <c r="Z12" s="649">
        <f t="shared" si="4"/>
        <v>3.2786885245901641E-2</v>
      </c>
      <c r="AA12" s="649">
        <f t="shared" si="4"/>
        <v>0.21857923497267759</v>
      </c>
      <c r="AB12" s="649">
        <f t="shared" si="4"/>
        <v>0.22513661202185792</v>
      </c>
      <c r="AC12" s="649">
        <f t="shared" si="4"/>
        <v>6.8852459016393447E-2</v>
      </c>
      <c r="AD12" s="650">
        <f t="shared" si="4"/>
        <v>2.0765027322404372E-2</v>
      </c>
      <c r="AE12" s="651">
        <f t="shared" si="4"/>
        <v>0</v>
      </c>
      <c r="AF12" s="648"/>
      <c r="AG12" s="649">
        <f>IFERROR(AG11/$AF11,"-")</f>
        <v>0</v>
      </c>
      <c r="AH12" s="649">
        <f t="shared" ref="AH12:AR12" si="5">IFERROR(AH11/$AF11,"-")</f>
        <v>0</v>
      </c>
      <c r="AI12" s="649">
        <f t="shared" si="5"/>
        <v>2.7397260273972601E-2</v>
      </c>
      <c r="AJ12" s="649">
        <f t="shared" si="5"/>
        <v>2.7397260273972601E-2</v>
      </c>
      <c r="AK12" s="649">
        <f t="shared" si="5"/>
        <v>6.8493150684931503E-2</v>
      </c>
      <c r="AL12" s="649">
        <f t="shared" si="5"/>
        <v>6.8493150684931503E-2</v>
      </c>
      <c r="AM12" s="649">
        <f t="shared" si="5"/>
        <v>0.1095890410958904</v>
      </c>
      <c r="AN12" s="649">
        <f t="shared" si="5"/>
        <v>0.32876712328767121</v>
      </c>
      <c r="AO12" s="649">
        <f t="shared" si="5"/>
        <v>0.34246575342465752</v>
      </c>
      <c r="AP12" s="649">
        <f t="shared" si="5"/>
        <v>0</v>
      </c>
      <c r="AQ12" s="650">
        <f t="shared" si="5"/>
        <v>2.7397260273972601E-2</v>
      </c>
      <c r="AR12" s="651">
        <f t="shared" si="5"/>
        <v>0</v>
      </c>
      <c r="AT12" s="44"/>
      <c r="AU12" s="44"/>
      <c r="AV12" s="44"/>
      <c r="AW12" s="332"/>
      <c r="AX12" s="332"/>
      <c r="AY12" s="332"/>
    </row>
    <row r="13" spans="2:51" ht="27.9" customHeight="1" thickTop="1" x14ac:dyDescent="0.2">
      <c r="B13" s="1852" t="s">
        <v>251</v>
      </c>
      <c r="C13" s="2003" t="s">
        <v>169</v>
      </c>
      <c r="D13" s="967">
        <f>表1!E14</f>
        <v>54</v>
      </c>
      <c r="E13" s="971">
        <f>表1!G14</f>
        <v>20</v>
      </c>
      <c r="F13" s="653">
        <f>SUM(G13:R13)</f>
        <v>26</v>
      </c>
      <c r="G13" s="55">
        <f t="shared" ref="G13:K13" si="6">T13+AG13</f>
        <v>1</v>
      </c>
      <c r="H13" s="55">
        <f t="shared" si="6"/>
        <v>3</v>
      </c>
      <c r="I13" s="55">
        <f t="shared" si="6"/>
        <v>3</v>
      </c>
      <c r="J13" s="55">
        <f t="shared" si="6"/>
        <v>7</v>
      </c>
      <c r="K13" s="55">
        <f t="shared" si="6"/>
        <v>0</v>
      </c>
      <c r="L13" s="55">
        <f>Y13+AL13</f>
        <v>0</v>
      </c>
      <c r="M13" s="55">
        <f t="shared" ref="M13:R13" si="7">Z13+AM13</f>
        <v>1</v>
      </c>
      <c r="N13" s="55">
        <f t="shared" si="7"/>
        <v>5</v>
      </c>
      <c r="O13" s="55">
        <f>AB13+AO13</f>
        <v>3</v>
      </c>
      <c r="P13" s="55">
        <f t="shared" si="7"/>
        <v>1</v>
      </c>
      <c r="Q13" s="55">
        <f t="shared" si="7"/>
        <v>2</v>
      </c>
      <c r="R13" s="136">
        <f t="shared" si="7"/>
        <v>0</v>
      </c>
      <c r="S13" s="653">
        <f>SUM(T13:AE13)</f>
        <v>21</v>
      </c>
      <c r="T13" s="55">
        <f>'表15-2'!T13+'表15-3'!T13</f>
        <v>1</v>
      </c>
      <c r="U13" s="55">
        <f>'表15-2'!U13+'表15-3'!U13</f>
        <v>3</v>
      </c>
      <c r="V13" s="55">
        <f>'表15-2'!V13+'表15-3'!V13</f>
        <v>3</v>
      </c>
      <c r="W13" s="55">
        <f>'表15-2'!W13+'表15-3'!W13</f>
        <v>7</v>
      </c>
      <c r="X13" s="55">
        <f>'表15-2'!X13+'表15-3'!X13</f>
        <v>0</v>
      </c>
      <c r="Y13" s="55">
        <f>'表15-2'!Y13+'表15-3'!Y13</f>
        <v>0</v>
      </c>
      <c r="Z13" s="55">
        <f>'表15-2'!Z13+'表15-3'!Z13</f>
        <v>1</v>
      </c>
      <c r="AA13" s="55">
        <f>'表15-2'!AA13+'表15-3'!AA13</f>
        <v>4</v>
      </c>
      <c r="AB13" s="55">
        <f>'表15-2'!AB13+'表15-3'!AB13</f>
        <v>1</v>
      </c>
      <c r="AC13" s="55">
        <f>'表15-2'!AC13+'表15-3'!AC13</f>
        <v>1</v>
      </c>
      <c r="AD13" s="55">
        <f>'表15-2'!AD13+'表15-3'!AD13</f>
        <v>0</v>
      </c>
      <c r="AE13" s="55">
        <f>'表15-2'!AE13+'表15-3'!AE13</f>
        <v>0</v>
      </c>
      <c r="AF13" s="653">
        <f>SUM(AG13:AR13)</f>
        <v>5</v>
      </c>
      <c r="AG13" s="55">
        <f>'表15-2'!AG13+'表15-3'!AG13</f>
        <v>0</v>
      </c>
      <c r="AH13" s="55">
        <f>'表15-2'!AH13+'表15-3'!AH13</f>
        <v>0</v>
      </c>
      <c r="AI13" s="55">
        <f>'表15-2'!AI13+'表15-3'!AI13</f>
        <v>0</v>
      </c>
      <c r="AJ13" s="55">
        <f>'表15-2'!AJ13+'表15-3'!AJ13</f>
        <v>0</v>
      </c>
      <c r="AK13" s="55">
        <f>'表15-2'!AK13+'表15-3'!AK13</f>
        <v>0</v>
      </c>
      <c r="AL13" s="55">
        <f>'表15-2'!AL13+'表15-3'!AL13</f>
        <v>0</v>
      </c>
      <c r="AM13" s="55">
        <f>'表15-2'!AM13+'表15-3'!AM13</f>
        <v>0</v>
      </c>
      <c r="AN13" s="55">
        <f>'表15-2'!AN13+'表15-3'!AN13</f>
        <v>1</v>
      </c>
      <c r="AO13" s="55">
        <f>'表15-2'!AO13+'表15-3'!AO13</f>
        <v>2</v>
      </c>
      <c r="AP13" s="55">
        <f>'表15-2'!AP13+'表15-3'!AP13</f>
        <v>0</v>
      </c>
      <c r="AQ13" s="55">
        <f>'表15-2'!AQ13+'表15-3'!AQ13</f>
        <v>2</v>
      </c>
      <c r="AR13" s="305">
        <f>'表15-2'!AR13+'表15-3'!AR13</f>
        <v>0</v>
      </c>
      <c r="AW13" s="332"/>
      <c r="AX13" s="332"/>
      <c r="AY13" s="332"/>
    </row>
    <row r="14" spans="2:51" ht="27.9" customHeight="1" x14ac:dyDescent="0.2">
      <c r="B14" s="1853"/>
      <c r="C14" s="1900"/>
      <c r="D14" s="943"/>
      <c r="E14" s="947"/>
      <c r="F14" s="309"/>
      <c r="G14" s="1079">
        <f>IFERROR(G13/$F13,"-")</f>
        <v>3.8461538461538464E-2</v>
      </c>
      <c r="H14" s="1079">
        <f t="shared" ref="H14" si="8">IFERROR(H13/$F13,"-")</f>
        <v>0.11538461538461539</v>
      </c>
      <c r="I14" s="1079">
        <f t="shared" ref="I14" si="9">IFERROR(I13/$F13,"-")</f>
        <v>0.11538461538461539</v>
      </c>
      <c r="J14" s="1079">
        <f t="shared" ref="J14" si="10">IFERROR(J13/$F13,"-")</f>
        <v>0.26923076923076922</v>
      </c>
      <c r="K14" s="1079">
        <f t="shared" ref="K14" si="11">IFERROR(K13/$F13,"-")</f>
        <v>0</v>
      </c>
      <c r="L14" s="1079">
        <f t="shared" ref="L14" si="12">IFERROR(L13/$F13,"-")</f>
        <v>0</v>
      </c>
      <c r="M14" s="654">
        <f t="shared" ref="M14" si="13">IFERROR(M13/$F13,"-")</f>
        <v>3.8461538461538464E-2</v>
      </c>
      <c r="N14" s="654">
        <f t="shared" ref="N14" si="14">IFERROR(N13/$F13,"-")</f>
        <v>0.19230769230769232</v>
      </c>
      <c r="O14" s="654">
        <f t="shared" ref="O14" si="15">IFERROR(O13/$F13,"-")</f>
        <v>0.11538461538461539</v>
      </c>
      <c r="P14" s="654">
        <f t="shared" ref="P14" si="16">IFERROR(P13/$F13,"-")</f>
        <v>3.8461538461538464E-2</v>
      </c>
      <c r="Q14" s="655">
        <f t="shared" ref="Q14" si="17">IFERROR(Q13/$F13,"-")</f>
        <v>7.6923076923076927E-2</v>
      </c>
      <c r="R14" s="1080">
        <f t="shared" ref="R14" si="18">IFERROR(R13/$F13,"-")</f>
        <v>0</v>
      </c>
      <c r="S14" s="309"/>
      <c r="T14" s="1079">
        <f>IFERROR(T13/$S13,"-")</f>
        <v>4.7619047619047616E-2</v>
      </c>
      <c r="U14" s="1079">
        <f t="shared" ref="U14" si="19">IFERROR(U13/$S13,"-")</f>
        <v>0.14285714285714285</v>
      </c>
      <c r="V14" s="1079">
        <f t="shared" ref="V14" si="20">IFERROR(V13/$S13,"-")</f>
        <v>0.14285714285714285</v>
      </c>
      <c r="W14" s="1079">
        <f t="shared" ref="W14" si="21">IFERROR(W13/$S13,"-")</f>
        <v>0.33333333333333331</v>
      </c>
      <c r="X14" s="1079">
        <f t="shared" ref="X14" si="22">IFERROR(X13/$S13,"-")</f>
        <v>0</v>
      </c>
      <c r="Y14" s="1079">
        <f t="shared" ref="Y14" si="23">IFERROR(Y13/$S13,"-")</f>
        <v>0</v>
      </c>
      <c r="Z14" s="654">
        <f t="shared" ref="Z14" si="24">IFERROR(Z13/$S13,"-")</f>
        <v>4.7619047619047616E-2</v>
      </c>
      <c r="AA14" s="654">
        <f t="shared" ref="AA14" si="25">IFERROR(AA13/$S13,"-")</f>
        <v>0.19047619047619047</v>
      </c>
      <c r="AB14" s="654">
        <f t="shared" ref="AB14" si="26">IFERROR(AB13/$S13,"-")</f>
        <v>4.7619047619047616E-2</v>
      </c>
      <c r="AC14" s="654">
        <f t="shared" ref="AC14" si="27">IFERROR(AC13/$S13,"-")</f>
        <v>4.7619047619047616E-2</v>
      </c>
      <c r="AD14" s="655">
        <f t="shared" ref="AD14" si="28">IFERROR(AD13/$S13,"-")</f>
        <v>0</v>
      </c>
      <c r="AE14" s="1081">
        <f t="shared" ref="AE14" si="29">IFERROR(AE13/$S13,"-")</f>
        <v>0</v>
      </c>
      <c r="AF14" s="657"/>
      <c r="AG14" s="1082">
        <f>IFERROR(AG13/$AF13,"-")</f>
        <v>0</v>
      </c>
      <c r="AH14" s="1082">
        <f t="shared" ref="AH14" si="30">IFERROR(AH13/$AF13,"-")</f>
        <v>0</v>
      </c>
      <c r="AI14" s="1082">
        <f t="shared" ref="AI14" si="31">IFERROR(AI13/$AF13,"-")</f>
        <v>0</v>
      </c>
      <c r="AJ14" s="1082">
        <f t="shared" ref="AJ14" si="32">IFERROR(AJ13/$AF13,"-")</f>
        <v>0</v>
      </c>
      <c r="AK14" s="1082">
        <f t="shared" ref="AK14" si="33">IFERROR(AK13/$AF13,"-")</f>
        <v>0</v>
      </c>
      <c r="AL14" s="1082">
        <f t="shared" ref="AL14" si="34">IFERROR(AL13/$AF13,"-")</f>
        <v>0</v>
      </c>
      <c r="AM14" s="1082">
        <f t="shared" ref="AM14" si="35">IFERROR(AM13/$AF13,"-")</f>
        <v>0</v>
      </c>
      <c r="AN14" s="1082">
        <f t="shared" ref="AN14" si="36">IFERROR(AN13/$AF13,"-")</f>
        <v>0.2</v>
      </c>
      <c r="AO14" s="1082">
        <f t="shared" ref="AO14" si="37">IFERROR(AO13/$AF13,"-")</f>
        <v>0.4</v>
      </c>
      <c r="AP14" s="1082">
        <f t="shared" ref="AP14" si="38">IFERROR(AP13/$AF13,"-")</f>
        <v>0</v>
      </c>
      <c r="AQ14" s="1082">
        <f t="shared" ref="AQ14" si="39">IFERROR(AQ13/$AF13,"-")</f>
        <v>0.4</v>
      </c>
      <c r="AR14" s="1083">
        <f t="shared" ref="AR14" si="40">IFERROR(AR13/$AF13,"-")</f>
        <v>0</v>
      </c>
      <c r="AT14" s="44"/>
      <c r="AU14" s="44"/>
      <c r="AV14" s="44"/>
      <c r="AW14" s="332"/>
      <c r="AX14" s="332"/>
      <c r="AY14" s="332"/>
    </row>
    <row r="15" spans="2:51" ht="27.9" customHeight="1" x14ac:dyDescent="0.2">
      <c r="B15" s="1853"/>
      <c r="C15" s="1940" t="s">
        <v>170</v>
      </c>
      <c r="D15" s="968">
        <f>表1!E17</f>
        <v>69</v>
      </c>
      <c r="E15" s="972">
        <f>表1!G17</f>
        <v>55</v>
      </c>
      <c r="F15" s="430">
        <f t="shared" ref="F15" si="41">SUM(G15:R15)</f>
        <v>383</v>
      </c>
      <c r="G15" s="57">
        <f>T15+AG15</f>
        <v>12</v>
      </c>
      <c r="H15" s="57">
        <f>U15+AH15</f>
        <v>10</v>
      </c>
      <c r="I15" s="57">
        <f t="shared" ref="I15:K15" si="42">V15+AI15</f>
        <v>101</v>
      </c>
      <c r="J15" s="57">
        <f t="shared" si="42"/>
        <v>82</v>
      </c>
      <c r="K15" s="57">
        <f t="shared" si="42"/>
        <v>35</v>
      </c>
      <c r="L15" s="57">
        <f>Y15+AL15</f>
        <v>7</v>
      </c>
      <c r="M15" s="57">
        <f t="shared" ref="M15:R15" si="43">Z15+AM15</f>
        <v>6</v>
      </c>
      <c r="N15" s="57">
        <f t="shared" si="43"/>
        <v>53</v>
      </c>
      <c r="O15" s="57">
        <f t="shared" si="43"/>
        <v>54</v>
      </c>
      <c r="P15" s="57">
        <f t="shared" si="43"/>
        <v>23</v>
      </c>
      <c r="Q15" s="57">
        <f t="shared" si="43"/>
        <v>0</v>
      </c>
      <c r="R15" s="137">
        <f t="shared" si="43"/>
        <v>0</v>
      </c>
      <c r="S15" s="430">
        <f>SUM(T15:AE15)</f>
        <v>376</v>
      </c>
      <c r="T15" s="57">
        <f>'表15-2'!T15+'表15-3'!T15</f>
        <v>12</v>
      </c>
      <c r="U15" s="57">
        <f>'表15-2'!U15+'表15-3'!U15</f>
        <v>10</v>
      </c>
      <c r="V15" s="57">
        <f>'表15-2'!V15+'表15-3'!V15</f>
        <v>101</v>
      </c>
      <c r="W15" s="57">
        <f>'表15-2'!W15+'表15-3'!W15</f>
        <v>82</v>
      </c>
      <c r="X15" s="57">
        <f>'表15-2'!X15+'表15-3'!X15</f>
        <v>35</v>
      </c>
      <c r="Y15" s="57">
        <f>'表15-2'!Y15+'表15-3'!Y15</f>
        <v>5</v>
      </c>
      <c r="Z15" s="57">
        <f>'表15-2'!Z15+'表15-3'!Z15</f>
        <v>6</v>
      </c>
      <c r="AA15" s="57">
        <f>'表15-2'!AA15+'表15-3'!AA15</f>
        <v>48</v>
      </c>
      <c r="AB15" s="57">
        <f>'表15-2'!AB15+'表15-3'!AB15</f>
        <v>54</v>
      </c>
      <c r="AC15" s="57">
        <f>'表15-2'!AC15+'表15-3'!AC15</f>
        <v>23</v>
      </c>
      <c r="AD15" s="57">
        <f>'表15-2'!AD15+'表15-3'!AD15</f>
        <v>0</v>
      </c>
      <c r="AE15" s="57">
        <f>'表15-2'!AE15+'表15-3'!AE15</f>
        <v>0</v>
      </c>
      <c r="AF15" s="658">
        <f>SUM(AG15:AR15)</f>
        <v>7</v>
      </c>
      <c r="AG15" s="57">
        <f>'表15-2'!AG15+'表15-3'!AG15</f>
        <v>0</v>
      </c>
      <c r="AH15" s="57">
        <f>'表15-2'!AH15+'表15-3'!AH15</f>
        <v>0</v>
      </c>
      <c r="AI15" s="57">
        <f>'表15-2'!AI15+'表15-3'!AI15</f>
        <v>0</v>
      </c>
      <c r="AJ15" s="57">
        <f>'表15-2'!AJ15+'表15-3'!AJ15</f>
        <v>0</v>
      </c>
      <c r="AK15" s="57">
        <f>'表15-2'!AK15+'表15-3'!AK15</f>
        <v>0</v>
      </c>
      <c r="AL15" s="57">
        <f>'表15-2'!AL15+'表15-3'!AL15</f>
        <v>2</v>
      </c>
      <c r="AM15" s="57">
        <f>'表15-2'!AM15+'表15-3'!AM15</f>
        <v>0</v>
      </c>
      <c r="AN15" s="57">
        <f>'表15-2'!AN15+'表15-3'!AN15</f>
        <v>5</v>
      </c>
      <c r="AO15" s="57">
        <f>'表15-2'!AO15+'表15-3'!AO15</f>
        <v>0</v>
      </c>
      <c r="AP15" s="57">
        <f>'表15-2'!AP15+'表15-3'!AP15</f>
        <v>0</v>
      </c>
      <c r="AQ15" s="57">
        <f>'表15-2'!AQ15+'表15-3'!AQ15</f>
        <v>0</v>
      </c>
      <c r="AR15" s="306">
        <f>'表15-2'!AR15+'表15-3'!AR15</f>
        <v>0</v>
      </c>
      <c r="AW15" s="332"/>
      <c r="AX15" s="332"/>
      <c r="AY15" s="332"/>
    </row>
    <row r="16" spans="2:51" ht="27.9" customHeight="1" x14ac:dyDescent="0.2">
      <c r="B16" s="1853"/>
      <c r="C16" s="1900"/>
      <c r="D16" s="944"/>
      <c r="E16" s="947"/>
      <c r="F16" s="657"/>
      <c r="G16" s="682">
        <f>IFERROR(G15/$F15,"-")</f>
        <v>3.1331592689295036E-2</v>
      </c>
      <c r="H16" s="682">
        <f t="shared" ref="H16" si="44">IFERROR(H15/$F15,"-")</f>
        <v>2.6109660574412531E-2</v>
      </c>
      <c r="I16" s="682">
        <f t="shared" ref="I16" si="45">IFERROR(I15/$F15,"-")</f>
        <v>0.26370757180156656</v>
      </c>
      <c r="J16" s="682">
        <f t="shared" ref="J16" si="46">IFERROR(J15/$F15,"-")</f>
        <v>0.21409921671018275</v>
      </c>
      <c r="K16" s="682">
        <f t="shared" ref="K16" si="47">IFERROR(K15/$F15,"-")</f>
        <v>9.1383812010443863E-2</v>
      </c>
      <c r="L16" s="682">
        <f t="shared" ref="L16" si="48">IFERROR(L15/$F15,"-")</f>
        <v>1.8276762402088774E-2</v>
      </c>
      <c r="M16" s="654">
        <f t="shared" ref="M16" si="49">IFERROR(M15/$F15,"-")</f>
        <v>1.5665796344647518E-2</v>
      </c>
      <c r="N16" s="654">
        <f t="shared" ref="N16" si="50">IFERROR(N15/$F15,"-")</f>
        <v>0.13838120104438642</v>
      </c>
      <c r="O16" s="654">
        <f t="shared" ref="O16" si="51">IFERROR(O15/$F15,"-")</f>
        <v>0.14099216710182769</v>
      </c>
      <c r="P16" s="654">
        <f t="shared" ref="P16" si="52">IFERROR(P15/$F15,"-")</f>
        <v>6.0052219321148827E-2</v>
      </c>
      <c r="Q16" s="655">
        <f t="shared" ref="Q16" si="53">IFERROR(Q15/$F15,"-")</f>
        <v>0</v>
      </c>
      <c r="R16" s="683">
        <f t="shared" ref="R16" si="54">IFERROR(R15/$F15,"-")</f>
        <v>0</v>
      </c>
      <c r="S16" s="657"/>
      <c r="T16" s="678">
        <f>IFERROR(T15/$S15,"-")</f>
        <v>3.1914893617021274E-2</v>
      </c>
      <c r="U16" s="678">
        <f t="shared" ref="U16" si="55">IFERROR(U15/$S15,"-")</f>
        <v>2.6595744680851064E-2</v>
      </c>
      <c r="V16" s="678">
        <f t="shared" ref="V16" si="56">IFERROR(V15/$S15,"-")</f>
        <v>0.26861702127659576</v>
      </c>
      <c r="W16" s="678">
        <f t="shared" ref="W16" si="57">IFERROR(W15/$S15,"-")</f>
        <v>0.21808510638297873</v>
      </c>
      <c r="X16" s="678">
        <f t="shared" ref="X16" si="58">IFERROR(X15/$S15,"-")</f>
        <v>9.3085106382978719E-2</v>
      </c>
      <c r="Y16" s="678">
        <f t="shared" ref="Y16" si="59">IFERROR(Y15/$S15,"-")</f>
        <v>1.3297872340425532E-2</v>
      </c>
      <c r="Z16" s="654">
        <f t="shared" ref="Z16" si="60">IFERROR(Z15/$S15,"-")</f>
        <v>1.5957446808510637E-2</v>
      </c>
      <c r="AA16" s="654">
        <f t="shared" ref="AA16" si="61">IFERROR(AA15/$S15,"-")</f>
        <v>0.1276595744680851</v>
      </c>
      <c r="AB16" s="654">
        <f t="shared" ref="AB16" si="62">IFERROR(AB15/$S15,"-")</f>
        <v>0.14361702127659576</v>
      </c>
      <c r="AC16" s="654">
        <f t="shared" ref="AC16" si="63">IFERROR(AC15/$S15,"-")</f>
        <v>6.1170212765957445E-2</v>
      </c>
      <c r="AD16" s="655">
        <f t="shared" ref="AD16" si="64">IFERROR(AD15/$S15,"-")</f>
        <v>0</v>
      </c>
      <c r="AE16" s="680">
        <f t="shared" ref="AE16" si="65">IFERROR(AE15/$S15,"-")</f>
        <v>0</v>
      </c>
      <c r="AF16" s="657"/>
      <c r="AG16" s="682">
        <f>IFERROR(AG15/$AF15,"-")</f>
        <v>0</v>
      </c>
      <c r="AH16" s="682">
        <f t="shared" ref="AH16" si="66">IFERROR(AH15/$AF15,"-")</f>
        <v>0</v>
      </c>
      <c r="AI16" s="682">
        <f t="shared" ref="AI16" si="67">IFERROR(AI15/$AF15,"-")</f>
        <v>0</v>
      </c>
      <c r="AJ16" s="682">
        <f t="shared" ref="AJ16" si="68">IFERROR(AJ15/$AF15,"-")</f>
        <v>0</v>
      </c>
      <c r="AK16" s="682">
        <f t="shared" ref="AK16" si="69">IFERROR(AK15/$AF15,"-")</f>
        <v>0</v>
      </c>
      <c r="AL16" s="682">
        <f t="shared" ref="AL16" si="70">IFERROR(AL15/$AF15,"-")</f>
        <v>0.2857142857142857</v>
      </c>
      <c r="AM16" s="654">
        <f t="shared" ref="AM16" si="71">IFERROR(AM15/$AF15,"-")</f>
        <v>0</v>
      </c>
      <c r="AN16" s="654">
        <f t="shared" ref="AN16" si="72">IFERROR(AN15/$AF15,"-")</f>
        <v>0.7142857142857143</v>
      </c>
      <c r="AO16" s="654">
        <f t="shared" ref="AO16" si="73">IFERROR(AO15/$AF15,"-")</f>
        <v>0</v>
      </c>
      <c r="AP16" s="654">
        <f t="shared" ref="AP16" si="74">IFERROR(AP15/$AF15,"-")</f>
        <v>0</v>
      </c>
      <c r="AQ16" s="655">
        <f t="shared" ref="AQ16" si="75">IFERROR(AQ15/$AF15,"-")</f>
        <v>0</v>
      </c>
      <c r="AR16" s="685">
        <f t="shared" ref="AR16" si="76">IFERROR(AR15/$AF15,"-")</f>
        <v>0</v>
      </c>
      <c r="AT16" s="44"/>
      <c r="AU16" s="44"/>
      <c r="AV16" s="44"/>
      <c r="AW16" s="332"/>
      <c r="AX16" s="332"/>
      <c r="AY16" s="332"/>
    </row>
    <row r="17" spans="2:51" ht="27.9" customHeight="1" x14ac:dyDescent="0.2">
      <c r="B17" s="1853"/>
      <c r="C17" s="1940" t="s">
        <v>254</v>
      </c>
      <c r="D17" s="969">
        <f>表1!E20</f>
        <v>28</v>
      </c>
      <c r="E17" s="972">
        <f>表1!G20</f>
        <v>15</v>
      </c>
      <c r="F17" s="658">
        <f t="shared" ref="F17" si="77">SUM(G17:R17)</f>
        <v>35</v>
      </c>
      <c r="G17" s="58">
        <f t="shared" ref="G17:K17" si="78">T17+AG17</f>
        <v>2</v>
      </c>
      <c r="H17" s="58">
        <f t="shared" si="78"/>
        <v>7</v>
      </c>
      <c r="I17" s="58">
        <f t="shared" si="78"/>
        <v>12</v>
      </c>
      <c r="J17" s="58">
        <f t="shared" si="78"/>
        <v>3</v>
      </c>
      <c r="K17" s="58">
        <f t="shared" si="78"/>
        <v>3</v>
      </c>
      <c r="L17" s="58">
        <f>Y17+AL17</f>
        <v>0</v>
      </c>
      <c r="M17" s="58">
        <f t="shared" ref="M17:R17" si="79">Z17+AM17</f>
        <v>0</v>
      </c>
      <c r="N17" s="58">
        <f t="shared" si="79"/>
        <v>5</v>
      </c>
      <c r="O17" s="58">
        <f t="shared" si="79"/>
        <v>2</v>
      </c>
      <c r="P17" s="58">
        <f t="shared" si="79"/>
        <v>1</v>
      </c>
      <c r="Q17" s="58">
        <f t="shared" si="79"/>
        <v>0</v>
      </c>
      <c r="R17" s="307">
        <f t="shared" si="79"/>
        <v>0</v>
      </c>
      <c r="S17" s="658">
        <f>SUM(T17:AE17)</f>
        <v>35</v>
      </c>
      <c r="T17" s="57">
        <f>'表15-2'!T17+'表15-3'!T17</f>
        <v>2</v>
      </c>
      <c r="U17" s="57">
        <f>'表15-2'!U17+'表15-3'!U17</f>
        <v>7</v>
      </c>
      <c r="V17" s="57">
        <f>'表15-2'!V17+'表15-3'!V17</f>
        <v>12</v>
      </c>
      <c r="W17" s="57">
        <f>'表15-2'!W17+'表15-3'!W17</f>
        <v>3</v>
      </c>
      <c r="X17" s="57">
        <f>'表15-2'!X17+'表15-3'!X17</f>
        <v>3</v>
      </c>
      <c r="Y17" s="57">
        <f>'表15-2'!Y17+'表15-3'!Y17</f>
        <v>0</v>
      </c>
      <c r="Z17" s="57">
        <f>'表15-2'!Z17+'表15-3'!Z17</f>
        <v>0</v>
      </c>
      <c r="AA17" s="57">
        <f>'表15-2'!AA17+'表15-3'!AA17</f>
        <v>5</v>
      </c>
      <c r="AB17" s="57">
        <f>'表15-2'!AB17+'表15-3'!AB17</f>
        <v>2</v>
      </c>
      <c r="AC17" s="57">
        <f>'表15-2'!AC17+'表15-3'!AC17</f>
        <v>1</v>
      </c>
      <c r="AD17" s="57">
        <f>'表15-2'!AD17+'表15-3'!AD17</f>
        <v>0</v>
      </c>
      <c r="AE17" s="57">
        <f>'表15-2'!AE17+'表15-3'!AE17</f>
        <v>0</v>
      </c>
      <c r="AF17" s="658">
        <f>SUM(AG17:AR17)</f>
        <v>0</v>
      </c>
      <c r="AG17" s="57">
        <f>'表15-2'!AG17+'表15-3'!AG17</f>
        <v>0</v>
      </c>
      <c r="AH17" s="57">
        <f>'表15-2'!AH17+'表15-3'!AH17</f>
        <v>0</v>
      </c>
      <c r="AI17" s="57">
        <f>'表15-2'!AI17+'表15-3'!AI17</f>
        <v>0</v>
      </c>
      <c r="AJ17" s="57">
        <f>'表15-2'!AJ17+'表15-3'!AJ17</f>
        <v>0</v>
      </c>
      <c r="AK17" s="57">
        <f>'表15-2'!AK17+'表15-3'!AK17</f>
        <v>0</v>
      </c>
      <c r="AL17" s="57">
        <f>'表15-2'!AL17+'表15-3'!AL17</f>
        <v>0</v>
      </c>
      <c r="AM17" s="57">
        <f>'表15-2'!AM17+'表15-3'!AM17</f>
        <v>0</v>
      </c>
      <c r="AN17" s="57">
        <f>'表15-2'!AN17+'表15-3'!AN17</f>
        <v>0</v>
      </c>
      <c r="AO17" s="57">
        <f>'表15-2'!AO17+'表15-3'!AO17</f>
        <v>0</v>
      </c>
      <c r="AP17" s="57">
        <f>'表15-2'!AP17+'表15-3'!AP17</f>
        <v>0</v>
      </c>
      <c r="AQ17" s="57">
        <f>'表15-2'!AQ17+'表15-3'!AQ17</f>
        <v>0</v>
      </c>
      <c r="AR17" s="306">
        <f>'表15-2'!AR17+'表15-3'!AR17</f>
        <v>0</v>
      </c>
      <c r="AW17" s="332"/>
      <c r="AX17" s="332"/>
      <c r="AY17" s="332"/>
    </row>
    <row r="18" spans="2:51" ht="27.9" customHeight="1" x14ac:dyDescent="0.2">
      <c r="B18" s="1853"/>
      <c r="C18" s="1900"/>
      <c r="D18" s="943"/>
      <c r="E18" s="947"/>
      <c r="F18" s="309"/>
      <c r="G18" s="678">
        <f>IFERROR(G17/$F17,"-")</f>
        <v>5.7142857142857141E-2</v>
      </c>
      <c r="H18" s="678">
        <f t="shared" ref="H18" si="80">IFERROR(H17/$F17,"-")</f>
        <v>0.2</v>
      </c>
      <c r="I18" s="678">
        <f t="shared" ref="I18" si="81">IFERROR(I17/$F17,"-")</f>
        <v>0.34285714285714286</v>
      </c>
      <c r="J18" s="678">
        <f t="shared" ref="J18" si="82">IFERROR(J17/$F17,"-")</f>
        <v>8.5714285714285715E-2</v>
      </c>
      <c r="K18" s="678">
        <f t="shared" ref="K18" si="83">IFERROR(K17/$F17,"-")</f>
        <v>8.5714285714285715E-2</v>
      </c>
      <c r="L18" s="678">
        <f t="shared" ref="L18" si="84">IFERROR(L17/$F17,"-")</f>
        <v>0</v>
      </c>
      <c r="M18" s="654">
        <f t="shared" ref="M18" si="85">IFERROR(M17/$F17,"-")</f>
        <v>0</v>
      </c>
      <c r="N18" s="654">
        <f t="shared" ref="N18" si="86">IFERROR(N17/$F17,"-")</f>
        <v>0.14285714285714285</v>
      </c>
      <c r="O18" s="654">
        <f t="shared" ref="O18" si="87">IFERROR(O17/$F17,"-")</f>
        <v>5.7142857142857141E-2</v>
      </c>
      <c r="P18" s="654">
        <f t="shared" ref="P18" si="88">IFERROR(P17/$F17,"-")</f>
        <v>2.8571428571428571E-2</v>
      </c>
      <c r="Q18" s="655">
        <f t="shared" ref="Q18" si="89">IFERROR(Q17/$F17,"-")</f>
        <v>0</v>
      </c>
      <c r="R18" s="679">
        <f t="shared" ref="R18" si="90">IFERROR(R17/$F17,"-")</f>
        <v>0</v>
      </c>
      <c r="S18" s="309"/>
      <c r="T18" s="678">
        <f>IFERROR(T17/$S17,"-")</f>
        <v>5.7142857142857141E-2</v>
      </c>
      <c r="U18" s="678">
        <f t="shared" ref="U18" si="91">IFERROR(U17/$S17,"-")</f>
        <v>0.2</v>
      </c>
      <c r="V18" s="678">
        <f t="shared" ref="V18" si="92">IFERROR(V17/$S17,"-")</f>
        <v>0.34285714285714286</v>
      </c>
      <c r="W18" s="678">
        <f t="shared" ref="W18" si="93">IFERROR(W17/$S17,"-")</f>
        <v>8.5714285714285715E-2</v>
      </c>
      <c r="X18" s="678">
        <f t="shared" ref="X18" si="94">IFERROR(X17/$S17,"-")</f>
        <v>8.5714285714285715E-2</v>
      </c>
      <c r="Y18" s="678">
        <f t="shared" ref="Y18" si="95">IFERROR(Y17/$S17,"-")</f>
        <v>0</v>
      </c>
      <c r="Z18" s="654">
        <f t="shared" ref="Z18" si="96">IFERROR(Z17/$S17,"-")</f>
        <v>0</v>
      </c>
      <c r="AA18" s="654">
        <f t="shared" ref="AA18" si="97">IFERROR(AA17/$S17,"-")</f>
        <v>0.14285714285714285</v>
      </c>
      <c r="AB18" s="654">
        <f t="shared" ref="AB18" si="98">IFERROR(AB17/$S17,"-")</f>
        <v>5.7142857142857141E-2</v>
      </c>
      <c r="AC18" s="654">
        <f t="shared" ref="AC18" si="99">IFERROR(AC17/$S17,"-")</f>
        <v>2.8571428571428571E-2</v>
      </c>
      <c r="AD18" s="655">
        <f t="shared" ref="AD18" si="100">IFERROR(AD17/$S17,"-")</f>
        <v>0</v>
      </c>
      <c r="AE18" s="680">
        <f t="shared" ref="AE18" si="101">IFERROR(AE17/$S17,"-")</f>
        <v>0</v>
      </c>
      <c r="AF18" s="660"/>
      <c r="AG18" s="654" t="str">
        <f>IFERROR(AG17/$AF17,"-")</f>
        <v>-</v>
      </c>
      <c r="AH18" s="654" t="str">
        <f t="shared" ref="AH18" si="102">IFERROR(AH17/$AF17,"-")</f>
        <v>-</v>
      </c>
      <c r="AI18" s="654" t="str">
        <f t="shared" ref="AI18" si="103">IFERROR(AI17/$AF17,"-")</f>
        <v>-</v>
      </c>
      <c r="AJ18" s="654" t="str">
        <f t="shared" ref="AJ18" si="104">IFERROR(AJ17/$AF17,"-")</f>
        <v>-</v>
      </c>
      <c r="AK18" s="654" t="str">
        <f t="shared" ref="AK18" si="105">IFERROR(AK17/$AF17,"-")</f>
        <v>-</v>
      </c>
      <c r="AL18" s="654" t="str">
        <f t="shared" ref="AL18" si="106">IFERROR(AL17/$AF17,"-")</f>
        <v>-</v>
      </c>
      <c r="AM18" s="654" t="str">
        <f t="shared" ref="AM18" si="107">IFERROR(AM17/$AF17,"-")</f>
        <v>-</v>
      </c>
      <c r="AN18" s="654" t="str">
        <f t="shared" ref="AN18" si="108">IFERROR(AN17/$AF17,"-")</f>
        <v>-</v>
      </c>
      <c r="AO18" s="654" t="str">
        <f t="shared" ref="AO18" si="109">IFERROR(AO17/$AF17,"-")</f>
        <v>-</v>
      </c>
      <c r="AP18" s="654" t="str">
        <f t="shared" ref="AP18" si="110">IFERROR(AP17/$AF17,"-")</f>
        <v>-</v>
      </c>
      <c r="AQ18" s="654" t="str">
        <f t="shared" ref="AQ18" si="111">IFERROR(AQ17/$AF17,"-")</f>
        <v>-</v>
      </c>
      <c r="AR18" s="681" t="str">
        <f t="shared" ref="AR18" si="112">IFERROR(AR17/$AF17,"-")</f>
        <v>-</v>
      </c>
      <c r="AT18" s="44"/>
      <c r="AU18" s="44"/>
      <c r="AV18" s="44"/>
      <c r="AW18" s="332"/>
      <c r="AX18" s="332"/>
      <c r="AY18" s="332"/>
    </row>
    <row r="19" spans="2:51" ht="27.9" customHeight="1" x14ac:dyDescent="0.2">
      <c r="B19" s="1853"/>
      <c r="C19" s="1940" t="s">
        <v>307</v>
      </c>
      <c r="D19" s="968">
        <f>表1!E23</f>
        <v>72</v>
      </c>
      <c r="E19" s="972">
        <f>表1!G23</f>
        <v>71</v>
      </c>
      <c r="F19" s="430">
        <f t="shared" ref="F19" si="113">SUM(G19:R19)</f>
        <v>51</v>
      </c>
      <c r="G19" s="57">
        <f t="shared" ref="G19:K19" si="114">T19+AG19</f>
        <v>0</v>
      </c>
      <c r="H19" s="57">
        <f t="shared" si="114"/>
        <v>1</v>
      </c>
      <c r="I19" s="57">
        <f t="shared" si="114"/>
        <v>4</v>
      </c>
      <c r="J19" s="57">
        <f t="shared" si="114"/>
        <v>5</v>
      </c>
      <c r="K19" s="57">
        <f t="shared" si="114"/>
        <v>1</v>
      </c>
      <c r="L19" s="57">
        <f>Y19+AL19</f>
        <v>2</v>
      </c>
      <c r="M19" s="57">
        <f t="shared" ref="M19:R19" si="115">Z19+AM19</f>
        <v>1</v>
      </c>
      <c r="N19" s="57">
        <f t="shared" si="115"/>
        <v>14</v>
      </c>
      <c r="O19" s="57">
        <f t="shared" si="115"/>
        <v>19</v>
      </c>
      <c r="P19" s="57">
        <f t="shared" si="115"/>
        <v>3</v>
      </c>
      <c r="Q19" s="57">
        <f t="shared" si="115"/>
        <v>1</v>
      </c>
      <c r="R19" s="137">
        <f t="shared" si="115"/>
        <v>0</v>
      </c>
      <c r="S19" s="430">
        <f>SUM(T19:AE19)</f>
        <v>45</v>
      </c>
      <c r="T19" s="57">
        <f>'表15-2'!T19+'表15-3'!T19</f>
        <v>0</v>
      </c>
      <c r="U19" s="57">
        <f>'表15-2'!U19+'表15-3'!U19</f>
        <v>1</v>
      </c>
      <c r="V19" s="57">
        <f>'表15-2'!V19+'表15-3'!V19</f>
        <v>4</v>
      </c>
      <c r="W19" s="57">
        <f>'表15-2'!W19+'表15-3'!W19</f>
        <v>5</v>
      </c>
      <c r="X19" s="57">
        <f>'表15-2'!X19+'表15-3'!X19</f>
        <v>1</v>
      </c>
      <c r="Y19" s="57">
        <f>'表15-2'!Y19+'表15-3'!Y19</f>
        <v>2</v>
      </c>
      <c r="Z19" s="57">
        <f>'表15-2'!Z19+'表15-3'!Z19</f>
        <v>1</v>
      </c>
      <c r="AA19" s="57">
        <f>'表15-2'!AA19+'表15-3'!AA19</f>
        <v>11</v>
      </c>
      <c r="AB19" s="57">
        <f>'表15-2'!AB19+'表15-3'!AB19</f>
        <v>16</v>
      </c>
      <c r="AC19" s="57">
        <f>'表15-2'!AC19+'表15-3'!AC19</f>
        <v>3</v>
      </c>
      <c r="AD19" s="57">
        <f>'表15-2'!AD19+'表15-3'!AD19</f>
        <v>1</v>
      </c>
      <c r="AE19" s="57">
        <f>'表15-2'!AE19+'表15-3'!AE19</f>
        <v>0</v>
      </c>
      <c r="AF19" s="658">
        <f>SUM(AG19:AR19)</f>
        <v>6</v>
      </c>
      <c r="AG19" s="58">
        <f>'表15-2'!AG19+'表15-3'!AG19</f>
        <v>0</v>
      </c>
      <c r="AH19" s="58">
        <f>'表15-2'!AH19+'表15-3'!AH19</f>
        <v>0</v>
      </c>
      <c r="AI19" s="58">
        <f>'表15-2'!AI19+'表15-3'!AI19</f>
        <v>0</v>
      </c>
      <c r="AJ19" s="58">
        <f>'表15-2'!AJ19+'表15-3'!AJ19</f>
        <v>0</v>
      </c>
      <c r="AK19" s="58">
        <f>'表15-2'!AK19+'表15-3'!AK19</f>
        <v>0</v>
      </c>
      <c r="AL19" s="58">
        <f>'表15-2'!AL19+'表15-3'!AL19</f>
        <v>0</v>
      </c>
      <c r="AM19" s="58">
        <f>'表15-2'!AM19+'表15-3'!AM19</f>
        <v>0</v>
      </c>
      <c r="AN19" s="58">
        <f>'表15-2'!AN19+'表15-3'!AN19</f>
        <v>3</v>
      </c>
      <c r="AO19" s="58">
        <f>'表15-2'!AO19+'表15-3'!AO19</f>
        <v>3</v>
      </c>
      <c r="AP19" s="58">
        <f>'表15-2'!AP19+'表15-3'!AP19</f>
        <v>0</v>
      </c>
      <c r="AQ19" s="58">
        <f>'表15-2'!AQ19+'表15-3'!AQ19</f>
        <v>0</v>
      </c>
      <c r="AR19" s="308">
        <f>'表15-2'!AR19+'表15-3'!AR19</f>
        <v>0</v>
      </c>
      <c r="AW19" s="332"/>
      <c r="AX19" s="332"/>
      <c r="AY19" s="332"/>
    </row>
    <row r="20" spans="2:51" ht="27.9" customHeight="1" x14ac:dyDescent="0.2">
      <c r="B20" s="1853"/>
      <c r="C20" s="1900"/>
      <c r="D20" s="944"/>
      <c r="E20" s="947"/>
      <c r="F20" s="657"/>
      <c r="G20" s="682">
        <f>IFERROR(G19/$F19,"-")</f>
        <v>0</v>
      </c>
      <c r="H20" s="682">
        <f t="shared" ref="H20" si="116">IFERROR(H19/$F19,"-")</f>
        <v>1.9607843137254902E-2</v>
      </c>
      <c r="I20" s="682">
        <f t="shared" ref="I20" si="117">IFERROR(I19/$F19,"-")</f>
        <v>7.8431372549019607E-2</v>
      </c>
      <c r="J20" s="682">
        <f t="shared" ref="J20" si="118">IFERROR(J19/$F19,"-")</f>
        <v>9.8039215686274508E-2</v>
      </c>
      <c r="K20" s="682">
        <f t="shared" ref="K20" si="119">IFERROR(K19/$F19,"-")</f>
        <v>1.9607843137254902E-2</v>
      </c>
      <c r="L20" s="682">
        <f t="shared" ref="L20" si="120">IFERROR(L19/$F19,"-")</f>
        <v>3.9215686274509803E-2</v>
      </c>
      <c r="M20" s="654">
        <f t="shared" ref="M20" si="121">IFERROR(M19/$F19,"-")</f>
        <v>1.9607843137254902E-2</v>
      </c>
      <c r="N20" s="654">
        <f t="shared" ref="N20" si="122">IFERROR(N19/$F19,"-")</f>
        <v>0.27450980392156865</v>
      </c>
      <c r="O20" s="654">
        <f t="shared" ref="O20" si="123">IFERROR(O19/$F19,"-")</f>
        <v>0.37254901960784315</v>
      </c>
      <c r="P20" s="654">
        <f t="shared" ref="P20" si="124">IFERROR(P19/$F19,"-")</f>
        <v>5.8823529411764705E-2</v>
      </c>
      <c r="Q20" s="655">
        <f t="shared" ref="Q20" si="125">IFERROR(Q19/$F19,"-")</f>
        <v>1.9607843137254902E-2</v>
      </c>
      <c r="R20" s="683">
        <f t="shared" ref="R20" si="126">IFERROR(R19/$F19,"-")</f>
        <v>0</v>
      </c>
      <c r="S20" s="657"/>
      <c r="T20" s="678">
        <f>IFERROR(T19/$S19,"-")</f>
        <v>0</v>
      </c>
      <c r="U20" s="678">
        <f t="shared" ref="U20" si="127">IFERROR(U19/$S19,"-")</f>
        <v>2.2222222222222223E-2</v>
      </c>
      <c r="V20" s="678">
        <f t="shared" ref="V20" si="128">IFERROR(V19/$S19,"-")</f>
        <v>8.8888888888888892E-2</v>
      </c>
      <c r="W20" s="678">
        <f t="shared" ref="W20" si="129">IFERROR(W19/$S19,"-")</f>
        <v>0.1111111111111111</v>
      </c>
      <c r="X20" s="678">
        <f t="shared" ref="X20" si="130">IFERROR(X19/$S19,"-")</f>
        <v>2.2222222222222223E-2</v>
      </c>
      <c r="Y20" s="678">
        <f t="shared" ref="Y20" si="131">IFERROR(Y19/$S19,"-")</f>
        <v>4.4444444444444446E-2</v>
      </c>
      <c r="Z20" s="654">
        <f t="shared" ref="Z20" si="132">IFERROR(Z19/$S19,"-")</f>
        <v>2.2222222222222223E-2</v>
      </c>
      <c r="AA20" s="654">
        <f t="shared" ref="AA20" si="133">IFERROR(AA19/$S19,"-")</f>
        <v>0.24444444444444444</v>
      </c>
      <c r="AB20" s="654">
        <f t="shared" ref="AB20" si="134">IFERROR(AB19/$S19,"-")</f>
        <v>0.35555555555555557</v>
      </c>
      <c r="AC20" s="654">
        <f t="shared" ref="AC20" si="135">IFERROR(AC19/$S19,"-")</f>
        <v>6.6666666666666666E-2</v>
      </c>
      <c r="AD20" s="655">
        <f t="shared" ref="AD20" si="136">IFERROR(AD19/$S19,"-")</f>
        <v>2.2222222222222223E-2</v>
      </c>
      <c r="AE20" s="680">
        <f t="shared" ref="AE20" si="137">IFERROR(AE19/$S19,"-")</f>
        <v>0</v>
      </c>
      <c r="AF20" s="660"/>
      <c r="AG20" s="668">
        <f>IFERROR(AG19/$AF19,"-")</f>
        <v>0</v>
      </c>
      <c r="AH20" s="668">
        <f t="shared" ref="AH20" si="138">IFERROR(AH19/$AF19,"-")</f>
        <v>0</v>
      </c>
      <c r="AI20" s="668">
        <f t="shared" ref="AI20" si="139">IFERROR(AI19/$AF19,"-")</f>
        <v>0</v>
      </c>
      <c r="AJ20" s="668">
        <f t="shared" ref="AJ20" si="140">IFERROR(AJ19/$AF19,"-")</f>
        <v>0</v>
      </c>
      <c r="AK20" s="668">
        <f t="shared" ref="AK20" si="141">IFERROR(AK19/$AF19,"-")</f>
        <v>0</v>
      </c>
      <c r="AL20" s="668">
        <f t="shared" ref="AL20" si="142">IFERROR(AL19/$AF19,"-")</f>
        <v>0</v>
      </c>
      <c r="AM20" s="654">
        <f t="shared" ref="AM20" si="143">IFERROR(AM19/$AF19,"-")</f>
        <v>0</v>
      </c>
      <c r="AN20" s="654">
        <f t="shared" ref="AN20" si="144">IFERROR(AN19/$AF19,"-")</f>
        <v>0.5</v>
      </c>
      <c r="AO20" s="654">
        <f t="shared" ref="AO20" si="145">IFERROR(AO19/$AF19,"-")</f>
        <v>0.5</v>
      </c>
      <c r="AP20" s="654">
        <f t="shared" ref="AP20" si="146">IFERROR(AP19/$AF19,"-")</f>
        <v>0</v>
      </c>
      <c r="AQ20" s="655">
        <f t="shared" ref="AQ20" si="147">IFERROR(AQ19/$AF19,"-")</f>
        <v>0</v>
      </c>
      <c r="AR20" s="669">
        <f t="shared" ref="AR20" si="148">IFERROR(AR19/$AF19,"-")</f>
        <v>0</v>
      </c>
      <c r="AT20" s="44"/>
      <c r="AU20" s="44"/>
      <c r="AV20" s="44"/>
      <c r="AW20" s="332"/>
      <c r="AX20" s="332"/>
      <c r="AY20" s="332"/>
    </row>
    <row r="21" spans="2:51" ht="27.9" customHeight="1" x14ac:dyDescent="0.2">
      <c r="B21" s="1853"/>
      <c r="C21" s="1940" t="s">
        <v>308</v>
      </c>
      <c r="D21" s="969">
        <f>表1!E26</f>
        <v>16</v>
      </c>
      <c r="E21" s="973">
        <f>表1!G26</f>
        <v>6</v>
      </c>
      <c r="F21" s="658">
        <f t="shared" ref="F21" si="149">SUM(G21:R21)</f>
        <v>116</v>
      </c>
      <c r="G21" s="58">
        <f t="shared" ref="G21:K21" si="150">T21+AG21</f>
        <v>6</v>
      </c>
      <c r="H21" s="58">
        <f t="shared" si="150"/>
        <v>26</v>
      </c>
      <c r="I21" s="58">
        <f t="shared" si="150"/>
        <v>2</v>
      </c>
      <c r="J21" s="58">
        <f t="shared" si="150"/>
        <v>3</v>
      </c>
      <c r="K21" s="58">
        <f t="shared" si="150"/>
        <v>0</v>
      </c>
      <c r="L21" s="58">
        <f>Y21+AL21</f>
        <v>0</v>
      </c>
      <c r="M21" s="58">
        <f t="shared" ref="M21:R21" si="151">Z21+AM21</f>
        <v>3</v>
      </c>
      <c r="N21" s="58">
        <f t="shared" si="151"/>
        <v>11</v>
      </c>
      <c r="O21" s="58">
        <f t="shared" si="151"/>
        <v>61</v>
      </c>
      <c r="P21" s="58">
        <f t="shared" si="151"/>
        <v>2</v>
      </c>
      <c r="Q21" s="58">
        <f t="shared" si="151"/>
        <v>2</v>
      </c>
      <c r="R21" s="307">
        <f t="shared" si="151"/>
        <v>0</v>
      </c>
      <c r="S21" s="658">
        <f>SUM(T21:AE21)</f>
        <v>113</v>
      </c>
      <c r="T21" s="57">
        <f>'表15-2'!T21+'表15-3'!T21</f>
        <v>6</v>
      </c>
      <c r="U21" s="57">
        <f>'表15-2'!U21+'表15-3'!U21</f>
        <v>26</v>
      </c>
      <c r="V21" s="57">
        <f>'表15-2'!V21+'表15-3'!V21</f>
        <v>2</v>
      </c>
      <c r="W21" s="57">
        <f>'表15-2'!W21+'表15-3'!W21</f>
        <v>3</v>
      </c>
      <c r="X21" s="57">
        <f>'表15-2'!X21+'表15-3'!X21</f>
        <v>0</v>
      </c>
      <c r="Y21" s="57">
        <f>'表15-2'!Y21+'表15-3'!Y21</f>
        <v>0</v>
      </c>
      <c r="Z21" s="57">
        <f>'表15-2'!Z21+'表15-3'!Z21</f>
        <v>3</v>
      </c>
      <c r="AA21" s="57">
        <f>'表15-2'!AA21+'表15-3'!AA21</f>
        <v>9</v>
      </c>
      <c r="AB21" s="57">
        <f>'表15-2'!AB21+'表15-3'!AB21</f>
        <v>60</v>
      </c>
      <c r="AC21" s="57">
        <f>'表15-2'!AC21+'表15-3'!AC21</f>
        <v>2</v>
      </c>
      <c r="AD21" s="57">
        <f>'表15-2'!AD21+'表15-3'!AD21</f>
        <v>2</v>
      </c>
      <c r="AE21" s="57">
        <f>'表15-2'!AE21+'表15-3'!AE21</f>
        <v>0</v>
      </c>
      <c r="AF21" s="658">
        <f>SUM(AG21:AR21)</f>
        <v>3</v>
      </c>
      <c r="AG21" s="58">
        <f>'表15-2'!AG21+'表15-3'!AG21</f>
        <v>0</v>
      </c>
      <c r="AH21" s="58">
        <f>'表15-2'!AH21+'表15-3'!AH21</f>
        <v>0</v>
      </c>
      <c r="AI21" s="58">
        <f>'表15-2'!AI21+'表15-3'!AI21</f>
        <v>0</v>
      </c>
      <c r="AJ21" s="58">
        <f>'表15-2'!AJ21+'表15-3'!AJ21</f>
        <v>0</v>
      </c>
      <c r="AK21" s="58">
        <f>'表15-2'!AK21+'表15-3'!AK21</f>
        <v>0</v>
      </c>
      <c r="AL21" s="58">
        <f>'表15-2'!AL21+'表15-3'!AL21</f>
        <v>0</v>
      </c>
      <c r="AM21" s="58">
        <f>'表15-2'!AM21+'表15-3'!AM21</f>
        <v>0</v>
      </c>
      <c r="AN21" s="58">
        <f>'表15-2'!AN21+'表15-3'!AN21</f>
        <v>2</v>
      </c>
      <c r="AO21" s="58">
        <f>'表15-2'!AO21+'表15-3'!AO21</f>
        <v>1</v>
      </c>
      <c r="AP21" s="58">
        <f>'表15-2'!AP21+'表15-3'!AP21</f>
        <v>0</v>
      </c>
      <c r="AQ21" s="58">
        <f>'表15-2'!AQ21+'表15-3'!AQ21</f>
        <v>0</v>
      </c>
      <c r="AR21" s="308">
        <f>'表15-2'!AR21+'表15-3'!AR21</f>
        <v>0</v>
      </c>
      <c r="AW21" s="332"/>
      <c r="AX21" s="332"/>
      <c r="AY21" s="332"/>
    </row>
    <row r="22" spans="2:51" ht="27.9" customHeight="1" x14ac:dyDescent="0.2">
      <c r="B22" s="1853"/>
      <c r="C22" s="1900"/>
      <c r="D22" s="943"/>
      <c r="E22" s="946"/>
      <c r="F22" s="309"/>
      <c r="G22" s="678">
        <f>IFERROR(G21/$F21,"-")</f>
        <v>5.1724137931034482E-2</v>
      </c>
      <c r="H22" s="678">
        <f t="shared" ref="H22" si="152">IFERROR(H21/$F21,"-")</f>
        <v>0.22413793103448276</v>
      </c>
      <c r="I22" s="678">
        <f t="shared" ref="I22" si="153">IFERROR(I21/$F21,"-")</f>
        <v>1.7241379310344827E-2</v>
      </c>
      <c r="J22" s="678">
        <f t="shared" ref="J22" si="154">IFERROR(J21/$F21,"-")</f>
        <v>2.5862068965517241E-2</v>
      </c>
      <c r="K22" s="678">
        <f t="shared" ref="K22" si="155">IFERROR(K21/$F21,"-")</f>
        <v>0</v>
      </c>
      <c r="L22" s="678">
        <f t="shared" ref="L22" si="156">IFERROR(L21/$F21,"-")</f>
        <v>0</v>
      </c>
      <c r="M22" s="654">
        <f t="shared" ref="M22" si="157">IFERROR(M21/$F21,"-")</f>
        <v>2.5862068965517241E-2</v>
      </c>
      <c r="N22" s="654">
        <f t="shared" ref="N22" si="158">IFERROR(N21/$F21,"-")</f>
        <v>9.4827586206896547E-2</v>
      </c>
      <c r="O22" s="654">
        <f t="shared" ref="O22" si="159">IFERROR(O21/$F21,"-")</f>
        <v>0.52586206896551724</v>
      </c>
      <c r="P22" s="654">
        <f t="shared" ref="P22" si="160">IFERROR(P21/$F21,"-")</f>
        <v>1.7241379310344827E-2</v>
      </c>
      <c r="Q22" s="655">
        <f t="shared" ref="Q22" si="161">IFERROR(Q21/$F21,"-")</f>
        <v>1.7241379310344827E-2</v>
      </c>
      <c r="R22" s="679">
        <f t="shared" ref="R22" si="162">IFERROR(R21/$F21,"-")</f>
        <v>0</v>
      </c>
      <c r="S22" s="309"/>
      <c r="T22" s="678">
        <f>IFERROR(T21/$S21,"-")</f>
        <v>5.3097345132743362E-2</v>
      </c>
      <c r="U22" s="678">
        <f t="shared" ref="U22" si="163">IFERROR(U21/$S21,"-")</f>
        <v>0.23008849557522124</v>
      </c>
      <c r="V22" s="678">
        <f t="shared" ref="V22" si="164">IFERROR(V21/$S21,"-")</f>
        <v>1.7699115044247787E-2</v>
      </c>
      <c r="W22" s="678">
        <f t="shared" ref="W22" si="165">IFERROR(W21/$S21,"-")</f>
        <v>2.6548672566371681E-2</v>
      </c>
      <c r="X22" s="678">
        <f t="shared" ref="X22" si="166">IFERROR(X21/$S21,"-")</f>
        <v>0</v>
      </c>
      <c r="Y22" s="678">
        <f t="shared" ref="Y22" si="167">IFERROR(Y21/$S21,"-")</f>
        <v>0</v>
      </c>
      <c r="Z22" s="654">
        <f t="shared" ref="Z22" si="168">IFERROR(Z21/$S21,"-")</f>
        <v>2.6548672566371681E-2</v>
      </c>
      <c r="AA22" s="654">
        <f t="shared" ref="AA22" si="169">IFERROR(AA21/$S21,"-")</f>
        <v>7.9646017699115043E-2</v>
      </c>
      <c r="AB22" s="654">
        <f t="shared" ref="AB22" si="170">IFERROR(AB21/$S21,"-")</f>
        <v>0.53097345132743368</v>
      </c>
      <c r="AC22" s="654">
        <f t="shared" ref="AC22" si="171">IFERROR(AC21/$S21,"-")</f>
        <v>1.7699115044247787E-2</v>
      </c>
      <c r="AD22" s="655">
        <f t="shared" ref="AD22" si="172">IFERROR(AD21/$S21,"-")</f>
        <v>1.7699115044247787E-2</v>
      </c>
      <c r="AE22" s="680">
        <f t="shared" ref="AE22" si="173">IFERROR(AE21/$S21,"-")</f>
        <v>0</v>
      </c>
      <c r="AF22" s="660"/>
      <c r="AG22" s="949">
        <f>IFERROR(AG21/$AF21,"-")</f>
        <v>0</v>
      </c>
      <c r="AH22" s="949">
        <f t="shared" ref="AH22" si="174">IFERROR(AH21/$AF21,"-")</f>
        <v>0</v>
      </c>
      <c r="AI22" s="949">
        <f t="shared" ref="AI22" si="175">IFERROR(AI21/$AF21,"-")</f>
        <v>0</v>
      </c>
      <c r="AJ22" s="949">
        <f t="shared" ref="AJ22" si="176">IFERROR(AJ21/$AF21,"-")</f>
        <v>0</v>
      </c>
      <c r="AK22" s="949">
        <f t="shared" ref="AK22" si="177">IFERROR(AK21/$AF21,"-")</f>
        <v>0</v>
      </c>
      <c r="AL22" s="949">
        <f t="shared" ref="AL22" si="178">IFERROR(AL21/$AF21,"-")</f>
        <v>0</v>
      </c>
      <c r="AM22" s="949">
        <f t="shared" ref="AM22" si="179">IFERROR(AM21/$AF21,"-")</f>
        <v>0</v>
      </c>
      <c r="AN22" s="949">
        <f t="shared" ref="AN22" si="180">IFERROR(AN21/$AF21,"-")</f>
        <v>0.66666666666666663</v>
      </c>
      <c r="AO22" s="949">
        <f t="shared" ref="AO22" si="181">IFERROR(AO21/$AF21,"-")</f>
        <v>0.33333333333333331</v>
      </c>
      <c r="AP22" s="949">
        <f t="shared" ref="AP22" si="182">IFERROR(AP21/$AF21,"-")</f>
        <v>0</v>
      </c>
      <c r="AQ22" s="949">
        <f t="shared" ref="AQ22" si="183">IFERROR(AQ21/$AF21,"-")</f>
        <v>0</v>
      </c>
      <c r="AR22" s="1004">
        <f t="shared" ref="AR22" si="184">IFERROR(AR21/$AF21,"-")</f>
        <v>0</v>
      </c>
      <c r="AT22" s="44"/>
      <c r="AU22" s="44"/>
      <c r="AV22" s="44"/>
      <c r="AW22" s="332"/>
      <c r="AX22" s="332"/>
      <c r="AY22" s="332"/>
    </row>
    <row r="23" spans="2:51" ht="27.9" customHeight="1" x14ac:dyDescent="0.2">
      <c r="B23" s="1853"/>
      <c r="C23" s="1940" t="s">
        <v>174</v>
      </c>
      <c r="D23" s="969">
        <f>表1!E29</f>
        <v>131</v>
      </c>
      <c r="E23" s="972">
        <f>表1!G29</f>
        <v>132</v>
      </c>
      <c r="F23" s="430">
        <f t="shared" ref="F23" si="185">SUM(G23:R23)</f>
        <v>377</v>
      </c>
      <c r="G23" s="57">
        <f t="shared" ref="G23:K23" si="186">T23+AG23</f>
        <v>0</v>
      </c>
      <c r="H23" s="57">
        <f t="shared" si="186"/>
        <v>6</v>
      </c>
      <c r="I23" s="57">
        <f t="shared" si="186"/>
        <v>25</v>
      </c>
      <c r="J23" s="57">
        <f t="shared" si="186"/>
        <v>20</v>
      </c>
      <c r="K23" s="57">
        <f t="shared" si="186"/>
        <v>15</v>
      </c>
      <c r="L23" s="57">
        <f>Y23+AL23</f>
        <v>7</v>
      </c>
      <c r="M23" s="57">
        <f t="shared" ref="M23:R23" si="187">Z23+AM23</f>
        <v>27</v>
      </c>
      <c r="N23" s="57">
        <f t="shared" si="187"/>
        <v>136</v>
      </c>
      <c r="O23" s="57">
        <f t="shared" si="187"/>
        <v>92</v>
      </c>
      <c r="P23" s="57">
        <f t="shared" si="187"/>
        <v>33</v>
      </c>
      <c r="Q23" s="57">
        <f t="shared" si="187"/>
        <v>16</v>
      </c>
      <c r="R23" s="137">
        <f t="shared" si="187"/>
        <v>0</v>
      </c>
      <c r="S23" s="430">
        <f>SUM(T23:AE23)</f>
        <v>325</v>
      </c>
      <c r="T23" s="57">
        <f>'表15-2'!T23+'表15-3'!T23</f>
        <v>0</v>
      </c>
      <c r="U23" s="57">
        <f>'表15-2'!U23+'表15-3'!U23</f>
        <v>6</v>
      </c>
      <c r="V23" s="57">
        <f>'表15-2'!V23+'表15-3'!V23</f>
        <v>23</v>
      </c>
      <c r="W23" s="57">
        <f>'表15-2'!W23+'表15-3'!W23</f>
        <v>18</v>
      </c>
      <c r="X23" s="57">
        <f>'表15-2'!X23+'表15-3'!X23</f>
        <v>10</v>
      </c>
      <c r="Y23" s="57">
        <f>'表15-2'!Y23+'表15-3'!Y23</f>
        <v>4</v>
      </c>
      <c r="Z23" s="57">
        <f>'表15-2'!Z23+'表15-3'!Z23</f>
        <v>19</v>
      </c>
      <c r="AA23" s="57">
        <f>'表15-2'!AA23+'表15-3'!AA23</f>
        <v>123</v>
      </c>
      <c r="AB23" s="57">
        <f>'表15-2'!AB23+'表15-3'!AB23</f>
        <v>73</v>
      </c>
      <c r="AC23" s="57">
        <f>'表15-2'!AC23+'表15-3'!AC23</f>
        <v>33</v>
      </c>
      <c r="AD23" s="57">
        <f>'表15-2'!AD23+'表15-3'!AD23</f>
        <v>16</v>
      </c>
      <c r="AE23" s="57">
        <f>'表15-2'!AE23+'表15-3'!AE23</f>
        <v>0</v>
      </c>
      <c r="AF23" s="658">
        <f>SUM(AG23:AR23)</f>
        <v>52</v>
      </c>
      <c r="AG23" s="58">
        <f>'表15-2'!AG23+'表15-3'!AG23</f>
        <v>0</v>
      </c>
      <c r="AH23" s="58">
        <f>'表15-2'!AH23+'表15-3'!AH23</f>
        <v>0</v>
      </c>
      <c r="AI23" s="58">
        <f>'表15-2'!AI23+'表15-3'!AI23</f>
        <v>2</v>
      </c>
      <c r="AJ23" s="58">
        <f>'表15-2'!AJ23+'表15-3'!AJ23</f>
        <v>2</v>
      </c>
      <c r="AK23" s="58">
        <f>'表15-2'!AK23+'表15-3'!AK23</f>
        <v>5</v>
      </c>
      <c r="AL23" s="58">
        <f>'表15-2'!AL23+'表15-3'!AL23</f>
        <v>3</v>
      </c>
      <c r="AM23" s="58">
        <f>'表15-2'!AM23+'表15-3'!AM23</f>
        <v>8</v>
      </c>
      <c r="AN23" s="58">
        <f>'表15-2'!AN23+'表15-3'!AN23</f>
        <v>13</v>
      </c>
      <c r="AO23" s="58">
        <f>'表15-2'!AO23+'表15-3'!AO23</f>
        <v>19</v>
      </c>
      <c r="AP23" s="58">
        <f>'表15-2'!AP23+'表15-3'!AP23</f>
        <v>0</v>
      </c>
      <c r="AQ23" s="58">
        <f>'表15-2'!AQ23+'表15-3'!AQ23</f>
        <v>0</v>
      </c>
      <c r="AR23" s="308">
        <f>'表15-2'!AR23+'表15-3'!AR23</f>
        <v>0</v>
      </c>
      <c r="AW23" s="332"/>
      <c r="AX23" s="332"/>
      <c r="AY23" s="332"/>
    </row>
    <row r="24" spans="2:51" ht="27.9" customHeight="1" thickBot="1" x14ac:dyDescent="0.25">
      <c r="B24" s="1854"/>
      <c r="C24" s="2009"/>
      <c r="D24" s="943"/>
      <c r="E24" s="948"/>
      <c r="F24" s="648"/>
      <c r="G24" s="649">
        <f>IFERROR(G23/$F23,"-")</f>
        <v>0</v>
      </c>
      <c r="H24" s="649">
        <f t="shared" ref="H24" si="188">IFERROR(H23/$F23,"-")</f>
        <v>1.5915119363395226E-2</v>
      </c>
      <c r="I24" s="649">
        <f t="shared" ref="I24" si="189">IFERROR(I23/$F23,"-")</f>
        <v>6.6312997347480113E-2</v>
      </c>
      <c r="J24" s="649">
        <f t="shared" ref="J24" si="190">IFERROR(J23/$F23,"-")</f>
        <v>5.3050397877984087E-2</v>
      </c>
      <c r="K24" s="649">
        <f t="shared" ref="K24" si="191">IFERROR(K23/$F23,"-")</f>
        <v>3.9787798408488062E-2</v>
      </c>
      <c r="L24" s="649">
        <f t="shared" ref="L24" si="192">IFERROR(L23/$F23,"-")</f>
        <v>1.8567639257294429E-2</v>
      </c>
      <c r="M24" s="649">
        <f t="shared" ref="M24" si="193">IFERROR(M23/$F23,"-")</f>
        <v>7.161803713527852E-2</v>
      </c>
      <c r="N24" s="649">
        <f t="shared" ref="N24" si="194">IFERROR(N23/$F23,"-")</f>
        <v>0.36074270557029176</v>
      </c>
      <c r="O24" s="649">
        <f t="shared" ref="O24" si="195">IFERROR(O23/$F23,"-")</f>
        <v>0.24403183023872679</v>
      </c>
      <c r="P24" s="649">
        <f t="shared" ref="P24" si="196">IFERROR(P23/$F23,"-")</f>
        <v>8.7533156498673742E-2</v>
      </c>
      <c r="Q24" s="650">
        <f t="shared" ref="Q24" si="197">IFERROR(Q23/$F23,"-")</f>
        <v>4.2440318302387266E-2</v>
      </c>
      <c r="R24" s="650">
        <f t="shared" ref="R24" si="198">IFERROR(R23/$F23,"-")</f>
        <v>0</v>
      </c>
      <c r="S24" s="648"/>
      <c r="T24" s="649">
        <f>IFERROR(T23/$S23,"-")</f>
        <v>0</v>
      </c>
      <c r="U24" s="649">
        <f t="shared" ref="U24" si="199">IFERROR(U23/$S23,"-")</f>
        <v>1.8461538461538463E-2</v>
      </c>
      <c r="V24" s="649">
        <f t="shared" ref="V24" si="200">IFERROR(V23/$S23,"-")</f>
        <v>7.0769230769230765E-2</v>
      </c>
      <c r="W24" s="649">
        <f t="shared" ref="W24" si="201">IFERROR(W23/$S23,"-")</f>
        <v>5.5384615384615386E-2</v>
      </c>
      <c r="X24" s="649">
        <f t="shared" ref="X24" si="202">IFERROR(X23/$S23,"-")</f>
        <v>3.0769230769230771E-2</v>
      </c>
      <c r="Y24" s="649">
        <f t="shared" ref="Y24" si="203">IFERROR(Y23/$S23,"-")</f>
        <v>1.2307692307692308E-2</v>
      </c>
      <c r="Z24" s="649">
        <f t="shared" ref="Z24" si="204">IFERROR(Z23/$S23,"-")</f>
        <v>5.8461538461538461E-2</v>
      </c>
      <c r="AA24" s="649">
        <f t="shared" ref="AA24" si="205">IFERROR(AA23/$S23,"-")</f>
        <v>0.37846153846153846</v>
      </c>
      <c r="AB24" s="649">
        <f t="shared" ref="AB24" si="206">IFERROR(AB23/$S23,"-")</f>
        <v>0.22461538461538461</v>
      </c>
      <c r="AC24" s="649">
        <f t="shared" ref="AC24" si="207">IFERROR(AC23/$S23,"-")</f>
        <v>0.10153846153846154</v>
      </c>
      <c r="AD24" s="650">
        <f t="shared" ref="AD24" si="208">IFERROR(AD23/$S23,"-")</f>
        <v>4.9230769230769231E-2</v>
      </c>
      <c r="AE24" s="651">
        <f t="shared" ref="AE24" si="209">IFERROR(AE23/$S23,"-")</f>
        <v>0</v>
      </c>
      <c r="AF24" s="648"/>
      <c r="AG24" s="649">
        <f>IFERROR(AG23/$AF23,"-")</f>
        <v>0</v>
      </c>
      <c r="AH24" s="649">
        <f t="shared" ref="AH24" si="210">IFERROR(AH23/$AF23,"-")</f>
        <v>0</v>
      </c>
      <c r="AI24" s="649">
        <f t="shared" ref="AI24" si="211">IFERROR(AI23/$AF23,"-")</f>
        <v>3.8461538461538464E-2</v>
      </c>
      <c r="AJ24" s="649">
        <f t="shared" ref="AJ24" si="212">IFERROR(AJ23/$AF23,"-")</f>
        <v>3.8461538461538464E-2</v>
      </c>
      <c r="AK24" s="649">
        <f t="shared" ref="AK24" si="213">IFERROR(AK23/$AF23,"-")</f>
        <v>9.6153846153846159E-2</v>
      </c>
      <c r="AL24" s="649">
        <f t="shared" ref="AL24" si="214">IFERROR(AL23/$AF23,"-")</f>
        <v>5.7692307692307696E-2</v>
      </c>
      <c r="AM24" s="649">
        <f t="shared" ref="AM24" si="215">IFERROR(AM23/$AF23,"-")</f>
        <v>0.15384615384615385</v>
      </c>
      <c r="AN24" s="649">
        <f t="shared" ref="AN24" si="216">IFERROR(AN23/$AF23,"-")</f>
        <v>0.25</v>
      </c>
      <c r="AO24" s="649">
        <f t="shared" ref="AO24" si="217">IFERROR(AO23/$AF23,"-")</f>
        <v>0.36538461538461536</v>
      </c>
      <c r="AP24" s="649">
        <f t="shared" ref="AP24" si="218">IFERROR(AP23/$AF23,"-")</f>
        <v>0</v>
      </c>
      <c r="AQ24" s="650">
        <f t="shared" ref="AQ24" si="219">IFERROR(AQ23/$AF23,"-")</f>
        <v>0</v>
      </c>
      <c r="AR24" s="651">
        <f t="shared" ref="AR24" si="220">IFERROR(AR23/$AF23,"-")</f>
        <v>0</v>
      </c>
      <c r="AT24" s="44"/>
      <c r="AU24" s="44"/>
      <c r="AV24" s="44"/>
      <c r="AW24" s="332"/>
      <c r="AX24" s="332"/>
      <c r="AY24" s="332"/>
    </row>
    <row r="25" spans="2:51" ht="27.9" customHeight="1" thickTop="1" x14ac:dyDescent="0.2">
      <c r="B25" s="1852" t="s">
        <v>283</v>
      </c>
      <c r="C25" s="1900" t="s">
        <v>259</v>
      </c>
      <c r="D25" s="967">
        <f>表1!E32</f>
        <v>64</v>
      </c>
      <c r="E25" s="974">
        <f>表1!G32</f>
        <v>43</v>
      </c>
      <c r="F25" s="658">
        <f t="shared" ref="F25" si="221">SUM(G25:R25)</f>
        <v>14</v>
      </c>
      <c r="G25" s="58">
        <f t="shared" ref="G25:K25" si="222">T25+AG25</f>
        <v>0</v>
      </c>
      <c r="H25" s="58">
        <f t="shared" si="222"/>
        <v>0</v>
      </c>
      <c r="I25" s="58">
        <f t="shared" si="222"/>
        <v>0</v>
      </c>
      <c r="J25" s="58">
        <f t="shared" si="222"/>
        <v>3</v>
      </c>
      <c r="K25" s="58">
        <f t="shared" si="222"/>
        <v>0</v>
      </c>
      <c r="L25" s="58">
        <f>Y25+AL25</f>
        <v>0</v>
      </c>
      <c r="M25" s="58">
        <f t="shared" ref="M25:R25" si="223">Z25+AM25</f>
        <v>2</v>
      </c>
      <c r="N25" s="58">
        <f t="shared" si="223"/>
        <v>6</v>
      </c>
      <c r="O25" s="58">
        <f t="shared" si="223"/>
        <v>2</v>
      </c>
      <c r="P25" s="58">
        <f t="shared" si="223"/>
        <v>1</v>
      </c>
      <c r="Q25" s="58">
        <f t="shared" si="223"/>
        <v>0</v>
      </c>
      <c r="R25" s="307">
        <f t="shared" si="223"/>
        <v>0</v>
      </c>
      <c r="S25" s="658">
        <f>SUM(T25:AE25)</f>
        <v>10</v>
      </c>
      <c r="T25" s="58">
        <f>'表15-2'!T25+'表15-3'!T25</f>
        <v>0</v>
      </c>
      <c r="U25" s="58">
        <f>'表15-2'!U25+'表15-3'!U25</f>
        <v>0</v>
      </c>
      <c r="V25" s="58">
        <f>'表15-2'!V25+'表15-3'!V25</f>
        <v>0</v>
      </c>
      <c r="W25" s="58">
        <f>'表15-2'!W25+'表15-3'!W25</f>
        <v>3</v>
      </c>
      <c r="X25" s="58">
        <f>'表15-2'!X25+'表15-3'!X25</f>
        <v>0</v>
      </c>
      <c r="Y25" s="58">
        <f>'表15-2'!Y25+'表15-3'!Y25</f>
        <v>0</v>
      </c>
      <c r="Z25" s="58">
        <f>'表15-2'!Z25+'表15-3'!Z25</f>
        <v>1</v>
      </c>
      <c r="AA25" s="58">
        <f>'表15-2'!AA25+'表15-3'!AA25</f>
        <v>4</v>
      </c>
      <c r="AB25" s="58">
        <f>'表15-2'!AB25+'表15-3'!AB25</f>
        <v>1</v>
      </c>
      <c r="AC25" s="58">
        <f>'表15-2'!AC25+'表15-3'!AC25</f>
        <v>1</v>
      </c>
      <c r="AD25" s="58">
        <f>'表15-2'!AD25+'表15-3'!AD25</f>
        <v>0</v>
      </c>
      <c r="AE25" s="58">
        <f>'表15-2'!AE25+'表15-3'!AE25</f>
        <v>0</v>
      </c>
      <c r="AF25" s="658">
        <f>SUM(AG25:AR25)</f>
        <v>4</v>
      </c>
      <c r="AG25" s="58">
        <f>'表15-2'!AG25+'表15-3'!AG25</f>
        <v>0</v>
      </c>
      <c r="AH25" s="58">
        <f>'表15-2'!AH25+'表15-3'!AH25</f>
        <v>0</v>
      </c>
      <c r="AI25" s="58">
        <f>'表15-2'!AI25+'表15-3'!AI25</f>
        <v>0</v>
      </c>
      <c r="AJ25" s="58">
        <f>'表15-2'!AJ25+'表15-3'!AJ25</f>
        <v>0</v>
      </c>
      <c r="AK25" s="58">
        <f>'表15-2'!AK25+'表15-3'!AK25</f>
        <v>0</v>
      </c>
      <c r="AL25" s="58">
        <f>'表15-2'!AL25+'表15-3'!AL25</f>
        <v>0</v>
      </c>
      <c r="AM25" s="58">
        <f>'表15-2'!AM25+'表15-3'!AM25</f>
        <v>1</v>
      </c>
      <c r="AN25" s="58">
        <f>'表15-2'!AN25+'表15-3'!AN25</f>
        <v>2</v>
      </c>
      <c r="AO25" s="58">
        <f>'表15-2'!AO25+'表15-3'!AO25</f>
        <v>1</v>
      </c>
      <c r="AP25" s="58">
        <f>'表15-2'!AP25+'表15-3'!AP25</f>
        <v>0</v>
      </c>
      <c r="AQ25" s="58">
        <f>'表15-2'!AQ25+'表15-3'!AQ25</f>
        <v>0</v>
      </c>
      <c r="AR25" s="308">
        <f>'表15-2'!AR25+'表15-3'!AR25</f>
        <v>0</v>
      </c>
      <c r="AW25" s="332"/>
      <c r="AX25" s="332"/>
      <c r="AY25" s="332"/>
    </row>
    <row r="26" spans="2:51" ht="27.9" customHeight="1" x14ac:dyDescent="0.2">
      <c r="B26" s="1853"/>
      <c r="C26" s="1900"/>
      <c r="D26" s="943"/>
      <c r="E26" s="946"/>
      <c r="F26" s="309"/>
      <c r="G26" s="678">
        <f>IFERROR(G25/$F25,"-")</f>
        <v>0</v>
      </c>
      <c r="H26" s="678">
        <f t="shared" ref="H26" si="224">IFERROR(H25/$F25,"-")</f>
        <v>0</v>
      </c>
      <c r="I26" s="678">
        <f t="shared" ref="I26" si="225">IFERROR(I25/$F25,"-")</f>
        <v>0</v>
      </c>
      <c r="J26" s="678">
        <f t="shared" ref="J26" si="226">IFERROR(J25/$F25,"-")</f>
        <v>0.21428571428571427</v>
      </c>
      <c r="K26" s="678">
        <f t="shared" ref="K26" si="227">IFERROR(K25/$F25,"-")</f>
        <v>0</v>
      </c>
      <c r="L26" s="678">
        <f t="shared" ref="L26" si="228">IFERROR(L25/$F25,"-")</f>
        <v>0</v>
      </c>
      <c r="M26" s="678">
        <f t="shared" ref="M26" si="229">IFERROR(M25/$F25,"-")</f>
        <v>0.14285714285714285</v>
      </c>
      <c r="N26" s="678">
        <f t="shared" ref="N26" si="230">IFERROR(N25/$F25,"-")</f>
        <v>0.42857142857142855</v>
      </c>
      <c r="O26" s="678">
        <f t="shared" ref="O26" si="231">IFERROR(O25/$F25,"-")</f>
        <v>0.14285714285714285</v>
      </c>
      <c r="P26" s="678">
        <f t="shared" ref="P26" si="232">IFERROR(P25/$F25,"-")</f>
        <v>7.1428571428571425E-2</v>
      </c>
      <c r="Q26" s="678">
        <f t="shared" ref="Q26" si="233">IFERROR(Q25/$F25,"-")</f>
        <v>0</v>
      </c>
      <c r="R26" s="678">
        <f t="shared" ref="R26" si="234">IFERROR(R25/$F25,"-")</f>
        <v>0</v>
      </c>
      <c r="S26" s="309"/>
      <c r="T26" s="654">
        <f>IFERROR(T25/$S25,"-")</f>
        <v>0</v>
      </c>
      <c r="U26" s="654">
        <f t="shared" ref="U26" si="235">IFERROR(U25/$S25,"-")</f>
        <v>0</v>
      </c>
      <c r="V26" s="654">
        <f t="shared" ref="V26" si="236">IFERROR(V25/$S25,"-")</f>
        <v>0</v>
      </c>
      <c r="W26" s="654">
        <f t="shared" ref="W26" si="237">IFERROR(W25/$S25,"-")</f>
        <v>0.3</v>
      </c>
      <c r="X26" s="654">
        <f t="shared" ref="X26" si="238">IFERROR(X25/$S25,"-")</f>
        <v>0</v>
      </c>
      <c r="Y26" s="654">
        <f t="shared" ref="Y26" si="239">IFERROR(Y25/$S25,"-")</f>
        <v>0</v>
      </c>
      <c r="Z26" s="654">
        <f t="shared" ref="Z26" si="240">IFERROR(Z25/$S25,"-")</f>
        <v>0.1</v>
      </c>
      <c r="AA26" s="654">
        <f t="shared" ref="AA26" si="241">IFERROR(AA25/$S25,"-")</f>
        <v>0.4</v>
      </c>
      <c r="AB26" s="654">
        <f t="shared" ref="AB26" si="242">IFERROR(AB25/$S25,"-")</f>
        <v>0.1</v>
      </c>
      <c r="AC26" s="654">
        <f t="shared" ref="AC26" si="243">IFERROR(AC25/$S25,"-")</f>
        <v>0.1</v>
      </c>
      <c r="AD26" s="654">
        <f t="shared" ref="AD26" si="244">IFERROR(AD25/$S25,"-")</f>
        <v>0</v>
      </c>
      <c r="AE26" s="654">
        <f t="shared" ref="AE26" si="245">IFERROR(AE25/$S25,"-")</f>
        <v>0</v>
      </c>
      <c r="AF26" s="309"/>
      <c r="AG26" s="654">
        <f>IFERROR(AG25/$AF25,"-")</f>
        <v>0</v>
      </c>
      <c r="AH26" s="654">
        <f t="shared" ref="AH26" si="246">IFERROR(AH25/$AF25,"-")</f>
        <v>0</v>
      </c>
      <c r="AI26" s="654">
        <f t="shared" ref="AI26" si="247">IFERROR(AI25/$AF25,"-")</f>
        <v>0</v>
      </c>
      <c r="AJ26" s="654">
        <f t="shared" ref="AJ26" si="248">IFERROR(AJ25/$AF25,"-")</f>
        <v>0</v>
      </c>
      <c r="AK26" s="654">
        <f t="shared" ref="AK26" si="249">IFERROR(AK25/$AF25,"-")</f>
        <v>0</v>
      </c>
      <c r="AL26" s="654">
        <f t="shared" ref="AL26" si="250">IFERROR(AL25/$AF25,"-")</f>
        <v>0</v>
      </c>
      <c r="AM26" s="654">
        <f t="shared" ref="AM26" si="251">IFERROR(AM25/$AF25,"-")</f>
        <v>0.25</v>
      </c>
      <c r="AN26" s="654">
        <f t="shared" ref="AN26" si="252">IFERROR(AN25/$AF25,"-")</f>
        <v>0.5</v>
      </c>
      <c r="AO26" s="654">
        <f t="shared" ref="AO26" si="253">IFERROR(AO25/$AF25,"-")</f>
        <v>0.25</v>
      </c>
      <c r="AP26" s="654">
        <f t="shared" ref="AP26" si="254">IFERROR(AP25/$AF25,"-")</f>
        <v>0</v>
      </c>
      <c r="AQ26" s="654">
        <f t="shared" ref="AQ26" si="255">IFERROR(AQ25/$AF25,"-")</f>
        <v>0</v>
      </c>
      <c r="AR26" s="681">
        <f t="shared" ref="AR26" si="256">IFERROR(AR25/$AF25,"-")</f>
        <v>0</v>
      </c>
      <c r="AT26" s="44"/>
      <c r="AU26" s="44"/>
      <c r="AV26" s="44"/>
      <c r="AW26" s="332"/>
      <c r="AX26" s="332"/>
      <c r="AY26" s="332"/>
    </row>
    <row r="27" spans="2:51" ht="27.9" customHeight="1" x14ac:dyDescent="0.2">
      <c r="B27" s="1853"/>
      <c r="C27" s="1940" t="s">
        <v>260</v>
      </c>
      <c r="D27" s="969">
        <f>表1!E35</f>
        <v>155</v>
      </c>
      <c r="E27" s="972">
        <f>表1!G35</f>
        <v>129</v>
      </c>
      <c r="F27" s="430">
        <f t="shared" ref="F27" si="257">SUM(G27:R27)</f>
        <v>45</v>
      </c>
      <c r="G27" s="57">
        <f t="shared" ref="G27:L27" si="258">T27+AG27</f>
        <v>0</v>
      </c>
      <c r="H27" s="57">
        <f t="shared" si="258"/>
        <v>2</v>
      </c>
      <c r="I27" s="57">
        <f t="shared" si="258"/>
        <v>3</v>
      </c>
      <c r="J27" s="57">
        <f t="shared" si="258"/>
        <v>2</v>
      </c>
      <c r="K27" s="57">
        <f t="shared" si="258"/>
        <v>5</v>
      </c>
      <c r="L27" s="57">
        <f t="shared" si="258"/>
        <v>1</v>
      </c>
      <c r="M27" s="57">
        <f t="shared" ref="M27:R27" si="259">Z27+AM27</f>
        <v>3</v>
      </c>
      <c r="N27" s="57">
        <f t="shared" si="259"/>
        <v>13</v>
      </c>
      <c r="O27" s="57">
        <f t="shared" si="259"/>
        <v>12</v>
      </c>
      <c r="P27" s="57">
        <f t="shared" si="259"/>
        <v>3</v>
      </c>
      <c r="Q27" s="57">
        <f t="shared" si="259"/>
        <v>1</v>
      </c>
      <c r="R27" s="137">
        <f t="shared" si="259"/>
        <v>0</v>
      </c>
      <c r="S27" s="430">
        <f>SUM(T27:AE27)</f>
        <v>40</v>
      </c>
      <c r="T27" s="57">
        <f>'表15-2'!T27+'表15-3'!T27</f>
        <v>0</v>
      </c>
      <c r="U27" s="57">
        <f>'表15-2'!U27+'表15-3'!U27</f>
        <v>2</v>
      </c>
      <c r="V27" s="57">
        <f>'表15-2'!V27+'表15-3'!V27</f>
        <v>3</v>
      </c>
      <c r="W27" s="57">
        <f>'表15-2'!W27+'表15-3'!W27</f>
        <v>2</v>
      </c>
      <c r="X27" s="57">
        <f>'表15-2'!X27+'表15-3'!X27</f>
        <v>4</v>
      </c>
      <c r="Y27" s="57">
        <f>'表15-2'!Y27+'表15-3'!Y27</f>
        <v>1</v>
      </c>
      <c r="Z27" s="57">
        <f>'表15-2'!Z27+'表15-3'!Z27</f>
        <v>3</v>
      </c>
      <c r="AA27" s="57">
        <f>'表15-2'!AA27+'表15-3'!AA27</f>
        <v>11</v>
      </c>
      <c r="AB27" s="57">
        <f>'表15-2'!AB27+'表15-3'!AB27</f>
        <v>10</v>
      </c>
      <c r="AC27" s="57">
        <f>'表15-2'!AC27+'表15-3'!AC27</f>
        <v>3</v>
      </c>
      <c r="AD27" s="57">
        <f>'表15-2'!AD27+'表15-3'!AD27</f>
        <v>1</v>
      </c>
      <c r="AE27" s="57">
        <f>'表15-2'!AE27+'表15-3'!AE27</f>
        <v>0</v>
      </c>
      <c r="AF27" s="430">
        <f>SUM(AG27:AR27)</f>
        <v>5</v>
      </c>
      <c r="AG27" s="57">
        <f>'表15-2'!AG27+'表15-3'!AG27</f>
        <v>0</v>
      </c>
      <c r="AH27" s="57">
        <f>'表15-2'!AH27+'表15-3'!AH27</f>
        <v>0</v>
      </c>
      <c r="AI27" s="57">
        <f>'表15-2'!AI27+'表15-3'!AI27</f>
        <v>0</v>
      </c>
      <c r="AJ27" s="57">
        <f>'表15-2'!AJ27+'表15-3'!AJ27</f>
        <v>0</v>
      </c>
      <c r="AK27" s="57">
        <f>'表15-2'!AK27+'表15-3'!AK27</f>
        <v>1</v>
      </c>
      <c r="AL27" s="57">
        <f>'表15-2'!AL27+'表15-3'!AL27</f>
        <v>0</v>
      </c>
      <c r="AM27" s="57">
        <f>'表15-2'!AM27+'表15-3'!AM27</f>
        <v>0</v>
      </c>
      <c r="AN27" s="57">
        <f>'表15-2'!AN27+'表15-3'!AN27</f>
        <v>2</v>
      </c>
      <c r="AO27" s="57">
        <f>'表15-2'!AO27+'表15-3'!AO27</f>
        <v>2</v>
      </c>
      <c r="AP27" s="57">
        <f>'表15-2'!AP27+'表15-3'!AP27</f>
        <v>0</v>
      </c>
      <c r="AQ27" s="57">
        <f>'表15-2'!AQ27+'表15-3'!AQ27</f>
        <v>0</v>
      </c>
      <c r="AR27" s="306">
        <f>'表15-2'!AR27+'表15-3'!AR27</f>
        <v>0</v>
      </c>
      <c r="AW27" s="332"/>
      <c r="AX27" s="332"/>
      <c r="AY27" s="332"/>
    </row>
    <row r="28" spans="2:51" ht="27.9" customHeight="1" x14ac:dyDescent="0.2">
      <c r="B28" s="1853"/>
      <c r="C28" s="1900"/>
      <c r="D28" s="943"/>
      <c r="E28" s="947"/>
      <c r="F28" s="657"/>
      <c r="G28" s="678">
        <f>IFERROR(G27/$F27,"-")</f>
        <v>0</v>
      </c>
      <c r="H28" s="678">
        <f t="shared" ref="H28" si="260">IFERROR(H27/$F27,"-")</f>
        <v>4.4444444444444446E-2</v>
      </c>
      <c r="I28" s="678">
        <f t="shared" ref="I28" si="261">IFERROR(I27/$F27,"-")</f>
        <v>6.6666666666666666E-2</v>
      </c>
      <c r="J28" s="678">
        <f t="shared" ref="J28" si="262">IFERROR(J27/$F27,"-")</f>
        <v>4.4444444444444446E-2</v>
      </c>
      <c r="K28" s="678">
        <f t="shared" ref="K28" si="263">IFERROR(K27/$F27,"-")</f>
        <v>0.1111111111111111</v>
      </c>
      <c r="L28" s="678">
        <f t="shared" ref="L28" si="264">IFERROR(L27/$F27,"-")</f>
        <v>2.2222222222222223E-2</v>
      </c>
      <c r="M28" s="654">
        <f t="shared" ref="M28" si="265">IFERROR(M27/$F27,"-")</f>
        <v>6.6666666666666666E-2</v>
      </c>
      <c r="N28" s="654">
        <f t="shared" ref="N28" si="266">IFERROR(N27/$F27,"-")</f>
        <v>0.28888888888888886</v>
      </c>
      <c r="O28" s="654">
        <f t="shared" ref="O28" si="267">IFERROR(O27/$F27,"-")</f>
        <v>0.26666666666666666</v>
      </c>
      <c r="P28" s="654">
        <f t="shared" ref="P28" si="268">IFERROR(P27/$F27,"-")</f>
        <v>6.6666666666666666E-2</v>
      </c>
      <c r="Q28" s="655">
        <f t="shared" ref="Q28" si="269">IFERROR(Q27/$F27,"-")</f>
        <v>2.2222222222222223E-2</v>
      </c>
      <c r="R28" s="679">
        <f t="shared" ref="R28" si="270">IFERROR(R27/$F27,"-")</f>
        <v>0</v>
      </c>
      <c r="S28" s="657"/>
      <c r="T28" s="678">
        <f>IFERROR(T27/$S27,"-")</f>
        <v>0</v>
      </c>
      <c r="U28" s="678">
        <f t="shared" ref="U28" si="271">IFERROR(U27/$S27,"-")</f>
        <v>0.05</v>
      </c>
      <c r="V28" s="678">
        <f t="shared" ref="V28" si="272">IFERROR(V27/$S27,"-")</f>
        <v>7.4999999999999997E-2</v>
      </c>
      <c r="W28" s="678">
        <f t="shared" ref="W28" si="273">IFERROR(W27/$S27,"-")</f>
        <v>0.05</v>
      </c>
      <c r="X28" s="678">
        <f t="shared" ref="X28" si="274">IFERROR(X27/$S27,"-")</f>
        <v>0.1</v>
      </c>
      <c r="Y28" s="678">
        <f t="shared" ref="Y28" si="275">IFERROR(Y27/$S27,"-")</f>
        <v>2.5000000000000001E-2</v>
      </c>
      <c r="Z28" s="654">
        <f t="shared" ref="Z28" si="276">IFERROR(Z27/$S27,"-")</f>
        <v>7.4999999999999997E-2</v>
      </c>
      <c r="AA28" s="654">
        <f t="shared" ref="AA28" si="277">IFERROR(AA27/$S27,"-")</f>
        <v>0.27500000000000002</v>
      </c>
      <c r="AB28" s="654">
        <f t="shared" ref="AB28" si="278">IFERROR(AB27/$S27,"-")</f>
        <v>0.25</v>
      </c>
      <c r="AC28" s="654">
        <f t="shared" ref="AC28" si="279">IFERROR(AC27/$S27,"-")</f>
        <v>7.4999999999999997E-2</v>
      </c>
      <c r="AD28" s="655">
        <f t="shared" ref="AD28" si="280">IFERROR(AD27/$S27,"-")</f>
        <v>2.5000000000000001E-2</v>
      </c>
      <c r="AE28" s="680">
        <f t="shared" ref="AE28" si="281">IFERROR(AE27/$S27,"-")</f>
        <v>0</v>
      </c>
      <c r="AF28" s="657"/>
      <c r="AG28" s="682">
        <f>IFERROR(AG27/$AF27,"-")</f>
        <v>0</v>
      </c>
      <c r="AH28" s="682">
        <f t="shared" ref="AH28" si="282">IFERROR(AH27/$AF27,"-")</f>
        <v>0</v>
      </c>
      <c r="AI28" s="682">
        <f t="shared" ref="AI28" si="283">IFERROR(AI27/$AF27,"-")</f>
        <v>0</v>
      </c>
      <c r="AJ28" s="682">
        <f t="shared" ref="AJ28" si="284">IFERROR(AJ27/$AF27,"-")</f>
        <v>0</v>
      </c>
      <c r="AK28" s="682">
        <f t="shared" ref="AK28" si="285">IFERROR(AK27/$AF27,"-")</f>
        <v>0.2</v>
      </c>
      <c r="AL28" s="682">
        <f t="shared" ref="AL28" si="286">IFERROR(AL27/$AF27,"-")</f>
        <v>0</v>
      </c>
      <c r="AM28" s="654">
        <f t="shared" ref="AM28" si="287">IFERROR(AM27/$AF27,"-")</f>
        <v>0</v>
      </c>
      <c r="AN28" s="654">
        <f t="shared" ref="AN28" si="288">IFERROR(AN27/$AF27,"-")</f>
        <v>0.4</v>
      </c>
      <c r="AO28" s="654">
        <f t="shared" ref="AO28" si="289">IFERROR(AO27/$AF27,"-")</f>
        <v>0.4</v>
      </c>
      <c r="AP28" s="654">
        <f t="shared" ref="AP28" si="290">IFERROR(AP27/$AF27,"-")</f>
        <v>0</v>
      </c>
      <c r="AQ28" s="655">
        <f t="shared" ref="AQ28" si="291">IFERROR(AQ27/$AF27,"-")</f>
        <v>0</v>
      </c>
      <c r="AR28" s="685">
        <f t="shared" ref="AR28" si="292">IFERROR(AR27/$AF27,"-")</f>
        <v>0</v>
      </c>
      <c r="AT28" s="44"/>
      <c r="AU28" s="44"/>
      <c r="AV28" s="44"/>
      <c r="AW28" s="332"/>
      <c r="AX28" s="332"/>
      <c r="AY28" s="332"/>
    </row>
    <row r="29" spans="2:51" ht="27.9" customHeight="1" x14ac:dyDescent="0.2">
      <c r="B29" s="1853"/>
      <c r="C29" s="1940" t="s">
        <v>261</v>
      </c>
      <c r="D29" s="969">
        <f>表1!E38</f>
        <v>46</v>
      </c>
      <c r="E29" s="973">
        <f>表1!G38</f>
        <v>38</v>
      </c>
      <c r="F29" s="430">
        <f t="shared" ref="F29" si="293">SUM(G29:R29)</f>
        <v>46</v>
      </c>
      <c r="G29" s="57">
        <f t="shared" ref="G29:L29" si="294">T29+AG29</f>
        <v>0</v>
      </c>
      <c r="H29" s="57">
        <f t="shared" si="294"/>
        <v>0</v>
      </c>
      <c r="I29" s="57">
        <f t="shared" si="294"/>
        <v>2</v>
      </c>
      <c r="J29" s="57">
        <f t="shared" si="294"/>
        <v>2</v>
      </c>
      <c r="K29" s="57">
        <f t="shared" si="294"/>
        <v>3</v>
      </c>
      <c r="L29" s="57">
        <f t="shared" si="294"/>
        <v>0</v>
      </c>
      <c r="M29" s="57">
        <f t="shared" ref="M29:R29" si="295">Z29+AM29</f>
        <v>5</v>
      </c>
      <c r="N29" s="57">
        <f t="shared" si="295"/>
        <v>13</v>
      </c>
      <c r="O29" s="57">
        <f t="shared" si="295"/>
        <v>13</v>
      </c>
      <c r="P29" s="57">
        <f t="shared" si="295"/>
        <v>5</v>
      </c>
      <c r="Q29" s="57">
        <f t="shared" si="295"/>
        <v>3</v>
      </c>
      <c r="R29" s="137">
        <f t="shared" si="295"/>
        <v>0</v>
      </c>
      <c r="S29" s="430">
        <f>SUM(T29:AE29)</f>
        <v>34</v>
      </c>
      <c r="T29" s="57">
        <f>'表15-2'!T29+'表15-3'!T29</f>
        <v>0</v>
      </c>
      <c r="U29" s="57">
        <f>'表15-2'!U29+'表15-3'!U29</f>
        <v>0</v>
      </c>
      <c r="V29" s="57">
        <f>'表15-2'!V29+'表15-3'!V29</f>
        <v>2</v>
      </c>
      <c r="W29" s="57">
        <f>'表15-2'!W29+'表15-3'!W29</f>
        <v>2</v>
      </c>
      <c r="X29" s="57">
        <f>'表15-2'!X29+'表15-3'!X29</f>
        <v>1</v>
      </c>
      <c r="Y29" s="57">
        <f>'表15-2'!Y29+'表15-3'!Y29</f>
        <v>0</v>
      </c>
      <c r="Z29" s="57">
        <f>'表15-2'!Z29+'表15-3'!Z29</f>
        <v>4</v>
      </c>
      <c r="AA29" s="57">
        <f>'表15-2'!AA29+'表15-3'!AA29</f>
        <v>9</v>
      </c>
      <c r="AB29" s="57">
        <f>'表15-2'!AB29+'表15-3'!AB29</f>
        <v>10</v>
      </c>
      <c r="AC29" s="57">
        <f>'表15-2'!AC29+'表15-3'!AC29</f>
        <v>5</v>
      </c>
      <c r="AD29" s="57">
        <f>'表15-2'!AD29+'表15-3'!AD29</f>
        <v>1</v>
      </c>
      <c r="AE29" s="57">
        <f>'表15-2'!AE29+'表15-3'!AE29</f>
        <v>0</v>
      </c>
      <c r="AF29" s="430">
        <f>SUM(AG29:AR29)</f>
        <v>12</v>
      </c>
      <c r="AG29" s="57">
        <f>'表15-2'!AG29+'表15-3'!AG29</f>
        <v>0</v>
      </c>
      <c r="AH29" s="57">
        <f>'表15-2'!AH29+'表15-3'!AH29</f>
        <v>0</v>
      </c>
      <c r="AI29" s="57">
        <f>'表15-2'!AI29+'表15-3'!AI29</f>
        <v>0</v>
      </c>
      <c r="AJ29" s="57">
        <f>'表15-2'!AJ29+'表15-3'!AJ29</f>
        <v>0</v>
      </c>
      <c r="AK29" s="57">
        <f>'表15-2'!AK29+'表15-3'!AK29</f>
        <v>2</v>
      </c>
      <c r="AL29" s="57">
        <f>'表15-2'!AL29+'表15-3'!AL29</f>
        <v>0</v>
      </c>
      <c r="AM29" s="57">
        <f>'表15-2'!AM29+'表15-3'!AM29</f>
        <v>1</v>
      </c>
      <c r="AN29" s="57">
        <f>'表15-2'!AN29+'表15-3'!AN29</f>
        <v>4</v>
      </c>
      <c r="AO29" s="57">
        <f>'表15-2'!AO29+'表15-3'!AO29</f>
        <v>3</v>
      </c>
      <c r="AP29" s="57">
        <f>'表15-2'!AP29+'表15-3'!AP29</f>
        <v>0</v>
      </c>
      <c r="AQ29" s="57">
        <f>'表15-2'!AQ29+'表15-3'!AQ29</f>
        <v>2</v>
      </c>
      <c r="AR29" s="306">
        <f>'表15-2'!AR29+'表15-3'!AR29</f>
        <v>0</v>
      </c>
      <c r="AW29" s="332"/>
      <c r="AX29" s="332"/>
      <c r="AY29" s="332"/>
    </row>
    <row r="30" spans="2:51" ht="27.9" customHeight="1" x14ac:dyDescent="0.2">
      <c r="B30" s="1853"/>
      <c r="C30" s="1900"/>
      <c r="D30" s="943"/>
      <c r="E30" s="946"/>
      <c r="F30" s="657"/>
      <c r="G30" s="682">
        <f>IFERROR(G29/$F29,"-")</f>
        <v>0</v>
      </c>
      <c r="H30" s="682">
        <f t="shared" ref="H30" si="296">IFERROR(H29/$F29,"-")</f>
        <v>0</v>
      </c>
      <c r="I30" s="682">
        <f t="shared" ref="I30" si="297">IFERROR(I29/$F29,"-")</f>
        <v>4.3478260869565216E-2</v>
      </c>
      <c r="J30" s="682">
        <f t="shared" ref="J30" si="298">IFERROR(J29/$F29,"-")</f>
        <v>4.3478260869565216E-2</v>
      </c>
      <c r="K30" s="682">
        <f t="shared" ref="K30" si="299">IFERROR(K29/$F29,"-")</f>
        <v>6.5217391304347824E-2</v>
      </c>
      <c r="L30" s="682">
        <f t="shared" ref="L30" si="300">IFERROR(L29/$F29,"-")</f>
        <v>0</v>
      </c>
      <c r="M30" s="654">
        <f t="shared" ref="M30" si="301">IFERROR(M29/$F29,"-")</f>
        <v>0.10869565217391304</v>
      </c>
      <c r="N30" s="654">
        <f t="shared" ref="N30" si="302">IFERROR(N29/$F29,"-")</f>
        <v>0.28260869565217389</v>
      </c>
      <c r="O30" s="654">
        <f t="shared" ref="O30" si="303">IFERROR(O29/$F29,"-")</f>
        <v>0.28260869565217389</v>
      </c>
      <c r="P30" s="654">
        <f t="shared" ref="P30" si="304">IFERROR(P29/$F29,"-")</f>
        <v>0.10869565217391304</v>
      </c>
      <c r="Q30" s="655">
        <f t="shared" ref="Q30" si="305">IFERROR(Q29/$F29,"-")</f>
        <v>6.5217391304347824E-2</v>
      </c>
      <c r="R30" s="683">
        <f t="shared" ref="R30" si="306">IFERROR(R29/$F29,"-")</f>
        <v>0</v>
      </c>
      <c r="S30" s="657"/>
      <c r="T30" s="682">
        <f>IFERROR(T29/$S29,"-")</f>
        <v>0</v>
      </c>
      <c r="U30" s="682">
        <f t="shared" ref="U30" si="307">IFERROR(U29/$S29,"-")</f>
        <v>0</v>
      </c>
      <c r="V30" s="682">
        <f t="shared" ref="V30" si="308">IFERROR(V29/$S29,"-")</f>
        <v>5.8823529411764705E-2</v>
      </c>
      <c r="W30" s="682">
        <f t="shared" ref="W30" si="309">IFERROR(W29/$S29,"-")</f>
        <v>5.8823529411764705E-2</v>
      </c>
      <c r="X30" s="682">
        <f t="shared" ref="X30" si="310">IFERROR(X29/$S29,"-")</f>
        <v>2.9411764705882353E-2</v>
      </c>
      <c r="Y30" s="682">
        <f t="shared" ref="Y30" si="311">IFERROR(Y29/$S29,"-")</f>
        <v>0</v>
      </c>
      <c r="Z30" s="654">
        <f t="shared" ref="Z30" si="312">IFERROR(Z29/$S29,"-")</f>
        <v>0.11764705882352941</v>
      </c>
      <c r="AA30" s="654">
        <f t="shared" ref="AA30" si="313">IFERROR(AA29/$S29,"-")</f>
        <v>0.26470588235294118</v>
      </c>
      <c r="AB30" s="654">
        <f t="shared" ref="AB30" si="314">IFERROR(AB29/$S29,"-")</f>
        <v>0.29411764705882354</v>
      </c>
      <c r="AC30" s="654">
        <f t="shared" ref="AC30" si="315">IFERROR(AC29/$S29,"-")</f>
        <v>0.14705882352941177</v>
      </c>
      <c r="AD30" s="655">
        <f t="shared" ref="AD30" si="316">IFERROR(AD29/$S29,"-")</f>
        <v>2.9411764705882353E-2</v>
      </c>
      <c r="AE30" s="685">
        <f t="shared" ref="AE30" si="317">IFERROR(AE29/$S29,"-")</f>
        <v>0</v>
      </c>
      <c r="AF30" s="657"/>
      <c r="AG30" s="652">
        <f>IFERROR(AG29/$AF29,"-")</f>
        <v>0</v>
      </c>
      <c r="AH30" s="652">
        <f t="shared" ref="AH30" si="318">IFERROR(AH29/$AF29,"-")</f>
        <v>0</v>
      </c>
      <c r="AI30" s="652">
        <f t="shared" ref="AI30" si="319">IFERROR(AI29/$AF29,"-")</f>
        <v>0</v>
      </c>
      <c r="AJ30" s="665">
        <f t="shared" ref="AJ30" si="320">IFERROR(AJ29/$AF29,"-")</f>
        <v>0</v>
      </c>
      <c r="AK30" s="683">
        <f t="shared" ref="AK30" si="321">IFERROR(AK29/$AF29,"-")</f>
        <v>0.16666666666666666</v>
      </c>
      <c r="AL30" s="647">
        <f t="shared" ref="AL30" si="322">IFERROR(AL29/$AF29,"-")</f>
        <v>0</v>
      </c>
      <c r="AM30" s="654">
        <f t="shared" ref="AM30" si="323">IFERROR(AM29/$AF29,"-")</f>
        <v>8.3333333333333329E-2</v>
      </c>
      <c r="AN30" s="654">
        <f t="shared" ref="AN30" si="324">IFERROR(AN29/$AF29,"-")</f>
        <v>0.33333333333333331</v>
      </c>
      <c r="AO30" s="654">
        <f t="shared" ref="AO30" si="325">IFERROR(AO29/$AF29,"-")</f>
        <v>0.25</v>
      </c>
      <c r="AP30" s="654">
        <f t="shared" ref="AP30" si="326">IFERROR(AP29/$AF29,"-")</f>
        <v>0</v>
      </c>
      <c r="AQ30" s="655">
        <f t="shared" ref="AQ30" si="327">IFERROR(AQ29/$AF29,"-")</f>
        <v>0.16666666666666666</v>
      </c>
      <c r="AR30" s="656">
        <f t="shared" ref="AR30" si="328">IFERROR(AR29/$AF29,"-")</f>
        <v>0</v>
      </c>
      <c r="AT30" s="44"/>
      <c r="AU30" s="44"/>
      <c r="AV30" s="44"/>
      <c r="AW30" s="332"/>
      <c r="AX30" s="332"/>
      <c r="AY30" s="332"/>
    </row>
    <row r="31" spans="2:51" ht="27.9" customHeight="1" x14ac:dyDescent="0.2">
      <c r="B31" s="1853"/>
      <c r="C31" s="1940" t="s">
        <v>262</v>
      </c>
      <c r="D31" s="969">
        <f>表1!E41</f>
        <v>38</v>
      </c>
      <c r="E31" s="973">
        <f>表1!G41</f>
        <v>36</v>
      </c>
      <c r="F31" s="658">
        <f t="shared" ref="F31" si="329">SUM(G31:R31)</f>
        <v>51</v>
      </c>
      <c r="G31" s="58">
        <f t="shared" ref="G31:L31" si="330">T31+AG31</f>
        <v>0</v>
      </c>
      <c r="H31" s="58">
        <f t="shared" si="330"/>
        <v>2</v>
      </c>
      <c r="I31" s="58">
        <f t="shared" si="330"/>
        <v>1</v>
      </c>
      <c r="J31" s="58">
        <f t="shared" si="330"/>
        <v>6</v>
      </c>
      <c r="K31" s="58">
        <f t="shared" si="330"/>
        <v>1</v>
      </c>
      <c r="L31" s="58">
        <f t="shared" si="330"/>
        <v>1</v>
      </c>
      <c r="M31" s="58">
        <f t="shared" ref="M31:R31" si="331">Z31+AM31</f>
        <v>0</v>
      </c>
      <c r="N31" s="58">
        <f t="shared" si="331"/>
        <v>7</v>
      </c>
      <c r="O31" s="58">
        <f t="shared" si="331"/>
        <v>29</v>
      </c>
      <c r="P31" s="58">
        <f t="shared" si="331"/>
        <v>3</v>
      </c>
      <c r="Q31" s="58">
        <f t="shared" si="331"/>
        <v>1</v>
      </c>
      <c r="R31" s="307">
        <f t="shared" si="331"/>
        <v>0</v>
      </c>
      <c r="S31" s="658">
        <f>SUM(T31:AE31)</f>
        <v>44</v>
      </c>
      <c r="T31" s="57">
        <f>'表15-2'!T31+'表15-3'!T31</f>
        <v>0</v>
      </c>
      <c r="U31" s="57">
        <f>'表15-2'!U31+'表15-3'!U31</f>
        <v>2</v>
      </c>
      <c r="V31" s="57">
        <f>'表15-2'!V31+'表15-3'!V31</f>
        <v>1</v>
      </c>
      <c r="W31" s="57">
        <f>'表15-2'!W31+'表15-3'!W31</f>
        <v>6</v>
      </c>
      <c r="X31" s="57">
        <f>'表15-2'!X31+'表15-3'!X31</f>
        <v>1</v>
      </c>
      <c r="Y31" s="57">
        <f>'表15-2'!Y31+'表15-3'!Y31</f>
        <v>0</v>
      </c>
      <c r="Z31" s="57">
        <f>'表15-2'!Z31+'表15-3'!Z31</f>
        <v>0</v>
      </c>
      <c r="AA31" s="57">
        <f>'表15-2'!AA31+'表15-3'!AA31</f>
        <v>7</v>
      </c>
      <c r="AB31" s="57">
        <f>'表15-2'!AB31+'表15-3'!AB31</f>
        <v>23</v>
      </c>
      <c r="AC31" s="57">
        <f>'表15-2'!AC31+'表15-3'!AC31</f>
        <v>3</v>
      </c>
      <c r="AD31" s="57">
        <f>'表15-2'!AD31+'表15-3'!AD31</f>
        <v>1</v>
      </c>
      <c r="AE31" s="57">
        <f>'表15-2'!AE31+'表15-3'!AE31</f>
        <v>0</v>
      </c>
      <c r="AF31" s="430">
        <f>SUM(AG31:AR31)</f>
        <v>7</v>
      </c>
      <c r="AG31" s="57">
        <f>'表15-2'!AG31+'表15-3'!AG31</f>
        <v>0</v>
      </c>
      <c r="AH31" s="57">
        <f>'表15-2'!AH31+'表15-3'!AH31</f>
        <v>0</v>
      </c>
      <c r="AI31" s="57">
        <f>'表15-2'!AI31+'表15-3'!AI31</f>
        <v>0</v>
      </c>
      <c r="AJ31" s="57">
        <f>'表15-2'!AJ31+'表15-3'!AJ31</f>
        <v>0</v>
      </c>
      <c r="AK31" s="57">
        <f>'表15-2'!AK31+'表15-3'!AK31</f>
        <v>0</v>
      </c>
      <c r="AL31" s="57">
        <f>'表15-2'!AL31+'表15-3'!AL31</f>
        <v>1</v>
      </c>
      <c r="AM31" s="57">
        <f>'表15-2'!AM31+'表15-3'!AM31</f>
        <v>0</v>
      </c>
      <c r="AN31" s="57">
        <f>'表15-2'!AN31+'表15-3'!AN31</f>
        <v>0</v>
      </c>
      <c r="AO31" s="57">
        <f>'表15-2'!AO31+'表15-3'!AO31</f>
        <v>6</v>
      </c>
      <c r="AP31" s="57">
        <f>'表15-2'!AP31+'表15-3'!AP31</f>
        <v>0</v>
      </c>
      <c r="AQ31" s="57">
        <f>'表15-2'!AQ31+'表15-3'!AQ31</f>
        <v>0</v>
      </c>
      <c r="AR31" s="306">
        <f>'表15-2'!AR31+'表15-3'!AR31</f>
        <v>0</v>
      </c>
      <c r="AW31" s="332"/>
      <c r="AX31" s="332"/>
      <c r="AY31" s="332"/>
    </row>
    <row r="32" spans="2:51" ht="27.9" customHeight="1" x14ac:dyDescent="0.2">
      <c r="B32" s="1853"/>
      <c r="C32" s="1900"/>
      <c r="D32" s="943"/>
      <c r="E32" s="946"/>
      <c r="F32" s="309"/>
      <c r="G32" s="678">
        <f>IFERROR(G31/$F31,"-")</f>
        <v>0</v>
      </c>
      <c r="H32" s="678">
        <f t="shared" ref="H32" si="332">IFERROR(H31/$F31,"-")</f>
        <v>3.9215686274509803E-2</v>
      </c>
      <c r="I32" s="678">
        <f t="shared" ref="I32" si="333">IFERROR(I31/$F31,"-")</f>
        <v>1.9607843137254902E-2</v>
      </c>
      <c r="J32" s="678">
        <f t="shared" ref="J32" si="334">IFERROR(J31/$F31,"-")</f>
        <v>0.11764705882352941</v>
      </c>
      <c r="K32" s="678">
        <f t="shared" ref="K32" si="335">IFERROR(K31/$F31,"-")</f>
        <v>1.9607843137254902E-2</v>
      </c>
      <c r="L32" s="678">
        <f t="shared" ref="L32" si="336">IFERROR(L31/$F31,"-")</f>
        <v>1.9607843137254902E-2</v>
      </c>
      <c r="M32" s="654">
        <f t="shared" ref="M32" si="337">IFERROR(M31/$F31,"-")</f>
        <v>0</v>
      </c>
      <c r="N32" s="654">
        <f t="shared" ref="N32" si="338">IFERROR(N31/$F31,"-")</f>
        <v>0.13725490196078433</v>
      </c>
      <c r="O32" s="654">
        <f t="shared" ref="O32" si="339">IFERROR(O31/$F31,"-")</f>
        <v>0.56862745098039214</v>
      </c>
      <c r="P32" s="654">
        <f t="shared" ref="P32" si="340">IFERROR(P31/$F31,"-")</f>
        <v>5.8823529411764705E-2</v>
      </c>
      <c r="Q32" s="655">
        <f t="shared" ref="Q32" si="341">IFERROR(Q31/$F31,"-")</f>
        <v>1.9607843137254902E-2</v>
      </c>
      <c r="R32" s="679">
        <f t="shared" ref="R32" si="342">IFERROR(R31/$F31,"-")</f>
        <v>0</v>
      </c>
      <c r="S32" s="309"/>
      <c r="T32" s="678">
        <f>IFERROR(T31/$S31,"-")</f>
        <v>0</v>
      </c>
      <c r="U32" s="678">
        <f t="shared" ref="U32" si="343">IFERROR(U31/$S31,"-")</f>
        <v>4.5454545454545456E-2</v>
      </c>
      <c r="V32" s="678">
        <f t="shared" ref="V32" si="344">IFERROR(V31/$S31,"-")</f>
        <v>2.2727272727272728E-2</v>
      </c>
      <c r="W32" s="678">
        <f t="shared" ref="W32" si="345">IFERROR(W31/$S31,"-")</f>
        <v>0.13636363636363635</v>
      </c>
      <c r="X32" s="678">
        <f t="shared" ref="X32" si="346">IFERROR(X31/$S31,"-")</f>
        <v>2.2727272727272728E-2</v>
      </c>
      <c r="Y32" s="678">
        <f t="shared" ref="Y32" si="347">IFERROR(Y31/$S31,"-")</f>
        <v>0</v>
      </c>
      <c r="Z32" s="654">
        <f t="shared" ref="Z32" si="348">IFERROR(Z31/$S31,"-")</f>
        <v>0</v>
      </c>
      <c r="AA32" s="654">
        <f t="shared" ref="AA32" si="349">IFERROR(AA31/$S31,"-")</f>
        <v>0.15909090909090909</v>
      </c>
      <c r="AB32" s="654">
        <f t="shared" ref="AB32" si="350">IFERROR(AB31/$S31,"-")</f>
        <v>0.52272727272727271</v>
      </c>
      <c r="AC32" s="654">
        <f t="shared" ref="AC32" si="351">IFERROR(AC31/$S31,"-")</f>
        <v>6.8181818181818177E-2</v>
      </c>
      <c r="AD32" s="655">
        <f t="shared" ref="AD32" si="352">IFERROR(AD31/$S31,"-")</f>
        <v>2.2727272727272728E-2</v>
      </c>
      <c r="AE32" s="680">
        <f t="shared" ref="AE32" si="353">IFERROR(AE31/$S31,"-")</f>
        <v>0</v>
      </c>
      <c r="AF32" s="309"/>
      <c r="AG32" s="659">
        <f>IFERROR(AG31/$AF31,"-")</f>
        <v>0</v>
      </c>
      <c r="AH32" s="659">
        <f t="shared" ref="AH32" si="354">IFERROR(AH31/$AF31,"-")</f>
        <v>0</v>
      </c>
      <c r="AI32" s="659">
        <f t="shared" ref="AI32" si="355">IFERROR(AI31/$AF31,"-")</f>
        <v>0</v>
      </c>
      <c r="AJ32" s="659">
        <f t="shared" ref="AJ32" si="356">IFERROR(AJ31/$AF31,"-")</f>
        <v>0</v>
      </c>
      <c r="AK32" s="659">
        <f t="shared" ref="AK32" si="357">IFERROR(AK31/$AF31,"-")</f>
        <v>0</v>
      </c>
      <c r="AL32" s="659">
        <f t="shared" ref="AL32" si="358">IFERROR(AL31/$AF31,"-")</f>
        <v>0.14285714285714285</v>
      </c>
      <c r="AM32" s="654">
        <f t="shared" ref="AM32" si="359">IFERROR(AM31/$AF31,"-")</f>
        <v>0</v>
      </c>
      <c r="AN32" s="654">
        <f t="shared" ref="AN32" si="360">IFERROR(AN31/$AF31,"-")</f>
        <v>0</v>
      </c>
      <c r="AO32" s="654">
        <f t="shared" ref="AO32" si="361">IFERROR(AO31/$AF31,"-")</f>
        <v>0.8571428571428571</v>
      </c>
      <c r="AP32" s="654">
        <f t="shared" ref="AP32" si="362">IFERROR(AP31/$AF31,"-")</f>
        <v>0</v>
      </c>
      <c r="AQ32" s="655">
        <f t="shared" ref="AQ32" si="363">IFERROR(AQ31/$AF31,"-")</f>
        <v>0</v>
      </c>
      <c r="AR32" s="661">
        <f t="shared" ref="AR32" si="364">IFERROR(AR31/$AF31,"-")</f>
        <v>0</v>
      </c>
      <c r="AT32" s="44"/>
      <c r="AU32" s="44"/>
      <c r="AV32" s="44"/>
      <c r="AW32" s="332"/>
      <c r="AX32" s="332"/>
      <c r="AY32" s="332"/>
    </row>
    <row r="33" spans="2:51" ht="27.9" customHeight="1" x14ac:dyDescent="0.2">
      <c r="B33" s="1853"/>
      <c r="C33" s="1940" t="s">
        <v>263</v>
      </c>
      <c r="D33" s="969">
        <f>表1!E44</f>
        <v>27</v>
      </c>
      <c r="E33" s="972">
        <f>表1!G44</f>
        <v>24</v>
      </c>
      <c r="F33" s="430">
        <f t="shared" ref="F33" si="365">SUM(G33:R33)</f>
        <v>130</v>
      </c>
      <c r="G33" s="57">
        <f t="shared" ref="G33:L33" si="366">T33+AG33</f>
        <v>4</v>
      </c>
      <c r="H33" s="57">
        <f t="shared" si="366"/>
        <v>1</v>
      </c>
      <c r="I33" s="57">
        <f t="shared" si="366"/>
        <v>13</v>
      </c>
      <c r="J33" s="57">
        <f t="shared" si="366"/>
        <v>10</v>
      </c>
      <c r="K33" s="57">
        <f t="shared" si="366"/>
        <v>5</v>
      </c>
      <c r="L33" s="57">
        <f t="shared" si="366"/>
        <v>2</v>
      </c>
      <c r="M33" s="57">
        <f t="shared" ref="M33:R33" si="367">Z33+AM33</f>
        <v>6</v>
      </c>
      <c r="N33" s="57">
        <f t="shared" si="367"/>
        <v>38</v>
      </c>
      <c r="O33" s="57">
        <f t="shared" si="367"/>
        <v>50</v>
      </c>
      <c r="P33" s="57">
        <f t="shared" si="367"/>
        <v>1</v>
      </c>
      <c r="Q33" s="57">
        <f t="shared" si="367"/>
        <v>0</v>
      </c>
      <c r="R33" s="137">
        <f t="shared" si="367"/>
        <v>0</v>
      </c>
      <c r="S33" s="430">
        <f>SUM(T33:AE33)</f>
        <v>124</v>
      </c>
      <c r="T33" s="57">
        <f>'表15-2'!T33+'表15-3'!T33</f>
        <v>4</v>
      </c>
      <c r="U33" s="57">
        <f>'表15-2'!U33+'表15-3'!U33</f>
        <v>1</v>
      </c>
      <c r="V33" s="57">
        <f>'表15-2'!V33+'表15-3'!V33</f>
        <v>13</v>
      </c>
      <c r="W33" s="57">
        <f>'表15-2'!W33+'表15-3'!W33</f>
        <v>10</v>
      </c>
      <c r="X33" s="57">
        <f>'表15-2'!X33+'表15-3'!X33</f>
        <v>5</v>
      </c>
      <c r="Y33" s="57">
        <f>'表15-2'!Y33+'表15-3'!Y33</f>
        <v>2</v>
      </c>
      <c r="Z33" s="57">
        <f>'表15-2'!Z33+'表15-3'!Z33</f>
        <v>6</v>
      </c>
      <c r="AA33" s="57">
        <f>'表15-2'!AA33+'表15-3'!AA33</f>
        <v>33</v>
      </c>
      <c r="AB33" s="57">
        <f>'表15-2'!AB33+'表15-3'!AB33</f>
        <v>49</v>
      </c>
      <c r="AC33" s="57">
        <f>'表15-2'!AC33+'表15-3'!AC33</f>
        <v>1</v>
      </c>
      <c r="AD33" s="57">
        <f>'表15-2'!AD33+'表15-3'!AD33</f>
        <v>0</v>
      </c>
      <c r="AE33" s="57">
        <f>'表15-2'!AE33+'表15-3'!AE33</f>
        <v>0</v>
      </c>
      <c r="AF33" s="430">
        <f>SUM(AG33:AR33)</f>
        <v>6</v>
      </c>
      <c r="AG33" s="57">
        <f>'表15-2'!AG33+'表15-3'!AG33</f>
        <v>0</v>
      </c>
      <c r="AH33" s="57">
        <f>'表15-2'!AH33+'表15-3'!AH33</f>
        <v>0</v>
      </c>
      <c r="AI33" s="57">
        <f>'表15-2'!AI33+'表15-3'!AI33</f>
        <v>0</v>
      </c>
      <c r="AJ33" s="57">
        <f>'表15-2'!AJ33+'表15-3'!AJ33</f>
        <v>0</v>
      </c>
      <c r="AK33" s="57">
        <f>'表15-2'!AK33+'表15-3'!AK33</f>
        <v>0</v>
      </c>
      <c r="AL33" s="57">
        <f>'表15-2'!AL33+'表15-3'!AL33</f>
        <v>0</v>
      </c>
      <c r="AM33" s="57">
        <f>'表15-2'!AM33+'表15-3'!AM33</f>
        <v>0</v>
      </c>
      <c r="AN33" s="57">
        <f>'表15-2'!AN33+'表15-3'!AN33</f>
        <v>5</v>
      </c>
      <c r="AO33" s="57">
        <f>'表15-2'!AO33+'表15-3'!AO33</f>
        <v>1</v>
      </c>
      <c r="AP33" s="57">
        <f>'表15-2'!AP33+'表15-3'!AP33</f>
        <v>0</v>
      </c>
      <c r="AQ33" s="57">
        <f>'表15-2'!AQ33+'表15-3'!AQ33</f>
        <v>0</v>
      </c>
      <c r="AR33" s="306">
        <f>'表15-2'!AR33+'表15-3'!AR33</f>
        <v>0</v>
      </c>
      <c r="AW33" s="332"/>
      <c r="AX33" s="332"/>
      <c r="AY33" s="332"/>
    </row>
    <row r="34" spans="2:51" ht="27.9" customHeight="1" x14ac:dyDescent="0.2">
      <c r="B34" s="1853"/>
      <c r="C34" s="1901"/>
      <c r="D34" s="943"/>
      <c r="E34" s="947"/>
      <c r="F34" s="657"/>
      <c r="G34" s="678">
        <f>IFERROR(G33/$F33,"-")</f>
        <v>3.0769230769230771E-2</v>
      </c>
      <c r="H34" s="678">
        <f t="shared" ref="H34" si="368">IFERROR(H33/$F33,"-")</f>
        <v>7.6923076923076927E-3</v>
      </c>
      <c r="I34" s="678">
        <f t="shared" ref="I34" si="369">IFERROR(I33/$F33,"-")</f>
        <v>0.1</v>
      </c>
      <c r="J34" s="678">
        <f t="shared" ref="J34" si="370">IFERROR(J33/$F33,"-")</f>
        <v>7.6923076923076927E-2</v>
      </c>
      <c r="K34" s="678">
        <f t="shared" ref="K34" si="371">IFERROR(K33/$F33,"-")</f>
        <v>3.8461538461538464E-2</v>
      </c>
      <c r="L34" s="678">
        <f t="shared" ref="L34" si="372">IFERROR(L33/$F33,"-")</f>
        <v>1.5384615384615385E-2</v>
      </c>
      <c r="M34" s="654">
        <f t="shared" ref="M34" si="373">IFERROR(M33/$F33,"-")</f>
        <v>4.6153846153846156E-2</v>
      </c>
      <c r="N34" s="654">
        <f t="shared" ref="N34" si="374">IFERROR(N33/$F33,"-")</f>
        <v>0.29230769230769232</v>
      </c>
      <c r="O34" s="654">
        <f t="shared" ref="O34" si="375">IFERROR(O33/$F33,"-")</f>
        <v>0.38461538461538464</v>
      </c>
      <c r="P34" s="654">
        <f t="shared" ref="P34" si="376">IFERROR(P33/$F33,"-")</f>
        <v>7.6923076923076927E-3</v>
      </c>
      <c r="Q34" s="655">
        <f t="shared" ref="Q34" si="377">IFERROR(Q33/$F33,"-")</f>
        <v>0</v>
      </c>
      <c r="R34" s="679">
        <f t="shared" ref="R34" si="378">IFERROR(R33/$F33,"-")</f>
        <v>0</v>
      </c>
      <c r="S34" s="657"/>
      <c r="T34" s="678">
        <f>IFERROR(T33/$S33,"-")</f>
        <v>3.2258064516129031E-2</v>
      </c>
      <c r="U34" s="678">
        <f t="shared" ref="U34" si="379">IFERROR(U33/$S33,"-")</f>
        <v>8.0645161290322578E-3</v>
      </c>
      <c r="V34" s="678">
        <f t="shared" ref="V34" si="380">IFERROR(V33/$S33,"-")</f>
        <v>0.10483870967741936</v>
      </c>
      <c r="W34" s="678">
        <f t="shared" ref="W34" si="381">IFERROR(W33/$S33,"-")</f>
        <v>8.0645161290322578E-2</v>
      </c>
      <c r="X34" s="678">
        <f t="shared" ref="X34" si="382">IFERROR(X33/$S33,"-")</f>
        <v>4.0322580645161289E-2</v>
      </c>
      <c r="Y34" s="678">
        <f t="shared" ref="Y34" si="383">IFERROR(Y33/$S33,"-")</f>
        <v>1.6129032258064516E-2</v>
      </c>
      <c r="Z34" s="654">
        <f t="shared" ref="Z34" si="384">IFERROR(Z33/$S33,"-")</f>
        <v>4.8387096774193547E-2</v>
      </c>
      <c r="AA34" s="654">
        <f t="shared" ref="AA34" si="385">IFERROR(AA33/$S33,"-")</f>
        <v>0.2661290322580645</v>
      </c>
      <c r="AB34" s="654">
        <f t="shared" ref="AB34" si="386">IFERROR(AB33/$S33,"-")</f>
        <v>0.39516129032258063</v>
      </c>
      <c r="AC34" s="654">
        <f t="shared" ref="AC34" si="387">IFERROR(AC33/$S33,"-")</f>
        <v>8.0645161290322578E-3</v>
      </c>
      <c r="AD34" s="655">
        <f t="shared" ref="AD34" si="388">IFERROR(AD33/$S33,"-")</f>
        <v>0</v>
      </c>
      <c r="AE34" s="680">
        <f t="shared" ref="AE34" si="389">IFERROR(AE33/$S33,"-")</f>
        <v>0</v>
      </c>
      <c r="AF34" s="657"/>
      <c r="AG34" s="682">
        <f>IFERROR(AG33/$AF33,"-")</f>
        <v>0</v>
      </c>
      <c r="AH34" s="682">
        <f t="shared" ref="AH34" si="390">IFERROR(AH33/$AF33,"-")</f>
        <v>0</v>
      </c>
      <c r="AI34" s="682">
        <f t="shared" ref="AI34" si="391">IFERROR(AI33/$AF33,"-")</f>
        <v>0</v>
      </c>
      <c r="AJ34" s="682">
        <f t="shared" ref="AJ34" si="392">IFERROR(AJ33/$AF33,"-")</f>
        <v>0</v>
      </c>
      <c r="AK34" s="682">
        <f t="shared" ref="AK34" si="393">IFERROR(AK33/$AF33,"-")</f>
        <v>0</v>
      </c>
      <c r="AL34" s="682">
        <f t="shared" ref="AL34" si="394">IFERROR(AL33/$AF33,"-")</f>
        <v>0</v>
      </c>
      <c r="AM34" s="654">
        <f t="shared" ref="AM34" si="395">IFERROR(AM33/$AF33,"-")</f>
        <v>0</v>
      </c>
      <c r="AN34" s="654">
        <f t="shared" ref="AN34" si="396">IFERROR(AN33/$AF33,"-")</f>
        <v>0.83333333333333337</v>
      </c>
      <c r="AO34" s="654">
        <f t="shared" ref="AO34" si="397">IFERROR(AO33/$AF33,"-")</f>
        <v>0.16666666666666666</v>
      </c>
      <c r="AP34" s="654">
        <f t="shared" ref="AP34" si="398">IFERROR(AP33/$AF33,"-")</f>
        <v>0</v>
      </c>
      <c r="AQ34" s="655">
        <f t="shared" ref="AQ34" si="399">IFERROR(AQ33/$AF33,"-")</f>
        <v>0</v>
      </c>
      <c r="AR34" s="685">
        <f t="shared" ref="AR34" si="400">IFERROR(AR33/$AF33,"-")</f>
        <v>0</v>
      </c>
      <c r="AT34" s="44"/>
      <c r="AU34" s="44"/>
      <c r="AV34" s="44"/>
      <c r="AW34" s="332"/>
      <c r="AX34" s="332"/>
      <c r="AY34" s="332"/>
    </row>
    <row r="35" spans="2:51" ht="27.9" customHeight="1" x14ac:dyDescent="0.2">
      <c r="B35" s="1853"/>
      <c r="C35" s="1900" t="s">
        <v>264</v>
      </c>
      <c r="D35" s="969">
        <f>表1!E47</f>
        <v>40</v>
      </c>
      <c r="E35" s="972">
        <f>表1!G47</f>
        <v>29</v>
      </c>
      <c r="F35" s="430">
        <f t="shared" ref="F35" si="401">SUM(G35:R35)</f>
        <v>702</v>
      </c>
      <c r="G35" s="57">
        <f t="shared" ref="G35:L35" si="402">T35+AG35</f>
        <v>17</v>
      </c>
      <c r="H35" s="57">
        <f t="shared" si="402"/>
        <v>48</v>
      </c>
      <c r="I35" s="57">
        <f t="shared" si="402"/>
        <v>128</v>
      </c>
      <c r="J35" s="57">
        <f t="shared" si="402"/>
        <v>97</v>
      </c>
      <c r="K35" s="57">
        <f t="shared" si="402"/>
        <v>40</v>
      </c>
      <c r="L35" s="57">
        <f t="shared" si="402"/>
        <v>12</v>
      </c>
      <c r="M35" s="57">
        <f t="shared" ref="M35:R35" si="403">Z35+AM35</f>
        <v>22</v>
      </c>
      <c r="N35" s="57">
        <f t="shared" si="403"/>
        <v>147</v>
      </c>
      <c r="O35" s="57">
        <f t="shared" si="403"/>
        <v>125</v>
      </c>
      <c r="P35" s="57">
        <f t="shared" si="403"/>
        <v>50</v>
      </c>
      <c r="Q35" s="57">
        <f t="shared" si="403"/>
        <v>16</v>
      </c>
      <c r="R35" s="137">
        <f t="shared" si="403"/>
        <v>0</v>
      </c>
      <c r="S35" s="430">
        <f>SUM(T35:AE35)</f>
        <v>663</v>
      </c>
      <c r="T35" s="57">
        <f>'表15-2'!T35+'表15-3'!T35</f>
        <v>17</v>
      </c>
      <c r="U35" s="57">
        <f>'表15-2'!U35+'表15-3'!U35</f>
        <v>48</v>
      </c>
      <c r="V35" s="57">
        <f>'表15-2'!V35+'表15-3'!V35</f>
        <v>126</v>
      </c>
      <c r="W35" s="57">
        <f>'表15-2'!W35+'表15-3'!W35</f>
        <v>95</v>
      </c>
      <c r="X35" s="57">
        <f>'表15-2'!X35+'表15-3'!X35</f>
        <v>38</v>
      </c>
      <c r="Y35" s="57">
        <f>'表15-2'!Y35+'表15-3'!Y35</f>
        <v>8</v>
      </c>
      <c r="Z35" s="57">
        <f>'表15-2'!Z35+'表15-3'!Z35</f>
        <v>16</v>
      </c>
      <c r="AA35" s="57">
        <f>'表15-2'!AA35+'表15-3'!AA35</f>
        <v>136</v>
      </c>
      <c r="AB35" s="57">
        <f>'表15-2'!AB35+'表15-3'!AB35</f>
        <v>113</v>
      </c>
      <c r="AC35" s="57">
        <f>'表15-2'!AC35+'表15-3'!AC35</f>
        <v>50</v>
      </c>
      <c r="AD35" s="57">
        <f>'表15-2'!AD35+'表15-3'!AD35</f>
        <v>16</v>
      </c>
      <c r="AE35" s="57">
        <f>'表15-2'!AE35+'表15-3'!AE35</f>
        <v>0</v>
      </c>
      <c r="AF35" s="430">
        <f>SUM(AG35:AR35)</f>
        <v>39</v>
      </c>
      <c r="AG35" s="57">
        <f>'表15-2'!AG35+'表15-3'!AG35</f>
        <v>0</v>
      </c>
      <c r="AH35" s="57">
        <f>'表15-2'!AH35+'表15-3'!AH35</f>
        <v>0</v>
      </c>
      <c r="AI35" s="57">
        <f>'表15-2'!AI35+'表15-3'!AI35</f>
        <v>2</v>
      </c>
      <c r="AJ35" s="57">
        <f>'表15-2'!AJ35+'表15-3'!AJ35</f>
        <v>2</v>
      </c>
      <c r="AK35" s="57">
        <f>'表15-2'!AK35+'表15-3'!AK35</f>
        <v>2</v>
      </c>
      <c r="AL35" s="57">
        <f>'表15-2'!AL35+'表15-3'!AL35</f>
        <v>4</v>
      </c>
      <c r="AM35" s="57">
        <f>'表15-2'!AM35+'表15-3'!AM35</f>
        <v>6</v>
      </c>
      <c r="AN35" s="57">
        <f>'表15-2'!AN35+'表15-3'!AN35</f>
        <v>11</v>
      </c>
      <c r="AO35" s="57">
        <f>'表15-2'!AO35+'表15-3'!AO35</f>
        <v>12</v>
      </c>
      <c r="AP35" s="57">
        <f>'表15-2'!AP35+'表15-3'!AP35</f>
        <v>0</v>
      </c>
      <c r="AQ35" s="57">
        <f>'表15-2'!AQ35+'表15-3'!AQ35</f>
        <v>0</v>
      </c>
      <c r="AR35" s="306">
        <f>'表15-2'!AR35+'表15-3'!AR35</f>
        <v>0</v>
      </c>
      <c r="AW35" s="332"/>
      <c r="AX35" s="332"/>
      <c r="AY35" s="332"/>
    </row>
    <row r="36" spans="2:51" ht="27.9" customHeight="1" thickBot="1" x14ac:dyDescent="0.25">
      <c r="B36" s="1853"/>
      <c r="C36" s="2009"/>
      <c r="D36" s="945"/>
      <c r="E36" s="948"/>
      <c r="F36" s="648"/>
      <c r="G36" s="649">
        <f>IFERROR(G35/$F35,"-")</f>
        <v>2.4216524216524215E-2</v>
      </c>
      <c r="H36" s="649">
        <f t="shared" ref="H36" si="404">IFERROR(H35/$F35,"-")</f>
        <v>6.8376068376068383E-2</v>
      </c>
      <c r="I36" s="649">
        <f t="shared" ref="I36" si="405">IFERROR(I35/$F35,"-")</f>
        <v>0.18233618233618235</v>
      </c>
      <c r="J36" s="649">
        <f t="shared" ref="J36" si="406">IFERROR(J35/$F35,"-")</f>
        <v>0.13817663817663817</v>
      </c>
      <c r="K36" s="649">
        <f t="shared" ref="K36" si="407">IFERROR(K35/$F35,"-")</f>
        <v>5.6980056980056981E-2</v>
      </c>
      <c r="L36" s="649">
        <f t="shared" ref="L36" si="408">IFERROR(L35/$F35,"-")</f>
        <v>1.7094017094017096E-2</v>
      </c>
      <c r="M36" s="686">
        <f t="shared" ref="M36" si="409">IFERROR(M35/$F35,"-")</f>
        <v>3.1339031339031341E-2</v>
      </c>
      <c r="N36" s="686">
        <f t="shared" ref="N36" si="410">IFERROR(N35/$F35,"-")</f>
        <v>0.20940170940170941</v>
      </c>
      <c r="O36" s="686">
        <f t="shared" ref="O36" si="411">IFERROR(O35/$F35,"-")</f>
        <v>0.17806267806267806</v>
      </c>
      <c r="P36" s="686">
        <f t="shared" ref="P36" si="412">IFERROR(P35/$F35,"-")</f>
        <v>7.1225071225071226E-2</v>
      </c>
      <c r="Q36" s="687">
        <f t="shared" ref="Q36" si="413">IFERROR(Q35/$F35,"-")</f>
        <v>2.2792022792022793E-2</v>
      </c>
      <c r="R36" s="650">
        <f t="shared" ref="R36" si="414">IFERROR(R35/$F35,"-")</f>
        <v>0</v>
      </c>
      <c r="S36" s="648"/>
      <c r="T36" s="649">
        <f>IFERROR(T35/$S35,"-")</f>
        <v>2.564102564102564E-2</v>
      </c>
      <c r="U36" s="649">
        <f t="shared" ref="U36" si="415">IFERROR(U35/$S35,"-")</f>
        <v>7.2398190045248875E-2</v>
      </c>
      <c r="V36" s="649">
        <f t="shared" ref="V36" si="416">IFERROR(V35/$S35,"-")</f>
        <v>0.19004524886877827</v>
      </c>
      <c r="W36" s="649">
        <f t="shared" ref="W36" si="417">IFERROR(W35/$S35,"-")</f>
        <v>0.14328808446455504</v>
      </c>
      <c r="X36" s="649">
        <f t="shared" ref="X36" si="418">IFERROR(X35/$S35,"-")</f>
        <v>5.7315233785822019E-2</v>
      </c>
      <c r="Y36" s="649">
        <f t="shared" ref="Y36" si="419">IFERROR(Y35/$S35,"-")</f>
        <v>1.2066365007541479E-2</v>
      </c>
      <c r="Z36" s="686">
        <f t="shared" ref="Z36" si="420">IFERROR(Z35/$S35,"-")</f>
        <v>2.4132730015082957E-2</v>
      </c>
      <c r="AA36" s="686">
        <f t="shared" ref="AA36" si="421">IFERROR(AA35/$S35,"-")</f>
        <v>0.20512820512820512</v>
      </c>
      <c r="AB36" s="686">
        <f t="shared" ref="AB36" si="422">IFERROR(AB35/$S35,"-")</f>
        <v>0.17043740573152338</v>
      </c>
      <c r="AC36" s="686">
        <f t="shared" ref="AC36" si="423">IFERROR(AC35/$S35,"-")</f>
        <v>7.5414781297134234E-2</v>
      </c>
      <c r="AD36" s="687">
        <f t="shared" ref="AD36" si="424">IFERROR(AD35/$S35,"-")</f>
        <v>2.4132730015082957E-2</v>
      </c>
      <c r="AE36" s="651">
        <f t="shared" ref="AE36" si="425">IFERROR(AE35/$S35,"-")</f>
        <v>0</v>
      </c>
      <c r="AF36" s="648"/>
      <c r="AG36" s="649">
        <f>IFERROR(AG35/$AF35,"-")</f>
        <v>0</v>
      </c>
      <c r="AH36" s="649">
        <f t="shared" ref="AH36" si="426">IFERROR(AH35/$AF35,"-")</f>
        <v>0</v>
      </c>
      <c r="AI36" s="649">
        <f t="shared" ref="AI36" si="427">IFERROR(AI35/$AF35,"-")</f>
        <v>5.128205128205128E-2</v>
      </c>
      <c r="AJ36" s="649">
        <f t="shared" ref="AJ36" si="428">IFERROR(AJ35/$AF35,"-")</f>
        <v>5.128205128205128E-2</v>
      </c>
      <c r="AK36" s="649">
        <f t="shared" ref="AK36" si="429">IFERROR(AK35/$AF35,"-")</f>
        <v>5.128205128205128E-2</v>
      </c>
      <c r="AL36" s="649">
        <f t="shared" ref="AL36" si="430">IFERROR(AL35/$AF35,"-")</f>
        <v>0.10256410256410256</v>
      </c>
      <c r="AM36" s="686">
        <f t="shared" ref="AM36" si="431">IFERROR(AM35/$AF35,"-")</f>
        <v>0.15384615384615385</v>
      </c>
      <c r="AN36" s="686">
        <f t="shared" ref="AN36" si="432">IFERROR(AN35/$AF35,"-")</f>
        <v>0.28205128205128205</v>
      </c>
      <c r="AO36" s="686">
        <f t="shared" ref="AO36" si="433">IFERROR(AO35/$AF35,"-")</f>
        <v>0.30769230769230771</v>
      </c>
      <c r="AP36" s="686">
        <f t="shared" ref="AP36" si="434">IFERROR(AP35/$AF35,"-")</f>
        <v>0</v>
      </c>
      <c r="AQ36" s="687">
        <f t="shared" ref="AQ36" si="435">IFERROR(AQ35/$AF35,"-")</f>
        <v>0</v>
      </c>
      <c r="AR36" s="651">
        <f t="shared" ref="AR36" si="436">IFERROR(AR35/$AF35,"-")</f>
        <v>0</v>
      </c>
      <c r="AT36" s="44"/>
      <c r="AU36" s="44"/>
      <c r="AV36" s="44"/>
      <c r="AW36" s="332"/>
      <c r="AX36" s="332"/>
      <c r="AY36" s="332"/>
    </row>
    <row r="37" spans="2:51" ht="27.9" customHeight="1" thickTop="1" x14ac:dyDescent="0.2">
      <c r="B37" s="1853"/>
      <c r="C37" s="37" t="s">
        <v>265</v>
      </c>
      <c r="D37" s="528">
        <f>D27+D29+D31+D33</f>
        <v>266</v>
      </c>
      <c r="E37" s="528">
        <f>E27+E29+E31+E33</f>
        <v>227</v>
      </c>
      <c r="F37" s="658">
        <f>SUM(G37:R37)</f>
        <v>272</v>
      </c>
      <c r="G37" s="58">
        <f t="shared" ref="G37:L37" si="437">T37+AG37</f>
        <v>4</v>
      </c>
      <c r="H37" s="58">
        <f t="shared" si="437"/>
        <v>5</v>
      </c>
      <c r="I37" s="58">
        <f t="shared" si="437"/>
        <v>19</v>
      </c>
      <c r="J37" s="58">
        <f t="shared" si="437"/>
        <v>20</v>
      </c>
      <c r="K37" s="58">
        <f t="shared" si="437"/>
        <v>14</v>
      </c>
      <c r="L37" s="58">
        <f t="shared" si="437"/>
        <v>4</v>
      </c>
      <c r="M37" s="58">
        <f t="shared" ref="M37:R37" si="438">Z37+AM37</f>
        <v>14</v>
      </c>
      <c r="N37" s="58">
        <f t="shared" si="438"/>
        <v>71</v>
      </c>
      <c r="O37" s="58">
        <f t="shared" si="438"/>
        <v>104</v>
      </c>
      <c r="P37" s="58">
        <f t="shared" si="438"/>
        <v>12</v>
      </c>
      <c r="Q37" s="58">
        <f t="shared" si="438"/>
        <v>5</v>
      </c>
      <c r="R37" s="307">
        <f t="shared" si="438"/>
        <v>0</v>
      </c>
      <c r="S37" s="658">
        <f>SUM(T37:AE37)</f>
        <v>242</v>
      </c>
      <c r="T37" s="58">
        <f t="shared" ref="T37:AE37" si="439">T27+T29+T31+T33</f>
        <v>4</v>
      </c>
      <c r="U37" s="58">
        <f t="shared" si="439"/>
        <v>5</v>
      </c>
      <c r="V37" s="58">
        <f t="shared" si="439"/>
        <v>19</v>
      </c>
      <c r="W37" s="58">
        <f t="shared" si="439"/>
        <v>20</v>
      </c>
      <c r="X37" s="58">
        <f t="shared" si="439"/>
        <v>11</v>
      </c>
      <c r="Y37" s="58">
        <f t="shared" si="439"/>
        <v>3</v>
      </c>
      <c r="Z37" s="58">
        <f t="shared" si="439"/>
        <v>13</v>
      </c>
      <c r="AA37" s="58">
        <f t="shared" si="439"/>
        <v>60</v>
      </c>
      <c r="AB37" s="58">
        <f t="shared" si="439"/>
        <v>92</v>
      </c>
      <c r="AC37" s="58">
        <f t="shared" si="439"/>
        <v>12</v>
      </c>
      <c r="AD37" s="58">
        <f t="shared" si="439"/>
        <v>3</v>
      </c>
      <c r="AE37" s="308">
        <f t="shared" si="439"/>
        <v>0</v>
      </c>
      <c r="AF37" s="658">
        <f>SUM(AG37:AR37)</f>
        <v>30</v>
      </c>
      <c r="AG37" s="58">
        <f t="shared" ref="AG37:AR37" si="440">AG27+AG29+AG31+AG33</f>
        <v>0</v>
      </c>
      <c r="AH37" s="58">
        <f t="shared" si="440"/>
        <v>0</v>
      </c>
      <c r="AI37" s="58">
        <f t="shared" si="440"/>
        <v>0</v>
      </c>
      <c r="AJ37" s="58">
        <f t="shared" si="440"/>
        <v>0</v>
      </c>
      <c r="AK37" s="58">
        <f t="shared" si="440"/>
        <v>3</v>
      </c>
      <c r="AL37" s="58">
        <f t="shared" si="440"/>
        <v>1</v>
      </c>
      <c r="AM37" s="58">
        <f t="shared" si="440"/>
        <v>1</v>
      </c>
      <c r="AN37" s="58">
        <f t="shared" si="440"/>
        <v>11</v>
      </c>
      <c r="AO37" s="58">
        <f t="shared" si="440"/>
        <v>12</v>
      </c>
      <c r="AP37" s="58">
        <f t="shared" si="440"/>
        <v>0</v>
      </c>
      <c r="AQ37" s="58">
        <f t="shared" si="440"/>
        <v>2</v>
      </c>
      <c r="AR37" s="308">
        <f t="shared" si="440"/>
        <v>0</v>
      </c>
      <c r="AW37" s="332"/>
      <c r="AX37" s="332"/>
      <c r="AY37" s="332"/>
    </row>
    <row r="38" spans="2:51" ht="27.9" customHeight="1" x14ac:dyDescent="0.2">
      <c r="B38" s="1853"/>
      <c r="C38" s="38" t="s">
        <v>266</v>
      </c>
      <c r="D38" s="288"/>
      <c r="E38" s="288"/>
      <c r="F38" s="657"/>
      <c r="G38" s="682">
        <f>IFERROR(G37/$F37,"-")</f>
        <v>1.4705882352941176E-2</v>
      </c>
      <c r="H38" s="682">
        <f t="shared" ref="H38" si="441">IFERROR(H37/$F37,"-")</f>
        <v>1.8382352941176471E-2</v>
      </c>
      <c r="I38" s="682">
        <f t="shared" ref="I38" si="442">IFERROR(I37/$F37,"-")</f>
        <v>6.985294117647059E-2</v>
      </c>
      <c r="J38" s="682">
        <f t="shared" ref="J38" si="443">IFERROR(J37/$F37,"-")</f>
        <v>7.3529411764705885E-2</v>
      </c>
      <c r="K38" s="682">
        <f t="shared" ref="K38" si="444">IFERROR(K37/$F37,"-")</f>
        <v>5.1470588235294115E-2</v>
      </c>
      <c r="L38" s="682">
        <f t="shared" ref="L38" si="445">IFERROR(L37/$F37,"-")</f>
        <v>1.4705882352941176E-2</v>
      </c>
      <c r="M38" s="654">
        <f t="shared" ref="M38" si="446">IFERROR(M37/$F37,"-")</f>
        <v>5.1470588235294115E-2</v>
      </c>
      <c r="N38" s="654">
        <f t="shared" ref="N38" si="447">IFERROR(N37/$F37,"-")</f>
        <v>0.2610294117647059</v>
      </c>
      <c r="O38" s="654">
        <f t="shared" ref="O38" si="448">IFERROR(O37/$F37,"-")</f>
        <v>0.38235294117647056</v>
      </c>
      <c r="P38" s="654">
        <f t="shared" ref="P38" si="449">IFERROR(P37/$F37,"-")</f>
        <v>4.4117647058823532E-2</v>
      </c>
      <c r="Q38" s="655">
        <f t="shared" ref="Q38" si="450">IFERROR(Q37/$F37,"-")</f>
        <v>1.8382352941176471E-2</v>
      </c>
      <c r="R38" s="683">
        <f t="shared" ref="R38" si="451">IFERROR(R37/$F37,"-")</f>
        <v>0</v>
      </c>
      <c r="S38" s="657"/>
      <c r="T38" s="682">
        <f>IFERROR(T37/$S37,"-")</f>
        <v>1.6528925619834711E-2</v>
      </c>
      <c r="U38" s="682">
        <f t="shared" ref="U38" si="452">IFERROR(U37/$S37,"-")</f>
        <v>2.0661157024793389E-2</v>
      </c>
      <c r="V38" s="682">
        <f t="shared" ref="V38" si="453">IFERROR(V37/$S37,"-")</f>
        <v>7.8512396694214878E-2</v>
      </c>
      <c r="W38" s="682">
        <f t="shared" ref="W38" si="454">IFERROR(W37/$S37,"-")</f>
        <v>8.2644628099173556E-2</v>
      </c>
      <c r="X38" s="682">
        <f t="shared" ref="X38" si="455">IFERROR(X37/$S37,"-")</f>
        <v>4.5454545454545456E-2</v>
      </c>
      <c r="Y38" s="682">
        <f t="shared" ref="Y38" si="456">IFERROR(Y37/$S37,"-")</f>
        <v>1.2396694214876033E-2</v>
      </c>
      <c r="Z38" s="654">
        <f t="shared" ref="Z38" si="457">IFERROR(Z37/$S37,"-")</f>
        <v>5.3719008264462811E-2</v>
      </c>
      <c r="AA38" s="654">
        <f t="shared" ref="AA38" si="458">IFERROR(AA37/$S37,"-")</f>
        <v>0.24793388429752067</v>
      </c>
      <c r="AB38" s="654">
        <f t="shared" ref="AB38" si="459">IFERROR(AB37/$S37,"-")</f>
        <v>0.38016528925619836</v>
      </c>
      <c r="AC38" s="654">
        <f t="shared" ref="AC38" si="460">IFERROR(AC37/$S37,"-")</f>
        <v>4.9586776859504134E-2</v>
      </c>
      <c r="AD38" s="655">
        <f t="shared" ref="AD38" si="461">IFERROR(AD37/$S37,"-")</f>
        <v>1.2396694214876033E-2</v>
      </c>
      <c r="AE38" s="685">
        <f t="shared" ref="AE38" si="462">IFERROR(AE37/$S37,"-")</f>
        <v>0</v>
      </c>
      <c r="AF38" s="657"/>
      <c r="AG38" s="682">
        <f>IFERROR(AG37/$AF37,"-")</f>
        <v>0</v>
      </c>
      <c r="AH38" s="682">
        <f t="shared" ref="AH38" si="463">IFERROR(AH37/$AF37,"-")</f>
        <v>0</v>
      </c>
      <c r="AI38" s="682">
        <f t="shared" ref="AI38" si="464">IFERROR(AI37/$AF37,"-")</f>
        <v>0</v>
      </c>
      <c r="AJ38" s="682">
        <f t="shared" ref="AJ38" si="465">IFERROR(AJ37/$AF37,"-")</f>
        <v>0</v>
      </c>
      <c r="AK38" s="682">
        <f t="shared" ref="AK38" si="466">IFERROR(AK37/$AF37,"-")</f>
        <v>0.1</v>
      </c>
      <c r="AL38" s="682">
        <f t="shared" ref="AL38" si="467">IFERROR(AL37/$AF37,"-")</f>
        <v>3.3333333333333333E-2</v>
      </c>
      <c r="AM38" s="654">
        <f t="shared" ref="AM38" si="468">IFERROR(AM37/$AF37,"-")</f>
        <v>3.3333333333333333E-2</v>
      </c>
      <c r="AN38" s="654">
        <f t="shared" ref="AN38" si="469">IFERROR(AN37/$AF37,"-")</f>
        <v>0.36666666666666664</v>
      </c>
      <c r="AO38" s="654">
        <f t="shared" ref="AO38" si="470">IFERROR(AO37/$AF37,"-")</f>
        <v>0.4</v>
      </c>
      <c r="AP38" s="654">
        <f t="shared" ref="AP38" si="471">IFERROR(AP37/$AF37,"-")</f>
        <v>0</v>
      </c>
      <c r="AQ38" s="655">
        <f t="shared" ref="AQ38" si="472">IFERROR(AQ37/$AF37,"-")</f>
        <v>6.6666666666666666E-2</v>
      </c>
      <c r="AR38" s="685">
        <f t="shared" ref="AR38" si="473">IFERROR(AR37/$AF37,"-")</f>
        <v>0</v>
      </c>
      <c r="AT38" s="44"/>
      <c r="AU38" s="44"/>
      <c r="AV38" s="44"/>
      <c r="AW38" s="332"/>
      <c r="AX38" s="332"/>
      <c r="AY38" s="332"/>
    </row>
    <row r="39" spans="2:51" ht="27.9" customHeight="1" x14ac:dyDescent="0.2">
      <c r="B39" s="1853"/>
      <c r="C39" s="37" t="s">
        <v>265</v>
      </c>
      <c r="D39" s="532">
        <f>D29+D31+D33+D35</f>
        <v>151</v>
      </c>
      <c r="E39" s="532">
        <f>E29+E31+E33+E35</f>
        <v>127</v>
      </c>
      <c r="F39" s="658">
        <f>SUM(G39:R39)</f>
        <v>929</v>
      </c>
      <c r="G39" s="58">
        <f t="shared" ref="G39:L39" si="474">T39+AG39</f>
        <v>21</v>
      </c>
      <c r="H39" s="58">
        <f t="shared" si="474"/>
        <v>51</v>
      </c>
      <c r="I39" s="58">
        <f t="shared" si="474"/>
        <v>144</v>
      </c>
      <c r="J39" s="58">
        <f t="shared" si="474"/>
        <v>115</v>
      </c>
      <c r="K39" s="58">
        <f t="shared" si="474"/>
        <v>49</v>
      </c>
      <c r="L39" s="58">
        <f t="shared" si="474"/>
        <v>15</v>
      </c>
      <c r="M39" s="58">
        <f t="shared" ref="M39:R39" si="475">Z39+AM39</f>
        <v>33</v>
      </c>
      <c r="N39" s="58">
        <f t="shared" si="475"/>
        <v>205</v>
      </c>
      <c r="O39" s="58">
        <f t="shared" si="475"/>
        <v>217</v>
      </c>
      <c r="P39" s="58">
        <f t="shared" si="475"/>
        <v>59</v>
      </c>
      <c r="Q39" s="58">
        <f t="shared" si="475"/>
        <v>20</v>
      </c>
      <c r="R39" s="307">
        <f t="shared" si="475"/>
        <v>0</v>
      </c>
      <c r="S39" s="658">
        <f>SUM(T39:AE39)</f>
        <v>865</v>
      </c>
      <c r="T39" s="58">
        <f t="shared" ref="T39:AE39" si="476">T29+T31+T33+T35</f>
        <v>21</v>
      </c>
      <c r="U39" s="58">
        <f t="shared" si="476"/>
        <v>51</v>
      </c>
      <c r="V39" s="58">
        <f t="shared" si="476"/>
        <v>142</v>
      </c>
      <c r="W39" s="58">
        <f t="shared" si="476"/>
        <v>113</v>
      </c>
      <c r="X39" s="58">
        <f t="shared" si="476"/>
        <v>45</v>
      </c>
      <c r="Y39" s="58">
        <f t="shared" si="476"/>
        <v>10</v>
      </c>
      <c r="Z39" s="58">
        <f t="shared" si="476"/>
        <v>26</v>
      </c>
      <c r="AA39" s="58">
        <f t="shared" si="476"/>
        <v>185</v>
      </c>
      <c r="AB39" s="58">
        <f t="shared" si="476"/>
        <v>195</v>
      </c>
      <c r="AC39" s="58">
        <f t="shared" si="476"/>
        <v>59</v>
      </c>
      <c r="AD39" s="58">
        <f t="shared" si="476"/>
        <v>18</v>
      </c>
      <c r="AE39" s="308">
        <f t="shared" si="476"/>
        <v>0</v>
      </c>
      <c r="AF39" s="658">
        <f>SUM(AG39:AR39)</f>
        <v>64</v>
      </c>
      <c r="AG39" s="58">
        <f t="shared" ref="AG39:AR39" si="477">AG29+AG31+AG33+AG35</f>
        <v>0</v>
      </c>
      <c r="AH39" s="58">
        <f t="shared" si="477"/>
        <v>0</v>
      </c>
      <c r="AI39" s="58">
        <f t="shared" si="477"/>
        <v>2</v>
      </c>
      <c r="AJ39" s="58">
        <f t="shared" si="477"/>
        <v>2</v>
      </c>
      <c r="AK39" s="58">
        <f t="shared" si="477"/>
        <v>4</v>
      </c>
      <c r="AL39" s="58">
        <f t="shared" si="477"/>
        <v>5</v>
      </c>
      <c r="AM39" s="58">
        <f t="shared" si="477"/>
        <v>7</v>
      </c>
      <c r="AN39" s="58">
        <f t="shared" si="477"/>
        <v>20</v>
      </c>
      <c r="AO39" s="58">
        <f t="shared" si="477"/>
        <v>22</v>
      </c>
      <c r="AP39" s="58">
        <f t="shared" si="477"/>
        <v>0</v>
      </c>
      <c r="AQ39" s="58">
        <f t="shared" si="477"/>
        <v>2</v>
      </c>
      <c r="AR39" s="308">
        <f t="shared" si="477"/>
        <v>0</v>
      </c>
      <c r="AW39" s="332"/>
      <c r="AX39" s="332"/>
      <c r="AY39" s="332"/>
    </row>
    <row r="40" spans="2:51" ht="27.9" customHeight="1" thickBot="1" x14ac:dyDescent="0.25">
      <c r="B40" s="1859"/>
      <c r="C40" s="38" t="s">
        <v>267</v>
      </c>
      <c r="D40" s="292"/>
      <c r="E40" s="292"/>
      <c r="F40" s="670"/>
      <c r="G40" s="671">
        <f>IFERROR(G39/$F39,"-")</f>
        <v>2.2604951560818085E-2</v>
      </c>
      <c r="H40" s="671">
        <f t="shared" ref="H40" si="478">IFERROR(H39/$F39,"-")</f>
        <v>5.4897739504843918E-2</v>
      </c>
      <c r="I40" s="671">
        <f t="shared" ref="I40" si="479">IFERROR(I39/$F39,"-")</f>
        <v>0.155005382131324</v>
      </c>
      <c r="J40" s="671">
        <f t="shared" ref="J40" si="480">IFERROR(J39/$F39,"-")</f>
        <v>0.12378902045209902</v>
      </c>
      <c r="K40" s="671">
        <f t="shared" ref="K40" si="481">IFERROR(K39/$F39,"-")</f>
        <v>5.2744886975242197E-2</v>
      </c>
      <c r="L40" s="671">
        <f t="shared" ref="L40" si="482">IFERROR(L39/$F39,"-")</f>
        <v>1.6146393972012917E-2</v>
      </c>
      <c r="M40" s="675">
        <f t="shared" ref="M40" si="483">IFERROR(M39/$F39,"-")</f>
        <v>3.5522066738428421E-2</v>
      </c>
      <c r="N40" s="675">
        <f t="shared" ref="N40" si="484">IFERROR(N39/$F39,"-")</f>
        <v>0.22066738428417654</v>
      </c>
      <c r="O40" s="675">
        <f t="shared" ref="O40" si="485">IFERROR(O39/$F39,"-")</f>
        <v>0.23358449946178686</v>
      </c>
      <c r="P40" s="675">
        <f t="shared" ref="P40" si="486">IFERROR(P39/$F39,"-")</f>
        <v>6.3509149623250813E-2</v>
      </c>
      <c r="Q40" s="676">
        <f t="shared" ref="Q40" si="487">IFERROR(Q39/$F39,"-")</f>
        <v>2.1528525296017224E-2</v>
      </c>
      <c r="R40" s="673">
        <f t="shared" ref="R40" si="488">IFERROR(R39/$F39,"-")</f>
        <v>0</v>
      </c>
      <c r="S40" s="674"/>
      <c r="T40" s="671">
        <f>IFERROR(T39/$S39,"-")</f>
        <v>2.4277456647398842E-2</v>
      </c>
      <c r="U40" s="671">
        <f t="shared" ref="U40" si="489">IFERROR(U39/$S39,"-")</f>
        <v>5.8959537572254334E-2</v>
      </c>
      <c r="V40" s="671">
        <f t="shared" ref="V40" si="490">IFERROR(V39/$S39,"-")</f>
        <v>0.16416184971098266</v>
      </c>
      <c r="W40" s="671">
        <f t="shared" ref="W40" si="491">IFERROR(W39/$S39,"-")</f>
        <v>0.13063583815028901</v>
      </c>
      <c r="X40" s="671">
        <f t="shared" ref="X40" si="492">IFERROR(X39/$S39,"-")</f>
        <v>5.2023121387283239E-2</v>
      </c>
      <c r="Y40" s="671">
        <f t="shared" ref="Y40" si="493">IFERROR(Y39/$S39,"-")</f>
        <v>1.1560693641618497E-2</v>
      </c>
      <c r="Z40" s="675">
        <f t="shared" ref="Z40" si="494">IFERROR(Z39/$S39,"-")</f>
        <v>3.0057803468208091E-2</v>
      </c>
      <c r="AA40" s="675">
        <f t="shared" ref="AA40" si="495">IFERROR(AA39/$S39,"-")</f>
        <v>0.2138728323699422</v>
      </c>
      <c r="AB40" s="675">
        <f t="shared" ref="AB40" si="496">IFERROR(AB39/$S39,"-")</f>
        <v>0.22543352601156069</v>
      </c>
      <c r="AC40" s="675">
        <f t="shared" ref="AC40" si="497">IFERROR(AC39/$S39,"-")</f>
        <v>6.8208092485549127E-2</v>
      </c>
      <c r="AD40" s="676">
        <f t="shared" ref="AD40" si="498">IFERROR(AD39/$S39,"-")</f>
        <v>2.0809248554913295E-2</v>
      </c>
      <c r="AE40" s="677">
        <f t="shared" ref="AE40" si="499">IFERROR(AE39/$S39,"-")</f>
        <v>0</v>
      </c>
      <c r="AF40" s="674"/>
      <c r="AG40" s="671">
        <f>IFERROR(AG39/$AF39,"-")</f>
        <v>0</v>
      </c>
      <c r="AH40" s="671">
        <f t="shared" ref="AH40" si="500">IFERROR(AH39/$AF39,"-")</f>
        <v>0</v>
      </c>
      <c r="AI40" s="671">
        <f t="shared" ref="AI40" si="501">IFERROR(AI39/$AF39,"-")</f>
        <v>3.125E-2</v>
      </c>
      <c r="AJ40" s="671">
        <f t="shared" ref="AJ40" si="502">IFERROR(AJ39/$AF39,"-")</f>
        <v>3.125E-2</v>
      </c>
      <c r="AK40" s="671">
        <f t="shared" ref="AK40" si="503">IFERROR(AK39/$AF39,"-")</f>
        <v>6.25E-2</v>
      </c>
      <c r="AL40" s="671">
        <f t="shared" ref="AL40" si="504">IFERROR(AL39/$AF39,"-")</f>
        <v>7.8125E-2</v>
      </c>
      <c r="AM40" s="675">
        <f t="shared" ref="AM40" si="505">IFERROR(AM39/$AF39,"-")</f>
        <v>0.109375</v>
      </c>
      <c r="AN40" s="675">
        <f t="shared" ref="AN40" si="506">IFERROR(AN39/$AF39,"-")</f>
        <v>0.3125</v>
      </c>
      <c r="AO40" s="675">
        <f t="shared" ref="AO40" si="507">IFERROR(AO39/$AF39,"-")</f>
        <v>0.34375</v>
      </c>
      <c r="AP40" s="675">
        <f t="shared" ref="AP40" si="508">IFERROR(AP39/$AF39,"-")</f>
        <v>0</v>
      </c>
      <c r="AQ40" s="676">
        <f t="shared" ref="AQ40" si="509">IFERROR(AQ39/$AF39,"-")</f>
        <v>3.125E-2</v>
      </c>
      <c r="AR40" s="677">
        <f t="shared" ref="AR40" si="510">IFERROR(AR39/$AF39,"-")</f>
        <v>0</v>
      </c>
      <c r="AT40" s="44"/>
      <c r="AU40" s="44"/>
      <c r="AV40" s="44"/>
      <c r="AW40" s="332"/>
      <c r="AX40" s="332"/>
      <c r="AY40" s="332"/>
    </row>
    <row r="41" spans="2:51" x14ac:dyDescent="0.2">
      <c r="B41" s="1" t="s">
        <v>406</v>
      </c>
    </row>
    <row r="44" spans="2:51" ht="15" customHeight="1" x14ac:dyDescent="0.2">
      <c r="B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row>
    <row r="47" spans="2:51" ht="14.25" customHeight="1" x14ac:dyDescent="0.2">
      <c r="B47"/>
    </row>
    <row r="48" spans="2:51" x14ac:dyDescent="0.2">
      <c r="B48"/>
    </row>
    <row r="49" spans="2:44" x14ac:dyDescent="0.2">
      <c r="B49" s="345"/>
      <c r="D49" s="919"/>
      <c r="E49" s="919"/>
      <c r="F49" s="919"/>
      <c r="G49" s="919"/>
      <c r="H49" s="919"/>
      <c r="I49" s="919"/>
      <c r="J49" s="919"/>
      <c r="K49" s="919"/>
      <c r="L49" s="919"/>
      <c r="M49" s="919"/>
      <c r="N49" s="919"/>
      <c r="O49" s="919"/>
      <c r="P49" s="919"/>
      <c r="Q49" s="919"/>
      <c r="R49" s="919"/>
      <c r="S49" s="919"/>
      <c r="T49" s="919"/>
      <c r="U49" s="919"/>
      <c r="V49" s="919"/>
      <c r="W49" s="919"/>
      <c r="X49" s="919"/>
      <c r="Y49" s="919"/>
      <c r="Z49" s="919"/>
      <c r="AA49" s="919"/>
      <c r="AB49" s="919"/>
      <c r="AC49" s="919"/>
      <c r="AD49" s="919"/>
      <c r="AE49" s="919"/>
      <c r="AF49" s="919"/>
      <c r="AG49" s="919"/>
      <c r="AH49" s="919"/>
      <c r="AI49" s="919"/>
      <c r="AJ49" s="919"/>
      <c r="AK49" s="919"/>
      <c r="AL49" s="919"/>
      <c r="AM49" s="919"/>
      <c r="AN49" s="919"/>
      <c r="AO49" s="919"/>
      <c r="AP49" s="919"/>
      <c r="AQ49" s="919"/>
      <c r="AR49" s="919"/>
    </row>
    <row r="50" spans="2:44" x14ac:dyDescent="0.2">
      <c r="D50" s="919"/>
      <c r="E50" s="919"/>
      <c r="F50" s="919"/>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c r="AL50" s="919"/>
      <c r="AM50" s="919"/>
      <c r="AN50" s="919"/>
      <c r="AO50" s="919"/>
      <c r="AP50" s="919"/>
      <c r="AQ50" s="919"/>
      <c r="AR50" s="919"/>
    </row>
    <row r="51" spans="2:44" ht="13.5" customHeight="1" x14ac:dyDescent="0.2">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19"/>
      <c r="AC51" s="919"/>
      <c r="AD51" s="919"/>
      <c r="AE51" s="919"/>
      <c r="AF51" s="919"/>
      <c r="AG51" s="919"/>
      <c r="AH51" s="919"/>
      <c r="AI51" s="919"/>
      <c r="AJ51" s="919"/>
      <c r="AK51" s="919"/>
      <c r="AL51" s="919"/>
      <c r="AM51" s="919"/>
      <c r="AN51" s="919"/>
      <c r="AO51" s="919"/>
      <c r="AP51" s="919"/>
      <c r="AQ51" s="919"/>
      <c r="AR51" s="919"/>
    </row>
    <row r="52" spans="2:44" x14ac:dyDescent="0.2">
      <c r="D52" s="919"/>
      <c r="E52" s="919"/>
      <c r="F52" s="919"/>
      <c r="G52" s="919"/>
      <c r="H52" s="919"/>
      <c r="I52" s="919"/>
      <c r="J52" s="919"/>
      <c r="K52" s="919"/>
      <c r="L52" s="919"/>
      <c r="M52" s="919"/>
      <c r="N52" s="919"/>
      <c r="O52" s="919"/>
      <c r="P52" s="919"/>
      <c r="Q52" s="919"/>
      <c r="R52" s="919"/>
      <c r="S52" s="919"/>
      <c r="T52" s="919"/>
      <c r="U52" s="919"/>
      <c r="V52" s="919"/>
      <c r="W52" s="919"/>
      <c r="X52" s="919"/>
      <c r="Y52" s="919"/>
      <c r="Z52" s="919"/>
      <c r="AA52" s="919"/>
      <c r="AB52" s="919"/>
      <c r="AC52" s="919"/>
      <c r="AD52" s="919"/>
      <c r="AE52" s="919"/>
      <c r="AF52" s="919"/>
      <c r="AG52" s="919"/>
      <c r="AH52" s="919"/>
      <c r="AI52" s="919"/>
      <c r="AJ52" s="919"/>
      <c r="AK52" s="919"/>
      <c r="AL52" s="919"/>
      <c r="AM52" s="919"/>
      <c r="AN52" s="919"/>
      <c r="AO52" s="919"/>
      <c r="AP52" s="919"/>
      <c r="AQ52" s="919"/>
      <c r="AR52" s="919"/>
    </row>
    <row r="53" spans="2:44" ht="13.5" customHeight="1" x14ac:dyDescent="0.2">
      <c r="D53" s="919"/>
      <c r="E53" s="919"/>
      <c r="F53" s="919"/>
      <c r="G53" s="919"/>
      <c r="H53" s="919"/>
      <c r="I53" s="919"/>
      <c r="J53" s="919"/>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c r="AL53" s="919"/>
      <c r="AM53" s="919"/>
      <c r="AN53" s="919"/>
      <c r="AO53" s="919"/>
      <c r="AP53" s="919"/>
      <c r="AQ53" s="919"/>
      <c r="AR53" s="919"/>
    </row>
    <row r="55" spans="2:44" ht="13.5" customHeight="1" x14ac:dyDescent="0.2"/>
    <row r="59"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B25:B40"/>
    <mergeCell ref="D7:D10"/>
    <mergeCell ref="C25:C26"/>
    <mergeCell ref="C27:C28"/>
    <mergeCell ref="C29:C30"/>
    <mergeCell ref="C31:C32"/>
    <mergeCell ref="C33:C34"/>
    <mergeCell ref="C35:C36"/>
    <mergeCell ref="C23:C24"/>
    <mergeCell ref="C13:C14"/>
    <mergeCell ref="C15:C16"/>
    <mergeCell ref="B13:B24"/>
  </mergeCells>
  <phoneticPr fontId="2"/>
  <pageMargins left="0.70866141732283472" right="0.19685039370078741" top="0.6692913385826772" bottom="0.55118110236220474" header="0.35433070866141736" footer="0.19685039370078741"/>
  <pageSetup paperSize="9" scale="53" firstPageNumber="35"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753C3-83E3-41EC-966E-E8AFAB1DD142}">
  <sheetPr>
    <tabColor rgb="FF00B0F0"/>
  </sheetPr>
  <dimension ref="B2:BH533"/>
  <sheetViews>
    <sheetView view="pageBreakPreview" zoomScale="110" zoomScaleNormal="95" zoomScaleSheetLayoutView="110" workbookViewId="0">
      <selection activeCell="D39" sqref="D39"/>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 style="2"/>
    <col min="6" max="7" width="7.6640625" style="1" customWidth="1"/>
    <col min="8" max="13" width="7.33203125" style="94" customWidth="1"/>
    <col min="14" max="14" width="9" style="95" customWidth="1"/>
    <col min="15" max="16" width="7.33203125" style="94" customWidth="1"/>
    <col min="17" max="17" width="9" style="94" customWidth="1"/>
    <col min="18" max="19" width="7.33203125" style="95" customWidth="1"/>
    <col min="20" max="20" width="9" style="95"/>
    <col min="21" max="21" width="7.33203125" style="94" customWidth="1"/>
    <col min="22" max="22" width="7.88671875" style="94" customWidth="1"/>
    <col min="23" max="23" width="8.109375" style="95" customWidth="1"/>
    <col min="24" max="25" width="7.33203125" style="1" customWidth="1"/>
    <col min="26" max="26" width="8.109375" style="95" customWidth="1"/>
    <col min="27" max="28" width="7.33203125" style="1" customWidth="1"/>
    <col min="29" max="29" width="5.109375" style="1" customWidth="1"/>
    <col min="30" max="16384" width="9" style="1"/>
  </cols>
  <sheetData>
    <row r="2" spans="2:29" ht="14.4" x14ac:dyDescent="0.2">
      <c r="B2" s="26" t="s">
        <v>186</v>
      </c>
    </row>
    <row r="3" spans="2:29" x14ac:dyDescent="0.2">
      <c r="W3" s="42" t="s">
        <v>187</v>
      </c>
      <c r="X3" s="2"/>
      <c r="AA3" s="2"/>
    </row>
    <row r="4" spans="2:29" x14ac:dyDescent="0.2">
      <c r="W4" s="42" t="s">
        <v>188</v>
      </c>
      <c r="X4" s="2"/>
      <c r="AA4" s="2"/>
    </row>
    <row r="5" spans="2:29" x14ac:dyDescent="0.2">
      <c r="W5" s="42" t="s">
        <v>189</v>
      </c>
      <c r="X5" s="2"/>
      <c r="AA5" s="2"/>
    </row>
    <row r="6" spans="2:29" ht="13.8" thickBot="1" x14ac:dyDescent="0.25">
      <c r="F6" s="2"/>
      <c r="G6" s="2"/>
      <c r="N6" s="94"/>
      <c r="R6" s="94"/>
      <c r="S6" s="94"/>
      <c r="T6" s="94"/>
      <c r="W6" s="94"/>
      <c r="X6" s="2"/>
      <c r="Z6" s="94"/>
      <c r="AA6" s="2" t="s">
        <v>190</v>
      </c>
      <c r="AC6" s="2"/>
    </row>
    <row r="7" spans="2:29" ht="8.25" customHeight="1" thickBot="1" x14ac:dyDescent="0.25">
      <c r="B7" s="1920"/>
      <c r="C7" s="1921"/>
      <c r="D7" s="1929" t="s">
        <v>191</v>
      </c>
      <c r="E7" s="997"/>
      <c r="F7" s="998"/>
      <c r="G7" s="998"/>
      <c r="H7" s="999"/>
      <c r="I7" s="999"/>
      <c r="J7" s="999"/>
      <c r="K7" s="999"/>
      <c r="L7" s="999"/>
      <c r="M7" s="999"/>
      <c r="N7" s="999"/>
      <c r="O7" s="999"/>
      <c r="P7" s="999"/>
      <c r="Q7" s="1000"/>
      <c r="R7" s="1000"/>
      <c r="S7" s="1000"/>
      <c r="T7" s="999"/>
      <c r="U7" s="999"/>
      <c r="V7" s="999"/>
      <c r="W7" s="999"/>
      <c r="X7" s="13"/>
      <c r="Y7" s="13"/>
      <c r="Z7" s="1001"/>
      <c r="AA7" s="13"/>
      <c r="AB7" s="240"/>
    </row>
    <row r="8" spans="2:29" ht="13.5" customHeight="1" thickTop="1" thickBot="1" x14ac:dyDescent="0.25">
      <c r="B8" s="1922"/>
      <c r="C8" s="1923"/>
      <c r="D8" s="1930"/>
      <c r="E8" s="190"/>
      <c r="F8" s="191"/>
      <c r="G8" s="191"/>
      <c r="H8" s="159"/>
      <c r="I8" s="160"/>
      <c r="J8" s="161"/>
      <c r="K8" s="159"/>
      <c r="L8" s="160"/>
      <c r="M8" s="160"/>
      <c r="N8" s="172"/>
      <c r="O8" s="172"/>
      <c r="P8" s="172"/>
      <c r="Q8" s="173"/>
      <c r="R8" s="173"/>
      <c r="S8" s="173"/>
      <c r="T8" s="172"/>
      <c r="U8" s="172"/>
      <c r="V8" s="172"/>
      <c r="W8" s="172"/>
      <c r="X8" s="174"/>
      <c r="Y8" s="174"/>
      <c r="Z8" s="172"/>
      <c r="AA8" s="174"/>
      <c r="AB8" s="1002"/>
    </row>
    <row r="9" spans="2:29" ht="12.75" customHeight="1" x14ac:dyDescent="0.2">
      <c r="B9" s="1922"/>
      <c r="C9" s="1923"/>
      <c r="D9" s="1930"/>
      <c r="E9" s="190"/>
      <c r="F9" s="191"/>
      <c r="G9" s="191"/>
      <c r="H9" s="162"/>
      <c r="J9" s="163"/>
      <c r="K9" s="162"/>
      <c r="N9" s="183"/>
      <c r="O9" s="184"/>
      <c r="P9" s="184"/>
      <c r="Q9" s="202"/>
      <c r="R9" s="184"/>
      <c r="S9" s="184"/>
      <c r="T9" s="202"/>
      <c r="U9" s="184"/>
      <c r="V9" s="203"/>
      <c r="W9" s="183"/>
      <c r="X9" s="122"/>
      <c r="Y9" s="260"/>
      <c r="Z9" s="202"/>
      <c r="AA9" s="122"/>
      <c r="AB9" s="260"/>
    </row>
    <row r="10" spans="2:29" ht="12" customHeight="1" x14ac:dyDescent="0.2">
      <c r="B10" s="1922"/>
      <c r="C10" s="1923"/>
      <c r="D10" s="1930"/>
      <c r="E10" s="190"/>
      <c r="F10" s="191"/>
      <c r="G10" s="191"/>
      <c r="H10" s="162"/>
      <c r="I10" s="1741"/>
      <c r="J10" s="164"/>
      <c r="K10" s="162"/>
      <c r="L10" s="1741"/>
      <c r="M10" s="98"/>
      <c r="N10" s="185"/>
      <c r="O10" s="186"/>
      <c r="P10" s="186"/>
      <c r="Q10" s="207"/>
      <c r="R10" s="1740"/>
      <c r="S10" s="209"/>
      <c r="T10" s="207"/>
      <c r="U10" s="1740"/>
      <c r="V10" s="1743"/>
      <c r="W10" s="185"/>
      <c r="X10" s="198"/>
      <c r="Y10" s="261"/>
      <c r="Z10" s="264"/>
      <c r="AA10" s="198"/>
      <c r="AB10" s="261"/>
      <c r="AC10" s="96"/>
    </row>
    <row r="11" spans="2:29" ht="12" customHeight="1" x14ac:dyDescent="0.2">
      <c r="B11" s="1922"/>
      <c r="C11" s="1923"/>
      <c r="D11" s="1930"/>
      <c r="E11" s="1926" t="s">
        <v>192</v>
      </c>
      <c r="F11" s="192"/>
      <c r="G11" s="192"/>
      <c r="H11" s="1917" t="s">
        <v>193</v>
      </c>
      <c r="I11" s="1742"/>
      <c r="J11" s="165"/>
      <c r="K11" s="1917" t="s">
        <v>194</v>
      </c>
      <c r="L11" s="1742"/>
      <c r="M11" s="100"/>
      <c r="N11" s="1910" t="s">
        <v>195</v>
      </c>
      <c r="O11" s="187"/>
      <c r="P11" s="187"/>
      <c r="Q11" s="1857" t="s">
        <v>196</v>
      </c>
      <c r="R11" s="1742"/>
      <c r="S11" s="210"/>
      <c r="T11" s="1857" t="s">
        <v>197</v>
      </c>
      <c r="U11" s="1742"/>
      <c r="V11" s="100"/>
      <c r="W11" s="1907" t="s">
        <v>198</v>
      </c>
      <c r="X11" s="200"/>
      <c r="Y11" s="262"/>
      <c r="Z11" s="1902" t="s">
        <v>199</v>
      </c>
      <c r="AA11" s="200"/>
      <c r="AB11" s="262"/>
      <c r="AC11" s="96"/>
    </row>
    <row r="12" spans="2:29" ht="12.75" customHeight="1" x14ac:dyDescent="0.2">
      <c r="B12" s="1922"/>
      <c r="C12" s="1923"/>
      <c r="D12" s="1930"/>
      <c r="E12" s="1927"/>
      <c r="F12" s="1932" t="s">
        <v>200</v>
      </c>
      <c r="G12" s="1934" t="s">
        <v>201</v>
      </c>
      <c r="H12" s="1918"/>
      <c r="I12" s="1887" t="s">
        <v>200</v>
      </c>
      <c r="J12" s="1913" t="s">
        <v>201</v>
      </c>
      <c r="K12" s="1918"/>
      <c r="L12" s="1887" t="s">
        <v>200</v>
      </c>
      <c r="M12" s="1870" t="s">
        <v>201</v>
      </c>
      <c r="N12" s="1911"/>
      <c r="O12" s="1896" t="s">
        <v>200</v>
      </c>
      <c r="P12" s="1898" t="s">
        <v>201</v>
      </c>
      <c r="Q12" s="1900"/>
      <c r="R12" s="1887" t="s">
        <v>200</v>
      </c>
      <c r="S12" s="1887" t="s">
        <v>201</v>
      </c>
      <c r="T12" s="1900"/>
      <c r="U12" s="1887" t="s">
        <v>200</v>
      </c>
      <c r="V12" s="1915" t="s">
        <v>201</v>
      </c>
      <c r="W12" s="1908"/>
      <c r="X12" s="1905" t="s">
        <v>200</v>
      </c>
      <c r="Y12" s="1894" t="s">
        <v>201</v>
      </c>
      <c r="Z12" s="1903"/>
      <c r="AA12" s="1905" t="s">
        <v>200</v>
      </c>
      <c r="AB12" s="1894" t="s">
        <v>201</v>
      </c>
      <c r="AC12" s="96"/>
    </row>
    <row r="13" spans="2:29" ht="9.75" customHeight="1" x14ac:dyDescent="0.2">
      <c r="B13" s="1922"/>
      <c r="C13" s="1923"/>
      <c r="D13" s="1930"/>
      <c r="E13" s="1927"/>
      <c r="F13" s="1932"/>
      <c r="G13" s="1934"/>
      <c r="H13" s="1918"/>
      <c r="I13" s="1887"/>
      <c r="J13" s="1913"/>
      <c r="K13" s="1918"/>
      <c r="L13" s="1887"/>
      <c r="M13" s="1870"/>
      <c r="N13" s="1911"/>
      <c r="O13" s="1896"/>
      <c r="P13" s="1898"/>
      <c r="Q13" s="1900"/>
      <c r="R13" s="1887"/>
      <c r="S13" s="1887"/>
      <c r="T13" s="1900"/>
      <c r="U13" s="1887"/>
      <c r="V13" s="1915"/>
      <c r="W13" s="1908"/>
      <c r="X13" s="1905"/>
      <c r="Y13" s="1894"/>
      <c r="Z13" s="1903"/>
      <c r="AA13" s="1905"/>
      <c r="AB13" s="1894"/>
      <c r="AC13" s="96"/>
    </row>
    <row r="14" spans="2:29" ht="72" customHeight="1" x14ac:dyDescent="0.2">
      <c r="B14" s="1924"/>
      <c r="C14" s="1925"/>
      <c r="D14" s="1931"/>
      <c r="E14" s="1928"/>
      <c r="F14" s="1933"/>
      <c r="G14" s="1935"/>
      <c r="H14" s="1919"/>
      <c r="I14" s="1888"/>
      <c r="J14" s="1914"/>
      <c r="K14" s="1919"/>
      <c r="L14" s="1888"/>
      <c r="M14" s="1871"/>
      <c r="N14" s="1912"/>
      <c r="O14" s="1897"/>
      <c r="P14" s="1899"/>
      <c r="Q14" s="1901"/>
      <c r="R14" s="1888"/>
      <c r="S14" s="1888"/>
      <c r="T14" s="1901"/>
      <c r="U14" s="1888"/>
      <c r="V14" s="1916"/>
      <c r="W14" s="1909"/>
      <c r="X14" s="1906"/>
      <c r="Y14" s="1895"/>
      <c r="Z14" s="1904"/>
      <c r="AA14" s="1906"/>
      <c r="AB14" s="1895"/>
      <c r="AC14" s="96"/>
    </row>
    <row r="15" spans="2:29" ht="12.9" customHeight="1" x14ac:dyDescent="0.2">
      <c r="B15" s="1849" t="s">
        <v>167</v>
      </c>
      <c r="C15" s="1865"/>
      <c r="D15" s="430">
        <f>SUM(D18,D21,D24,D27,D30,D33,)</f>
        <v>425</v>
      </c>
      <c r="E15" s="46">
        <f t="shared" ref="E15:AB15" si="0">E18+E21+E24+E27+E30+E33</f>
        <v>43449</v>
      </c>
      <c r="F15" s="46">
        <f t="shared" si="0"/>
        <v>25049</v>
      </c>
      <c r="G15" s="156">
        <f t="shared" si="0"/>
        <v>18400</v>
      </c>
      <c r="H15" s="166">
        <f t="shared" si="0"/>
        <v>32033</v>
      </c>
      <c r="I15" s="102">
        <f t="shared" si="0"/>
        <v>19919</v>
      </c>
      <c r="J15" s="167">
        <f t="shared" si="0"/>
        <v>12114</v>
      </c>
      <c r="K15" s="176">
        <f t="shared" si="0"/>
        <v>11416</v>
      </c>
      <c r="L15" s="102">
        <f t="shared" si="0"/>
        <v>5130</v>
      </c>
      <c r="M15" s="105">
        <f t="shared" si="0"/>
        <v>6286</v>
      </c>
      <c r="N15" s="104">
        <f t="shared" si="0"/>
        <v>6486</v>
      </c>
      <c r="O15" s="102">
        <f t="shared" si="0"/>
        <v>2033</v>
      </c>
      <c r="P15" s="105">
        <f t="shared" si="0"/>
        <v>4453</v>
      </c>
      <c r="Q15" s="102">
        <f t="shared" si="0"/>
        <v>1962</v>
      </c>
      <c r="R15" s="102">
        <f t="shared" si="0"/>
        <v>886</v>
      </c>
      <c r="S15" s="102">
        <f t="shared" si="0"/>
        <v>1076</v>
      </c>
      <c r="T15" s="102">
        <f t="shared" si="0"/>
        <v>4524</v>
      </c>
      <c r="U15" s="102">
        <f t="shared" si="0"/>
        <v>1147</v>
      </c>
      <c r="V15" s="204">
        <f t="shared" si="0"/>
        <v>3377</v>
      </c>
      <c r="W15" s="104">
        <f t="shared" si="0"/>
        <v>2373</v>
      </c>
      <c r="X15" s="46">
        <f t="shared" si="0"/>
        <v>1515</v>
      </c>
      <c r="Y15" s="257">
        <f t="shared" si="0"/>
        <v>858</v>
      </c>
      <c r="Z15" s="105">
        <f t="shared" si="0"/>
        <v>2557</v>
      </c>
      <c r="AA15" s="46">
        <f t="shared" si="0"/>
        <v>1582</v>
      </c>
      <c r="AB15" s="257">
        <f t="shared" si="0"/>
        <v>975</v>
      </c>
      <c r="AC15" s="151"/>
    </row>
    <row r="16" spans="2:29" ht="12.9" customHeight="1" x14ac:dyDescent="0.2">
      <c r="B16" s="1850"/>
      <c r="C16" s="1866"/>
      <c r="D16" s="432"/>
      <c r="E16" s="1760"/>
      <c r="F16" s="348">
        <f>ROUND(F15/E15,3)</f>
        <v>0.57699999999999996</v>
      </c>
      <c r="G16" s="349">
        <f>ROUND(G15/E15,3)</f>
        <v>0.42299999999999999</v>
      </c>
      <c r="H16" s="350">
        <f>ROUND(H15/E15,3)</f>
        <v>0.73699999999999999</v>
      </c>
      <c r="I16" s="351">
        <f>ROUND(I15/E15,3)</f>
        <v>0.45800000000000002</v>
      </c>
      <c r="J16" s="352">
        <f>ROUND(J15/E15,3)</f>
        <v>0.27900000000000003</v>
      </c>
      <c r="K16" s="350">
        <f>ROUND(K15/E15,3)</f>
        <v>0.26300000000000001</v>
      </c>
      <c r="L16" s="351">
        <f>ROUND(L15/E15,3)</f>
        <v>0.11799999999999999</v>
      </c>
      <c r="M16" s="353">
        <f>ROUND(M15/E15,3)</f>
        <v>0.14499999999999999</v>
      </c>
      <c r="N16" s="354">
        <f>ROUND(N15/E15,3)</f>
        <v>0.14899999999999999</v>
      </c>
      <c r="O16" s="351">
        <f>ROUND(O15/E15,3)</f>
        <v>4.7E-2</v>
      </c>
      <c r="P16" s="353">
        <f>ROUND(P15/E15,3)</f>
        <v>0.10199999999999999</v>
      </c>
      <c r="Q16" s="351">
        <f>ROUND(Q15/E15,3)</f>
        <v>4.4999999999999998E-2</v>
      </c>
      <c r="R16" s="351">
        <f>ROUND(R15/E15,3)</f>
        <v>0.02</v>
      </c>
      <c r="S16" s="351">
        <f>ROUND(S15/E15,3)</f>
        <v>2.5000000000000001E-2</v>
      </c>
      <c r="T16" s="351">
        <f>ROUND(T15/E15,3)</f>
        <v>0.104</v>
      </c>
      <c r="U16" s="351">
        <f>ROUND(U15/E15,3)</f>
        <v>2.5999999999999999E-2</v>
      </c>
      <c r="V16" s="355">
        <f>ROUND(V15/E15,3)</f>
        <v>7.8E-2</v>
      </c>
      <c r="W16" s="354">
        <f>ROUND(W15/E15,3)</f>
        <v>5.5E-2</v>
      </c>
      <c r="X16" s="348">
        <f>ROUND(X15/E15,3)</f>
        <v>3.5000000000000003E-2</v>
      </c>
      <c r="Y16" s="356">
        <f>ROUND(Y15/E15,3)</f>
        <v>0.02</v>
      </c>
      <c r="Z16" s="357">
        <f>ROUND(Z15/E15,3)</f>
        <v>5.8999999999999997E-2</v>
      </c>
      <c r="AA16" s="348">
        <f>ROUND(AA15/E15,3)</f>
        <v>3.5999999999999997E-2</v>
      </c>
      <c r="AB16" s="356">
        <f>ROUND(AB15/E15,3)</f>
        <v>2.1999999999999999E-2</v>
      </c>
      <c r="AC16" s="152"/>
    </row>
    <row r="17" spans="2:29" ht="12.75" customHeight="1" thickBot="1" x14ac:dyDescent="0.25">
      <c r="B17" s="1867"/>
      <c r="C17" s="1868"/>
      <c r="D17" s="433"/>
      <c r="E17" s="1762"/>
      <c r="F17" s="359">
        <f>ROUND(F15/F15,3)</f>
        <v>1</v>
      </c>
      <c r="G17" s="360">
        <f>ROUND(G15/G15,3)</f>
        <v>1</v>
      </c>
      <c r="H17" s="361"/>
      <c r="I17" s="362">
        <f>ROUND(I15/F15,3)</f>
        <v>0.79500000000000004</v>
      </c>
      <c r="J17" s="363">
        <f>ROUND(J15/G15,3)</f>
        <v>0.65800000000000003</v>
      </c>
      <c r="K17" s="364"/>
      <c r="L17" s="362">
        <f>ROUND(L15/F15,3)</f>
        <v>0.20499999999999999</v>
      </c>
      <c r="M17" s="365">
        <f>ROUND(M15/G15,3)</f>
        <v>0.34200000000000003</v>
      </c>
      <c r="N17" s="366"/>
      <c r="O17" s="362">
        <f>ROUND(O15/F15,3)</f>
        <v>8.1000000000000003E-2</v>
      </c>
      <c r="P17" s="365">
        <f>ROUND(P15/G15,3)</f>
        <v>0.24199999999999999</v>
      </c>
      <c r="Q17" s="367"/>
      <c r="R17" s="362">
        <f>ROUND(R15/F15,3)</f>
        <v>3.5000000000000003E-2</v>
      </c>
      <c r="S17" s="362">
        <f>ROUND(S15/G15,3)</f>
        <v>5.8000000000000003E-2</v>
      </c>
      <c r="T17" s="367"/>
      <c r="U17" s="362">
        <f>ROUND(U15/F15,3)</f>
        <v>4.5999999999999999E-2</v>
      </c>
      <c r="V17" s="368">
        <f>ROUND(V15/G15,3)</f>
        <v>0.184</v>
      </c>
      <c r="W17" s="366"/>
      <c r="X17" s="359">
        <f>ROUND(X15/F15,3)</f>
        <v>0.06</v>
      </c>
      <c r="Y17" s="369">
        <f>ROUND(Y15/G15,3)</f>
        <v>4.7E-2</v>
      </c>
      <c r="Z17" s="370"/>
      <c r="AA17" s="359">
        <f>ROUND(AA15/F15,3)</f>
        <v>6.3E-2</v>
      </c>
      <c r="AB17" s="369">
        <f>ROUND(AB15/G15,3)</f>
        <v>5.2999999999999999E-2</v>
      </c>
      <c r="AC17" s="152"/>
    </row>
    <row r="18" spans="2:29" ht="12.9" customHeight="1" thickTop="1" x14ac:dyDescent="0.2">
      <c r="B18" s="1852" t="s">
        <v>168</v>
      </c>
      <c r="C18" s="1855" t="s">
        <v>169</v>
      </c>
      <c r="D18" s="434">
        <v>54</v>
      </c>
      <c r="E18" s="106">
        <f>F18+G18</f>
        <v>1710</v>
      </c>
      <c r="F18" s="106">
        <f>I18+L18</f>
        <v>1494</v>
      </c>
      <c r="G18" s="157">
        <f>J18+M18</f>
        <v>216</v>
      </c>
      <c r="H18" s="168">
        <f>SUM(I18:J18)</f>
        <v>1468</v>
      </c>
      <c r="I18" s="108">
        <v>1314</v>
      </c>
      <c r="J18" s="169">
        <v>154</v>
      </c>
      <c r="K18" s="178">
        <f>L18+M18</f>
        <v>242</v>
      </c>
      <c r="L18" s="108">
        <f>O18+AA18+X18</f>
        <v>180</v>
      </c>
      <c r="M18" s="110">
        <f>P18+AB18+Y18</f>
        <v>62</v>
      </c>
      <c r="N18" s="107">
        <f>O18+P18</f>
        <v>46</v>
      </c>
      <c r="O18" s="108">
        <f>R18+U18</f>
        <v>14</v>
      </c>
      <c r="P18" s="109">
        <f>S18+V18</f>
        <v>32</v>
      </c>
      <c r="Q18" s="108">
        <f>SUM(R18:S18)</f>
        <v>17</v>
      </c>
      <c r="R18" s="108">
        <v>9</v>
      </c>
      <c r="S18" s="108">
        <v>8</v>
      </c>
      <c r="T18" s="108">
        <f>SUM(U18:V18)</f>
        <v>29</v>
      </c>
      <c r="U18" s="108">
        <v>5</v>
      </c>
      <c r="V18" s="205">
        <v>24</v>
      </c>
      <c r="W18" s="107">
        <f>SUM(X18:Y18)</f>
        <v>147</v>
      </c>
      <c r="X18" s="106">
        <v>120</v>
      </c>
      <c r="Y18" s="258">
        <v>27</v>
      </c>
      <c r="Z18" s="107">
        <f>SUM(AA18:AB18)</f>
        <v>49</v>
      </c>
      <c r="AA18" s="106">
        <v>46</v>
      </c>
      <c r="AB18" s="258">
        <v>3</v>
      </c>
      <c r="AC18" s="151"/>
    </row>
    <row r="19" spans="2:29" ht="12.9" customHeight="1" x14ac:dyDescent="0.2">
      <c r="B19" s="1853"/>
      <c r="C19" s="1850"/>
      <c r="D19" s="432"/>
      <c r="E19" s="1763"/>
      <c r="F19" s="1205">
        <f>ROUND(F18/E18,3)</f>
        <v>0.874</v>
      </c>
      <c r="G19" s="1206">
        <f>ROUND(G18/E18,3)</f>
        <v>0.126</v>
      </c>
      <c r="H19" s="1207">
        <f>ROUND(H18/E18,3)</f>
        <v>0.85799999999999998</v>
      </c>
      <c r="I19" s="1208">
        <f>ROUND(I18/E18,3)</f>
        <v>0.76800000000000002</v>
      </c>
      <c r="J19" s="1209">
        <f>ROUND(J18/E18,3)</f>
        <v>0.09</v>
      </c>
      <c r="K19" s="1230">
        <f>ROUND(K18/E18,3)</f>
        <v>0.14199999999999999</v>
      </c>
      <c r="L19" s="1208">
        <f>ROUND(L18/E18,3)</f>
        <v>0.105</v>
      </c>
      <c r="M19" s="1210">
        <f>ROUND(M18/E18,3)</f>
        <v>3.5999999999999997E-2</v>
      </c>
      <c r="N19" s="1211">
        <f>ROUND(N18/E18,3)</f>
        <v>2.7E-2</v>
      </c>
      <c r="O19" s="1208">
        <f>ROUND(O18/E18,3)</f>
        <v>8.0000000000000002E-3</v>
      </c>
      <c r="P19" s="1247">
        <f>ROUND(P18/E18,3)</f>
        <v>1.9E-2</v>
      </c>
      <c r="Q19" s="1208">
        <f>ROUND(Q18/E18,3)</f>
        <v>0.01</v>
      </c>
      <c r="R19" s="1208">
        <f>ROUND(R18/E18,3)</f>
        <v>5.0000000000000001E-3</v>
      </c>
      <c r="S19" s="1208">
        <f>ROUND(S18/E18,3)</f>
        <v>5.0000000000000001E-3</v>
      </c>
      <c r="T19" s="1208">
        <f>ROUND(T18/E18,3)</f>
        <v>1.7000000000000001E-2</v>
      </c>
      <c r="U19" s="1208">
        <f>ROUND(U18/E18,3)</f>
        <v>3.0000000000000001E-3</v>
      </c>
      <c r="V19" s="1212">
        <f>ROUND(V18/E18,3)</f>
        <v>1.4E-2</v>
      </c>
      <c r="W19" s="1211">
        <f>ROUND(W18/E18,3)</f>
        <v>8.5999999999999993E-2</v>
      </c>
      <c r="X19" s="1205">
        <f>ROUND(X18/E18,3)</f>
        <v>7.0000000000000007E-2</v>
      </c>
      <c r="Y19" s="1231">
        <f>ROUND(Y18/E18,3)</f>
        <v>1.6E-2</v>
      </c>
      <c r="Z19" s="1211">
        <f>ROUND(Z18/H18,3)</f>
        <v>3.3000000000000002E-2</v>
      </c>
      <c r="AA19" s="1205">
        <f>ROUND(AA18/H18,3)</f>
        <v>3.1E-2</v>
      </c>
      <c r="AB19" s="1231">
        <f>ROUND(AB18/H18,3)</f>
        <v>2E-3</v>
      </c>
      <c r="AC19" s="152"/>
    </row>
    <row r="20" spans="2:29" ht="12.9" customHeight="1" x14ac:dyDescent="0.2">
      <c r="B20" s="1853"/>
      <c r="C20" s="1851"/>
      <c r="D20" s="141"/>
      <c r="E20" s="1764"/>
      <c r="F20" s="1234">
        <f>ROUND(F18/F18,3)</f>
        <v>1</v>
      </c>
      <c r="G20" s="1235">
        <f>ROUND(G18/G18,3)</f>
        <v>1</v>
      </c>
      <c r="H20" s="1236"/>
      <c r="I20" s="1237">
        <f>ROUND(I18/F18,3)</f>
        <v>0.88</v>
      </c>
      <c r="J20" s="1238">
        <f>ROUND(J18/G18,3)</f>
        <v>0.71299999999999997</v>
      </c>
      <c r="K20" s="1239"/>
      <c r="L20" s="1237">
        <f>ROUND(L18/F18,3)</f>
        <v>0.12</v>
      </c>
      <c r="M20" s="1240">
        <f>ROUND(M18/G18,3)</f>
        <v>0.28699999999999998</v>
      </c>
      <c r="N20" s="1241"/>
      <c r="O20" s="1237">
        <f>ROUND(O18/F18,3)</f>
        <v>8.9999999999999993E-3</v>
      </c>
      <c r="P20" s="1249">
        <f>ROUND(P18/G18,3)</f>
        <v>0.14799999999999999</v>
      </c>
      <c r="Q20" s="1243"/>
      <c r="R20" s="1237">
        <f>ROUND(R18/F18,3)</f>
        <v>6.0000000000000001E-3</v>
      </c>
      <c r="S20" s="1237">
        <f>ROUND(S18/G18,3)</f>
        <v>3.6999999999999998E-2</v>
      </c>
      <c r="T20" s="1243"/>
      <c r="U20" s="1237">
        <f>ROUND(U18/F18,3)</f>
        <v>3.0000000000000001E-3</v>
      </c>
      <c r="V20" s="1244">
        <f>ROUND(V18/G18,3)</f>
        <v>0.111</v>
      </c>
      <c r="W20" s="1241"/>
      <c r="X20" s="1234">
        <f>ROUND(X18/F18,3)</f>
        <v>0.08</v>
      </c>
      <c r="Y20" s="1245">
        <f>ROUND(Y18/G18,3)</f>
        <v>0.125</v>
      </c>
      <c r="Z20" s="1241"/>
      <c r="AA20" s="1234">
        <f>ROUND(AA18/I18,3)</f>
        <v>3.5000000000000003E-2</v>
      </c>
      <c r="AB20" s="1245">
        <f>ROUND(AB18/J18,3)</f>
        <v>1.9E-2</v>
      </c>
      <c r="AC20" s="152"/>
    </row>
    <row r="21" spans="2:29" ht="12.9" customHeight="1" x14ac:dyDescent="0.2">
      <c r="B21" s="1853"/>
      <c r="C21" s="1863" t="s">
        <v>170</v>
      </c>
      <c r="D21" s="437">
        <v>76</v>
      </c>
      <c r="E21" s="46">
        <f>F21+G21</f>
        <v>18222</v>
      </c>
      <c r="F21" s="46">
        <f>I21+L21</f>
        <v>13671</v>
      </c>
      <c r="G21" s="156">
        <f>J21+M21</f>
        <v>4551</v>
      </c>
      <c r="H21" s="166">
        <f>SUM(I21:J21)</f>
        <v>15392</v>
      </c>
      <c r="I21" s="102">
        <v>11772</v>
      </c>
      <c r="J21" s="167">
        <v>3620</v>
      </c>
      <c r="K21" s="176">
        <f>L21+M21</f>
        <v>2830</v>
      </c>
      <c r="L21" s="102">
        <f>O21+AA21+X21</f>
        <v>1899</v>
      </c>
      <c r="M21" s="105">
        <f>P21+AB21+Y21</f>
        <v>931</v>
      </c>
      <c r="N21" s="101">
        <f>O21+P21</f>
        <v>710</v>
      </c>
      <c r="O21" s="102">
        <f>R21+U21</f>
        <v>320</v>
      </c>
      <c r="P21" s="103">
        <f>S21+V21</f>
        <v>390</v>
      </c>
      <c r="Q21" s="102">
        <f>SUM(R21:S21)</f>
        <v>252</v>
      </c>
      <c r="R21" s="102">
        <v>181</v>
      </c>
      <c r="S21" s="102">
        <v>71</v>
      </c>
      <c r="T21" s="102">
        <f>SUM(U21:V21)</f>
        <v>458</v>
      </c>
      <c r="U21" s="102">
        <v>139</v>
      </c>
      <c r="V21" s="204">
        <v>319</v>
      </c>
      <c r="W21" s="101">
        <f>SUM(X21:Y21)</f>
        <v>1219</v>
      </c>
      <c r="X21" s="46">
        <v>905</v>
      </c>
      <c r="Y21" s="259">
        <v>314</v>
      </c>
      <c r="Z21" s="101">
        <f>SUM(AA21:AB21)</f>
        <v>901</v>
      </c>
      <c r="AA21" s="46">
        <v>674</v>
      </c>
      <c r="AB21" s="259">
        <v>227</v>
      </c>
      <c r="AC21" s="151"/>
    </row>
    <row r="22" spans="2:29" ht="12.9" customHeight="1" x14ac:dyDescent="0.2">
      <c r="B22" s="1853"/>
      <c r="C22" s="1936"/>
      <c r="D22" s="432"/>
      <c r="E22" s="1763"/>
      <c r="F22" s="1205">
        <f>ROUND(F21/E21,3)</f>
        <v>0.75</v>
      </c>
      <c r="G22" s="1206">
        <f>ROUND(G21/E21,3)</f>
        <v>0.25</v>
      </c>
      <c r="H22" s="1207">
        <f>ROUND(H21/E21,3)</f>
        <v>0.84499999999999997</v>
      </c>
      <c r="I22" s="1208">
        <f>ROUND(I21/E21,3)</f>
        <v>0.64600000000000002</v>
      </c>
      <c r="J22" s="1209">
        <f>ROUND(J21/E21,3)</f>
        <v>0.19900000000000001</v>
      </c>
      <c r="K22" s="1230">
        <f>ROUND(K21/E21,3)</f>
        <v>0.155</v>
      </c>
      <c r="L22" s="1208">
        <f>ROUND(L21/E21,3)</f>
        <v>0.104</v>
      </c>
      <c r="M22" s="1210">
        <f>ROUND(M21/E21,3)</f>
        <v>5.0999999999999997E-2</v>
      </c>
      <c r="N22" s="1211">
        <f>ROUND(N21/E21,3)</f>
        <v>3.9E-2</v>
      </c>
      <c r="O22" s="1208">
        <f>ROUND(O21/E21,3)</f>
        <v>1.7999999999999999E-2</v>
      </c>
      <c r="P22" s="1247">
        <f>ROUND(P21/E21,3)</f>
        <v>2.1000000000000001E-2</v>
      </c>
      <c r="Q22" s="1208">
        <f>ROUND(Q21/E21,3)</f>
        <v>1.4E-2</v>
      </c>
      <c r="R22" s="1208">
        <f>ROUND(R21/E21,3)</f>
        <v>0.01</v>
      </c>
      <c r="S22" s="1208">
        <f>ROUND(S21/E21,3)</f>
        <v>4.0000000000000001E-3</v>
      </c>
      <c r="T22" s="1208">
        <f>ROUND(T21/E21,3)</f>
        <v>2.5000000000000001E-2</v>
      </c>
      <c r="U22" s="1208">
        <f>ROUND(U21/E21,3)</f>
        <v>8.0000000000000002E-3</v>
      </c>
      <c r="V22" s="1212">
        <f>ROUND(V21/E21,3)</f>
        <v>1.7999999999999999E-2</v>
      </c>
      <c r="W22" s="1211">
        <f>ROUND(W21/E21,3)</f>
        <v>6.7000000000000004E-2</v>
      </c>
      <c r="X22" s="1205">
        <f>ROUND(X21/E21,3)</f>
        <v>0.05</v>
      </c>
      <c r="Y22" s="1231">
        <f>ROUND(Y21/E21,3)</f>
        <v>1.7000000000000001E-2</v>
      </c>
      <c r="Z22" s="1211">
        <f>ROUND(Z21/H21,3)</f>
        <v>5.8999999999999997E-2</v>
      </c>
      <c r="AA22" s="1205">
        <f>ROUND(AA21/H21,3)</f>
        <v>4.3999999999999997E-2</v>
      </c>
      <c r="AB22" s="1231">
        <f>ROUND(AB21/H21,3)</f>
        <v>1.4999999999999999E-2</v>
      </c>
      <c r="AC22" s="152"/>
    </row>
    <row r="23" spans="2:29" ht="12.9" customHeight="1" x14ac:dyDescent="0.2">
      <c r="B23" s="1853"/>
      <c r="C23" s="1861"/>
      <c r="D23" s="438"/>
      <c r="E23" s="1764"/>
      <c r="F23" s="1234">
        <f>ROUND(F21/F21,3)</f>
        <v>1</v>
      </c>
      <c r="G23" s="1235">
        <f>ROUND(G21/G21,3)</f>
        <v>1</v>
      </c>
      <c r="H23" s="1236"/>
      <c r="I23" s="1237">
        <f>ROUND(I21/F21,3)</f>
        <v>0.86099999999999999</v>
      </c>
      <c r="J23" s="1238">
        <f>ROUND(J21/G21,3)</f>
        <v>0.79500000000000004</v>
      </c>
      <c r="K23" s="1239"/>
      <c r="L23" s="1237">
        <f>ROUND(L21/F21,3)</f>
        <v>0.13900000000000001</v>
      </c>
      <c r="M23" s="1240">
        <f>ROUND(M21/G21,3)</f>
        <v>0.20499999999999999</v>
      </c>
      <c r="N23" s="1241"/>
      <c r="O23" s="1237">
        <f>ROUND(O21/F21,3)</f>
        <v>2.3E-2</v>
      </c>
      <c r="P23" s="1249">
        <f>ROUND(P21/G21,3)</f>
        <v>8.5999999999999993E-2</v>
      </c>
      <c r="Q23" s="1243"/>
      <c r="R23" s="1237">
        <f>ROUND(R21/F21,3)</f>
        <v>1.2999999999999999E-2</v>
      </c>
      <c r="S23" s="1237">
        <f>ROUND(S21/G21,3)</f>
        <v>1.6E-2</v>
      </c>
      <c r="T23" s="1243"/>
      <c r="U23" s="1237">
        <f>ROUND(U21/F21,3)</f>
        <v>0.01</v>
      </c>
      <c r="V23" s="1244">
        <f>ROUND(V21/G21,3)</f>
        <v>7.0000000000000007E-2</v>
      </c>
      <c r="W23" s="1241"/>
      <c r="X23" s="1234">
        <f>ROUND(X21/F21,3)</f>
        <v>6.6000000000000003E-2</v>
      </c>
      <c r="Y23" s="1245">
        <f>ROUND(Y21/G21,3)</f>
        <v>6.9000000000000006E-2</v>
      </c>
      <c r="Z23" s="1241"/>
      <c r="AA23" s="1234">
        <f>ROUND(AA21/I21,3)</f>
        <v>5.7000000000000002E-2</v>
      </c>
      <c r="AB23" s="1245">
        <f>ROUND(AB21/J21,3)</f>
        <v>6.3E-2</v>
      </c>
      <c r="AC23" s="152"/>
    </row>
    <row r="24" spans="2:29" ht="12.9" customHeight="1" x14ac:dyDescent="0.2">
      <c r="B24" s="1853"/>
      <c r="C24" s="1937" t="s">
        <v>202</v>
      </c>
      <c r="D24" s="309">
        <v>28</v>
      </c>
      <c r="E24" s="46">
        <f>F24+G24</f>
        <v>2312</v>
      </c>
      <c r="F24" s="46">
        <f>I24+L24</f>
        <v>1834</v>
      </c>
      <c r="G24" s="156">
        <f>J24+M24</f>
        <v>478</v>
      </c>
      <c r="H24" s="166">
        <f>SUM(I24:J24)</f>
        <v>1768</v>
      </c>
      <c r="I24" s="102">
        <v>1463</v>
      </c>
      <c r="J24" s="167">
        <v>305</v>
      </c>
      <c r="K24" s="176">
        <f>L24+M24</f>
        <v>544</v>
      </c>
      <c r="L24" s="102">
        <f>O24+AA24+X24</f>
        <v>371</v>
      </c>
      <c r="M24" s="105">
        <f>P24+AB24+Y24</f>
        <v>173</v>
      </c>
      <c r="N24" s="101">
        <f>O24+P24</f>
        <v>237</v>
      </c>
      <c r="O24" s="102">
        <f>R24+U24</f>
        <v>167</v>
      </c>
      <c r="P24" s="103">
        <f>S24+V24</f>
        <v>70</v>
      </c>
      <c r="Q24" s="102">
        <f>SUM(R24:S24)</f>
        <v>127</v>
      </c>
      <c r="R24" s="102">
        <v>116</v>
      </c>
      <c r="S24" s="102">
        <v>11</v>
      </c>
      <c r="T24" s="102">
        <f>SUM(U24:V24)</f>
        <v>110</v>
      </c>
      <c r="U24" s="102">
        <v>51</v>
      </c>
      <c r="V24" s="204">
        <v>59</v>
      </c>
      <c r="W24" s="101">
        <f>SUM(X24:Y24)</f>
        <v>99</v>
      </c>
      <c r="X24" s="46">
        <v>55</v>
      </c>
      <c r="Y24" s="259">
        <v>44</v>
      </c>
      <c r="Z24" s="101">
        <f>SUM(AA24:AB24)</f>
        <v>208</v>
      </c>
      <c r="AA24" s="46">
        <v>149</v>
      </c>
      <c r="AB24" s="259">
        <v>59</v>
      </c>
      <c r="AC24" s="151"/>
    </row>
    <row r="25" spans="2:29" ht="12.9" customHeight="1" x14ac:dyDescent="0.2">
      <c r="B25" s="1853"/>
      <c r="C25" s="1938"/>
      <c r="D25" s="432"/>
      <c r="E25" s="1763"/>
      <c r="F25" s="1205">
        <f>ROUND(F24/E24,3)</f>
        <v>0.79300000000000004</v>
      </c>
      <c r="G25" s="1206">
        <f>ROUND(G24/E24,3)</f>
        <v>0.20699999999999999</v>
      </c>
      <c r="H25" s="1207">
        <f>ROUND(H24/E24,3)</f>
        <v>0.76500000000000001</v>
      </c>
      <c r="I25" s="1208">
        <f>ROUND(I24/E24,3)</f>
        <v>0.63300000000000001</v>
      </c>
      <c r="J25" s="1209">
        <f>ROUND(J24/E24,3)</f>
        <v>0.13200000000000001</v>
      </c>
      <c r="K25" s="1230">
        <f>ROUND(K24/E24,3)</f>
        <v>0.23499999999999999</v>
      </c>
      <c r="L25" s="1208">
        <f>ROUND(L24/E24,3)</f>
        <v>0.16</v>
      </c>
      <c r="M25" s="1210">
        <f>ROUND(M24/E24,3)</f>
        <v>7.4999999999999997E-2</v>
      </c>
      <c r="N25" s="1211">
        <f>ROUND(N24/E24,3)</f>
        <v>0.10299999999999999</v>
      </c>
      <c r="O25" s="1208">
        <f>ROUND(O24/E24,3)</f>
        <v>7.1999999999999995E-2</v>
      </c>
      <c r="P25" s="1247">
        <f>ROUND(P24/E24,3)</f>
        <v>0.03</v>
      </c>
      <c r="Q25" s="1208">
        <f>ROUND(Q24/E24,3)</f>
        <v>5.5E-2</v>
      </c>
      <c r="R25" s="1208">
        <f>ROUND(R24/E24,3)</f>
        <v>0.05</v>
      </c>
      <c r="S25" s="1208">
        <f>ROUND(S24/E24,3)</f>
        <v>5.0000000000000001E-3</v>
      </c>
      <c r="T25" s="1208">
        <f>ROUND(T24/E24,3)</f>
        <v>4.8000000000000001E-2</v>
      </c>
      <c r="U25" s="1208">
        <f>ROUND(U24/E24,3)</f>
        <v>2.1999999999999999E-2</v>
      </c>
      <c r="V25" s="1212">
        <f>ROUND(V24/E24,3)</f>
        <v>2.5999999999999999E-2</v>
      </c>
      <c r="W25" s="1211">
        <f>ROUND(W24/E24,3)</f>
        <v>4.2999999999999997E-2</v>
      </c>
      <c r="X25" s="1205">
        <f>ROUND(X24/E24,3)</f>
        <v>2.4E-2</v>
      </c>
      <c r="Y25" s="1231">
        <f>ROUND(Y24/E24,3)</f>
        <v>1.9E-2</v>
      </c>
      <c r="Z25" s="1211">
        <f>ROUND(Z24/H24,3)</f>
        <v>0.11799999999999999</v>
      </c>
      <c r="AA25" s="1205">
        <f>ROUND(AA24/H24,3)</f>
        <v>8.4000000000000005E-2</v>
      </c>
      <c r="AB25" s="1231">
        <f>ROUND(AB24/H24,3)</f>
        <v>3.3000000000000002E-2</v>
      </c>
      <c r="AC25" s="152"/>
    </row>
    <row r="26" spans="2:29" ht="12.9" customHeight="1" x14ac:dyDescent="0.2">
      <c r="B26" s="1853"/>
      <c r="C26" s="1939"/>
      <c r="D26" s="438"/>
      <c r="E26" s="1764"/>
      <c r="F26" s="1234">
        <f>ROUND(F24/F24,3)</f>
        <v>1</v>
      </c>
      <c r="G26" s="1235">
        <f>ROUND(G24/G24,3)</f>
        <v>1</v>
      </c>
      <c r="H26" s="1236"/>
      <c r="I26" s="1237">
        <f>ROUND(I24/F24,3)</f>
        <v>0.79800000000000004</v>
      </c>
      <c r="J26" s="1238">
        <f>ROUND(J24/G24,3)</f>
        <v>0.63800000000000001</v>
      </c>
      <c r="K26" s="1239"/>
      <c r="L26" s="1237">
        <f>ROUND(L24/F24,3)</f>
        <v>0.20200000000000001</v>
      </c>
      <c r="M26" s="1240">
        <f>ROUND(M24/G24,3)</f>
        <v>0.36199999999999999</v>
      </c>
      <c r="N26" s="1241"/>
      <c r="O26" s="1237">
        <f>ROUND(O24/F24,3)</f>
        <v>9.0999999999999998E-2</v>
      </c>
      <c r="P26" s="1249">
        <f>ROUND(P24/G24,3)</f>
        <v>0.14599999999999999</v>
      </c>
      <c r="Q26" s="1243"/>
      <c r="R26" s="1237">
        <f>ROUND(R24/F24,3)</f>
        <v>6.3E-2</v>
      </c>
      <c r="S26" s="1237">
        <f>ROUND(S24/G24,3)</f>
        <v>2.3E-2</v>
      </c>
      <c r="T26" s="1243"/>
      <c r="U26" s="1237">
        <f>ROUND(U24/F24,3)</f>
        <v>2.8000000000000001E-2</v>
      </c>
      <c r="V26" s="1244">
        <f>ROUND(V24/G24,3)</f>
        <v>0.123</v>
      </c>
      <c r="W26" s="1241"/>
      <c r="X26" s="1234">
        <f>ROUND(X24/F24,3)</f>
        <v>0.03</v>
      </c>
      <c r="Y26" s="1245">
        <f>ROUND(Y24/G24,3)</f>
        <v>9.1999999999999998E-2</v>
      </c>
      <c r="Z26" s="1241"/>
      <c r="AA26" s="1234">
        <f>ROUND(AA24/I24,3)</f>
        <v>0.10199999999999999</v>
      </c>
      <c r="AB26" s="1245">
        <f>ROUND(AB24/J24,3)</f>
        <v>0.193</v>
      </c>
      <c r="AC26" s="152"/>
    </row>
    <row r="27" spans="2:29" ht="12.9" customHeight="1" x14ac:dyDescent="0.2">
      <c r="B27" s="1853"/>
      <c r="C27" s="1940" t="s">
        <v>172</v>
      </c>
      <c r="D27" s="309">
        <v>89</v>
      </c>
      <c r="E27" s="46">
        <f>F27+G27</f>
        <v>3957</v>
      </c>
      <c r="F27" s="46">
        <f>I27+L27</f>
        <v>2187</v>
      </c>
      <c r="G27" s="156">
        <f>J27+M27</f>
        <v>1770</v>
      </c>
      <c r="H27" s="166">
        <f>SUM(I27:J27)</f>
        <v>2067</v>
      </c>
      <c r="I27" s="102">
        <v>1430</v>
      </c>
      <c r="J27" s="167">
        <v>637</v>
      </c>
      <c r="K27" s="176">
        <f>L27+M27</f>
        <v>1890</v>
      </c>
      <c r="L27" s="102">
        <f>O27+AA27+X27</f>
        <v>757</v>
      </c>
      <c r="M27" s="105">
        <f>P27+AB27+Y27</f>
        <v>1133</v>
      </c>
      <c r="N27" s="101">
        <f>O27+P27</f>
        <v>1339</v>
      </c>
      <c r="O27" s="102">
        <f>R27+U27</f>
        <v>450</v>
      </c>
      <c r="P27" s="103">
        <f>S27+V27</f>
        <v>889</v>
      </c>
      <c r="Q27" s="102">
        <f>SUM(R27:S27)</f>
        <v>601</v>
      </c>
      <c r="R27" s="102">
        <v>202</v>
      </c>
      <c r="S27" s="102">
        <v>399</v>
      </c>
      <c r="T27" s="102">
        <f>SUM(U27:V27)</f>
        <v>738</v>
      </c>
      <c r="U27" s="102">
        <v>248</v>
      </c>
      <c r="V27" s="204">
        <v>490</v>
      </c>
      <c r="W27" s="101">
        <f>SUM(X27:Y27)</f>
        <v>86</v>
      </c>
      <c r="X27" s="46">
        <v>46</v>
      </c>
      <c r="Y27" s="259">
        <v>40</v>
      </c>
      <c r="Z27" s="101">
        <f>SUM(AA27:AB27)</f>
        <v>465</v>
      </c>
      <c r="AA27" s="46">
        <v>261</v>
      </c>
      <c r="AB27" s="259">
        <v>204</v>
      </c>
      <c r="AC27" s="151"/>
    </row>
    <row r="28" spans="2:29" ht="12.9" customHeight="1" x14ac:dyDescent="0.2">
      <c r="B28" s="1853"/>
      <c r="C28" s="1900"/>
      <c r="D28" s="432"/>
      <c r="E28" s="1763"/>
      <c r="F28" s="1205">
        <f>ROUND(F27/E27,3)</f>
        <v>0.55300000000000005</v>
      </c>
      <c r="G28" s="1206">
        <f>ROUND(G27/E27,3)</f>
        <v>0.44700000000000001</v>
      </c>
      <c r="H28" s="1207">
        <f>ROUND(H27/E27,3)</f>
        <v>0.52200000000000002</v>
      </c>
      <c r="I28" s="1208">
        <f>ROUND(I27/E27,3)</f>
        <v>0.36099999999999999</v>
      </c>
      <c r="J28" s="1209">
        <f>ROUND(J27/E27,3)</f>
        <v>0.161</v>
      </c>
      <c r="K28" s="1230">
        <f>ROUND(K27/E27,3)</f>
        <v>0.47799999999999998</v>
      </c>
      <c r="L28" s="1208">
        <f>ROUND(L27/E27,3)</f>
        <v>0.191</v>
      </c>
      <c r="M28" s="1210">
        <f>ROUND(M27/E27,3)</f>
        <v>0.28599999999999998</v>
      </c>
      <c r="N28" s="1211">
        <f>ROUND(N27/E27,3)</f>
        <v>0.33800000000000002</v>
      </c>
      <c r="O28" s="1208">
        <f>ROUND(O27/E27,3)</f>
        <v>0.114</v>
      </c>
      <c r="P28" s="1247">
        <f>ROUND(P27/E27,3)</f>
        <v>0.22500000000000001</v>
      </c>
      <c r="Q28" s="1208">
        <f>ROUND(Q27/E27,3)</f>
        <v>0.152</v>
      </c>
      <c r="R28" s="1208">
        <f>ROUND(R27/E27,3)</f>
        <v>5.0999999999999997E-2</v>
      </c>
      <c r="S28" s="1208">
        <f>ROUND(S27/E27,3)</f>
        <v>0.10100000000000001</v>
      </c>
      <c r="T28" s="1208">
        <f>ROUND(T27/E27,3)</f>
        <v>0.187</v>
      </c>
      <c r="U28" s="1208">
        <f>ROUND(U27/E27,3)</f>
        <v>6.3E-2</v>
      </c>
      <c r="V28" s="1212">
        <f>ROUND(V27/E27,3)</f>
        <v>0.124</v>
      </c>
      <c r="W28" s="1211">
        <f>ROUND(W27/E27,3)</f>
        <v>2.1999999999999999E-2</v>
      </c>
      <c r="X28" s="1205">
        <f>ROUND(X27/E27,3)</f>
        <v>1.2E-2</v>
      </c>
      <c r="Y28" s="1231">
        <f>ROUND(Y27/E27,3)</f>
        <v>0.01</v>
      </c>
      <c r="Z28" s="1211">
        <f>ROUND(Z27/H27,3)</f>
        <v>0.22500000000000001</v>
      </c>
      <c r="AA28" s="1205">
        <f>ROUND(AA27/H27,3)</f>
        <v>0.126</v>
      </c>
      <c r="AB28" s="1231">
        <f>ROUND(AB27/H27,3)</f>
        <v>9.9000000000000005E-2</v>
      </c>
      <c r="AC28" s="152"/>
    </row>
    <row r="29" spans="2:29" ht="12.9" customHeight="1" x14ac:dyDescent="0.2">
      <c r="B29" s="1853"/>
      <c r="C29" s="1941"/>
      <c r="D29" s="438"/>
      <c r="E29" s="1764"/>
      <c r="F29" s="1234">
        <f>ROUND(F27/F27,3)</f>
        <v>1</v>
      </c>
      <c r="G29" s="1235">
        <f>ROUND(G27/G27,3)</f>
        <v>1</v>
      </c>
      <c r="H29" s="1236"/>
      <c r="I29" s="1237">
        <f>ROUND(I27/F27,3)</f>
        <v>0.65400000000000003</v>
      </c>
      <c r="J29" s="1238">
        <f>ROUND(J27/G27,3)</f>
        <v>0.36</v>
      </c>
      <c r="K29" s="1239"/>
      <c r="L29" s="1237">
        <f>ROUND(L27/F27,3)</f>
        <v>0.34599999999999997</v>
      </c>
      <c r="M29" s="1240">
        <f>ROUND(M27/G27,3)</f>
        <v>0.64</v>
      </c>
      <c r="N29" s="1241"/>
      <c r="O29" s="1237">
        <f>ROUND(O27/F27,3)</f>
        <v>0.20599999999999999</v>
      </c>
      <c r="P29" s="1249">
        <f>ROUND(P27/G27,3)</f>
        <v>0.502</v>
      </c>
      <c r="Q29" s="1243"/>
      <c r="R29" s="1237">
        <f>ROUND(R27/F27,3)</f>
        <v>9.1999999999999998E-2</v>
      </c>
      <c r="S29" s="1237">
        <f>ROUND(S27/G27,3)</f>
        <v>0.22500000000000001</v>
      </c>
      <c r="T29" s="1243"/>
      <c r="U29" s="1237">
        <f>ROUND(U27/F27,3)</f>
        <v>0.113</v>
      </c>
      <c r="V29" s="1244">
        <f>ROUND(V27/G27,3)</f>
        <v>0.27700000000000002</v>
      </c>
      <c r="W29" s="1241"/>
      <c r="X29" s="1234">
        <f>ROUND(X27/F27,3)</f>
        <v>2.1000000000000001E-2</v>
      </c>
      <c r="Y29" s="1245">
        <f>ROUND(Y27/G27,3)</f>
        <v>2.3E-2</v>
      </c>
      <c r="Z29" s="1241"/>
      <c r="AA29" s="1234">
        <f>ROUND(AA27/I27,3)</f>
        <v>0.183</v>
      </c>
      <c r="AB29" s="1245">
        <f>ROUND(AB27/J27,3)</f>
        <v>0.32</v>
      </c>
      <c r="AC29" s="152"/>
    </row>
    <row r="30" spans="2:29" ht="12.9" customHeight="1" x14ac:dyDescent="0.2">
      <c r="B30" s="1853"/>
      <c r="C30" s="1863" t="s">
        <v>173</v>
      </c>
      <c r="D30" s="309">
        <v>16</v>
      </c>
      <c r="E30" s="46">
        <f>F30+G30</f>
        <v>3302</v>
      </c>
      <c r="F30" s="46">
        <f>I30+L30</f>
        <v>1210</v>
      </c>
      <c r="G30" s="156">
        <f>J30+M30</f>
        <v>2092</v>
      </c>
      <c r="H30" s="166">
        <f>SUM(I30:J30)</f>
        <v>2678</v>
      </c>
      <c r="I30" s="102">
        <v>1031</v>
      </c>
      <c r="J30" s="167">
        <v>1647</v>
      </c>
      <c r="K30" s="176">
        <f>L30+M30</f>
        <v>624</v>
      </c>
      <c r="L30" s="102">
        <f>O30+AA30+X30</f>
        <v>179</v>
      </c>
      <c r="M30" s="105">
        <f>P30+AB30+Y30</f>
        <v>445</v>
      </c>
      <c r="N30" s="101">
        <f>O30+P30</f>
        <v>279</v>
      </c>
      <c r="O30" s="102">
        <f>R30+U30</f>
        <v>17</v>
      </c>
      <c r="P30" s="103">
        <f>S30+V30</f>
        <v>262</v>
      </c>
      <c r="Q30" s="102">
        <f>SUM(R30:S30)</f>
        <v>20</v>
      </c>
      <c r="R30" s="102">
        <v>2</v>
      </c>
      <c r="S30" s="102">
        <v>18</v>
      </c>
      <c r="T30" s="102">
        <f>SUM(U30:V30)</f>
        <v>259</v>
      </c>
      <c r="U30" s="102">
        <v>15</v>
      </c>
      <c r="V30" s="204">
        <v>244</v>
      </c>
      <c r="W30" s="101">
        <f>SUM(X30:Y30)</f>
        <v>24</v>
      </c>
      <c r="X30" s="46">
        <v>3</v>
      </c>
      <c r="Y30" s="259">
        <v>21</v>
      </c>
      <c r="Z30" s="101">
        <f>SUM(AA30:AB30)</f>
        <v>321</v>
      </c>
      <c r="AA30" s="46">
        <v>159</v>
      </c>
      <c r="AB30" s="259">
        <v>162</v>
      </c>
      <c r="AC30" s="151"/>
    </row>
    <row r="31" spans="2:29" ht="12.9" customHeight="1" x14ac:dyDescent="0.2">
      <c r="B31" s="1853"/>
      <c r="C31" s="1936"/>
      <c r="D31" s="432"/>
      <c r="E31" s="1763"/>
      <c r="F31" s="1205">
        <f>ROUND(F30/E30,3)</f>
        <v>0.36599999999999999</v>
      </c>
      <c r="G31" s="1206">
        <f>ROUND(G30/E30,3)</f>
        <v>0.63400000000000001</v>
      </c>
      <c r="H31" s="1207">
        <f>ROUND(H30/E30,3)</f>
        <v>0.81100000000000005</v>
      </c>
      <c r="I31" s="1208">
        <f>ROUND(I30/E30,3)</f>
        <v>0.312</v>
      </c>
      <c r="J31" s="1209">
        <f>ROUND(J30/E30,3)</f>
        <v>0.499</v>
      </c>
      <c r="K31" s="1230">
        <f>ROUND(K30/E30,3)</f>
        <v>0.189</v>
      </c>
      <c r="L31" s="1208">
        <f>ROUND(L30/E30,3)</f>
        <v>5.3999999999999999E-2</v>
      </c>
      <c r="M31" s="1210">
        <f>ROUND(M30/E30,3)</f>
        <v>0.13500000000000001</v>
      </c>
      <c r="N31" s="1211">
        <f>ROUND(N30/E30,3)</f>
        <v>8.4000000000000005E-2</v>
      </c>
      <c r="O31" s="1208">
        <f>ROUND(O30/E30,3)</f>
        <v>5.0000000000000001E-3</v>
      </c>
      <c r="P31" s="1247">
        <f>ROUND(P30/E30,3)</f>
        <v>7.9000000000000001E-2</v>
      </c>
      <c r="Q31" s="1208">
        <f>ROUND(Q30/E30,3)</f>
        <v>6.0000000000000001E-3</v>
      </c>
      <c r="R31" s="1208">
        <f>ROUND(R30/E30,3)</f>
        <v>1E-3</v>
      </c>
      <c r="S31" s="1208">
        <f>ROUND(S30/E30,3)</f>
        <v>5.0000000000000001E-3</v>
      </c>
      <c r="T31" s="1208">
        <f>ROUND(T30/E30,3)</f>
        <v>7.8E-2</v>
      </c>
      <c r="U31" s="1208">
        <f>ROUND(U30/E30,3)</f>
        <v>5.0000000000000001E-3</v>
      </c>
      <c r="V31" s="1212">
        <f>ROUND(V30/E30,3)</f>
        <v>7.3999999999999996E-2</v>
      </c>
      <c r="W31" s="1211">
        <f>ROUND(W30/E30,3)</f>
        <v>7.0000000000000001E-3</v>
      </c>
      <c r="X31" s="1205">
        <f>ROUND(X30/E30,3)</f>
        <v>1E-3</v>
      </c>
      <c r="Y31" s="1231">
        <f>ROUND(Y30/E30,3)</f>
        <v>6.0000000000000001E-3</v>
      </c>
      <c r="Z31" s="1211">
        <f>ROUND(Z30/H30,3)</f>
        <v>0.12</v>
      </c>
      <c r="AA31" s="1205">
        <f>ROUND(AA30/H30,3)</f>
        <v>5.8999999999999997E-2</v>
      </c>
      <c r="AB31" s="1231">
        <f>ROUND(AB30/H30,3)</f>
        <v>0.06</v>
      </c>
      <c r="AC31" s="152"/>
    </row>
    <row r="32" spans="2:29" ht="12.9" customHeight="1" x14ac:dyDescent="0.2">
      <c r="B32" s="1853"/>
      <c r="C32" s="1861"/>
      <c r="D32" s="438"/>
      <c r="E32" s="1764"/>
      <c r="F32" s="1234">
        <f>ROUND(F30/F30,3)</f>
        <v>1</v>
      </c>
      <c r="G32" s="1235">
        <f>ROUND(G30/G30,3)</f>
        <v>1</v>
      </c>
      <c r="H32" s="1236"/>
      <c r="I32" s="1237">
        <f>ROUND(I30/F30,3)</f>
        <v>0.85199999999999998</v>
      </c>
      <c r="J32" s="1238">
        <f>ROUND(J30/G30,3)</f>
        <v>0.78700000000000003</v>
      </c>
      <c r="K32" s="1239"/>
      <c r="L32" s="1237">
        <f>ROUND(L30/F30,3)</f>
        <v>0.14799999999999999</v>
      </c>
      <c r="M32" s="1240">
        <f>ROUND(M30/G30,3)</f>
        <v>0.21299999999999999</v>
      </c>
      <c r="N32" s="1241"/>
      <c r="O32" s="1237">
        <f>ROUND(O30/F30,3)</f>
        <v>1.4E-2</v>
      </c>
      <c r="P32" s="1249">
        <f>ROUND(P30/G30,3)</f>
        <v>0.125</v>
      </c>
      <c r="Q32" s="1243"/>
      <c r="R32" s="1237">
        <f>ROUND(R30/F30,3)</f>
        <v>2E-3</v>
      </c>
      <c r="S32" s="1237">
        <f>ROUND(S30/G30,3)</f>
        <v>8.9999999999999993E-3</v>
      </c>
      <c r="T32" s="1243"/>
      <c r="U32" s="1237">
        <f>ROUND(U30/F30,3)</f>
        <v>1.2E-2</v>
      </c>
      <c r="V32" s="1244">
        <f>ROUND(V30/G30,3)</f>
        <v>0.11700000000000001</v>
      </c>
      <c r="W32" s="1241"/>
      <c r="X32" s="1234">
        <f>ROUND(X30/F30,3)</f>
        <v>2E-3</v>
      </c>
      <c r="Y32" s="1245">
        <f>ROUND(Y30/G30,3)</f>
        <v>0.01</v>
      </c>
      <c r="Z32" s="1241"/>
      <c r="AA32" s="1234">
        <f>ROUND(AA30/I30,3)</f>
        <v>0.154</v>
      </c>
      <c r="AB32" s="1245">
        <f>ROUND(AB30/J30,3)</f>
        <v>9.8000000000000004E-2</v>
      </c>
      <c r="AC32" s="152"/>
    </row>
    <row r="33" spans="2:29" ht="12.9" customHeight="1" x14ac:dyDescent="0.2">
      <c r="B33" s="1853"/>
      <c r="C33" s="1936" t="s">
        <v>174</v>
      </c>
      <c r="D33" s="309">
        <v>162</v>
      </c>
      <c r="E33" s="46">
        <f>F33+G33</f>
        <v>13946</v>
      </c>
      <c r="F33" s="46">
        <f>I33+L33</f>
        <v>4653</v>
      </c>
      <c r="G33" s="156">
        <f>J33+M33</f>
        <v>9293</v>
      </c>
      <c r="H33" s="166">
        <f>SUM(I33:J33)</f>
        <v>8660</v>
      </c>
      <c r="I33" s="102">
        <v>2909</v>
      </c>
      <c r="J33" s="167">
        <v>5751</v>
      </c>
      <c r="K33" s="176">
        <f>L33+M33</f>
        <v>5286</v>
      </c>
      <c r="L33" s="102">
        <f>O33+AA33+X33</f>
        <v>1744</v>
      </c>
      <c r="M33" s="105">
        <f>P33+AB33+Y33</f>
        <v>3542</v>
      </c>
      <c r="N33" s="101">
        <f>O33+P33</f>
        <v>3875</v>
      </c>
      <c r="O33" s="102">
        <f>R33+U33</f>
        <v>1065</v>
      </c>
      <c r="P33" s="103">
        <f>S33+V33</f>
        <v>2810</v>
      </c>
      <c r="Q33" s="102">
        <f>SUM(R33:S33)</f>
        <v>945</v>
      </c>
      <c r="R33" s="102">
        <v>376</v>
      </c>
      <c r="S33" s="102">
        <v>569</v>
      </c>
      <c r="T33" s="102">
        <f>SUM(U33:V33)</f>
        <v>2930</v>
      </c>
      <c r="U33" s="102">
        <v>689</v>
      </c>
      <c r="V33" s="204">
        <v>2241</v>
      </c>
      <c r="W33" s="101">
        <f>SUM(X33:Y33)</f>
        <v>798</v>
      </c>
      <c r="X33" s="46">
        <v>386</v>
      </c>
      <c r="Y33" s="259">
        <v>412</v>
      </c>
      <c r="Z33" s="101">
        <f>SUM(AA33:AB33)</f>
        <v>613</v>
      </c>
      <c r="AA33" s="46">
        <v>293</v>
      </c>
      <c r="AB33" s="259">
        <v>320</v>
      </c>
      <c r="AC33" s="151"/>
    </row>
    <row r="34" spans="2:29" ht="12.9" customHeight="1" x14ac:dyDescent="0.2">
      <c r="B34" s="1853"/>
      <c r="C34" s="1936"/>
      <c r="D34" s="432"/>
      <c r="E34" s="1763"/>
      <c r="F34" s="1205">
        <f>ROUND(F33/E33,3)</f>
        <v>0.33400000000000002</v>
      </c>
      <c r="G34" s="1206">
        <f>ROUND(G33/E33,3)</f>
        <v>0.66600000000000004</v>
      </c>
      <c r="H34" s="1207">
        <f>ROUND(H33/E33,3)</f>
        <v>0.621</v>
      </c>
      <c r="I34" s="1208">
        <f>ROUND(I33/E33,3)</f>
        <v>0.20899999999999999</v>
      </c>
      <c r="J34" s="1209">
        <f>ROUND(J33/E33,3)</f>
        <v>0.41199999999999998</v>
      </c>
      <c r="K34" s="1230">
        <f>ROUND(K33/E33,3)</f>
        <v>0.379</v>
      </c>
      <c r="L34" s="1208">
        <f>ROUND(L33/E33,3)</f>
        <v>0.125</v>
      </c>
      <c r="M34" s="1210">
        <f>ROUND(M33/E33,3)</f>
        <v>0.254</v>
      </c>
      <c r="N34" s="1211">
        <f>ROUND(N33/E33,3)</f>
        <v>0.27800000000000002</v>
      </c>
      <c r="O34" s="1208">
        <f>ROUND(O33/E33,3)</f>
        <v>7.5999999999999998E-2</v>
      </c>
      <c r="P34" s="1247">
        <f>ROUND(P33/E33,3)</f>
        <v>0.20100000000000001</v>
      </c>
      <c r="Q34" s="1208">
        <f>ROUND(Q33/E33,3)</f>
        <v>6.8000000000000005E-2</v>
      </c>
      <c r="R34" s="1208">
        <f>ROUND(R33/E33,3)</f>
        <v>2.7E-2</v>
      </c>
      <c r="S34" s="1208">
        <f>ROUND(S33/E33,3)</f>
        <v>4.1000000000000002E-2</v>
      </c>
      <c r="T34" s="1208">
        <f>ROUND(T33/E33,3)</f>
        <v>0.21</v>
      </c>
      <c r="U34" s="1208">
        <f>ROUND(U33/E33,3)</f>
        <v>4.9000000000000002E-2</v>
      </c>
      <c r="V34" s="1212">
        <f>ROUND(V33/E33,3)</f>
        <v>0.161</v>
      </c>
      <c r="W34" s="1211">
        <f>ROUND(W33/E33,3)</f>
        <v>5.7000000000000002E-2</v>
      </c>
      <c r="X34" s="1205">
        <f>ROUND(X33/E33,3)</f>
        <v>2.8000000000000001E-2</v>
      </c>
      <c r="Y34" s="1231">
        <f>ROUND(Y33/E33,3)</f>
        <v>0.03</v>
      </c>
      <c r="Z34" s="1211">
        <f>ROUND(Z33/H33,3)</f>
        <v>7.0999999999999994E-2</v>
      </c>
      <c r="AA34" s="1205">
        <f>ROUND(AA33/H33,3)</f>
        <v>3.4000000000000002E-2</v>
      </c>
      <c r="AB34" s="1231">
        <f>ROUND(AB33/H33,3)</f>
        <v>3.6999999999999998E-2</v>
      </c>
      <c r="AC34" s="152"/>
    </row>
    <row r="35" spans="2:29" ht="12.9" customHeight="1" thickBot="1" x14ac:dyDescent="0.25">
      <c r="B35" s="1854"/>
      <c r="C35" s="1936"/>
      <c r="D35" s="439"/>
      <c r="E35" s="1764"/>
      <c r="F35" s="1234">
        <f>ROUND(F33/F33,3)</f>
        <v>1</v>
      </c>
      <c r="G35" s="1235">
        <f>ROUND(G33/G33,3)</f>
        <v>1</v>
      </c>
      <c r="H35" s="1236"/>
      <c r="I35" s="1237">
        <f>ROUND(I33/F33,3)</f>
        <v>0.625</v>
      </c>
      <c r="J35" s="1238">
        <f>ROUND(J33/G33,3)</f>
        <v>0.61899999999999999</v>
      </c>
      <c r="K35" s="1239"/>
      <c r="L35" s="1253">
        <f>ROUND(L33/F33,3)</f>
        <v>0.375</v>
      </c>
      <c r="M35" s="1240">
        <f>ROUND(M33/G33,3)</f>
        <v>0.38100000000000001</v>
      </c>
      <c r="N35" s="1241"/>
      <c r="O35" s="1237">
        <f>ROUND(O33/F33,3)</f>
        <v>0.22900000000000001</v>
      </c>
      <c r="P35" s="1249">
        <f>ROUND(P33/G33,3)</f>
        <v>0.30199999999999999</v>
      </c>
      <c r="Q35" s="1243"/>
      <c r="R35" s="1237">
        <f>ROUND(R33/F33,3)</f>
        <v>8.1000000000000003E-2</v>
      </c>
      <c r="S35" s="1237">
        <f>ROUND(S33/G33,3)</f>
        <v>6.0999999999999999E-2</v>
      </c>
      <c r="T35" s="1243"/>
      <c r="U35" s="1237">
        <f>ROUND(U33/F33,3)</f>
        <v>0.14799999999999999</v>
      </c>
      <c r="V35" s="1244">
        <f>ROUND(V33/G33,3)</f>
        <v>0.24099999999999999</v>
      </c>
      <c r="W35" s="1241"/>
      <c r="X35" s="1234">
        <f>ROUND(X33/F33,3)</f>
        <v>8.3000000000000004E-2</v>
      </c>
      <c r="Y35" s="1245">
        <f>ROUND(Y33/G33,3)</f>
        <v>4.3999999999999997E-2</v>
      </c>
      <c r="Z35" s="1241"/>
      <c r="AA35" s="1234">
        <f>ROUND(AA33/I33,3)</f>
        <v>0.10100000000000001</v>
      </c>
      <c r="AB35" s="1245">
        <f>ROUND(AB33/J33,3)</f>
        <v>5.6000000000000001E-2</v>
      </c>
      <c r="AC35" s="152"/>
    </row>
    <row r="36" spans="2:29" ht="12.9" customHeight="1" thickTop="1" x14ac:dyDescent="0.2">
      <c r="B36" s="1852" t="s">
        <v>175</v>
      </c>
      <c r="C36" s="1860" t="s">
        <v>176</v>
      </c>
      <c r="D36" s="309">
        <v>87</v>
      </c>
      <c r="E36" s="106">
        <f>F36+G36</f>
        <v>597</v>
      </c>
      <c r="F36" s="106">
        <f>I36+L36</f>
        <v>294</v>
      </c>
      <c r="G36" s="157">
        <f>J36+M36</f>
        <v>303</v>
      </c>
      <c r="H36" s="168">
        <f>SUM(I36:J36)</f>
        <v>356</v>
      </c>
      <c r="I36" s="108">
        <v>209</v>
      </c>
      <c r="J36" s="169">
        <v>147</v>
      </c>
      <c r="K36" s="178">
        <f>L36+M36</f>
        <v>241</v>
      </c>
      <c r="L36" s="111">
        <f>O36+AA36+X36</f>
        <v>85</v>
      </c>
      <c r="M36" s="110">
        <f>P36+AB36+Y36</f>
        <v>156</v>
      </c>
      <c r="N36" s="107">
        <f>O36+P36</f>
        <v>165</v>
      </c>
      <c r="O36" s="108">
        <f>R36+U36</f>
        <v>45</v>
      </c>
      <c r="P36" s="109">
        <f>S36+V36</f>
        <v>120</v>
      </c>
      <c r="Q36" s="108">
        <f>SUM(R36:S36)</f>
        <v>24</v>
      </c>
      <c r="R36" s="108">
        <v>14</v>
      </c>
      <c r="S36" s="108">
        <v>10</v>
      </c>
      <c r="T36" s="108">
        <f>SUM(U36:V36)</f>
        <v>141</v>
      </c>
      <c r="U36" s="108">
        <v>31</v>
      </c>
      <c r="V36" s="205">
        <v>110</v>
      </c>
      <c r="W36" s="107">
        <f>SUM(X36:Y36)</f>
        <v>4</v>
      </c>
      <c r="X36" s="106">
        <v>4</v>
      </c>
      <c r="Y36" s="258">
        <v>0</v>
      </c>
      <c r="Z36" s="107">
        <f>SUM(AA36:AB36)</f>
        <v>72</v>
      </c>
      <c r="AA36" s="106">
        <v>36</v>
      </c>
      <c r="AB36" s="258">
        <v>36</v>
      </c>
      <c r="AC36" s="151"/>
    </row>
    <row r="37" spans="2:29" ht="12.9" customHeight="1" x14ac:dyDescent="0.2">
      <c r="B37" s="1853"/>
      <c r="C37" s="1861"/>
      <c r="D37" s="432"/>
      <c r="E37" s="1763"/>
      <c r="F37" s="1205">
        <f>ROUND(F36/E36,3)</f>
        <v>0.49199999999999999</v>
      </c>
      <c r="G37" s="1206">
        <f>ROUND(G36/E36,3)</f>
        <v>0.50800000000000001</v>
      </c>
      <c r="H37" s="1207">
        <f>ROUND(H36/E36,3)</f>
        <v>0.59599999999999997</v>
      </c>
      <c r="I37" s="1208">
        <f>ROUND(I36/E36,3)</f>
        <v>0.35</v>
      </c>
      <c r="J37" s="1209">
        <f>ROUND(J36/E36,3)</f>
        <v>0.246</v>
      </c>
      <c r="K37" s="1230">
        <f>ROUND(K36/E36,3)</f>
        <v>0.40400000000000003</v>
      </c>
      <c r="L37" s="1208">
        <f>ROUND(L36/E36,3)</f>
        <v>0.14199999999999999</v>
      </c>
      <c r="M37" s="1210">
        <f>ROUND(M36/E36,3)</f>
        <v>0.26100000000000001</v>
      </c>
      <c r="N37" s="1211">
        <f>ROUND(N36/E36,3)</f>
        <v>0.27600000000000002</v>
      </c>
      <c r="O37" s="1208">
        <f>ROUND(O36/E36,3)</f>
        <v>7.4999999999999997E-2</v>
      </c>
      <c r="P37" s="1247">
        <f>ROUND(P36/E36,3)</f>
        <v>0.20100000000000001</v>
      </c>
      <c r="Q37" s="1208">
        <f>ROUND(Q36/E36,3)</f>
        <v>0.04</v>
      </c>
      <c r="R37" s="1208">
        <f>ROUND(R36/E36,3)</f>
        <v>2.3E-2</v>
      </c>
      <c r="S37" s="1208">
        <f>ROUND(S36/E36,3)</f>
        <v>1.7000000000000001E-2</v>
      </c>
      <c r="T37" s="1208">
        <f>ROUND(T36/E36,3)</f>
        <v>0.23599999999999999</v>
      </c>
      <c r="U37" s="1208">
        <f>ROUND(U36/E36,3)</f>
        <v>5.1999999999999998E-2</v>
      </c>
      <c r="V37" s="1212">
        <f>ROUND(V36/E36,3)</f>
        <v>0.184</v>
      </c>
      <c r="W37" s="1211">
        <f>ROUND(W36/E36,3)</f>
        <v>7.0000000000000001E-3</v>
      </c>
      <c r="X37" s="1205">
        <f>ROUND(X36/E36,3)</f>
        <v>7.0000000000000001E-3</v>
      </c>
      <c r="Y37" s="1231">
        <f>ROUND(Y36/E36,3)</f>
        <v>0</v>
      </c>
      <c r="Z37" s="1211">
        <f>ROUND(Z36/H36,3)</f>
        <v>0.20200000000000001</v>
      </c>
      <c r="AA37" s="1205">
        <f>ROUND(AA36/H36,3)</f>
        <v>0.10100000000000001</v>
      </c>
      <c r="AB37" s="1231">
        <f>ROUND(AB36/H36,3)</f>
        <v>0.10100000000000001</v>
      </c>
      <c r="AC37" s="152"/>
    </row>
    <row r="38" spans="2:29" ht="12.9" customHeight="1" x14ac:dyDescent="0.2">
      <c r="B38" s="1853"/>
      <c r="C38" s="1862"/>
      <c r="D38" s="438"/>
      <c r="E38" s="1764"/>
      <c r="F38" s="1234">
        <f>ROUND(F36/F36,3)</f>
        <v>1</v>
      </c>
      <c r="G38" s="1235">
        <f>ROUND(G36/G36,3)</f>
        <v>1</v>
      </c>
      <c r="H38" s="1236"/>
      <c r="I38" s="1237">
        <f>ROUND(I36/F36,3)</f>
        <v>0.71099999999999997</v>
      </c>
      <c r="J38" s="1238">
        <f>ROUND(J36/G36,3)</f>
        <v>0.48499999999999999</v>
      </c>
      <c r="K38" s="1239"/>
      <c r="L38" s="1237">
        <f>ROUND(L36/F36,3)</f>
        <v>0.28899999999999998</v>
      </c>
      <c r="M38" s="1240">
        <f>ROUND(M36/G36,3)</f>
        <v>0.51500000000000001</v>
      </c>
      <c r="N38" s="1241"/>
      <c r="O38" s="1237">
        <f>ROUND(O36/F36,3)</f>
        <v>0.153</v>
      </c>
      <c r="P38" s="1249">
        <f>ROUND(P36/G36,3)</f>
        <v>0.39600000000000002</v>
      </c>
      <c r="Q38" s="1243"/>
      <c r="R38" s="1237">
        <f>ROUND(R36/F36,3)</f>
        <v>4.8000000000000001E-2</v>
      </c>
      <c r="S38" s="1237">
        <f>ROUND(S36/G36,3)</f>
        <v>3.3000000000000002E-2</v>
      </c>
      <c r="T38" s="1243"/>
      <c r="U38" s="1237">
        <f>ROUND(U36/F36,3)</f>
        <v>0.105</v>
      </c>
      <c r="V38" s="1244">
        <f>ROUND(V36/G36,3)</f>
        <v>0.36299999999999999</v>
      </c>
      <c r="W38" s="1241"/>
      <c r="X38" s="1234">
        <f>ROUND(X36/F36,3)</f>
        <v>1.4E-2</v>
      </c>
      <c r="Y38" s="1245">
        <f>ROUND(Y36/G36,3)</f>
        <v>0</v>
      </c>
      <c r="Z38" s="1241"/>
      <c r="AA38" s="1234">
        <f>ROUND(AA36/I36,3)</f>
        <v>0.17199999999999999</v>
      </c>
      <c r="AB38" s="1245">
        <f>ROUND(AB36/J36,3)</f>
        <v>0.245</v>
      </c>
      <c r="AC38" s="152"/>
    </row>
    <row r="39" spans="2:29" ht="12.9" customHeight="1" x14ac:dyDescent="0.2">
      <c r="B39" s="1853"/>
      <c r="C39" s="1862" t="s">
        <v>177</v>
      </c>
      <c r="D39" s="309">
        <v>181</v>
      </c>
      <c r="E39" s="46">
        <f>F39+G39</f>
        <v>3033</v>
      </c>
      <c r="F39" s="46">
        <f>I39+L39</f>
        <v>1582</v>
      </c>
      <c r="G39" s="156">
        <f>J39+M39</f>
        <v>1451</v>
      </c>
      <c r="H39" s="166">
        <f>SUM(I39:J39)</f>
        <v>2017</v>
      </c>
      <c r="I39" s="102">
        <v>1238</v>
      </c>
      <c r="J39" s="167">
        <v>779</v>
      </c>
      <c r="K39" s="176">
        <f>L39+M39</f>
        <v>1016</v>
      </c>
      <c r="L39" s="102">
        <f>O39+AA39+X39</f>
        <v>344</v>
      </c>
      <c r="M39" s="112">
        <f>P39+AB39+Y39</f>
        <v>672</v>
      </c>
      <c r="N39" s="101">
        <f>O39+P39</f>
        <v>836</v>
      </c>
      <c r="O39" s="102">
        <f>R39+U39</f>
        <v>235</v>
      </c>
      <c r="P39" s="103">
        <f>S39+V39</f>
        <v>601</v>
      </c>
      <c r="Q39" s="111">
        <f>SUM(R39:S39)</f>
        <v>131</v>
      </c>
      <c r="R39" s="102">
        <v>40</v>
      </c>
      <c r="S39" s="102">
        <v>91</v>
      </c>
      <c r="T39" s="102">
        <f>SUM(U39:V39)</f>
        <v>705</v>
      </c>
      <c r="U39" s="102">
        <v>195</v>
      </c>
      <c r="V39" s="204">
        <v>510</v>
      </c>
      <c r="W39" s="101">
        <f>SUM(X39:Y39)</f>
        <v>22</v>
      </c>
      <c r="X39" s="46">
        <v>11</v>
      </c>
      <c r="Y39" s="259">
        <v>11</v>
      </c>
      <c r="Z39" s="101">
        <f>SUM(AA39:AB39)</f>
        <v>158</v>
      </c>
      <c r="AA39" s="46">
        <v>98</v>
      </c>
      <c r="AB39" s="259">
        <v>60</v>
      </c>
      <c r="AC39" s="151"/>
    </row>
    <row r="40" spans="2:29" ht="12.9" customHeight="1" x14ac:dyDescent="0.2">
      <c r="B40" s="1853"/>
      <c r="C40" s="1862"/>
      <c r="D40" s="432"/>
      <c r="E40" s="1763"/>
      <c r="F40" s="1205">
        <f>ROUND(F39/E39,3)</f>
        <v>0.52200000000000002</v>
      </c>
      <c r="G40" s="1206">
        <f>ROUND(G39/E39,3)</f>
        <v>0.47799999999999998</v>
      </c>
      <c r="H40" s="1207">
        <f>ROUND(H39/E39,3)</f>
        <v>0.66500000000000004</v>
      </c>
      <c r="I40" s="1208">
        <f>ROUND(I39/E39,3)</f>
        <v>0.40799999999999997</v>
      </c>
      <c r="J40" s="1209">
        <f>ROUND(J39/E39,3)</f>
        <v>0.25700000000000001</v>
      </c>
      <c r="K40" s="1230">
        <f>ROUND(K39/E39,3)</f>
        <v>0.33500000000000002</v>
      </c>
      <c r="L40" s="1208">
        <f>ROUND(L39/E39,3)</f>
        <v>0.113</v>
      </c>
      <c r="M40" s="1210">
        <f>ROUND(M39/E39,3)</f>
        <v>0.222</v>
      </c>
      <c r="N40" s="1211">
        <f>ROUND(N39/E39,3)</f>
        <v>0.27600000000000002</v>
      </c>
      <c r="O40" s="1208">
        <f>ROUND(O39/E39,3)</f>
        <v>7.6999999999999999E-2</v>
      </c>
      <c r="P40" s="1247">
        <f>ROUND(P39/E39,3)</f>
        <v>0.19800000000000001</v>
      </c>
      <c r="Q40" s="1208">
        <f>ROUND(Q39/E39,3)</f>
        <v>4.2999999999999997E-2</v>
      </c>
      <c r="R40" s="1208">
        <f>ROUND(R39/E39,3)</f>
        <v>1.2999999999999999E-2</v>
      </c>
      <c r="S40" s="1208">
        <f>ROUND(S39/E39,3)</f>
        <v>0.03</v>
      </c>
      <c r="T40" s="1208">
        <f>ROUND(T39/E39,3)</f>
        <v>0.23200000000000001</v>
      </c>
      <c r="U40" s="1208">
        <f>ROUND(U39/E39,3)</f>
        <v>6.4000000000000001E-2</v>
      </c>
      <c r="V40" s="1212">
        <f>ROUND(V39/E39,3)</f>
        <v>0.16800000000000001</v>
      </c>
      <c r="W40" s="1211">
        <f>ROUND(W39/E39,3)</f>
        <v>7.0000000000000001E-3</v>
      </c>
      <c r="X40" s="1205">
        <f>ROUND(X39/E39,3)</f>
        <v>4.0000000000000001E-3</v>
      </c>
      <c r="Y40" s="1231">
        <f>ROUND(Y39/E39,3)</f>
        <v>4.0000000000000001E-3</v>
      </c>
      <c r="Z40" s="1211">
        <f>ROUND(Z39/H39,3)</f>
        <v>7.8E-2</v>
      </c>
      <c r="AA40" s="1205">
        <f>ROUND(AA39/H39,3)</f>
        <v>4.9000000000000002E-2</v>
      </c>
      <c r="AB40" s="1231">
        <f>ROUND(AB39/H39,3)</f>
        <v>0.03</v>
      </c>
      <c r="AC40" s="152"/>
    </row>
    <row r="41" spans="2:29" ht="12.9" customHeight="1" x14ac:dyDescent="0.2">
      <c r="B41" s="1853"/>
      <c r="C41" s="1862"/>
      <c r="D41" s="438"/>
      <c r="E41" s="1764"/>
      <c r="F41" s="1234">
        <f>ROUND(F39/F39,3)</f>
        <v>1</v>
      </c>
      <c r="G41" s="1235">
        <f>ROUND(G39/G39,3)</f>
        <v>1</v>
      </c>
      <c r="H41" s="1236"/>
      <c r="I41" s="1237">
        <f>ROUND(I39/F39,3)</f>
        <v>0.78300000000000003</v>
      </c>
      <c r="J41" s="1238">
        <f>ROUND(J39/G39,3)</f>
        <v>0.53700000000000003</v>
      </c>
      <c r="K41" s="1239"/>
      <c r="L41" s="1237">
        <f>ROUND(L39/F39,3)</f>
        <v>0.217</v>
      </c>
      <c r="M41" s="1240">
        <f>ROUND(M39/G39,3)</f>
        <v>0.46300000000000002</v>
      </c>
      <c r="N41" s="1241"/>
      <c r="O41" s="1237">
        <f>ROUND(O39/F39,3)</f>
        <v>0.14899999999999999</v>
      </c>
      <c r="P41" s="1249">
        <f>ROUND(P39/G39,3)</f>
        <v>0.41399999999999998</v>
      </c>
      <c r="Q41" s="1243"/>
      <c r="R41" s="1237">
        <f>ROUND(R39/F39,3)</f>
        <v>2.5000000000000001E-2</v>
      </c>
      <c r="S41" s="1237">
        <f>ROUND(S39/G39,3)</f>
        <v>6.3E-2</v>
      </c>
      <c r="T41" s="1243"/>
      <c r="U41" s="1237">
        <f>ROUND(U39/F39,3)</f>
        <v>0.123</v>
      </c>
      <c r="V41" s="1244">
        <f>ROUND(V39/G39,3)</f>
        <v>0.35099999999999998</v>
      </c>
      <c r="W41" s="1241"/>
      <c r="X41" s="1234">
        <f>ROUND(X39/F39,3)</f>
        <v>7.0000000000000001E-3</v>
      </c>
      <c r="Y41" s="1245">
        <f>ROUND(Y39/G39,3)</f>
        <v>8.0000000000000002E-3</v>
      </c>
      <c r="Z41" s="1241"/>
      <c r="AA41" s="1234">
        <f>ROUND(AA39/I39,3)</f>
        <v>7.9000000000000001E-2</v>
      </c>
      <c r="AB41" s="1245">
        <f>ROUND(AB39/J39,3)</f>
        <v>7.6999999999999999E-2</v>
      </c>
      <c r="AC41" s="152"/>
    </row>
    <row r="42" spans="2:29" ht="12.9" customHeight="1" x14ac:dyDescent="0.2">
      <c r="B42" s="1853"/>
      <c r="C42" s="1861" t="s">
        <v>178</v>
      </c>
      <c r="D42" s="309">
        <v>50</v>
      </c>
      <c r="E42" s="47">
        <f>F42+G42</f>
        <v>1860</v>
      </c>
      <c r="F42" s="47">
        <f>I42+L42</f>
        <v>850</v>
      </c>
      <c r="G42" s="158">
        <f>J42+M42</f>
        <v>1010</v>
      </c>
      <c r="H42" s="166">
        <f>SUM(I42:J42)</f>
        <v>1217</v>
      </c>
      <c r="I42" s="111">
        <v>683</v>
      </c>
      <c r="J42" s="171">
        <v>534</v>
      </c>
      <c r="K42" s="181">
        <f>L42+M42</f>
        <v>643</v>
      </c>
      <c r="L42" s="102">
        <f>O42+AA42+X42</f>
        <v>167</v>
      </c>
      <c r="M42" s="112">
        <f>P42+AB42+Y42</f>
        <v>476</v>
      </c>
      <c r="N42" s="113">
        <f>O42+P42</f>
        <v>552</v>
      </c>
      <c r="O42" s="111">
        <f>R42+U42</f>
        <v>128</v>
      </c>
      <c r="P42" s="114">
        <f>S42+V42</f>
        <v>424</v>
      </c>
      <c r="Q42" s="111">
        <f>SUM(R42:S42)</f>
        <v>132</v>
      </c>
      <c r="R42" s="111">
        <v>34</v>
      </c>
      <c r="S42" s="111">
        <v>98</v>
      </c>
      <c r="T42" s="102">
        <f>SUM(U42:V42)</f>
        <v>420</v>
      </c>
      <c r="U42" s="111">
        <v>94</v>
      </c>
      <c r="V42" s="206">
        <v>326</v>
      </c>
      <c r="W42" s="101">
        <f>SUM(X42:Y42)</f>
        <v>23</v>
      </c>
      <c r="X42" s="47">
        <v>8</v>
      </c>
      <c r="Y42" s="263">
        <v>15</v>
      </c>
      <c r="Z42" s="101">
        <f>SUM(AA42:AB42)</f>
        <v>68</v>
      </c>
      <c r="AA42" s="47">
        <v>31</v>
      </c>
      <c r="AB42" s="263">
        <v>37</v>
      </c>
      <c r="AC42" s="151"/>
    </row>
    <row r="43" spans="2:29" ht="12.9" customHeight="1" x14ac:dyDescent="0.2">
      <c r="B43" s="1853"/>
      <c r="C43" s="1862"/>
      <c r="D43" s="432"/>
      <c r="E43" s="1763"/>
      <c r="F43" s="1205">
        <f>ROUND(F42/E42,3)</f>
        <v>0.45700000000000002</v>
      </c>
      <c r="G43" s="1206">
        <f>ROUND(G42/E42,3)</f>
        <v>0.54300000000000004</v>
      </c>
      <c r="H43" s="1207">
        <f>ROUND(H42/E42,3)</f>
        <v>0.65400000000000003</v>
      </c>
      <c r="I43" s="1208">
        <f>ROUND(I42/E42,3)</f>
        <v>0.36699999999999999</v>
      </c>
      <c r="J43" s="1209">
        <f>ROUND(J42/E42,3)</f>
        <v>0.28699999999999998</v>
      </c>
      <c r="K43" s="1230">
        <f>ROUND(K42/E42,3)</f>
        <v>0.34599999999999997</v>
      </c>
      <c r="L43" s="1208">
        <f>ROUND(L42/E42,3)</f>
        <v>0.09</v>
      </c>
      <c r="M43" s="1210">
        <f>ROUND(M42/E42,3)</f>
        <v>0.25600000000000001</v>
      </c>
      <c r="N43" s="1211">
        <f>ROUND(N42/E42,3)</f>
        <v>0.29699999999999999</v>
      </c>
      <c r="O43" s="1208">
        <f>ROUND(O42/E42,3)</f>
        <v>6.9000000000000006E-2</v>
      </c>
      <c r="P43" s="1247">
        <f>ROUND(P42/E42,3)</f>
        <v>0.22800000000000001</v>
      </c>
      <c r="Q43" s="1208">
        <f>ROUND(Q42/E42,3)</f>
        <v>7.0999999999999994E-2</v>
      </c>
      <c r="R43" s="1208">
        <f>ROUND(R42/E42,3)</f>
        <v>1.7999999999999999E-2</v>
      </c>
      <c r="S43" s="1208">
        <f>ROUND(S42/E42,3)</f>
        <v>5.2999999999999999E-2</v>
      </c>
      <c r="T43" s="1208">
        <f>ROUND(T42/E42,3)</f>
        <v>0.22600000000000001</v>
      </c>
      <c r="U43" s="1208">
        <f>ROUND(U42/E42,3)</f>
        <v>5.0999999999999997E-2</v>
      </c>
      <c r="V43" s="1212">
        <f>ROUND(V42/E42,3)</f>
        <v>0.17499999999999999</v>
      </c>
      <c r="W43" s="1211">
        <f>ROUND(W42/E42,3)</f>
        <v>1.2E-2</v>
      </c>
      <c r="X43" s="1205">
        <f>ROUND(X42/E42,3)</f>
        <v>4.0000000000000001E-3</v>
      </c>
      <c r="Y43" s="1231">
        <f>ROUND(Y42/E42,3)</f>
        <v>8.0000000000000002E-3</v>
      </c>
      <c r="Z43" s="1211">
        <f>ROUND(Z42/H42,3)</f>
        <v>5.6000000000000001E-2</v>
      </c>
      <c r="AA43" s="1205">
        <f>ROUND(AA42/H42,3)</f>
        <v>2.5000000000000001E-2</v>
      </c>
      <c r="AB43" s="1231">
        <f>ROUND(AB42/H42,3)</f>
        <v>0.03</v>
      </c>
      <c r="AC43" s="152"/>
    </row>
    <row r="44" spans="2:29" ht="12.9" customHeight="1" x14ac:dyDescent="0.2">
      <c r="B44" s="1853"/>
      <c r="C44" s="1862"/>
      <c r="D44" s="438"/>
      <c r="E44" s="1764"/>
      <c r="F44" s="1234">
        <f>ROUND(F42/F42,3)</f>
        <v>1</v>
      </c>
      <c r="G44" s="1235">
        <f>ROUND(G42/G42,3)</f>
        <v>1</v>
      </c>
      <c r="H44" s="1236"/>
      <c r="I44" s="1237">
        <f>ROUND(I42/F42,3)</f>
        <v>0.80400000000000005</v>
      </c>
      <c r="J44" s="1238">
        <f>ROUND(J42/G42,3)</f>
        <v>0.52900000000000003</v>
      </c>
      <c r="K44" s="1239"/>
      <c r="L44" s="1237">
        <f>ROUND(L42/F42,3)</f>
        <v>0.19600000000000001</v>
      </c>
      <c r="M44" s="1240">
        <f>ROUND(M42/G42,3)</f>
        <v>0.47099999999999997</v>
      </c>
      <c r="N44" s="1241"/>
      <c r="O44" s="1237">
        <f>ROUND(O42/F42,3)</f>
        <v>0.151</v>
      </c>
      <c r="P44" s="1249">
        <f>ROUND(P42/G42,3)</f>
        <v>0.42</v>
      </c>
      <c r="Q44" s="1243"/>
      <c r="R44" s="1237">
        <f>ROUND(R42/F42,3)</f>
        <v>0.04</v>
      </c>
      <c r="S44" s="1237">
        <f>ROUND(S42/G42,3)</f>
        <v>9.7000000000000003E-2</v>
      </c>
      <c r="T44" s="1243"/>
      <c r="U44" s="1237">
        <f>ROUND(U42/F42,3)</f>
        <v>0.111</v>
      </c>
      <c r="V44" s="1244">
        <f>ROUND(V42/G42,3)</f>
        <v>0.32300000000000001</v>
      </c>
      <c r="W44" s="1241"/>
      <c r="X44" s="1234">
        <f>ROUND(X42/F42,3)</f>
        <v>8.9999999999999993E-3</v>
      </c>
      <c r="Y44" s="1245">
        <f>ROUND(Y42/G42,3)</f>
        <v>1.4999999999999999E-2</v>
      </c>
      <c r="Z44" s="1241"/>
      <c r="AA44" s="1234">
        <f>ROUND(AA42/I42,3)</f>
        <v>4.4999999999999998E-2</v>
      </c>
      <c r="AB44" s="1245">
        <f>ROUND(AB42/J42,3)</f>
        <v>6.9000000000000006E-2</v>
      </c>
      <c r="AC44" s="152"/>
    </row>
    <row r="45" spans="2:29" ht="12.9" customHeight="1" x14ac:dyDescent="0.2">
      <c r="B45" s="1853"/>
      <c r="C45" s="1862" t="s">
        <v>179</v>
      </c>
      <c r="D45" s="309">
        <v>40</v>
      </c>
      <c r="E45" s="46">
        <f>F45+G45</f>
        <v>2984</v>
      </c>
      <c r="F45" s="46">
        <f>I45+L45</f>
        <v>1478</v>
      </c>
      <c r="G45" s="156">
        <f>J45+M45</f>
        <v>1506</v>
      </c>
      <c r="H45" s="166">
        <f>SUM(I45:J45)</f>
        <v>1768</v>
      </c>
      <c r="I45" s="102">
        <v>976</v>
      </c>
      <c r="J45" s="167">
        <v>792</v>
      </c>
      <c r="K45" s="176">
        <f>L45+M45</f>
        <v>1216</v>
      </c>
      <c r="L45" s="102">
        <f>O45+AA45+X45</f>
        <v>502</v>
      </c>
      <c r="M45" s="112">
        <f>P45+AB45+Y45</f>
        <v>714</v>
      </c>
      <c r="N45" s="101">
        <f>O45+P45</f>
        <v>976</v>
      </c>
      <c r="O45" s="102">
        <f>R45+U45</f>
        <v>345</v>
      </c>
      <c r="P45" s="103">
        <f>S45+V45</f>
        <v>631</v>
      </c>
      <c r="Q45" s="111">
        <f>SUM(R45:S45)</f>
        <v>282</v>
      </c>
      <c r="R45" s="102">
        <v>136</v>
      </c>
      <c r="S45" s="102">
        <v>146</v>
      </c>
      <c r="T45" s="102">
        <f>SUM(U45:V45)</f>
        <v>694</v>
      </c>
      <c r="U45" s="102">
        <v>209</v>
      </c>
      <c r="V45" s="204">
        <v>485</v>
      </c>
      <c r="W45" s="101">
        <f>SUM(X45:Y45)</f>
        <v>73</v>
      </c>
      <c r="X45" s="46">
        <v>37</v>
      </c>
      <c r="Y45" s="259">
        <v>36</v>
      </c>
      <c r="Z45" s="101">
        <f>SUM(AA45:AB45)</f>
        <v>167</v>
      </c>
      <c r="AA45" s="46">
        <v>120</v>
      </c>
      <c r="AB45" s="259">
        <v>47</v>
      </c>
      <c r="AC45" s="151"/>
    </row>
    <row r="46" spans="2:29" ht="12.9" customHeight="1" x14ac:dyDescent="0.2">
      <c r="B46" s="1853"/>
      <c r="C46" s="1862"/>
      <c r="D46" s="432"/>
      <c r="E46" s="1763"/>
      <c r="F46" s="1205">
        <f>ROUND(F45/E45,3)</f>
        <v>0.495</v>
      </c>
      <c r="G46" s="1206">
        <f>ROUND(G45/E45,3)</f>
        <v>0.505</v>
      </c>
      <c r="H46" s="1207">
        <f>ROUND(H45/E45,3)</f>
        <v>0.59199999999999997</v>
      </c>
      <c r="I46" s="1208">
        <f>ROUND(I45/E45,3)</f>
        <v>0.32700000000000001</v>
      </c>
      <c r="J46" s="1209">
        <f>ROUND(J45/E45,3)</f>
        <v>0.26500000000000001</v>
      </c>
      <c r="K46" s="1230">
        <f>ROUND(K45/E45,3)</f>
        <v>0.40799999999999997</v>
      </c>
      <c r="L46" s="1208">
        <f>ROUND(L45/E45,3)</f>
        <v>0.16800000000000001</v>
      </c>
      <c r="M46" s="1210">
        <f>ROUND(M45/E45,3)</f>
        <v>0.23899999999999999</v>
      </c>
      <c r="N46" s="1211">
        <f>ROUND(N45/E45,3)</f>
        <v>0.32700000000000001</v>
      </c>
      <c r="O46" s="1208">
        <f>ROUND(O45/E45,3)</f>
        <v>0.11600000000000001</v>
      </c>
      <c r="P46" s="1247">
        <f>ROUND(P45/E45,3)</f>
        <v>0.21099999999999999</v>
      </c>
      <c r="Q46" s="1208">
        <f>ROUND(Q45/E45,3)</f>
        <v>9.5000000000000001E-2</v>
      </c>
      <c r="R46" s="1208">
        <f>ROUND(R45/E45,3)</f>
        <v>4.5999999999999999E-2</v>
      </c>
      <c r="S46" s="1208">
        <f>ROUND(S45/E45,3)</f>
        <v>4.9000000000000002E-2</v>
      </c>
      <c r="T46" s="1208">
        <f>ROUND(T45/E45,3)</f>
        <v>0.23300000000000001</v>
      </c>
      <c r="U46" s="1208">
        <f>ROUND(U45/E45,3)</f>
        <v>7.0000000000000007E-2</v>
      </c>
      <c r="V46" s="1212">
        <f>ROUND(V45/E45,3)</f>
        <v>0.16300000000000001</v>
      </c>
      <c r="W46" s="1211">
        <f>ROUND(W45/E45,3)</f>
        <v>2.4E-2</v>
      </c>
      <c r="X46" s="1205">
        <f>ROUND(X45/E45,3)</f>
        <v>1.2E-2</v>
      </c>
      <c r="Y46" s="1231">
        <f>ROUND(Y45/E45,3)</f>
        <v>1.2E-2</v>
      </c>
      <c r="Z46" s="1211">
        <f>ROUND(Z45/H45,3)</f>
        <v>9.4E-2</v>
      </c>
      <c r="AA46" s="1205">
        <f>ROUND(AA45/H45,3)</f>
        <v>6.8000000000000005E-2</v>
      </c>
      <c r="AB46" s="1231">
        <f>ROUND(AB45/H45,3)</f>
        <v>2.7E-2</v>
      </c>
      <c r="AC46" s="152"/>
    </row>
    <row r="47" spans="2:29" ht="12.9" customHeight="1" x14ac:dyDescent="0.2">
      <c r="B47" s="1853"/>
      <c r="C47" s="1862"/>
      <c r="D47" s="438"/>
      <c r="E47" s="1764"/>
      <c r="F47" s="1234">
        <f>ROUND(F45/F45,3)</f>
        <v>1</v>
      </c>
      <c r="G47" s="1235">
        <f>ROUND(G45/G45,3)</f>
        <v>1</v>
      </c>
      <c r="H47" s="1236"/>
      <c r="I47" s="1237">
        <f>ROUND(I45/F45,3)</f>
        <v>0.66</v>
      </c>
      <c r="J47" s="1238">
        <f>ROUND(J45/G45,3)</f>
        <v>0.52600000000000002</v>
      </c>
      <c r="K47" s="1239"/>
      <c r="L47" s="1237">
        <f>ROUND(L45/F45,3)</f>
        <v>0.34</v>
      </c>
      <c r="M47" s="1240">
        <f>ROUND(M45/G45,3)</f>
        <v>0.47399999999999998</v>
      </c>
      <c r="N47" s="1241"/>
      <c r="O47" s="1237">
        <f>ROUND(O45/F45,3)</f>
        <v>0.23300000000000001</v>
      </c>
      <c r="P47" s="1249">
        <f>ROUND(P45/G45,3)</f>
        <v>0.41899999999999998</v>
      </c>
      <c r="Q47" s="1243"/>
      <c r="R47" s="1237">
        <f>ROUND(R45/F45,3)</f>
        <v>9.1999999999999998E-2</v>
      </c>
      <c r="S47" s="1237">
        <f>ROUND(S45/G45,3)</f>
        <v>9.7000000000000003E-2</v>
      </c>
      <c r="T47" s="1243"/>
      <c r="U47" s="1237">
        <f>ROUND(U45/F45,3)</f>
        <v>0.14099999999999999</v>
      </c>
      <c r="V47" s="1244">
        <f>ROUND(V45/G45,3)</f>
        <v>0.32200000000000001</v>
      </c>
      <c r="W47" s="1241"/>
      <c r="X47" s="1234">
        <f>ROUND(X45/F45,3)</f>
        <v>2.5000000000000001E-2</v>
      </c>
      <c r="Y47" s="1245">
        <f>ROUND(Y45/G45,3)</f>
        <v>2.4E-2</v>
      </c>
      <c r="Z47" s="1241"/>
      <c r="AA47" s="1234">
        <f>ROUND(AA45/I45,3)</f>
        <v>0.123</v>
      </c>
      <c r="AB47" s="1245">
        <f>ROUND(AB45/J45,3)</f>
        <v>5.8999999999999997E-2</v>
      </c>
      <c r="AC47" s="152"/>
    </row>
    <row r="48" spans="2:29" ht="12.9" customHeight="1" x14ac:dyDescent="0.2">
      <c r="B48" s="1853"/>
      <c r="C48" s="1862" t="s">
        <v>180</v>
      </c>
      <c r="D48" s="309">
        <v>27</v>
      </c>
      <c r="E48" s="46">
        <f>F48+G48</f>
        <v>4256</v>
      </c>
      <c r="F48" s="46">
        <f>I48+L48</f>
        <v>2353</v>
      </c>
      <c r="G48" s="156">
        <f>J48+M48</f>
        <v>1903</v>
      </c>
      <c r="H48" s="166">
        <f>SUM(I48:J48)</f>
        <v>2690</v>
      </c>
      <c r="I48" s="102">
        <v>1554</v>
      </c>
      <c r="J48" s="167">
        <v>1136</v>
      </c>
      <c r="K48" s="176">
        <f>L48+M48</f>
        <v>1566</v>
      </c>
      <c r="L48" s="102">
        <f>O48+AA48+X48</f>
        <v>799</v>
      </c>
      <c r="M48" s="112">
        <f>P48+AB48+Y48</f>
        <v>767</v>
      </c>
      <c r="N48" s="101">
        <f>O48+P48</f>
        <v>780</v>
      </c>
      <c r="O48" s="102">
        <f>R48+U48</f>
        <v>248</v>
      </c>
      <c r="P48" s="103">
        <f>S48+V48</f>
        <v>532</v>
      </c>
      <c r="Q48" s="111">
        <f>SUM(R48:S48)</f>
        <v>115</v>
      </c>
      <c r="R48" s="102">
        <v>37</v>
      </c>
      <c r="S48" s="102">
        <v>78</v>
      </c>
      <c r="T48" s="102">
        <f>SUM(U48:V48)</f>
        <v>665</v>
      </c>
      <c r="U48" s="102">
        <v>211</v>
      </c>
      <c r="V48" s="204">
        <v>454</v>
      </c>
      <c r="W48" s="101">
        <f>SUM(X48:Y48)</f>
        <v>428</v>
      </c>
      <c r="X48" s="46">
        <v>356</v>
      </c>
      <c r="Y48" s="259">
        <v>72</v>
      </c>
      <c r="Z48" s="101">
        <f>SUM(AA48:AB48)</f>
        <v>358</v>
      </c>
      <c r="AA48" s="46">
        <v>195</v>
      </c>
      <c r="AB48" s="259">
        <v>163</v>
      </c>
      <c r="AC48" s="151"/>
    </row>
    <row r="49" spans="2:29" ht="12.9" customHeight="1" x14ac:dyDescent="0.2">
      <c r="B49" s="1853"/>
      <c r="C49" s="1863"/>
      <c r="D49" s="432"/>
      <c r="E49" s="1763"/>
      <c r="F49" s="1205">
        <f>ROUND(F48/E48,3)</f>
        <v>0.55300000000000005</v>
      </c>
      <c r="G49" s="1206">
        <f>ROUND(G48/E48,3)</f>
        <v>0.44700000000000001</v>
      </c>
      <c r="H49" s="1207">
        <f>ROUND(H48/E48,3)</f>
        <v>0.63200000000000001</v>
      </c>
      <c r="I49" s="1208">
        <f>ROUND(I48/E48,3)</f>
        <v>0.36499999999999999</v>
      </c>
      <c r="J49" s="1209">
        <f>ROUND(J48/E48,3)</f>
        <v>0.26700000000000002</v>
      </c>
      <c r="K49" s="1230">
        <f>ROUND(K48/E48,3)</f>
        <v>0.36799999999999999</v>
      </c>
      <c r="L49" s="1208">
        <f>ROUND(L48/E48,3)</f>
        <v>0.188</v>
      </c>
      <c r="M49" s="1210">
        <f>ROUND(M48/E48,3)</f>
        <v>0.18</v>
      </c>
      <c r="N49" s="1211">
        <f>ROUND(N48/E48,3)</f>
        <v>0.183</v>
      </c>
      <c r="O49" s="1208">
        <f>ROUND(O48/E48,3)</f>
        <v>5.8000000000000003E-2</v>
      </c>
      <c r="P49" s="1247">
        <f>ROUND(P48/E48,3)</f>
        <v>0.125</v>
      </c>
      <c r="Q49" s="1208">
        <f>ROUND(Q48/E48,3)</f>
        <v>2.7E-2</v>
      </c>
      <c r="R49" s="1208">
        <f>ROUND(R48/E48,3)</f>
        <v>8.9999999999999993E-3</v>
      </c>
      <c r="S49" s="1208">
        <f>ROUND(S48/E48,3)</f>
        <v>1.7999999999999999E-2</v>
      </c>
      <c r="T49" s="1208">
        <f>ROUND(T48/E48,3)</f>
        <v>0.156</v>
      </c>
      <c r="U49" s="1208">
        <f>ROUND(U48/E48,3)</f>
        <v>0.05</v>
      </c>
      <c r="V49" s="1212">
        <f>ROUND(V48/E48,3)</f>
        <v>0.107</v>
      </c>
      <c r="W49" s="1211">
        <f>ROUND(W48/E48,3)</f>
        <v>0.10100000000000001</v>
      </c>
      <c r="X49" s="1205">
        <f>ROUND(X48/E48,3)</f>
        <v>8.4000000000000005E-2</v>
      </c>
      <c r="Y49" s="1231">
        <f>ROUND(Y48/E48,3)</f>
        <v>1.7000000000000001E-2</v>
      </c>
      <c r="Z49" s="1211">
        <f>ROUND(Z48/H48,3)</f>
        <v>0.13300000000000001</v>
      </c>
      <c r="AA49" s="1205">
        <f>ROUND(AA48/H48,3)</f>
        <v>7.1999999999999995E-2</v>
      </c>
      <c r="AB49" s="1231">
        <f>ROUND(AB48/H48,3)</f>
        <v>6.0999999999999999E-2</v>
      </c>
      <c r="AC49" s="152"/>
    </row>
    <row r="50" spans="2:29" ht="12.9" customHeight="1" x14ac:dyDescent="0.2">
      <c r="B50" s="1853"/>
      <c r="C50" s="1863"/>
      <c r="D50" s="438"/>
      <c r="E50" s="1764"/>
      <c r="F50" s="1234">
        <f>ROUND(F48/F48,3)</f>
        <v>1</v>
      </c>
      <c r="G50" s="1235">
        <f>ROUND(G48/G48,3)</f>
        <v>1</v>
      </c>
      <c r="H50" s="1236"/>
      <c r="I50" s="1237">
        <f>ROUND(I48/F48,3)</f>
        <v>0.66</v>
      </c>
      <c r="J50" s="1238">
        <f>ROUND(J48/G48,3)</f>
        <v>0.59699999999999998</v>
      </c>
      <c r="K50" s="1239"/>
      <c r="L50" s="1237">
        <f>ROUND(L48/F48,3)</f>
        <v>0.34</v>
      </c>
      <c r="M50" s="1240">
        <f>ROUND(M48/G48,3)</f>
        <v>0.40300000000000002</v>
      </c>
      <c r="N50" s="1241"/>
      <c r="O50" s="1237">
        <f>ROUND(O48/F48,3)</f>
        <v>0.105</v>
      </c>
      <c r="P50" s="1249">
        <f>ROUND(P48/G48,3)</f>
        <v>0.28000000000000003</v>
      </c>
      <c r="Q50" s="1243"/>
      <c r="R50" s="1237">
        <f>ROUND(R48/F48,3)</f>
        <v>1.6E-2</v>
      </c>
      <c r="S50" s="1237">
        <f>ROUND(S48/G48,3)</f>
        <v>4.1000000000000002E-2</v>
      </c>
      <c r="T50" s="1243"/>
      <c r="U50" s="1237">
        <f>ROUND(U48/F48,3)</f>
        <v>0.09</v>
      </c>
      <c r="V50" s="1244">
        <f>ROUND(V48/G48,3)</f>
        <v>0.23899999999999999</v>
      </c>
      <c r="W50" s="1241"/>
      <c r="X50" s="1234">
        <f>ROUND(X48/F48,3)</f>
        <v>0.151</v>
      </c>
      <c r="Y50" s="1245">
        <f>ROUND(Y48/G48,3)</f>
        <v>3.7999999999999999E-2</v>
      </c>
      <c r="Z50" s="1241"/>
      <c r="AA50" s="1234">
        <f>ROUND(AA48/I48,3)</f>
        <v>0.125</v>
      </c>
      <c r="AB50" s="1245">
        <f>ROUND(AB48/J48,3)</f>
        <v>0.14299999999999999</v>
      </c>
      <c r="AC50" s="152"/>
    </row>
    <row r="51" spans="2:29" ht="12.9" customHeight="1" x14ac:dyDescent="0.2">
      <c r="B51" s="1853"/>
      <c r="C51" s="1862" t="s">
        <v>181</v>
      </c>
      <c r="D51" s="309">
        <v>40</v>
      </c>
      <c r="E51" s="47">
        <f>F51+G51</f>
        <v>30719</v>
      </c>
      <c r="F51" s="46">
        <f>I51+L51</f>
        <v>18492</v>
      </c>
      <c r="G51" s="156">
        <f>J51+M51</f>
        <v>12227</v>
      </c>
      <c r="H51" s="166">
        <f>SUM(I51:J51)</f>
        <v>23985</v>
      </c>
      <c r="I51" s="111">
        <v>15259</v>
      </c>
      <c r="J51" s="171">
        <v>8726</v>
      </c>
      <c r="K51" s="181">
        <f>L51+M51</f>
        <v>6734</v>
      </c>
      <c r="L51" s="102">
        <f>O51+AA51+X51</f>
        <v>3233</v>
      </c>
      <c r="M51" s="112">
        <f>P51+AB51+Y51</f>
        <v>3501</v>
      </c>
      <c r="N51" s="113">
        <f>O51+P51</f>
        <v>3177</v>
      </c>
      <c r="O51" s="111">
        <f>R51+U51</f>
        <v>1032</v>
      </c>
      <c r="P51" s="114">
        <f>S51+V51</f>
        <v>2145</v>
      </c>
      <c r="Q51" s="111">
        <f>SUM(R51:S51)</f>
        <v>1278</v>
      </c>
      <c r="R51" s="111">
        <v>625</v>
      </c>
      <c r="S51" s="111">
        <v>653</v>
      </c>
      <c r="T51" s="102">
        <f>SUM(U51:V51)</f>
        <v>1899</v>
      </c>
      <c r="U51" s="111">
        <v>407</v>
      </c>
      <c r="V51" s="206">
        <v>1492</v>
      </c>
      <c r="W51" s="101">
        <f>SUM(X51:Y51)</f>
        <v>1823</v>
      </c>
      <c r="X51" s="47">
        <v>1099</v>
      </c>
      <c r="Y51" s="263">
        <v>724</v>
      </c>
      <c r="Z51" s="101">
        <f>SUM(AA51:AB51)</f>
        <v>1734</v>
      </c>
      <c r="AA51" s="47">
        <v>1102</v>
      </c>
      <c r="AB51" s="263">
        <v>632</v>
      </c>
      <c r="AC51" s="151"/>
    </row>
    <row r="52" spans="2:29" ht="12.9" customHeight="1" x14ac:dyDescent="0.2">
      <c r="B52" s="1853"/>
      <c r="C52" s="1863"/>
      <c r="D52" s="432"/>
      <c r="E52" s="1763"/>
      <c r="F52" s="1205">
        <f>ROUND(F51/E51,3)</f>
        <v>0.60199999999999998</v>
      </c>
      <c r="G52" s="1206">
        <f>ROUND(G51/E51,3)</f>
        <v>0.39800000000000002</v>
      </c>
      <c r="H52" s="1207">
        <f>ROUND(H51/E51,3)</f>
        <v>0.78100000000000003</v>
      </c>
      <c r="I52" s="1208">
        <f>ROUND(I51/E51,3)</f>
        <v>0.497</v>
      </c>
      <c r="J52" s="1209">
        <f>ROUND(J51/E51,3)</f>
        <v>0.28399999999999997</v>
      </c>
      <c r="K52" s="1230">
        <f>ROUND(K51/E51,3)</f>
        <v>0.219</v>
      </c>
      <c r="L52" s="1208">
        <f>ROUND(L51/E51,3)</f>
        <v>0.105</v>
      </c>
      <c r="M52" s="1210">
        <f>ROUND(M51/E51,3)</f>
        <v>0.114</v>
      </c>
      <c r="N52" s="1211">
        <f>ROUND(N51/E51,3)</f>
        <v>0.10299999999999999</v>
      </c>
      <c r="O52" s="1208">
        <f>ROUND(O51/E51,3)</f>
        <v>3.4000000000000002E-2</v>
      </c>
      <c r="P52" s="1247">
        <f>ROUND(P51/E51,3)</f>
        <v>7.0000000000000007E-2</v>
      </c>
      <c r="Q52" s="1208">
        <f>ROUND(Q51/E51,3)</f>
        <v>4.2000000000000003E-2</v>
      </c>
      <c r="R52" s="1208">
        <f>ROUND(R51/E51,3)</f>
        <v>0.02</v>
      </c>
      <c r="S52" s="1208">
        <f>ROUND(S51/E51,3)</f>
        <v>2.1000000000000001E-2</v>
      </c>
      <c r="T52" s="1208">
        <f>ROUND(T51/E51,3)</f>
        <v>6.2E-2</v>
      </c>
      <c r="U52" s="1208">
        <f>ROUND(U51/E51,3)</f>
        <v>1.2999999999999999E-2</v>
      </c>
      <c r="V52" s="1212">
        <f>ROUND(V51/E51,3)</f>
        <v>4.9000000000000002E-2</v>
      </c>
      <c r="W52" s="1211">
        <f>ROUND(W51/E51,3)</f>
        <v>5.8999999999999997E-2</v>
      </c>
      <c r="X52" s="1205">
        <f>ROUND(X51/E51,3)</f>
        <v>3.5999999999999997E-2</v>
      </c>
      <c r="Y52" s="1231">
        <f>ROUND(Y51/E51,3)</f>
        <v>2.4E-2</v>
      </c>
      <c r="Z52" s="1211">
        <f>ROUND(Z51/H51,3)</f>
        <v>7.1999999999999995E-2</v>
      </c>
      <c r="AA52" s="1205">
        <f>ROUND(AA51/H51,3)</f>
        <v>4.5999999999999999E-2</v>
      </c>
      <c r="AB52" s="1231">
        <f>ROUND(AB51/H51,3)</f>
        <v>2.5999999999999999E-2</v>
      </c>
      <c r="AC52" s="152"/>
    </row>
    <row r="53" spans="2:29" ht="12.9" customHeight="1" thickBot="1" x14ac:dyDescent="0.25">
      <c r="B53" s="1853"/>
      <c r="C53" s="1864"/>
      <c r="D53" s="439"/>
      <c r="E53" s="1765"/>
      <c r="F53" s="1256">
        <f>ROUND(F51/F51,3)</f>
        <v>1</v>
      </c>
      <c r="G53" s="1257">
        <f>ROUND(G51/G51,3)</f>
        <v>1</v>
      </c>
      <c r="H53" s="1252"/>
      <c r="I53" s="1253">
        <f>ROUND(I51/F51,3)</f>
        <v>0.82499999999999996</v>
      </c>
      <c r="J53" s="1258">
        <f>ROUND(J51/G51,3)</f>
        <v>0.71399999999999997</v>
      </c>
      <c r="K53" s="1259"/>
      <c r="L53" s="1253">
        <f>ROUND(L51/F51,3)</f>
        <v>0.17499999999999999</v>
      </c>
      <c r="M53" s="1260">
        <f>ROUND(M51/G51,3)</f>
        <v>0.28599999999999998</v>
      </c>
      <c r="N53" s="1261"/>
      <c r="O53" s="1253">
        <f>ROUND(O51/F51,3)</f>
        <v>5.6000000000000001E-2</v>
      </c>
      <c r="P53" s="1262">
        <f>ROUND(P51/G51,3)</f>
        <v>0.17499999999999999</v>
      </c>
      <c r="Q53" s="1254"/>
      <c r="R53" s="1253">
        <f>ROUND(R51/F51,3)</f>
        <v>3.4000000000000002E-2</v>
      </c>
      <c r="S53" s="1253">
        <f>ROUND(S51/G51,3)</f>
        <v>5.2999999999999999E-2</v>
      </c>
      <c r="T53" s="1254"/>
      <c r="U53" s="1253">
        <f>ROUND(U51/F51,3)</f>
        <v>2.1999999999999999E-2</v>
      </c>
      <c r="V53" s="1263">
        <f>ROUND(V51/G51,3)</f>
        <v>0.122</v>
      </c>
      <c r="W53" s="1261"/>
      <c r="X53" s="1256">
        <f>ROUND(X51/F51,3)</f>
        <v>5.8999999999999997E-2</v>
      </c>
      <c r="Y53" s="1264">
        <f>ROUND(Y51/G51,3)</f>
        <v>5.8999999999999997E-2</v>
      </c>
      <c r="Z53" s="1261"/>
      <c r="AA53" s="1256">
        <f>ROUND(AA51/I51,3)</f>
        <v>7.1999999999999995E-2</v>
      </c>
      <c r="AB53" s="1264">
        <f>ROUND(AB51/J51,3)</f>
        <v>7.1999999999999995E-2</v>
      </c>
      <c r="AC53" s="152"/>
    </row>
    <row r="54" spans="2:29" ht="12.9" customHeight="1" thickTop="1" x14ac:dyDescent="0.2">
      <c r="B54" s="1853"/>
      <c r="C54" s="43" t="s">
        <v>182</v>
      </c>
      <c r="D54" s="148">
        <f t="shared" ref="D54:AB54" si="1">D39+D42+D45+D48</f>
        <v>298</v>
      </c>
      <c r="E54" s="47">
        <f t="shared" si="1"/>
        <v>12133</v>
      </c>
      <c r="F54" s="47">
        <f t="shared" si="1"/>
        <v>6263</v>
      </c>
      <c r="G54" s="158">
        <f t="shared" si="1"/>
        <v>5870</v>
      </c>
      <c r="H54" s="170">
        <f t="shared" si="1"/>
        <v>7692</v>
      </c>
      <c r="I54" s="111">
        <f t="shared" si="1"/>
        <v>4451</v>
      </c>
      <c r="J54" s="171">
        <f t="shared" si="1"/>
        <v>3241</v>
      </c>
      <c r="K54" s="181">
        <f t="shared" si="1"/>
        <v>4441</v>
      </c>
      <c r="L54" s="111">
        <f t="shared" si="1"/>
        <v>1812</v>
      </c>
      <c r="M54" s="112">
        <f t="shared" si="1"/>
        <v>2629</v>
      </c>
      <c r="N54" s="113">
        <f t="shared" si="1"/>
        <v>3144</v>
      </c>
      <c r="O54" s="111">
        <f t="shared" si="1"/>
        <v>956</v>
      </c>
      <c r="P54" s="114">
        <f t="shared" si="1"/>
        <v>2188</v>
      </c>
      <c r="Q54" s="111">
        <f t="shared" si="1"/>
        <v>660</v>
      </c>
      <c r="R54" s="111">
        <f t="shared" si="1"/>
        <v>247</v>
      </c>
      <c r="S54" s="111">
        <f t="shared" si="1"/>
        <v>413</v>
      </c>
      <c r="T54" s="111">
        <f t="shared" si="1"/>
        <v>2484</v>
      </c>
      <c r="U54" s="111">
        <f t="shared" si="1"/>
        <v>709</v>
      </c>
      <c r="V54" s="206">
        <f t="shared" si="1"/>
        <v>1775</v>
      </c>
      <c r="W54" s="113">
        <f t="shared" si="1"/>
        <v>546</v>
      </c>
      <c r="X54" s="47">
        <f t="shared" si="1"/>
        <v>412</v>
      </c>
      <c r="Y54" s="263">
        <f t="shared" si="1"/>
        <v>134</v>
      </c>
      <c r="Z54" s="113">
        <f t="shared" si="1"/>
        <v>751</v>
      </c>
      <c r="AA54" s="47">
        <f t="shared" si="1"/>
        <v>444</v>
      </c>
      <c r="AB54" s="263">
        <f t="shared" si="1"/>
        <v>307</v>
      </c>
      <c r="AC54" s="152"/>
    </row>
    <row r="55" spans="2:29" ht="12.9" customHeight="1" x14ac:dyDescent="0.2">
      <c r="B55" s="1853"/>
      <c r="C55" s="1745" t="s">
        <v>183</v>
      </c>
      <c r="D55" s="432"/>
      <c r="E55" s="1760"/>
      <c r="F55" s="348">
        <f>ROUND(F54/E54,3)</f>
        <v>0.51600000000000001</v>
      </c>
      <c r="G55" s="349">
        <f>ROUND(G54/E54,3)</f>
        <v>0.48399999999999999</v>
      </c>
      <c r="H55" s="350">
        <f>ROUND(H54/E54,3)</f>
        <v>0.63400000000000001</v>
      </c>
      <c r="I55" s="351">
        <f>ROUND(I54/E54,3)</f>
        <v>0.36699999999999999</v>
      </c>
      <c r="J55" s="352">
        <f>ROUND(J54/E54,3)</f>
        <v>0.26700000000000002</v>
      </c>
      <c r="K55" s="372">
        <f>ROUND(K54/E54,3)</f>
        <v>0.36599999999999999</v>
      </c>
      <c r="L55" s="351">
        <f>ROUND(L54/E54,3)</f>
        <v>0.14899999999999999</v>
      </c>
      <c r="M55" s="353">
        <f>ROUND(M54/E54,3)</f>
        <v>0.217</v>
      </c>
      <c r="N55" s="354">
        <f>ROUND(N54/E54,3)</f>
        <v>0.25900000000000001</v>
      </c>
      <c r="O55" s="351">
        <f>ROUND(O54/E54,3)</f>
        <v>7.9000000000000001E-2</v>
      </c>
      <c r="P55" s="373">
        <f>ROUND(P54/E54,3)</f>
        <v>0.18</v>
      </c>
      <c r="Q55" s="351">
        <f>ROUND(Q54/E54,3)</f>
        <v>5.3999999999999999E-2</v>
      </c>
      <c r="R55" s="351">
        <f>ROUND(R54/E54,3)</f>
        <v>0.02</v>
      </c>
      <c r="S55" s="351">
        <f>ROUND(S54/E54,3)</f>
        <v>3.4000000000000002E-2</v>
      </c>
      <c r="T55" s="351">
        <f>ROUND(T54/E54,3)</f>
        <v>0.20499999999999999</v>
      </c>
      <c r="U55" s="351">
        <f>ROUND(U54/E54,3)</f>
        <v>5.8000000000000003E-2</v>
      </c>
      <c r="V55" s="355">
        <f>ROUND(V54/E54,3)</f>
        <v>0.14599999999999999</v>
      </c>
      <c r="W55" s="354">
        <f>ROUND(W54/E54,3)</f>
        <v>4.4999999999999998E-2</v>
      </c>
      <c r="X55" s="348">
        <f>ROUND(X54/E54,3)</f>
        <v>3.4000000000000002E-2</v>
      </c>
      <c r="Y55" s="374">
        <f>ROUND(Y54/E54,3)</f>
        <v>1.0999999999999999E-2</v>
      </c>
      <c r="Z55" s="354">
        <f>ROUND(Z54/H54,3)</f>
        <v>9.8000000000000004E-2</v>
      </c>
      <c r="AA55" s="348">
        <f>ROUND(AA54/H54,3)</f>
        <v>5.8000000000000003E-2</v>
      </c>
      <c r="AB55" s="374">
        <f>ROUND(AB54/H54,3)</f>
        <v>0.04</v>
      </c>
      <c r="AC55" s="152"/>
    </row>
    <row r="56" spans="2:29" ht="12.9" customHeight="1" x14ac:dyDescent="0.2">
      <c r="B56" s="1853"/>
      <c r="C56" s="1744"/>
      <c r="D56" s="438"/>
      <c r="E56" s="1761"/>
      <c r="F56" s="376">
        <f>ROUND(F54/F54,3)</f>
        <v>1</v>
      </c>
      <c r="G56" s="377">
        <f>ROUND(G54/G54,3)</f>
        <v>1</v>
      </c>
      <c r="H56" s="378"/>
      <c r="I56" s="379">
        <f>ROUND(I54/F54,3)</f>
        <v>0.71099999999999997</v>
      </c>
      <c r="J56" s="380">
        <f>ROUND(J54/G54,3)</f>
        <v>0.55200000000000005</v>
      </c>
      <c r="K56" s="381"/>
      <c r="L56" s="379">
        <f>ROUND(L54/F54,3)</f>
        <v>0.28899999999999998</v>
      </c>
      <c r="M56" s="382">
        <f>ROUND(M54/G54,3)</f>
        <v>0.44800000000000001</v>
      </c>
      <c r="N56" s="383"/>
      <c r="O56" s="379">
        <f>ROUND(O54/F54,3)</f>
        <v>0.153</v>
      </c>
      <c r="P56" s="384">
        <f>ROUND(P54/G54,3)</f>
        <v>0.373</v>
      </c>
      <c r="Q56" s="385"/>
      <c r="R56" s="379">
        <f>ROUND(R54/F54,3)</f>
        <v>3.9E-2</v>
      </c>
      <c r="S56" s="379">
        <f>ROUND(S54/G54,3)</f>
        <v>7.0000000000000007E-2</v>
      </c>
      <c r="T56" s="385"/>
      <c r="U56" s="379">
        <f>ROUND(U54/F54,3)</f>
        <v>0.113</v>
      </c>
      <c r="V56" s="386">
        <f>ROUND(V54/G54,3)</f>
        <v>0.30199999999999999</v>
      </c>
      <c r="W56" s="383"/>
      <c r="X56" s="376">
        <f>ROUND(X54/F54,3)</f>
        <v>6.6000000000000003E-2</v>
      </c>
      <c r="Y56" s="387">
        <f>ROUND(Y54/G54,3)</f>
        <v>2.3E-2</v>
      </c>
      <c r="Z56" s="383"/>
      <c r="AA56" s="376">
        <f>ROUND(AA54/I54,3)</f>
        <v>0.1</v>
      </c>
      <c r="AB56" s="387">
        <f>ROUND(AB54/J54,3)</f>
        <v>9.5000000000000001E-2</v>
      </c>
      <c r="AC56" s="152"/>
    </row>
    <row r="57" spans="2:29" ht="12.9" customHeight="1" x14ac:dyDescent="0.2">
      <c r="B57" s="1853"/>
      <c r="C57" s="5" t="s">
        <v>182</v>
      </c>
      <c r="D57" s="148">
        <f t="shared" ref="D57:AB57" si="2">D42+D45+D48+D51</f>
        <v>157</v>
      </c>
      <c r="E57" s="46">
        <f t="shared" si="2"/>
        <v>39819</v>
      </c>
      <c r="F57" s="46">
        <f t="shared" si="2"/>
        <v>23173</v>
      </c>
      <c r="G57" s="156">
        <f t="shared" si="2"/>
        <v>16646</v>
      </c>
      <c r="H57" s="170">
        <f t="shared" si="2"/>
        <v>29660</v>
      </c>
      <c r="I57" s="111">
        <f t="shared" si="2"/>
        <v>18472</v>
      </c>
      <c r="J57" s="171">
        <f t="shared" si="2"/>
        <v>11188</v>
      </c>
      <c r="K57" s="181">
        <f t="shared" si="2"/>
        <v>10159</v>
      </c>
      <c r="L57" s="111">
        <f t="shared" si="2"/>
        <v>4701</v>
      </c>
      <c r="M57" s="112">
        <f t="shared" si="2"/>
        <v>5458</v>
      </c>
      <c r="N57" s="113">
        <f t="shared" si="2"/>
        <v>5485</v>
      </c>
      <c r="O57" s="111">
        <f t="shared" si="2"/>
        <v>1753</v>
      </c>
      <c r="P57" s="114">
        <f t="shared" si="2"/>
        <v>3732</v>
      </c>
      <c r="Q57" s="111">
        <f t="shared" si="2"/>
        <v>1807</v>
      </c>
      <c r="R57" s="111">
        <f t="shared" si="2"/>
        <v>832</v>
      </c>
      <c r="S57" s="111">
        <f t="shared" si="2"/>
        <v>975</v>
      </c>
      <c r="T57" s="111">
        <f t="shared" si="2"/>
        <v>3678</v>
      </c>
      <c r="U57" s="111">
        <f t="shared" si="2"/>
        <v>921</v>
      </c>
      <c r="V57" s="206">
        <f t="shared" si="2"/>
        <v>2757</v>
      </c>
      <c r="W57" s="113">
        <f t="shared" si="2"/>
        <v>2347</v>
      </c>
      <c r="X57" s="47">
        <f t="shared" si="2"/>
        <v>1500</v>
      </c>
      <c r="Y57" s="263">
        <f t="shared" si="2"/>
        <v>847</v>
      </c>
      <c r="Z57" s="113">
        <f t="shared" si="2"/>
        <v>2327</v>
      </c>
      <c r="AA57" s="47">
        <f t="shared" si="2"/>
        <v>1448</v>
      </c>
      <c r="AB57" s="263">
        <f t="shared" si="2"/>
        <v>879</v>
      </c>
      <c r="AC57" s="152"/>
    </row>
    <row r="58" spans="2:29" ht="12.9" customHeight="1" x14ac:dyDescent="0.2">
      <c r="B58" s="1853"/>
      <c r="C58" s="1745" t="s">
        <v>184</v>
      </c>
      <c r="D58" s="432"/>
      <c r="E58" s="1760"/>
      <c r="F58" s="348">
        <f>ROUND(F57/E57,3)</f>
        <v>0.58199999999999996</v>
      </c>
      <c r="G58" s="349">
        <f>ROUND(G57/E57,3)</f>
        <v>0.41799999999999998</v>
      </c>
      <c r="H58" s="350">
        <f>ROUND(H57/E57,3)</f>
        <v>0.745</v>
      </c>
      <c r="I58" s="351">
        <f>ROUND(I57/E57,3)</f>
        <v>0.46400000000000002</v>
      </c>
      <c r="J58" s="352">
        <f>ROUND(J57/E57,3)</f>
        <v>0.28100000000000003</v>
      </c>
      <c r="K58" s="372">
        <f>ROUND(K57/E57,3)</f>
        <v>0.255</v>
      </c>
      <c r="L58" s="351">
        <f>ROUND(L57/E57,3)</f>
        <v>0.11799999999999999</v>
      </c>
      <c r="M58" s="353">
        <f>ROUND(M57/E57,3)</f>
        <v>0.13700000000000001</v>
      </c>
      <c r="N58" s="354">
        <f>ROUND(N57/E57,3)</f>
        <v>0.13800000000000001</v>
      </c>
      <c r="O58" s="351">
        <f>ROUND(O57/E57,3)</f>
        <v>4.3999999999999997E-2</v>
      </c>
      <c r="P58" s="373">
        <f>ROUND(P57/E57,3)</f>
        <v>9.4E-2</v>
      </c>
      <c r="Q58" s="351">
        <f>ROUND(Q57/E57,3)</f>
        <v>4.4999999999999998E-2</v>
      </c>
      <c r="R58" s="351">
        <f>ROUND(R57/E57,3)</f>
        <v>2.1000000000000001E-2</v>
      </c>
      <c r="S58" s="351">
        <f>ROUND(S57/E57,3)</f>
        <v>2.4E-2</v>
      </c>
      <c r="T58" s="351">
        <f>ROUND(T57/E57,3)</f>
        <v>9.1999999999999998E-2</v>
      </c>
      <c r="U58" s="351">
        <f>ROUND(U57/E57,3)</f>
        <v>2.3E-2</v>
      </c>
      <c r="V58" s="355">
        <f>ROUND(V57/E57,3)</f>
        <v>6.9000000000000006E-2</v>
      </c>
      <c r="W58" s="354">
        <f>ROUND(W57/E57,3)</f>
        <v>5.8999999999999997E-2</v>
      </c>
      <c r="X58" s="348">
        <f>ROUND(X57/E57,3)</f>
        <v>3.7999999999999999E-2</v>
      </c>
      <c r="Y58" s="374">
        <f>ROUND(Y57/E57,3)</f>
        <v>2.1000000000000001E-2</v>
      </c>
      <c r="Z58" s="354">
        <f>ROUND(Z57/H57,3)</f>
        <v>7.8E-2</v>
      </c>
      <c r="AA58" s="348">
        <f>ROUND(AA57/H57,3)</f>
        <v>4.9000000000000002E-2</v>
      </c>
      <c r="AB58" s="374">
        <f>ROUND(AB57/H57,3)</f>
        <v>0.03</v>
      </c>
      <c r="AC58" s="152"/>
    </row>
    <row r="59" spans="2:29" ht="12.9" customHeight="1" thickBot="1" x14ac:dyDescent="0.25">
      <c r="B59" s="1859"/>
      <c r="C59" s="1744"/>
      <c r="D59" s="1759"/>
      <c r="E59" s="1758"/>
      <c r="F59" s="1747">
        <f>ROUND(F57/F57,3)</f>
        <v>1</v>
      </c>
      <c r="G59" s="1757">
        <f>ROUND(G57/G57,3)</f>
        <v>1</v>
      </c>
      <c r="H59" s="1756"/>
      <c r="I59" s="1750">
        <f>ROUND(I57/F57,3)</f>
        <v>0.79700000000000004</v>
      </c>
      <c r="J59" s="1755">
        <f>ROUND(J57/G57,3)</f>
        <v>0.67200000000000004</v>
      </c>
      <c r="K59" s="1754"/>
      <c r="L59" s="1750">
        <f>ROUND(L57/F57,3)</f>
        <v>0.20300000000000001</v>
      </c>
      <c r="M59" s="1753">
        <f>ROUND(M57/G57,3)</f>
        <v>0.32800000000000001</v>
      </c>
      <c r="N59" s="1748"/>
      <c r="O59" s="1750">
        <f>ROUND(O57/F57,3)</f>
        <v>7.5999999999999998E-2</v>
      </c>
      <c r="P59" s="1752">
        <f>ROUND(P57/G57,3)</f>
        <v>0.224</v>
      </c>
      <c r="Q59" s="1751"/>
      <c r="R59" s="1750">
        <f>ROUND(R57/F57,3)</f>
        <v>3.5999999999999997E-2</v>
      </c>
      <c r="S59" s="1750">
        <f>ROUND(S57/G57,3)</f>
        <v>5.8999999999999997E-2</v>
      </c>
      <c r="T59" s="1751"/>
      <c r="U59" s="1750">
        <f>ROUND(U57/F57,3)</f>
        <v>0.04</v>
      </c>
      <c r="V59" s="1749">
        <f>ROUND(V57/G57,3)</f>
        <v>0.16600000000000001</v>
      </c>
      <c r="W59" s="1748"/>
      <c r="X59" s="1747">
        <f>ROUND(X57/F57,3)</f>
        <v>6.5000000000000002E-2</v>
      </c>
      <c r="Y59" s="1746">
        <f>ROUND(Y57/G57,3)</f>
        <v>5.0999999999999997E-2</v>
      </c>
      <c r="Z59" s="1748"/>
      <c r="AA59" s="1747">
        <f>ROUND(AA57/I57,3)</f>
        <v>7.8E-2</v>
      </c>
      <c r="AB59" s="1746">
        <f>ROUND(AB57/J57,3)</f>
        <v>7.9000000000000001E-2</v>
      </c>
      <c r="AC59" s="152"/>
    </row>
    <row r="60" spans="2:29" ht="15" customHeight="1" x14ac:dyDescent="0.2">
      <c r="E60" s="32"/>
      <c r="F60" s="32"/>
      <c r="G60" s="32"/>
      <c r="H60" s="115"/>
      <c r="I60" s="115"/>
      <c r="J60" s="115"/>
      <c r="K60" s="115"/>
      <c r="L60" s="115"/>
      <c r="M60" s="115"/>
      <c r="N60" s="115"/>
      <c r="O60" s="115"/>
      <c r="P60" s="115"/>
      <c r="Q60" s="115"/>
      <c r="R60" s="115"/>
      <c r="S60" s="115"/>
      <c r="T60" s="115"/>
      <c r="U60" s="115"/>
      <c r="V60" s="115"/>
      <c r="W60" s="115"/>
      <c r="X60" s="32"/>
      <c r="Y60" s="32"/>
      <c r="Z60" s="115"/>
      <c r="AA60" s="32"/>
      <c r="AB60" s="32"/>
      <c r="AC60" s="32"/>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c r="AB61" s="7"/>
    </row>
    <row r="62" spans="2:29" s="44" customFormat="1" x14ac:dyDescent="0.2">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row>
    <row r="63" spans="2:29" s="44" customFormat="1" x14ac:dyDescent="0.2">
      <c r="E63" s="319"/>
      <c r="H63" s="321"/>
      <c r="I63" s="321"/>
      <c r="J63" s="321"/>
      <c r="K63" s="321"/>
      <c r="L63" s="321"/>
      <c r="M63" s="321"/>
      <c r="N63" s="320"/>
      <c r="O63" s="321"/>
      <c r="P63" s="321"/>
      <c r="Q63" s="321"/>
      <c r="R63" s="320"/>
      <c r="S63" s="320"/>
      <c r="T63" s="320"/>
      <c r="U63" s="321"/>
      <c r="V63" s="321"/>
      <c r="W63" s="320"/>
      <c r="Z63" s="320"/>
    </row>
    <row r="64" spans="2:29" s="44" customFormat="1" x14ac:dyDescent="0.2">
      <c r="E64" s="319"/>
      <c r="H64" s="321"/>
      <c r="I64" s="321"/>
      <c r="J64" s="321"/>
      <c r="K64" s="321"/>
      <c r="L64" s="321"/>
      <c r="M64" s="321"/>
      <c r="N64" s="320"/>
      <c r="O64" s="321"/>
      <c r="P64" s="321"/>
      <c r="Q64" s="321"/>
      <c r="R64" s="320"/>
      <c r="S64" s="320"/>
      <c r="T64" s="320"/>
      <c r="U64" s="321"/>
      <c r="V64" s="321"/>
      <c r="W64" s="320"/>
      <c r="Z64" s="320"/>
    </row>
    <row r="65" spans="2:28" s="44" customFormat="1" x14ac:dyDescent="0.2">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row>
    <row r="66" spans="2:28" s="44" customFormat="1" x14ac:dyDescent="0.2">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row>
    <row r="68" spans="2:28" s="322" customFormat="1" x14ac:dyDescent="0.2">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c r="AA68" s="336"/>
      <c r="AB68" s="336"/>
    </row>
    <row r="69" spans="2:28" s="322" customFormat="1" x14ac:dyDescent="0.2">
      <c r="B69" s="336"/>
      <c r="C69" s="336"/>
      <c r="D69" s="336"/>
      <c r="E69" s="337"/>
      <c r="F69" s="336"/>
      <c r="G69" s="336"/>
      <c r="H69" s="336"/>
      <c r="I69" s="336"/>
      <c r="J69" s="336"/>
      <c r="K69" s="336"/>
      <c r="L69" s="336"/>
      <c r="M69" s="336"/>
      <c r="N69" s="336"/>
      <c r="O69" s="336"/>
      <c r="P69" s="336"/>
      <c r="Q69" s="336"/>
      <c r="R69" s="336"/>
      <c r="S69" s="336"/>
      <c r="T69" s="336"/>
      <c r="U69" s="336"/>
      <c r="V69" s="336"/>
      <c r="W69" s="336"/>
      <c r="X69" s="336"/>
      <c r="Y69" s="336"/>
      <c r="Z69" s="336"/>
      <c r="AA69" s="336"/>
      <c r="AB69" s="336"/>
    </row>
    <row r="70" spans="2:28" s="322" customFormat="1" x14ac:dyDescent="0.2">
      <c r="B70" s="336"/>
      <c r="C70" s="336"/>
      <c r="D70" s="336"/>
      <c r="E70" s="337"/>
      <c r="F70" s="336"/>
      <c r="G70" s="336"/>
      <c r="H70" s="337"/>
      <c r="I70" s="336"/>
      <c r="J70" s="336"/>
      <c r="K70" s="337"/>
      <c r="L70" s="336"/>
      <c r="M70" s="336"/>
      <c r="N70" s="337"/>
      <c r="O70" s="336"/>
      <c r="P70" s="336"/>
      <c r="Q70" s="337"/>
      <c r="R70" s="336"/>
      <c r="S70" s="336"/>
      <c r="T70" s="337"/>
      <c r="U70" s="336"/>
      <c r="V70" s="336"/>
      <c r="W70" s="337"/>
      <c r="X70" s="336"/>
      <c r="Y70" s="336"/>
      <c r="Z70" s="337"/>
      <c r="AA70" s="336"/>
      <c r="AB70" s="336"/>
    </row>
    <row r="71" spans="2:28" x14ac:dyDescent="0.2">
      <c r="B71" s="336"/>
      <c r="C71" s="336"/>
      <c r="D71" s="336"/>
      <c r="E71" s="337"/>
      <c r="F71" s="336"/>
      <c r="G71" s="336"/>
      <c r="H71" s="339"/>
      <c r="I71" s="339"/>
      <c r="J71" s="339"/>
      <c r="K71" s="339"/>
      <c r="L71" s="339"/>
      <c r="M71" s="339"/>
      <c r="N71" s="340"/>
      <c r="O71" s="339"/>
      <c r="P71" s="339"/>
      <c r="Q71" s="339"/>
      <c r="R71" s="340"/>
      <c r="S71" s="340"/>
      <c r="T71" s="340"/>
      <c r="U71" s="339"/>
      <c r="V71" s="339"/>
      <c r="W71" s="340"/>
      <c r="X71" s="336"/>
      <c r="Y71" s="336"/>
      <c r="Z71" s="340"/>
      <c r="AA71" s="336"/>
      <c r="AB71" s="336"/>
    </row>
    <row r="72" spans="2:28" x14ac:dyDescent="0.2">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row>
    <row r="73" spans="2:28" x14ac:dyDescent="0.2">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row>
    <row r="335" spans="32:60" ht="20.399999999999999" x14ac:dyDescent="0.2">
      <c r="AF335" s="1" ph="1"/>
      <c r="AI335" s="1" ph="1"/>
      <c r="AO335" s="1" ph="1"/>
      <c r="AR335" s="1" ph="1"/>
      <c r="AV335" s="1" ph="1"/>
      <c r="AY335" s="1" ph="1"/>
      <c r="BA335" s="1" ph="1"/>
      <c r="BD335" s="1" ph="1"/>
      <c r="BE335" s="1" ph="1"/>
      <c r="BH335" s="1" ph="1"/>
    </row>
    <row r="346" spans="32:60" ht="20.399999999999999" x14ac:dyDescent="0.2">
      <c r="AF346" s="1" ph="1"/>
      <c r="AI346" s="1" ph="1"/>
      <c r="AO346" s="1" ph="1"/>
      <c r="AR346" s="1" ph="1"/>
      <c r="AV346" s="1" ph="1"/>
      <c r="AY346" s="1" ph="1"/>
      <c r="BA346" s="1" ph="1"/>
      <c r="BD346" s="1" ph="1"/>
      <c r="BE346" s="1" ph="1"/>
      <c r="BH346" s="1" ph="1"/>
    </row>
    <row r="360" spans="32:60" ht="20.399999999999999" x14ac:dyDescent="0.2">
      <c r="AF360" s="1" ph="1"/>
      <c r="AI360" s="1" ph="1"/>
      <c r="AO360" s="1" ph="1"/>
      <c r="AR360" s="1" ph="1"/>
      <c r="AV360" s="1" ph="1"/>
      <c r="AY360" s="1" ph="1"/>
      <c r="BA360" s="1" ph="1"/>
      <c r="BD360" s="1" ph="1"/>
      <c r="BE360" s="1" ph="1"/>
      <c r="BH360" s="1" ph="1"/>
    </row>
    <row r="399" spans="32:60" ht="20.399999999999999" x14ac:dyDescent="0.2">
      <c r="AF399" s="1" ph="1"/>
      <c r="AI399" s="1" ph="1"/>
      <c r="AO399" s="1" ph="1"/>
      <c r="AR399" s="1" ph="1"/>
      <c r="AV399" s="1" ph="1"/>
      <c r="AY399" s="1" ph="1"/>
      <c r="BA399" s="1" ph="1"/>
      <c r="BD399" s="1" ph="1"/>
      <c r="BE399" s="1" ph="1"/>
      <c r="BH399" s="1" ph="1"/>
    </row>
    <row r="410" spans="32:60" ht="20.399999999999999" x14ac:dyDescent="0.2">
      <c r="AF410" s="1" ph="1"/>
      <c r="AI410" s="1" ph="1"/>
      <c r="AO410" s="1" ph="1"/>
      <c r="AR410" s="1" ph="1"/>
      <c r="AV410" s="1" ph="1"/>
      <c r="AY410" s="1" ph="1"/>
      <c r="BA410" s="1" ph="1"/>
      <c r="BD410" s="1" ph="1"/>
      <c r="BE410" s="1" ph="1"/>
      <c r="BH410" s="1" ph="1"/>
    </row>
    <row r="424" spans="32:60" ht="20.399999999999999" x14ac:dyDescent="0.2">
      <c r="AF424" s="1" ph="1"/>
      <c r="AI424" s="1" ph="1"/>
      <c r="AO424" s="1" ph="1"/>
      <c r="AR424" s="1" ph="1"/>
      <c r="AV424" s="1" ph="1"/>
      <c r="AY424" s="1" ph="1"/>
      <c r="BA424" s="1" ph="1"/>
      <c r="BD424" s="1" ph="1"/>
      <c r="BE424" s="1" ph="1"/>
      <c r="BH424" s="1" ph="1"/>
    </row>
    <row r="425" spans="32:60" ht="20.399999999999999" x14ac:dyDescent="0.2">
      <c r="AF425" s="1" ph="1"/>
      <c r="AI425" s="1" ph="1"/>
      <c r="AO425" s="1" ph="1"/>
      <c r="AR425" s="1" ph="1"/>
      <c r="AV425" s="1" ph="1"/>
      <c r="AY425" s="1" ph="1"/>
      <c r="BA425" s="1" ph="1"/>
      <c r="BD425" s="1" ph="1"/>
      <c r="BE425" s="1" ph="1"/>
      <c r="BH425" s="1" ph="1"/>
    </row>
    <row r="438" spans="32:60" ht="20.399999999999999" x14ac:dyDescent="0.2">
      <c r="AF438" s="1" ph="1"/>
      <c r="AI438" s="1" ph="1"/>
      <c r="AO438" s="1" ph="1"/>
      <c r="AR438" s="1" ph="1"/>
      <c r="AV438" s="1" ph="1"/>
      <c r="AY438" s="1" ph="1"/>
      <c r="BA438" s="1" ph="1"/>
      <c r="BD438" s="1" ph="1"/>
      <c r="BE438" s="1" ph="1"/>
      <c r="BH438" s="1" ph="1"/>
    </row>
    <row r="440" spans="32:60" ht="20.399999999999999" x14ac:dyDescent="0.2">
      <c r="AF440" s="1" ph="1"/>
      <c r="AI440" s="1" ph="1"/>
      <c r="AO440" s="1" ph="1"/>
      <c r="AR440" s="1" ph="1"/>
      <c r="AV440" s="1" ph="1"/>
      <c r="AY440" s="1" ph="1"/>
      <c r="BA440" s="1" ph="1"/>
      <c r="BD440" s="1" ph="1"/>
      <c r="BE440" s="1" ph="1"/>
      <c r="BH440" s="1" ph="1"/>
    </row>
    <row r="441" spans="32:60" ht="20.399999999999999" x14ac:dyDescent="0.2">
      <c r="AF441" s="1" ph="1"/>
      <c r="AI441" s="1" ph="1"/>
      <c r="AO441" s="1" ph="1"/>
      <c r="AR441" s="1" ph="1"/>
      <c r="AV441" s="1" ph="1"/>
      <c r="AY441" s="1" ph="1"/>
      <c r="BA441" s="1" ph="1"/>
      <c r="BD441" s="1" ph="1"/>
      <c r="BE441" s="1" ph="1"/>
      <c r="BH441" s="1" ph="1"/>
    </row>
    <row r="480" spans="32:60" ht="20.399999999999999" x14ac:dyDescent="0.2">
      <c r="AF480" s="1" ph="1"/>
      <c r="AI480" s="1" ph="1"/>
      <c r="AO480" s="1" ph="1"/>
      <c r="AR480" s="1" ph="1"/>
      <c r="AV480" s="1" ph="1"/>
      <c r="AY480" s="1" ph="1"/>
      <c r="BA480" s="1" ph="1"/>
      <c r="BD480" s="1" ph="1"/>
      <c r="BE480" s="1" ph="1"/>
      <c r="BH480" s="1" ph="1"/>
    </row>
    <row r="491" spans="32:60" ht="20.399999999999999" x14ac:dyDescent="0.2">
      <c r="AF491" s="1" ph="1"/>
      <c r="AI491" s="1" ph="1"/>
      <c r="AO491" s="1" ph="1"/>
      <c r="AR491" s="1" ph="1"/>
      <c r="AV491" s="1" ph="1"/>
      <c r="AY491" s="1" ph="1"/>
      <c r="BA491" s="1" ph="1"/>
      <c r="BD491" s="1" ph="1"/>
      <c r="BE491" s="1" ph="1"/>
      <c r="BH491" s="1" ph="1"/>
    </row>
    <row r="505" spans="32:60" ht="20.399999999999999" x14ac:dyDescent="0.2">
      <c r="AF505" s="1" ph="1"/>
      <c r="AI505" s="1" ph="1"/>
      <c r="AO505" s="1" ph="1"/>
      <c r="AR505" s="1" ph="1"/>
      <c r="AV505" s="1" ph="1"/>
      <c r="AY505" s="1" ph="1"/>
      <c r="BA505" s="1" ph="1"/>
      <c r="BD505" s="1" ph="1"/>
      <c r="BE505" s="1" ph="1"/>
      <c r="BH505" s="1" ph="1"/>
    </row>
    <row r="506" spans="32:60" ht="20.399999999999999" x14ac:dyDescent="0.2">
      <c r="AF506" s="1" ph="1"/>
      <c r="AI506" s="1" ph="1"/>
      <c r="AO506" s="1" ph="1"/>
      <c r="AR506" s="1" ph="1"/>
      <c r="AV506" s="1" ph="1"/>
      <c r="AY506" s="1" ph="1"/>
      <c r="BA506" s="1" ph="1"/>
      <c r="BD506" s="1" ph="1"/>
      <c r="BE506" s="1" ph="1"/>
      <c r="BH506" s="1" ph="1"/>
    </row>
    <row r="519" spans="32:60" ht="20.399999999999999" x14ac:dyDescent="0.2">
      <c r="AF519" s="1" ph="1"/>
      <c r="AI519" s="1" ph="1"/>
      <c r="AO519" s="1" ph="1"/>
      <c r="AR519" s="1" ph="1"/>
      <c r="AV519" s="1" ph="1"/>
      <c r="AY519" s="1" ph="1"/>
      <c r="BA519" s="1" ph="1"/>
      <c r="BD519" s="1" ph="1"/>
      <c r="BE519" s="1" ph="1"/>
      <c r="BH519" s="1" ph="1"/>
    </row>
    <row r="521" spans="32:60" ht="20.399999999999999" x14ac:dyDescent="0.2">
      <c r="AF521" s="1" ph="1"/>
      <c r="AI521" s="1" ph="1"/>
      <c r="AO521" s="1" ph="1"/>
      <c r="AR521" s="1" ph="1"/>
      <c r="AV521" s="1" ph="1"/>
      <c r="AY521" s="1" ph="1"/>
      <c r="BA521" s="1" ph="1"/>
      <c r="BD521" s="1" ph="1"/>
      <c r="BE521" s="1" ph="1"/>
      <c r="BH521" s="1" ph="1"/>
    </row>
    <row r="522" spans="32:60" ht="20.399999999999999" x14ac:dyDescent="0.2">
      <c r="AF522" s="1" ph="1"/>
      <c r="AI522" s="1" ph="1"/>
      <c r="AO522" s="1" ph="1"/>
      <c r="AR522" s="1" ph="1"/>
      <c r="AV522" s="1" ph="1"/>
      <c r="AY522" s="1" ph="1"/>
      <c r="BA522" s="1" ph="1"/>
      <c r="BD522" s="1" ph="1"/>
      <c r="BE522" s="1" ph="1"/>
      <c r="BH522" s="1" ph="1"/>
    </row>
    <row r="525" spans="32:60" ht="20.399999999999999" x14ac:dyDescent="0.2">
      <c r="AF525" s="1" ph="1"/>
      <c r="AI525" s="1" ph="1"/>
      <c r="AO525" s="1" ph="1"/>
      <c r="AR525" s="1" ph="1"/>
      <c r="AV525" s="1" ph="1"/>
      <c r="AY525" s="1" ph="1"/>
      <c r="BA525" s="1" ph="1"/>
      <c r="BD525" s="1" ph="1"/>
      <c r="BE525" s="1" ph="1"/>
      <c r="BH525"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29" spans="32:60" ht="20.399999999999999" x14ac:dyDescent="0.2">
      <c r="AF529" s="1" ph="1"/>
      <c r="AI529" s="1" ph="1"/>
      <c r="AO529" s="1" ph="1"/>
      <c r="AR529" s="1" ph="1"/>
      <c r="AV529" s="1" ph="1"/>
      <c r="AY529" s="1" ph="1"/>
      <c r="BA529" s="1" ph="1"/>
      <c r="BD529" s="1" ph="1"/>
      <c r="BE529" s="1" ph="1"/>
      <c r="BH529" s="1" ph="1"/>
    </row>
    <row r="530" spans="32:60" ht="20.399999999999999" x14ac:dyDescent="0.2">
      <c r="AF530" s="1" ph="1"/>
      <c r="AI530" s="1" ph="1"/>
      <c r="AO530" s="1" ph="1"/>
      <c r="AR530" s="1" ph="1"/>
      <c r="AV530" s="1" ph="1"/>
      <c r="AY530" s="1" ph="1"/>
      <c r="BA530" s="1" ph="1"/>
      <c r="BD530" s="1" ph="1"/>
      <c r="BE530" s="1" ph="1"/>
      <c r="BH530" s="1" ph="1"/>
    </row>
    <row r="532" spans="32:60" ht="20.399999999999999" x14ac:dyDescent="0.2">
      <c r="AF532" s="1" ph="1"/>
      <c r="AI532" s="1" ph="1"/>
      <c r="AO532" s="1" ph="1"/>
      <c r="AR532" s="1" ph="1"/>
      <c r="AV532" s="1" ph="1"/>
      <c r="AY532" s="1" ph="1"/>
      <c r="BA532" s="1" ph="1"/>
      <c r="BD532" s="1" ph="1"/>
      <c r="BE532" s="1" ph="1"/>
      <c r="BH532" s="1" ph="1"/>
    </row>
    <row r="533" spans="32:60" ht="20.399999999999999" x14ac:dyDescent="0.2">
      <c r="AF533" s="1" ph="1"/>
      <c r="AI533" s="1" ph="1"/>
      <c r="AO533" s="1" ph="1"/>
      <c r="AR533" s="1" ph="1"/>
      <c r="AV533" s="1" ph="1"/>
      <c r="AY533" s="1" ph="1"/>
      <c r="BA533" s="1" ph="1"/>
      <c r="BD533" s="1" ph="1"/>
      <c r="BE533" s="1" ph="1"/>
      <c r="BH533" s="1" ph="1"/>
    </row>
  </sheetData>
  <mergeCells count="41">
    <mergeCell ref="C48:C50"/>
    <mergeCell ref="C33:C35"/>
    <mergeCell ref="B36:B59"/>
    <mergeCell ref="C42:C44"/>
    <mergeCell ref="B18:B35"/>
    <mergeCell ref="C51:C53"/>
    <mergeCell ref="C24:C26"/>
    <mergeCell ref="C39:C41"/>
    <mergeCell ref="C45:C47"/>
    <mergeCell ref="C21:C23"/>
    <mergeCell ref="C36:C38"/>
    <mergeCell ref="C18:C20"/>
    <mergeCell ref="C30:C32"/>
    <mergeCell ref="C27:C29"/>
    <mergeCell ref="N11:N14"/>
    <mergeCell ref="I12:I14"/>
    <mergeCell ref="J12:J14"/>
    <mergeCell ref="V12:V14"/>
    <mergeCell ref="B15:C17"/>
    <mergeCell ref="M12:M14"/>
    <mergeCell ref="K11:K14"/>
    <mergeCell ref="B7:C14"/>
    <mergeCell ref="L12:L14"/>
    <mergeCell ref="E11:E14"/>
    <mergeCell ref="D7:D14"/>
    <mergeCell ref="H11:H14"/>
    <mergeCell ref="F12:F14"/>
    <mergeCell ref="G12:G14"/>
    <mergeCell ref="AB12:AB14"/>
    <mergeCell ref="O12:O14"/>
    <mergeCell ref="P12:P14"/>
    <mergeCell ref="R12:R14"/>
    <mergeCell ref="S12:S14"/>
    <mergeCell ref="Q11:Q14"/>
    <mergeCell ref="T11:T14"/>
    <mergeCell ref="U12:U14"/>
    <mergeCell ref="Z11:Z14"/>
    <mergeCell ref="AA12:AA14"/>
    <mergeCell ref="Y12:Y14"/>
    <mergeCell ref="W11:W14"/>
    <mergeCell ref="X12:X14"/>
  </mergeCells>
  <phoneticPr fontId="2"/>
  <pageMargins left="0.74" right="0.28000000000000003" top="0.77" bottom="0.59" header="0.45" footer="0.19685039370078741"/>
  <pageSetup paperSize="9" scale="63" firstPageNumber="1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00B0F0"/>
    <pageSetUpPr fitToPage="1"/>
  </sheetPr>
  <dimension ref="B2:AY70"/>
  <sheetViews>
    <sheetView view="pageBreakPreview" zoomScale="80" zoomScaleNormal="100" zoomScaleSheetLayoutView="8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9" width="5.6640625" style="1" customWidth="1"/>
    <col min="10" max="10" width="5.44140625" style="1" customWidth="1"/>
    <col min="11" max="19" width="5.6640625" style="1" customWidth="1"/>
    <col min="20" max="20" width="6.88671875" style="1" customWidth="1"/>
    <col min="21" max="44" width="5.6640625" style="1" customWidth="1"/>
    <col min="45" max="45" width="4.6640625" style="1" customWidth="1"/>
    <col min="46" max="46" width="7.6640625" style="1" customWidth="1"/>
    <col min="47" max="47" width="8.33203125" style="1" customWidth="1"/>
    <col min="48" max="48" width="7.6640625" style="1" customWidth="1"/>
    <col min="49" max="51" width="6.44140625" style="1" customWidth="1"/>
    <col min="52" max="52" width="4.6640625" style="1" customWidth="1"/>
    <col min="53" max="16384" width="9" style="1"/>
  </cols>
  <sheetData>
    <row r="2" spans="2:51" ht="14.4" x14ac:dyDescent="0.2">
      <c r="B2" s="26" t="s">
        <v>407</v>
      </c>
    </row>
    <row r="3" spans="2:51" ht="14.4" x14ac:dyDescent="0.2">
      <c r="B3" s="26"/>
      <c r="AL3" s="42" t="s">
        <v>383</v>
      </c>
    </row>
    <row r="4" spans="2:51" ht="14.4" x14ac:dyDescent="0.2">
      <c r="B4" s="26"/>
      <c r="AL4" s="42" t="s">
        <v>384</v>
      </c>
    </row>
    <row r="5" spans="2:51" ht="8.25" customHeight="1" x14ac:dyDescent="0.2">
      <c r="B5" s="26"/>
      <c r="AH5" s="48"/>
    </row>
    <row r="6" spans="2:51" ht="13.8" thickBot="1" x14ac:dyDescent="0.25">
      <c r="B6" s="1" t="s">
        <v>408</v>
      </c>
      <c r="AR6" s="2" t="s">
        <v>386</v>
      </c>
    </row>
    <row r="7" spans="2:51" ht="23.1" customHeight="1" thickBot="1" x14ac:dyDescent="0.25">
      <c r="B7" s="8"/>
      <c r="C7" s="4"/>
      <c r="D7" s="1940" t="s">
        <v>409</v>
      </c>
      <c r="E7" s="1856" t="s">
        <v>388</v>
      </c>
      <c r="F7" s="2206" t="s">
        <v>389</v>
      </c>
      <c r="G7" s="2207"/>
      <c r="H7" s="2207"/>
      <c r="I7" s="2207"/>
      <c r="J7" s="2207"/>
      <c r="K7" s="2207"/>
      <c r="L7" s="2207"/>
      <c r="M7" s="2207"/>
      <c r="N7" s="2207"/>
      <c r="O7" s="2207"/>
      <c r="P7" s="2207"/>
      <c r="Q7" s="2207"/>
      <c r="R7" s="2207"/>
      <c r="S7" s="13"/>
      <c r="T7" s="13"/>
      <c r="U7" s="13"/>
      <c r="V7" s="13"/>
      <c r="W7" s="13"/>
      <c r="X7" s="13"/>
      <c r="Y7" s="13"/>
      <c r="Z7" s="13"/>
      <c r="AA7" s="13"/>
      <c r="AB7" s="13"/>
      <c r="AC7" s="13"/>
      <c r="AD7" s="13"/>
      <c r="AE7" s="13"/>
      <c r="AF7" s="13"/>
      <c r="AG7" s="13"/>
      <c r="AH7" s="13"/>
      <c r="AI7" s="13"/>
      <c r="AJ7" s="13"/>
      <c r="AK7" s="13"/>
      <c r="AL7" s="13"/>
      <c r="AM7" s="13"/>
      <c r="AN7" s="13"/>
      <c r="AO7" s="13"/>
      <c r="AP7" s="13"/>
      <c r="AQ7" s="13"/>
      <c r="AR7" s="240"/>
    </row>
    <row r="8" spans="2:51" ht="23.1" customHeight="1" x14ac:dyDescent="0.2">
      <c r="B8" s="18"/>
      <c r="C8" s="11"/>
      <c r="D8" s="1900"/>
      <c r="E8" s="1857"/>
      <c r="F8" s="2208"/>
      <c r="G8" s="2209"/>
      <c r="H8" s="2209"/>
      <c r="I8" s="2209"/>
      <c r="J8" s="2209"/>
      <c r="K8" s="2209"/>
      <c r="L8" s="2209"/>
      <c r="M8" s="2209"/>
      <c r="N8" s="2209"/>
      <c r="O8" s="2209"/>
      <c r="P8" s="2209"/>
      <c r="Q8" s="2209"/>
      <c r="R8" s="2209"/>
      <c r="S8" s="2210" t="s">
        <v>390</v>
      </c>
      <c r="T8" s="2215"/>
      <c r="U8" s="2215"/>
      <c r="V8" s="2215"/>
      <c r="W8" s="2215"/>
      <c r="X8" s="2215"/>
      <c r="Y8" s="2215"/>
      <c r="Z8" s="2215"/>
      <c r="AA8" s="2215"/>
      <c r="AB8" s="2215"/>
      <c r="AC8" s="2215"/>
      <c r="AD8" s="2215"/>
      <c r="AE8" s="2216"/>
      <c r="AF8" s="2210" t="s">
        <v>391</v>
      </c>
      <c r="AG8" s="2215"/>
      <c r="AH8" s="2215"/>
      <c r="AI8" s="2215"/>
      <c r="AJ8" s="2215"/>
      <c r="AK8" s="2215"/>
      <c r="AL8" s="2215"/>
      <c r="AM8" s="2215"/>
      <c r="AN8" s="2215"/>
      <c r="AO8" s="2215"/>
      <c r="AP8" s="2215"/>
      <c r="AQ8" s="2215"/>
      <c r="AR8" s="2216"/>
    </row>
    <row r="9" spans="2:51" ht="23.1" customHeight="1" x14ac:dyDescent="0.2">
      <c r="B9" s="18"/>
      <c r="C9" s="11"/>
      <c r="D9" s="1900"/>
      <c r="E9" s="1857"/>
      <c r="F9" s="2213" t="s">
        <v>410</v>
      </c>
      <c r="G9" s="3"/>
      <c r="H9" s="3"/>
      <c r="I9" s="3"/>
      <c r="J9" s="3"/>
      <c r="K9" s="3"/>
      <c r="L9" s="3"/>
      <c r="M9" s="3"/>
      <c r="N9" s="3"/>
      <c r="O9" s="3"/>
      <c r="P9" s="3"/>
      <c r="Q9" s="3"/>
      <c r="R9" s="3"/>
      <c r="S9" s="2213" t="s">
        <v>410</v>
      </c>
      <c r="T9" s="3"/>
      <c r="U9" s="3"/>
      <c r="V9" s="3"/>
      <c r="W9" s="3"/>
      <c r="X9" s="3"/>
      <c r="Y9" s="3"/>
      <c r="Z9" s="3"/>
      <c r="AA9" s="3"/>
      <c r="AB9" s="3"/>
      <c r="AC9" s="3"/>
      <c r="AD9" s="3"/>
      <c r="AE9" s="241"/>
      <c r="AF9" s="2213" t="s">
        <v>410</v>
      </c>
      <c r="AG9" s="3"/>
      <c r="AH9" s="3"/>
      <c r="AI9" s="3"/>
      <c r="AJ9" s="3"/>
      <c r="AK9" s="3"/>
      <c r="AL9" s="3"/>
      <c r="AM9" s="3"/>
      <c r="AN9" s="3"/>
      <c r="AO9" s="3"/>
      <c r="AP9" s="3"/>
      <c r="AQ9" s="3"/>
      <c r="AR9" s="241"/>
    </row>
    <row r="10" spans="2:51" ht="42" customHeight="1" x14ac:dyDescent="0.2">
      <c r="B10" s="35"/>
      <c r="C10" s="36"/>
      <c r="D10" s="1901"/>
      <c r="E10" s="1960"/>
      <c r="F10" s="2214"/>
      <c r="G10" s="239" t="s">
        <v>393</v>
      </c>
      <c r="H10" s="239" t="s">
        <v>394</v>
      </c>
      <c r="I10" s="239" t="s">
        <v>395</v>
      </c>
      <c r="J10" s="239" t="s">
        <v>396</v>
      </c>
      <c r="K10" s="239" t="s">
        <v>397</v>
      </c>
      <c r="L10" s="239" t="s">
        <v>398</v>
      </c>
      <c r="M10" s="239" t="s">
        <v>399</v>
      </c>
      <c r="N10" s="239" t="s">
        <v>400</v>
      </c>
      <c r="O10" s="239" t="s">
        <v>401</v>
      </c>
      <c r="P10" s="239" t="s">
        <v>402</v>
      </c>
      <c r="Q10" s="91" t="s">
        <v>403</v>
      </c>
      <c r="R10" s="91" t="s">
        <v>404</v>
      </c>
      <c r="S10" s="2214"/>
      <c r="T10" s="239" t="s">
        <v>393</v>
      </c>
      <c r="U10" s="239" t="s">
        <v>394</v>
      </c>
      <c r="V10" s="239" t="s">
        <v>395</v>
      </c>
      <c r="W10" s="239" t="s">
        <v>396</v>
      </c>
      <c r="X10" s="239" t="s">
        <v>397</v>
      </c>
      <c r="Y10" s="239" t="s">
        <v>398</v>
      </c>
      <c r="Z10" s="239" t="s">
        <v>399</v>
      </c>
      <c r="AA10" s="239" t="s">
        <v>400</v>
      </c>
      <c r="AB10" s="239" t="s">
        <v>401</v>
      </c>
      <c r="AC10" s="239" t="s">
        <v>402</v>
      </c>
      <c r="AD10" s="91" t="s">
        <v>403</v>
      </c>
      <c r="AE10" s="91" t="s">
        <v>404</v>
      </c>
      <c r="AF10" s="2214"/>
      <c r="AG10" s="239" t="s">
        <v>393</v>
      </c>
      <c r="AH10" s="239" t="s">
        <v>394</v>
      </c>
      <c r="AI10" s="239" t="s">
        <v>395</v>
      </c>
      <c r="AJ10" s="239" t="s">
        <v>396</v>
      </c>
      <c r="AK10" s="239" t="s">
        <v>397</v>
      </c>
      <c r="AL10" s="239" t="s">
        <v>398</v>
      </c>
      <c r="AM10" s="239" t="s">
        <v>399</v>
      </c>
      <c r="AN10" s="239" t="s">
        <v>400</v>
      </c>
      <c r="AO10" s="239" t="s">
        <v>401</v>
      </c>
      <c r="AP10" s="239" t="s">
        <v>402</v>
      </c>
      <c r="AQ10" s="91" t="s">
        <v>403</v>
      </c>
      <c r="AR10" s="220" t="s">
        <v>404</v>
      </c>
      <c r="AW10" s="325"/>
    </row>
    <row r="11" spans="2:51" ht="27.9" customHeight="1" x14ac:dyDescent="0.2">
      <c r="B11" s="1953" t="s">
        <v>405</v>
      </c>
      <c r="C11" s="1978"/>
      <c r="D11" s="920">
        <f>D15+D17+D19+D21+D23+D13</f>
        <v>392</v>
      </c>
      <c r="E11" s="920">
        <f>E15+E17+E19+E21+E23+E13</f>
        <v>184</v>
      </c>
      <c r="F11" s="1005">
        <f>SUM(G11:R11)</f>
        <v>396</v>
      </c>
      <c r="G11" s="1006">
        <f>G13+G15+G17+G19+G21+G23</f>
        <v>21</v>
      </c>
      <c r="H11" s="1006">
        <f t="shared" ref="H11:R11" si="0">H13+H15+H17+H19+H21+H23</f>
        <v>53</v>
      </c>
      <c r="I11" s="1006">
        <f t="shared" si="0"/>
        <v>147</v>
      </c>
      <c r="J11" s="1006">
        <f t="shared" si="0"/>
        <v>111</v>
      </c>
      <c r="K11" s="1006">
        <f t="shared" si="0"/>
        <v>40</v>
      </c>
      <c r="L11" s="1006">
        <f>L13+L15+L17+L19+L21+L23</f>
        <v>6</v>
      </c>
      <c r="M11" s="1006">
        <f>M13+M15+M17+M19+M21+M23</f>
        <v>3</v>
      </c>
      <c r="N11" s="1006">
        <f>N13+N15+N17+N19+N21+N23</f>
        <v>9</v>
      </c>
      <c r="O11" s="1006">
        <f t="shared" si="0"/>
        <v>4</v>
      </c>
      <c r="P11" s="1006">
        <f t="shared" si="0"/>
        <v>2</v>
      </c>
      <c r="Q11" s="1006">
        <f>Q13+Q15+Q17+Q19+Q21+Q23</f>
        <v>0</v>
      </c>
      <c r="R11" s="1007">
        <f t="shared" si="0"/>
        <v>0</v>
      </c>
      <c r="S11" s="1393">
        <f>SUM(T11:AE11)</f>
        <v>391</v>
      </c>
      <c r="T11" s="1394">
        <f>T13+T15+T17+T19+T21+T23</f>
        <v>21</v>
      </c>
      <c r="U11" s="1394">
        <f t="shared" ref="U11:AE11" si="1">U13+U15+U17+U19+U21+U23</f>
        <v>53</v>
      </c>
      <c r="V11" s="1394">
        <f t="shared" si="1"/>
        <v>145</v>
      </c>
      <c r="W11" s="1394">
        <f t="shared" si="1"/>
        <v>110</v>
      </c>
      <c r="X11" s="1394">
        <f t="shared" si="1"/>
        <v>40</v>
      </c>
      <c r="Y11" s="1394">
        <f t="shared" si="1"/>
        <v>5</v>
      </c>
      <c r="Z11" s="1394">
        <f t="shared" si="1"/>
        <v>3</v>
      </c>
      <c r="AA11" s="1394">
        <f t="shared" si="1"/>
        <v>9</v>
      </c>
      <c r="AB11" s="1394">
        <f t="shared" si="1"/>
        <v>3</v>
      </c>
      <c r="AC11" s="1394">
        <f t="shared" si="1"/>
        <v>2</v>
      </c>
      <c r="AD11" s="1394">
        <f>AD13+AD15+AD17+AD19+AD21+AD23</f>
        <v>0</v>
      </c>
      <c r="AE11" s="1395">
        <f t="shared" si="1"/>
        <v>0</v>
      </c>
      <c r="AF11" s="1393">
        <f>SUM(AG11:AR11)</f>
        <v>5</v>
      </c>
      <c r="AG11" s="1394">
        <f>AG13+AG15+AG17+AG19+AG21+AG23</f>
        <v>0</v>
      </c>
      <c r="AH11" s="1394">
        <f t="shared" ref="AH11:AR11" si="2">AH13+AH15+AH17+AH19+AH21+AH23</f>
        <v>0</v>
      </c>
      <c r="AI11" s="1394">
        <f t="shared" si="2"/>
        <v>2</v>
      </c>
      <c r="AJ11" s="1394">
        <f t="shared" si="2"/>
        <v>1</v>
      </c>
      <c r="AK11" s="1394">
        <f t="shared" si="2"/>
        <v>0</v>
      </c>
      <c r="AL11" s="1394">
        <f t="shared" si="2"/>
        <v>1</v>
      </c>
      <c r="AM11" s="1394">
        <f t="shared" si="2"/>
        <v>0</v>
      </c>
      <c r="AN11" s="1394">
        <f t="shared" si="2"/>
        <v>0</v>
      </c>
      <c r="AO11" s="1394">
        <f t="shared" si="2"/>
        <v>1</v>
      </c>
      <c r="AP11" s="1394">
        <f t="shared" si="2"/>
        <v>0</v>
      </c>
      <c r="AQ11" s="1394">
        <f>AQ13+AQ15+AQ17+AQ19+AQ21+AQ23</f>
        <v>0</v>
      </c>
      <c r="AR11" s="1395">
        <f t="shared" si="2"/>
        <v>0</v>
      </c>
      <c r="AW11" s="332"/>
      <c r="AX11" s="332"/>
      <c r="AY11" s="332"/>
    </row>
    <row r="12" spans="2:51" ht="27.9" customHeight="1" thickBot="1" x14ac:dyDescent="0.25">
      <c r="B12" s="1957"/>
      <c r="C12" s="2023"/>
      <c r="D12" s="243"/>
      <c r="E12" s="288"/>
      <c r="F12" s="1008"/>
      <c r="G12" s="1009">
        <f>G11/F11</f>
        <v>5.3030303030303032E-2</v>
      </c>
      <c r="H12" s="1009">
        <f>H11/F11</f>
        <v>0.13383838383838384</v>
      </c>
      <c r="I12" s="1009">
        <f>I11/F11</f>
        <v>0.37121212121212122</v>
      </c>
      <c r="J12" s="1009">
        <f>J11/F11</f>
        <v>0.28030303030303028</v>
      </c>
      <c r="K12" s="1009">
        <f>K11/F11</f>
        <v>0.10101010101010101</v>
      </c>
      <c r="L12" s="1009">
        <f>L11/F11</f>
        <v>1.5151515151515152E-2</v>
      </c>
      <c r="M12" s="1009">
        <f>M11/F11</f>
        <v>7.575757575757576E-3</v>
      </c>
      <c r="N12" s="1009">
        <f>N11/F11</f>
        <v>2.2727272727272728E-2</v>
      </c>
      <c r="O12" s="1009">
        <f>O11/F11</f>
        <v>1.0101010101010102E-2</v>
      </c>
      <c r="P12" s="1009">
        <f>P11/F11</f>
        <v>5.0505050505050509E-3</v>
      </c>
      <c r="Q12" s="1010">
        <f>Q11/F11</f>
        <v>0</v>
      </c>
      <c r="R12" s="1010">
        <f>R11/F11</f>
        <v>0</v>
      </c>
      <c r="S12" s="1396"/>
      <c r="T12" s="1009">
        <f>T11/S11</f>
        <v>5.3708439897698211E-2</v>
      </c>
      <c r="U12" s="1009">
        <f>U11/S11</f>
        <v>0.13554987212276215</v>
      </c>
      <c r="V12" s="1009">
        <f>V11/S11</f>
        <v>0.37084398976982097</v>
      </c>
      <c r="W12" s="1009">
        <f>W11/S11</f>
        <v>0.2813299232736573</v>
      </c>
      <c r="X12" s="1009">
        <f>X11/S11</f>
        <v>0.10230179028132992</v>
      </c>
      <c r="Y12" s="1009">
        <f>Y11/S11</f>
        <v>1.278772378516624E-2</v>
      </c>
      <c r="Z12" s="1009">
        <f>Z11/S11</f>
        <v>7.6726342710997444E-3</v>
      </c>
      <c r="AA12" s="1009">
        <f>AA11/S11</f>
        <v>2.3017902813299233E-2</v>
      </c>
      <c r="AB12" s="1009">
        <f>AB11/S11</f>
        <v>7.6726342710997444E-3</v>
      </c>
      <c r="AC12" s="1009">
        <f>AC11/S11</f>
        <v>5.1150895140664966E-3</v>
      </c>
      <c r="AD12" s="1010">
        <f>AD11/S11</f>
        <v>0</v>
      </c>
      <c r="AE12" s="1011">
        <f>AE11/S11</f>
        <v>0</v>
      </c>
      <c r="AF12" s="1396"/>
      <c r="AG12" s="662">
        <f>IFERROR(AG11/$AF11,"-")</f>
        <v>0</v>
      </c>
      <c r="AH12" s="662">
        <f t="shared" ref="AH12:AR12" si="3">IFERROR(AH11/$AF11,"-")</f>
        <v>0</v>
      </c>
      <c r="AI12" s="662">
        <f t="shared" si="3"/>
        <v>0.4</v>
      </c>
      <c r="AJ12" s="662">
        <f t="shared" si="3"/>
        <v>0.2</v>
      </c>
      <c r="AK12" s="662">
        <f t="shared" si="3"/>
        <v>0</v>
      </c>
      <c r="AL12" s="662">
        <f>IFERROR(AL11/$AF11,"-")</f>
        <v>0.2</v>
      </c>
      <c r="AM12" s="662">
        <f t="shared" si="3"/>
        <v>0</v>
      </c>
      <c r="AN12" s="662">
        <f t="shared" si="3"/>
        <v>0</v>
      </c>
      <c r="AO12" s="662">
        <f t="shared" si="3"/>
        <v>0.2</v>
      </c>
      <c r="AP12" s="662">
        <f t="shared" si="3"/>
        <v>0</v>
      </c>
      <c r="AQ12" s="662">
        <f t="shared" si="3"/>
        <v>0</v>
      </c>
      <c r="AR12" s="664">
        <f t="shared" si="3"/>
        <v>0</v>
      </c>
      <c r="AT12" s="44"/>
      <c r="AU12" s="44"/>
      <c r="AV12" s="44"/>
      <c r="AW12" s="332"/>
      <c r="AX12" s="332"/>
      <c r="AY12" s="332"/>
    </row>
    <row r="13" spans="2:51" ht="27.9" customHeight="1" thickTop="1" x14ac:dyDescent="0.2">
      <c r="B13" s="1852" t="s">
        <v>411</v>
      </c>
      <c r="C13" s="2003" t="s">
        <v>169</v>
      </c>
      <c r="D13" s="961">
        <f>表1!M14</f>
        <v>54</v>
      </c>
      <c r="E13" s="509">
        <f>表1!O14</f>
        <v>6</v>
      </c>
      <c r="F13" s="1012">
        <f>SUM(G13:R13)</f>
        <v>15</v>
      </c>
      <c r="G13" s="1013">
        <f>T13+AG13</f>
        <v>1</v>
      </c>
      <c r="H13" s="1013">
        <f t="shared" ref="H13:P13" si="4">U13+AH13</f>
        <v>3</v>
      </c>
      <c r="I13" s="1013">
        <f t="shared" si="4"/>
        <v>3</v>
      </c>
      <c r="J13" s="1013">
        <f t="shared" si="4"/>
        <v>6</v>
      </c>
      <c r="K13" s="1013">
        <f t="shared" si="4"/>
        <v>0</v>
      </c>
      <c r="L13" s="1013">
        <f t="shared" si="4"/>
        <v>0</v>
      </c>
      <c r="M13" s="1013">
        <f t="shared" si="4"/>
        <v>1</v>
      </c>
      <c r="N13" s="1013">
        <f t="shared" si="4"/>
        <v>0</v>
      </c>
      <c r="O13" s="1013">
        <f t="shared" si="4"/>
        <v>1</v>
      </c>
      <c r="P13" s="1013">
        <f t="shared" si="4"/>
        <v>0</v>
      </c>
      <c r="Q13" s="1013">
        <f>AD13+AQ13</f>
        <v>0</v>
      </c>
      <c r="R13" s="1014">
        <f>AE13+AR13</f>
        <v>0</v>
      </c>
      <c r="S13" s="1397">
        <f>SUM(T13:AE13)</f>
        <v>14</v>
      </c>
      <c r="T13" s="1398">
        <v>1</v>
      </c>
      <c r="U13" s="1398">
        <v>3</v>
      </c>
      <c r="V13" s="1398">
        <v>3</v>
      </c>
      <c r="W13" s="1398">
        <v>6</v>
      </c>
      <c r="X13" s="1398">
        <v>0</v>
      </c>
      <c r="Y13" s="1398">
        <v>0</v>
      </c>
      <c r="Z13" s="1398">
        <v>1</v>
      </c>
      <c r="AA13" s="1398">
        <v>0</v>
      </c>
      <c r="AB13" s="1398">
        <v>0</v>
      </c>
      <c r="AC13" s="1398">
        <v>0</v>
      </c>
      <c r="AD13" s="1398">
        <v>0</v>
      </c>
      <c r="AE13" s="1398">
        <v>0</v>
      </c>
      <c r="AF13" s="1397">
        <f>SUM(AG13:AR13)</f>
        <v>1</v>
      </c>
      <c r="AG13" s="1398">
        <v>0</v>
      </c>
      <c r="AH13" s="1398">
        <v>0</v>
      </c>
      <c r="AI13" s="1398">
        <v>0</v>
      </c>
      <c r="AJ13" s="1398">
        <v>0</v>
      </c>
      <c r="AK13" s="1398">
        <v>0</v>
      </c>
      <c r="AL13" s="1398">
        <v>0</v>
      </c>
      <c r="AM13" s="1398">
        <v>0</v>
      </c>
      <c r="AN13" s="1398">
        <v>0</v>
      </c>
      <c r="AO13" s="1398">
        <v>1</v>
      </c>
      <c r="AP13" s="1398">
        <v>0</v>
      </c>
      <c r="AQ13" s="1399">
        <v>0</v>
      </c>
      <c r="AR13" s="1400">
        <v>0</v>
      </c>
      <c r="AW13" s="332"/>
      <c r="AX13" s="332"/>
      <c r="AY13" s="332"/>
    </row>
    <row r="14" spans="2:51" ht="27.9" customHeight="1" x14ac:dyDescent="0.2">
      <c r="B14" s="1853"/>
      <c r="C14" s="1900"/>
      <c r="D14" s="963"/>
      <c r="E14" s="293"/>
      <c r="F14" s="1015"/>
      <c r="G14" s="662">
        <f>IFERROR(G13/$F13,"-")</f>
        <v>6.6666666666666666E-2</v>
      </c>
      <c r="H14" s="662">
        <f t="shared" ref="H14:R14" si="5">IFERROR(H13/$F13,"-")</f>
        <v>0.2</v>
      </c>
      <c r="I14" s="662">
        <f t="shared" si="5"/>
        <v>0.2</v>
      </c>
      <c r="J14" s="662">
        <f t="shared" si="5"/>
        <v>0.4</v>
      </c>
      <c r="K14" s="662">
        <f t="shared" si="5"/>
        <v>0</v>
      </c>
      <c r="L14" s="662">
        <f t="shared" si="5"/>
        <v>0</v>
      </c>
      <c r="M14" s="662">
        <f t="shared" si="5"/>
        <v>6.6666666666666666E-2</v>
      </c>
      <c r="N14" s="662">
        <f t="shared" si="5"/>
        <v>0</v>
      </c>
      <c r="O14" s="662">
        <f t="shared" si="5"/>
        <v>6.6666666666666666E-2</v>
      </c>
      <c r="P14" s="662">
        <f t="shared" si="5"/>
        <v>0</v>
      </c>
      <c r="Q14" s="1016">
        <f t="shared" si="5"/>
        <v>0</v>
      </c>
      <c r="R14" s="1016">
        <f t="shared" si="5"/>
        <v>0</v>
      </c>
      <c r="S14" s="1401"/>
      <c r="T14" s="1402">
        <f>IFERROR(T13/$S13,"-")</f>
        <v>7.1428571428571425E-2</v>
      </c>
      <c r="U14" s="1018">
        <f t="shared" ref="U14:AE14" si="6">IFERROR(U13/$S13,"-")</f>
        <v>0.21428571428571427</v>
      </c>
      <c r="V14" s="1018">
        <f t="shared" si="6"/>
        <v>0.21428571428571427</v>
      </c>
      <c r="W14" s="1018">
        <f t="shared" si="6"/>
        <v>0.42857142857142855</v>
      </c>
      <c r="X14" s="1018">
        <f t="shared" si="6"/>
        <v>0</v>
      </c>
      <c r="Y14" s="1018">
        <f t="shared" si="6"/>
        <v>0</v>
      </c>
      <c r="Z14" s="1018">
        <f t="shared" si="6"/>
        <v>7.1428571428571425E-2</v>
      </c>
      <c r="AA14" s="1018">
        <f t="shared" si="6"/>
        <v>0</v>
      </c>
      <c r="AB14" s="1018">
        <f t="shared" si="6"/>
        <v>0</v>
      </c>
      <c r="AC14" s="1018">
        <f t="shared" si="6"/>
        <v>0</v>
      </c>
      <c r="AD14" s="1018">
        <f t="shared" si="6"/>
        <v>0</v>
      </c>
      <c r="AE14" s="1018">
        <f t="shared" si="6"/>
        <v>0</v>
      </c>
      <c r="AF14" s="1403"/>
      <c r="AG14" s="662">
        <f>IFERROR(AG13/$AF13,"-")</f>
        <v>0</v>
      </c>
      <c r="AH14" s="662">
        <f t="shared" ref="AH14" si="7">IFERROR(AH13/$AF13,"-")</f>
        <v>0</v>
      </c>
      <c r="AI14" s="662">
        <f t="shared" ref="AI14" si="8">IFERROR(AI13/$AF13,"-")</f>
        <v>0</v>
      </c>
      <c r="AJ14" s="662">
        <f t="shared" ref="AJ14" si="9">IFERROR(AJ13/$AF13,"-")</f>
        <v>0</v>
      </c>
      <c r="AK14" s="662">
        <f t="shared" ref="AK14" si="10">IFERROR(AK13/$AF13,"-")</f>
        <v>0</v>
      </c>
      <c r="AL14" s="662">
        <f t="shared" ref="AL14" si="11">IFERROR(AL13/$AF13,"-")</f>
        <v>0</v>
      </c>
      <c r="AM14" s="662">
        <f t="shared" ref="AM14" si="12">IFERROR(AM13/$AF13,"-")</f>
        <v>0</v>
      </c>
      <c r="AN14" s="662">
        <f t="shared" ref="AN14" si="13">IFERROR(AN13/$AF13,"-")</f>
        <v>0</v>
      </c>
      <c r="AO14" s="662">
        <f t="shared" ref="AO14" si="14">IFERROR(AO13/$AF13,"-")</f>
        <v>1</v>
      </c>
      <c r="AP14" s="662">
        <f t="shared" ref="AP14" si="15">IFERROR(AP13/$AF13,"-")</f>
        <v>0</v>
      </c>
      <c r="AQ14" s="662">
        <f t="shared" ref="AQ14" si="16">IFERROR(AQ13/$AF13,"-")</f>
        <v>0</v>
      </c>
      <c r="AR14" s="664">
        <f t="shared" ref="AR14" si="17">IFERROR(AR13/$AF13,"-")</f>
        <v>0</v>
      </c>
      <c r="AT14" s="44"/>
      <c r="AU14" s="44"/>
      <c r="AV14" s="44"/>
      <c r="AW14" s="332"/>
      <c r="AX14" s="332"/>
      <c r="AY14" s="332"/>
    </row>
    <row r="15" spans="2:51" ht="27.9" customHeight="1" x14ac:dyDescent="0.2">
      <c r="B15" s="1853"/>
      <c r="C15" s="1940" t="s">
        <v>170</v>
      </c>
      <c r="D15" s="962">
        <f>表1!M17</f>
        <v>70</v>
      </c>
      <c r="E15" s="519">
        <f>表1!O17</f>
        <v>34</v>
      </c>
      <c r="F15" s="1005">
        <f>SUM(G15:R15)</f>
        <v>255</v>
      </c>
      <c r="G15" s="1006">
        <f>T15+AG15</f>
        <v>12</v>
      </c>
      <c r="H15" s="1006">
        <f t="shared" ref="H15" si="18">U15+AH15</f>
        <v>10</v>
      </c>
      <c r="I15" s="1006">
        <f t="shared" ref="I15" si="19">V15+AI15</f>
        <v>101</v>
      </c>
      <c r="J15" s="1006">
        <f t="shared" ref="J15" si="20">W15+AJ15</f>
        <v>82</v>
      </c>
      <c r="K15" s="1006">
        <f t="shared" ref="K15" si="21">X15+AK15</f>
        <v>34</v>
      </c>
      <c r="L15" s="1006">
        <f t="shared" ref="L15" si="22">Y15+AL15</f>
        <v>5</v>
      </c>
      <c r="M15" s="1006">
        <f t="shared" ref="M15" si="23">Z15+AM15</f>
        <v>2</v>
      </c>
      <c r="N15" s="1006">
        <f t="shared" ref="N15" si="24">AA15+AN15</f>
        <v>5</v>
      </c>
      <c r="O15" s="1006">
        <f t="shared" ref="O15" si="25">AB15+AO15</f>
        <v>3</v>
      </c>
      <c r="P15" s="1006">
        <f t="shared" ref="P15" si="26">AC15+AP15</f>
        <v>1</v>
      </c>
      <c r="Q15" s="1006">
        <f>AD15+AQ15</f>
        <v>0</v>
      </c>
      <c r="R15" s="1007">
        <f>AE15+AR15</f>
        <v>0</v>
      </c>
      <c r="S15" s="1393">
        <f>SUM(T15:AE15)</f>
        <v>255</v>
      </c>
      <c r="T15" s="1394">
        <v>12</v>
      </c>
      <c r="U15" s="1394">
        <v>10</v>
      </c>
      <c r="V15" s="1394">
        <v>101</v>
      </c>
      <c r="W15" s="1394">
        <v>82</v>
      </c>
      <c r="X15" s="1394">
        <v>34</v>
      </c>
      <c r="Y15" s="1394">
        <v>5</v>
      </c>
      <c r="Z15" s="1394">
        <v>2</v>
      </c>
      <c r="AA15" s="1394">
        <v>5</v>
      </c>
      <c r="AB15" s="1394">
        <v>3</v>
      </c>
      <c r="AC15" s="1394">
        <v>1</v>
      </c>
      <c r="AD15" s="1394">
        <v>0</v>
      </c>
      <c r="AE15" s="1394">
        <v>0</v>
      </c>
      <c r="AF15" s="1393">
        <f>SUM(AG15:AR15)</f>
        <v>0</v>
      </c>
      <c r="AG15" s="1394">
        <v>0</v>
      </c>
      <c r="AH15" s="1394">
        <v>0</v>
      </c>
      <c r="AI15" s="1394">
        <v>0</v>
      </c>
      <c r="AJ15" s="1394">
        <v>0</v>
      </c>
      <c r="AK15" s="1394">
        <v>0</v>
      </c>
      <c r="AL15" s="1394">
        <v>0</v>
      </c>
      <c r="AM15" s="1394">
        <v>0</v>
      </c>
      <c r="AN15" s="1394">
        <v>0</v>
      </c>
      <c r="AO15" s="1394">
        <v>0</v>
      </c>
      <c r="AP15" s="1394">
        <v>0</v>
      </c>
      <c r="AQ15" s="1404">
        <v>0</v>
      </c>
      <c r="AR15" s="1395">
        <v>0</v>
      </c>
      <c r="AW15" s="332"/>
      <c r="AX15" s="332"/>
      <c r="AY15" s="332"/>
    </row>
    <row r="16" spans="2:51" ht="27.9" customHeight="1" x14ac:dyDescent="0.2">
      <c r="B16" s="1853"/>
      <c r="C16" s="1900"/>
      <c r="D16" s="963"/>
      <c r="E16" s="293"/>
      <c r="F16" s="1019"/>
      <c r="G16" s="662">
        <f t="shared" ref="G16:R16" si="27">G15/$F$15</f>
        <v>4.7058823529411764E-2</v>
      </c>
      <c r="H16" s="662">
        <f t="shared" si="27"/>
        <v>3.9215686274509803E-2</v>
      </c>
      <c r="I16" s="662">
        <f t="shared" si="27"/>
        <v>0.396078431372549</v>
      </c>
      <c r="J16" s="662">
        <f t="shared" si="27"/>
        <v>0.32156862745098042</v>
      </c>
      <c r="K16" s="662">
        <f t="shared" si="27"/>
        <v>0.13333333333333333</v>
      </c>
      <c r="L16" s="662">
        <f t="shared" si="27"/>
        <v>1.9607843137254902E-2</v>
      </c>
      <c r="M16" s="662">
        <f t="shared" si="27"/>
        <v>7.8431372549019607E-3</v>
      </c>
      <c r="N16" s="662">
        <f t="shared" si="27"/>
        <v>1.9607843137254902E-2</v>
      </c>
      <c r="O16" s="662">
        <f t="shared" si="27"/>
        <v>1.1764705882352941E-2</v>
      </c>
      <c r="P16" s="662">
        <f t="shared" si="27"/>
        <v>3.9215686274509803E-3</v>
      </c>
      <c r="Q16" s="1016">
        <f t="shared" si="27"/>
        <v>0</v>
      </c>
      <c r="R16" s="1016">
        <f t="shared" si="27"/>
        <v>0</v>
      </c>
      <c r="S16" s="1401"/>
      <c r="T16" s="666">
        <f>IFERROR(T15/$S15,"-")</f>
        <v>4.7058823529411764E-2</v>
      </c>
      <c r="U16" s="1405">
        <f t="shared" ref="U16" si="28">IFERROR(U15/$S15,"-")</f>
        <v>3.9215686274509803E-2</v>
      </c>
      <c r="V16" s="666">
        <f t="shared" ref="V16" si="29">IFERROR(V15/$S15,"-")</f>
        <v>0.396078431372549</v>
      </c>
      <c r="W16" s="666">
        <f t="shared" ref="W16" si="30">IFERROR(W15/$S15,"-")</f>
        <v>0.32156862745098042</v>
      </c>
      <c r="X16" s="666">
        <f t="shared" ref="X16" si="31">IFERROR(X15/$S15,"-")</f>
        <v>0.13333333333333333</v>
      </c>
      <c r="Y16" s="666">
        <f t="shared" ref="Y16" si="32">IFERROR(Y15/$S15,"-")</f>
        <v>1.9607843137254902E-2</v>
      </c>
      <c r="Z16" s="1405">
        <f t="shared" ref="Z16" si="33">IFERROR(Z15/$S15,"-")</f>
        <v>7.8431372549019607E-3</v>
      </c>
      <c r="AA16" s="1405">
        <f t="shared" ref="AA16" si="34">IFERROR(AA15/$S15,"-")</f>
        <v>1.9607843137254902E-2</v>
      </c>
      <c r="AB16" s="1405">
        <f t="shared" ref="AB16" si="35">IFERROR(AB15/$S15,"-")</f>
        <v>1.1764705882352941E-2</v>
      </c>
      <c r="AC16" s="1405">
        <f t="shared" ref="AC16" si="36">IFERROR(AC15/$S15,"-")</f>
        <v>3.9215686274509803E-3</v>
      </c>
      <c r="AD16" s="1405">
        <f t="shared" ref="AD16" si="37">IFERROR(AD15/$S15,"-")</f>
        <v>0</v>
      </c>
      <c r="AE16" s="1405">
        <f t="shared" ref="AE16" si="38">IFERROR(AE15/$S15,"-")</f>
        <v>0</v>
      </c>
      <c r="AF16" s="1406"/>
      <c r="AG16" s="662" t="str">
        <f>IFERROR(AG15/$AF15,"-")</f>
        <v>-</v>
      </c>
      <c r="AH16" s="662" t="str">
        <f t="shared" ref="AH16" si="39">IFERROR(AH15/$AF15,"-")</f>
        <v>-</v>
      </c>
      <c r="AI16" s="662" t="str">
        <f t="shared" ref="AI16" si="40">IFERROR(AI15/$AF15,"-")</f>
        <v>-</v>
      </c>
      <c r="AJ16" s="662" t="str">
        <f t="shared" ref="AJ16" si="41">IFERROR(AJ15/$AF15,"-")</f>
        <v>-</v>
      </c>
      <c r="AK16" s="662" t="str">
        <f t="shared" ref="AK16" si="42">IFERROR(AK15/$AF15,"-")</f>
        <v>-</v>
      </c>
      <c r="AL16" s="662" t="str">
        <f t="shared" ref="AL16" si="43">IFERROR(AL15/$AF15,"-")</f>
        <v>-</v>
      </c>
      <c r="AM16" s="662" t="str">
        <f t="shared" ref="AM16" si="44">IFERROR(AM15/$AF15,"-")</f>
        <v>-</v>
      </c>
      <c r="AN16" s="662" t="str">
        <f t="shared" ref="AN16" si="45">IFERROR(AN15/$AF15,"-")</f>
        <v>-</v>
      </c>
      <c r="AO16" s="662" t="str">
        <f t="shared" ref="AO16" si="46">IFERROR(AO15/$AF15,"-")</f>
        <v>-</v>
      </c>
      <c r="AP16" s="662" t="str">
        <f t="shared" ref="AP16" si="47">IFERROR(AP15/$AF15,"-")</f>
        <v>-</v>
      </c>
      <c r="AQ16" s="662" t="str">
        <f t="shared" ref="AQ16" si="48">IFERROR(AQ15/$AF15,"-")</f>
        <v>-</v>
      </c>
      <c r="AR16" s="664" t="str">
        <f t="shared" ref="AR16" si="49">IFERROR(AR15/$AF15,"-")</f>
        <v>-</v>
      </c>
      <c r="AT16" s="44"/>
      <c r="AU16" s="44"/>
      <c r="AV16" s="44"/>
      <c r="AW16" s="332"/>
      <c r="AX16" s="332"/>
      <c r="AY16" s="332"/>
    </row>
    <row r="17" spans="2:51" ht="27.9" customHeight="1" x14ac:dyDescent="0.2">
      <c r="B17" s="1853"/>
      <c r="C17" s="1940" t="s">
        <v>412</v>
      </c>
      <c r="D17" s="962">
        <f>表1!M20</f>
        <v>28</v>
      </c>
      <c r="E17" s="519">
        <f>表1!O20</f>
        <v>10</v>
      </c>
      <c r="F17" s="1020">
        <f>SUM(G17:R17)</f>
        <v>28</v>
      </c>
      <c r="G17" s="1006">
        <f>T17+AG17</f>
        <v>2</v>
      </c>
      <c r="H17" s="1006">
        <f>U17+AH17</f>
        <v>7</v>
      </c>
      <c r="I17" s="1006">
        <f t="shared" ref="I17" si="50">V17+AI17</f>
        <v>12</v>
      </c>
      <c r="J17" s="1006">
        <f t="shared" ref="J17" si="51">W17+AJ17</f>
        <v>3</v>
      </c>
      <c r="K17" s="1006">
        <f t="shared" ref="K17" si="52">X17+AK17</f>
        <v>3</v>
      </c>
      <c r="L17" s="1006">
        <f t="shared" ref="L17" si="53">Y17+AL17</f>
        <v>0</v>
      </c>
      <c r="M17" s="1006">
        <f t="shared" ref="M17" si="54">Z17+AM17</f>
        <v>0</v>
      </c>
      <c r="N17" s="1006">
        <f t="shared" ref="N17" si="55">AA17+AN17</f>
        <v>1</v>
      </c>
      <c r="O17" s="1006">
        <f t="shared" ref="O17" si="56">AB17+AO17</f>
        <v>0</v>
      </c>
      <c r="P17" s="1006">
        <f t="shared" ref="P17" si="57">AC17+AP17</f>
        <v>0</v>
      </c>
      <c r="Q17" s="1006">
        <f>AD17+AQ17</f>
        <v>0</v>
      </c>
      <c r="R17" s="1007">
        <f>AE17+AR17</f>
        <v>0</v>
      </c>
      <c r="S17" s="1393">
        <f>SUM(T17:AE17)</f>
        <v>28</v>
      </c>
      <c r="T17" s="1394">
        <v>2</v>
      </c>
      <c r="U17" s="1394">
        <v>7</v>
      </c>
      <c r="V17" s="1394">
        <v>12</v>
      </c>
      <c r="W17" s="1394">
        <v>3</v>
      </c>
      <c r="X17" s="1394">
        <v>3</v>
      </c>
      <c r="Y17" s="1394">
        <v>0</v>
      </c>
      <c r="Z17" s="1394">
        <v>0</v>
      </c>
      <c r="AA17" s="1394">
        <v>1</v>
      </c>
      <c r="AB17" s="1394">
        <v>0</v>
      </c>
      <c r="AC17" s="1394">
        <v>0</v>
      </c>
      <c r="AD17" s="1394">
        <v>0</v>
      </c>
      <c r="AE17" s="1394">
        <v>0</v>
      </c>
      <c r="AF17" s="1393">
        <f>SUM(AG17:AR17)</f>
        <v>0</v>
      </c>
      <c r="AG17" s="1394">
        <v>0</v>
      </c>
      <c r="AH17" s="1394">
        <v>0</v>
      </c>
      <c r="AI17" s="1394">
        <v>0</v>
      </c>
      <c r="AJ17" s="1394">
        <v>0</v>
      </c>
      <c r="AK17" s="1394">
        <v>0</v>
      </c>
      <c r="AL17" s="1394">
        <v>0</v>
      </c>
      <c r="AM17" s="1394">
        <v>0</v>
      </c>
      <c r="AN17" s="1394">
        <v>0</v>
      </c>
      <c r="AO17" s="1394">
        <v>0</v>
      </c>
      <c r="AP17" s="1394">
        <v>0</v>
      </c>
      <c r="AQ17" s="1394">
        <v>0</v>
      </c>
      <c r="AR17" s="1395">
        <v>0</v>
      </c>
      <c r="AW17" s="332"/>
      <c r="AX17" s="332"/>
      <c r="AY17" s="332"/>
    </row>
    <row r="18" spans="2:51" ht="27.9" customHeight="1" x14ac:dyDescent="0.2">
      <c r="B18" s="1853"/>
      <c r="C18" s="1900"/>
      <c r="D18" s="963"/>
      <c r="E18" s="293"/>
      <c r="F18" s="1017"/>
      <c r="G18" s="662">
        <f t="shared" ref="G18:R18" si="58">G17/$F$17</f>
        <v>7.1428571428571425E-2</v>
      </c>
      <c r="H18" s="662">
        <f t="shared" si="58"/>
        <v>0.25</v>
      </c>
      <c r="I18" s="662">
        <f t="shared" si="58"/>
        <v>0.42857142857142855</v>
      </c>
      <c r="J18" s="662">
        <f t="shared" si="58"/>
        <v>0.10714285714285714</v>
      </c>
      <c r="K18" s="662">
        <f t="shared" si="58"/>
        <v>0.10714285714285714</v>
      </c>
      <c r="L18" s="662">
        <f t="shared" si="58"/>
        <v>0</v>
      </c>
      <c r="M18" s="662">
        <f t="shared" si="58"/>
        <v>0</v>
      </c>
      <c r="N18" s="662">
        <f t="shared" si="58"/>
        <v>3.5714285714285712E-2</v>
      </c>
      <c r="O18" s="662">
        <f t="shared" si="58"/>
        <v>0</v>
      </c>
      <c r="P18" s="662">
        <f t="shared" si="58"/>
        <v>0</v>
      </c>
      <c r="Q18" s="1016">
        <f t="shared" si="58"/>
        <v>0</v>
      </c>
      <c r="R18" s="1016">
        <f t="shared" si="58"/>
        <v>0</v>
      </c>
      <c r="S18" s="1406"/>
      <c r="T18" s="666">
        <f>IFERROR(T17/$S17,"-")</f>
        <v>7.1428571428571425E-2</v>
      </c>
      <c r="U18" s="1405">
        <f t="shared" ref="U18" si="59">IFERROR(U17/$S17,"-")</f>
        <v>0.25</v>
      </c>
      <c r="V18" s="666">
        <f t="shared" ref="V18" si="60">IFERROR(V17/$S17,"-")</f>
        <v>0.42857142857142855</v>
      </c>
      <c r="W18" s="666">
        <f t="shared" ref="W18" si="61">IFERROR(W17/$S17,"-")</f>
        <v>0.10714285714285714</v>
      </c>
      <c r="X18" s="666">
        <f t="shared" ref="X18" si="62">IFERROR(X17/$S17,"-")</f>
        <v>0.10714285714285714</v>
      </c>
      <c r="Y18" s="666">
        <f t="shared" ref="Y18" si="63">IFERROR(Y17/$S17,"-")</f>
        <v>0</v>
      </c>
      <c r="Z18" s="1405">
        <f t="shared" ref="Z18" si="64">IFERROR(Z17/$S17,"-")</f>
        <v>0</v>
      </c>
      <c r="AA18" s="1405">
        <f t="shared" ref="AA18" si="65">IFERROR(AA17/$S17,"-")</f>
        <v>3.5714285714285712E-2</v>
      </c>
      <c r="AB18" s="1405">
        <f t="shared" ref="AB18" si="66">IFERROR(AB17/$S17,"-")</f>
        <v>0</v>
      </c>
      <c r="AC18" s="1405">
        <f t="shared" ref="AC18" si="67">IFERROR(AC17/$S17,"-")</f>
        <v>0</v>
      </c>
      <c r="AD18" s="1405">
        <f t="shared" ref="AD18" si="68">IFERROR(AD17/$S17,"-")</f>
        <v>0</v>
      </c>
      <c r="AE18" s="1405">
        <f t="shared" ref="AE18" si="69">IFERROR(AE17/$S17,"-")</f>
        <v>0</v>
      </c>
      <c r="AF18" s="1403"/>
      <c r="AG18" s="662" t="str">
        <f>IFERROR(AG17/$AF17,"-")</f>
        <v>-</v>
      </c>
      <c r="AH18" s="662" t="str">
        <f t="shared" ref="AH18" si="70">IFERROR(AH17/$AF17,"-")</f>
        <v>-</v>
      </c>
      <c r="AI18" s="662" t="str">
        <f t="shared" ref="AI18" si="71">IFERROR(AI17/$AF17,"-")</f>
        <v>-</v>
      </c>
      <c r="AJ18" s="662" t="str">
        <f t="shared" ref="AJ18" si="72">IFERROR(AJ17/$AF17,"-")</f>
        <v>-</v>
      </c>
      <c r="AK18" s="662" t="str">
        <f t="shared" ref="AK18" si="73">IFERROR(AK17/$AF17,"-")</f>
        <v>-</v>
      </c>
      <c r="AL18" s="662" t="str">
        <f t="shared" ref="AL18" si="74">IFERROR(AL17/$AF17,"-")</f>
        <v>-</v>
      </c>
      <c r="AM18" s="662" t="str">
        <f t="shared" ref="AM18" si="75">IFERROR(AM17/$AF17,"-")</f>
        <v>-</v>
      </c>
      <c r="AN18" s="662" t="str">
        <f t="shared" ref="AN18" si="76">IFERROR(AN17/$AF17,"-")</f>
        <v>-</v>
      </c>
      <c r="AO18" s="662" t="str">
        <f t="shared" ref="AO18" si="77">IFERROR(AO17/$AF17,"-")</f>
        <v>-</v>
      </c>
      <c r="AP18" s="662" t="str">
        <f t="shared" ref="AP18" si="78">IFERROR(AP17/$AF17,"-")</f>
        <v>-</v>
      </c>
      <c r="AQ18" s="662" t="str">
        <f t="shared" ref="AQ18" si="79">IFERROR(AQ17/$AF17,"-")</f>
        <v>-</v>
      </c>
      <c r="AR18" s="664" t="str">
        <f t="shared" ref="AR18" si="80">IFERROR(AR17/$AF17,"-")</f>
        <v>-</v>
      </c>
      <c r="AT18" s="44"/>
      <c r="AU18" s="44"/>
      <c r="AV18" s="44"/>
      <c r="AW18" s="332"/>
      <c r="AX18" s="332"/>
      <c r="AY18" s="332"/>
    </row>
    <row r="19" spans="2:51" ht="27.9" customHeight="1" x14ac:dyDescent="0.2">
      <c r="B19" s="1853"/>
      <c r="C19" s="1940" t="s">
        <v>307</v>
      </c>
      <c r="D19" s="962">
        <f>表1!M23</f>
        <v>77</v>
      </c>
      <c r="E19" s="519">
        <f>表1!O23</f>
        <v>45</v>
      </c>
      <c r="F19" s="1005">
        <f>SUM(G19:R19)</f>
        <v>10</v>
      </c>
      <c r="G19" s="1006">
        <f>T19+AG19</f>
        <v>0</v>
      </c>
      <c r="H19" s="1006">
        <f t="shared" ref="H19" si="81">U19+AH19</f>
        <v>1</v>
      </c>
      <c r="I19" s="1006">
        <f t="shared" ref="I19" si="82">V19+AI19</f>
        <v>4</v>
      </c>
      <c r="J19" s="1006">
        <f t="shared" ref="J19" si="83">W19+AJ19</f>
        <v>4</v>
      </c>
      <c r="K19" s="1006">
        <f t="shared" ref="K19" si="84">X19+AK19</f>
        <v>0</v>
      </c>
      <c r="L19" s="1006">
        <f t="shared" ref="L19" si="85">Y19+AL19</f>
        <v>0</v>
      </c>
      <c r="M19" s="1006">
        <f t="shared" ref="M19" si="86">Z19+AM19</f>
        <v>0</v>
      </c>
      <c r="N19" s="1006">
        <f t="shared" ref="N19" si="87">AA19+AN19</f>
        <v>1</v>
      </c>
      <c r="O19" s="1006">
        <f t="shared" ref="O19" si="88">AB19+AO19</f>
        <v>0</v>
      </c>
      <c r="P19" s="1006">
        <f t="shared" ref="P19" si="89">AC19+AP19</f>
        <v>0</v>
      </c>
      <c r="Q19" s="1006">
        <f>AD19+AQ19</f>
        <v>0</v>
      </c>
      <c r="R19" s="1007">
        <f>AE19+AR19</f>
        <v>0</v>
      </c>
      <c r="S19" s="1393">
        <f>SUM(T19:AE19)</f>
        <v>10</v>
      </c>
      <c r="T19" s="1394">
        <v>0</v>
      </c>
      <c r="U19" s="1394">
        <v>1</v>
      </c>
      <c r="V19" s="1394">
        <v>4</v>
      </c>
      <c r="W19" s="1394">
        <v>4</v>
      </c>
      <c r="X19" s="1394">
        <v>0</v>
      </c>
      <c r="Y19" s="1394">
        <v>0</v>
      </c>
      <c r="Z19" s="1394">
        <v>0</v>
      </c>
      <c r="AA19" s="1394">
        <v>1</v>
      </c>
      <c r="AB19" s="1394">
        <v>0</v>
      </c>
      <c r="AC19" s="1394">
        <v>0</v>
      </c>
      <c r="AD19" s="1394">
        <v>0</v>
      </c>
      <c r="AE19" s="1394">
        <v>0</v>
      </c>
      <c r="AF19" s="1393">
        <f>SUM(AG19:AR19)</f>
        <v>0</v>
      </c>
      <c r="AG19" s="1394">
        <v>0</v>
      </c>
      <c r="AH19" s="1394">
        <v>0</v>
      </c>
      <c r="AI19" s="1394">
        <v>0</v>
      </c>
      <c r="AJ19" s="1394">
        <v>0</v>
      </c>
      <c r="AK19" s="1394">
        <v>0</v>
      </c>
      <c r="AL19" s="1394">
        <v>0</v>
      </c>
      <c r="AM19" s="1394">
        <v>0</v>
      </c>
      <c r="AN19" s="1394">
        <v>0</v>
      </c>
      <c r="AO19" s="1394">
        <v>0</v>
      </c>
      <c r="AP19" s="1394">
        <v>0</v>
      </c>
      <c r="AQ19" s="1404">
        <v>0</v>
      </c>
      <c r="AR19" s="1395">
        <v>0</v>
      </c>
      <c r="AW19" s="332"/>
      <c r="AX19" s="332"/>
      <c r="AY19" s="332"/>
    </row>
    <row r="20" spans="2:51" ht="27.9" customHeight="1" x14ac:dyDescent="0.2">
      <c r="B20" s="1853"/>
      <c r="C20" s="1900"/>
      <c r="D20" s="963"/>
      <c r="E20" s="293"/>
      <c r="F20" s="1019"/>
      <c r="G20" s="1016">
        <f t="shared" ref="G20:R20" si="90">G19/$F$19</f>
        <v>0</v>
      </c>
      <c r="H20" s="1016">
        <f t="shared" si="90"/>
        <v>0.1</v>
      </c>
      <c r="I20" s="1016">
        <f t="shared" si="90"/>
        <v>0.4</v>
      </c>
      <c r="J20" s="1016">
        <f t="shared" si="90"/>
        <v>0.4</v>
      </c>
      <c r="K20" s="1016">
        <f t="shared" si="90"/>
        <v>0</v>
      </c>
      <c r="L20" s="1016">
        <f t="shared" si="90"/>
        <v>0</v>
      </c>
      <c r="M20" s="1016">
        <f t="shared" si="90"/>
        <v>0</v>
      </c>
      <c r="N20" s="1016">
        <f t="shared" si="90"/>
        <v>0.1</v>
      </c>
      <c r="O20" s="1016">
        <f t="shared" si="90"/>
        <v>0</v>
      </c>
      <c r="P20" s="1016">
        <f t="shared" si="90"/>
        <v>0</v>
      </c>
      <c r="Q20" s="1016">
        <f t="shared" si="90"/>
        <v>0</v>
      </c>
      <c r="R20" s="1016">
        <f t="shared" si="90"/>
        <v>0</v>
      </c>
      <c r="S20" s="1407"/>
      <c r="T20" s="1402">
        <f>IFERROR(T19/$S19,"-")</f>
        <v>0</v>
      </c>
      <c r="U20" s="1018">
        <f t="shared" ref="U20" si="91">IFERROR(U19/$S19,"-")</f>
        <v>0.1</v>
      </c>
      <c r="V20" s="1402">
        <f t="shared" ref="V20" si="92">IFERROR(V19/$S19,"-")</f>
        <v>0.4</v>
      </c>
      <c r="W20" s="1402">
        <f t="shared" ref="W20" si="93">IFERROR(W19/$S19,"-")</f>
        <v>0.4</v>
      </c>
      <c r="X20" s="1402">
        <f t="shared" ref="X20" si="94">IFERROR(X19/$S19,"-")</f>
        <v>0</v>
      </c>
      <c r="Y20" s="1402">
        <f t="shared" ref="Y20" si="95">IFERROR(Y19/$S19,"-")</f>
        <v>0</v>
      </c>
      <c r="Z20" s="1402">
        <f t="shared" ref="Z20" si="96">IFERROR(Z19/$S19,"-")</f>
        <v>0</v>
      </c>
      <c r="AA20" s="1402">
        <f t="shared" ref="AA20" si="97">IFERROR(AA19/$S19,"-")</f>
        <v>0.1</v>
      </c>
      <c r="AB20" s="1402">
        <f t="shared" ref="AB20" si="98">IFERROR(AB19/$S19,"-")</f>
        <v>0</v>
      </c>
      <c r="AC20" s="1402">
        <f t="shared" ref="AC20" si="99">IFERROR(AC19/$S19,"-")</f>
        <v>0</v>
      </c>
      <c r="AD20" s="1402">
        <f t="shared" ref="AD20" si="100">IFERROR(AD19/$S19,"-")</f>
        <v>0</v>
      </c>
      <c r="AE20" s="1402">
        <f t="shared" ref="AE20" si="101">IFERROR(AE19/$S19,"-")</f>
        <v>0</v>
      </c>
      <c r="AF20" s="1407"/>
      <c r="AG20" s="662" t="str">
        <f>IFERROR(AG19/$AF19,"-")</f>
        <v>-</v>
      </c>
      <c r="AH20" s="662" t="str">
        <f t="shared" ref="AH20" si="102">IFERROR(AH19/$AF19,"-")</f>
        <v>-</v>
      </c>
      <c r="AI20" s="662" t="str">
        <f t="shared" ref="AI20" si="103">IFERROR(AI19/$AF19,"-")</f>
        <v>-</v>
      </c>
      <c r="AJ20" s="662" t="str">
        <f t="shared" ref="AJ20" si="104">IFERROR(AJ19/$AF19,"-")</f>
        <v>-</v>
      </c>
      <c r="AK20" s="662" t="str">
        <f t="shared" ref="AK20" si="105">IFERROR(AK19/$AF19,"-")</f>
        <v>-</v>
      </c>
      <c r="AL20" s="662" t="str">
        <f t="shared" ref="AL20" si="106">IFERROR(AL19/$AF19,"-")</f>
        <v>-</v>
      </c>
      <c r="AM20" s="662" t="str">
        <f t="shared" ref="AM20" si="107">IFERROR(AM19/$AF19,"-")</f>
        <v>-</v>
      </c>
      <c r="AN20" s="662" t="str">
        <f t="shared" ref="AN20" si="108">IFERROR(AN19/$AF19,"-")</f>
        <v>-</v>
      </c>
      <c r="AO20" s="662" t="str">
        <f t="shared" ref="AO20" si="109">IFERROR(AO19/$AF19,"-")</f>
        <v>-</v>
      </c>
      <c r="AP20" s="662" t="str">
        <f t="shared" ref="AP20" si="110">IFERROR(AP19/$AF19,"-")</f>
        <v>-</v>
      </c>
      <c r="AQ20" s="662" t="str">
        <f t="shared" ref="AQ20" si="111">IFERROR(AQ19/$AF19,"-")</f>
        <v>-</v>
      </c>
      <c r="AR20" s="664" t="str">
        <f t="shared" ref="AR20" si="112">IFERROR(AR19/$AF19,"-")</f>
        <v>-</v>
      </c>
      <c r="AT20" s="44"/>
      <c r="AU20" s="44"/>
      <c r="AV20" s="44"/>
      <c r="AW20" s="332"/>
      <c r="AX20" s="332"/>
      <c r="AY20" s="332"/>
    </row>
    <row r="21" spans="2:51" ht="27.9" customHeight="1" x14ac:dyDescent="0.2">
      <c r="B21" s="1853"/>
      <c r="C21" s="1940" t="s">
        <v>308</v>
      </c>
      <c r="D21" s="962">
        <f>表1!M26</f>
        <v>16</v>
      </c>
      <c r="E21" s="519">
        <f>表1!O26</f>
        <v>2</v>
      </c>
      <c r="F21" s="1020">
        <f>SUM(G21:R21)</f>
        <v>37</v>
      </c>
      <c r="G21" s="1006">
        <f>T21+AG21</f>
        <v>6</v>
      </c>
      <c r="H21" s="1006">
        <f t="shared" ref="H21" si="113">U21+AH21</f>
        <v>26</v>
      </c>
      <c r="I21" s="1006">
        <f t="shared" ref="I21" si="114">V21+AI21</f>
        <v>2</v>
      </c>
      <c r="J21" s="1006">
        <f t="shared" ref="J21" si="115">W21+AJ21</f>
        <v>2</v>
      </c>
      <c r="K21" s="1006">
        <f t="shared" ref="K21" si="116">X21+AK21</f>
        <v>0</v>
      </c>
      <c r="L21" s="1006">
        <f t="shared" ref="L21" si="117">Y21+AL21</f>
        <v>0</v>
      </c>
      <c r="M21" s="1006">
        <f t="shared" ref="M21" si="118">Z21+AM21</f>
        <v>0</v>
      </c>
      <c r="N21" s="1006">
        <f t="shared" ref="N21" si="119">AA21+AN21</f>
        <v>1</v>
      </c>
      <c r="O21" s="1006">
        <f t="shared" ref="O21" si="120">AB21+AO21</f>
        <v>0</v>
      </c>
      <c r="P21" s="1006">
        <f t="shared" ref="P21" si="121">AC21+AP21</f>
        <v>0</v>
      </c>
      <c r="Q21" s="1006">
        <f>AD21+AQ21</f>
        <v>0</v>
      </c>
      <c r="R21" s="1007">
        <f>AE21+AR21</f>
        <v>0</v>
      </c>
      <c r="S21" s="1408">
        <f>SUM(T21:AE21)</f>
        <v>37</v>
      </c>
      <c r="T21" s="1394">
        <v>6</v>
      </c>
      <c r="U21" s="1394">
        <v>26</v>
      </c>
      <c r="V21" s="1394">
        <v>2</v>
      </c>
      <c r="W21" s="1394">
        <v>2</v>
      </c>
      <c r="X21" s="1394">
        <v>0</v>
      </c>
      <c r="Y21" s="1394">
        <v>0</v>
      </c>
      <c r="Z21" s="1394">
        <v>0</v>
      </c>
      <c r="AA21" s="1394">
        <v>1</v>
      </c>
      <c r="AB21" s="1394">
        <v>0</v>
      </c>
      <c r="AC21" s="1394">
        <v>0</v>
      </c>
      <c r="AD21" s="1394">
        <v>0</v>
      </c>
      <c r="AE21" s="1394">
        <v>0</v>
      </c>
      <c r="AF21" s="1408">
        <f>SUM(AG21:AR21)</f>
        <v>0</v>
      </c>
      <c r="AG21" s="1394">
        <v>0</v>
      </c>
      <c r="AH21" s="1394">
        <v>0</v>
      </c>
      <c r="AI21" s="1394">
        <v>0</v>
      </c>
      <c r="AJ21" s="1394">
        <v>0</v>
      </c>
      <c r="AK21" s="1394">
        <v>0</v>
      </c>
      <c r="AL21" s="1394">
        <v>0</v>
      </c>
      <c r="AM21" s="1394">
        <v>0</v>
      </c>
      <c r="AN21" s="1394">
        <v>0</v>
      </c>
      <c r="AO21" s="1394">
        <v>0</v>
      </c>
      <c r="AP21" s="1394">
        <v>0</v>
      </c>
      <c r="AQ21" s="1404">
        <v>0</v>
      </c>
      <c r="AR21" s="1395">
        <v>0</v>
      </c>
      <c r="AW21" s="332"/>
      <c r="AX21" s="332"/>
      <c r="AY21" s="332"/>
    </row>
    <row r="22" spans="2:51" ht="27.9" customHeight="1" x14ac:dyDescent="0.2">
      <c r="B22" s="1853"/>
      <c r="C22" s="1900"/>
      <c r="D22" s="963"/>
      <c r="E22" s="293"/>
      <c r="F22" s="1015"/>
      <c r="G22" s="1016">
        <f t="shared" ref="G22:R22" si="122">G21/$F$21</f>
        <v>0.16216216216216217</v>
      </c>
      <c r="H22" s="1016">
        <f t="shared" si="122"/>
        <v>0.70270270270270274</v>
      </c>
      <c r="I22" s="1016">
        <f t="shared" si="122"/>
        <v>5.4054054054054057E-2</v>
      </c>
      <c r="J22" s="1016">
        <f t="shared" si="122"/>
        <v>5.4054054054054057E-2</v>
      </c>
      <c r="K22" s="1016">
        <f t="shared" si="122"/>
        <v>0</v>
      </c>
      <c r="L22" s="1016">
        <f t="shared" si="122"/>
        <v>0</v>
      </c>
      <c r="M22" s="1016">
        <f t="shared" si="122"/>
        <v>0</v>
      </c>
      <c r="N22" s="1016">
        <f t="shared" si="122"/>
        <v>2.7027027027027029E-2</v>
      </c>
      <c r="O22" s="1016">
        <f t="shared" si="122"/>
        <v>0</v>
      </c>
      <c r="P22" s="1016">
        <f t="shared" si="122"/>
        <v>0</v>
      </c>
      <c r="Q22" s="1016">
        <f t="shared" si="122"/>
        <v>0</v>
      </c>
      <c r="R22" s="1016">
        <f t="shared" si="122"/>
        <v>0</v>
      </c>
      <c r="S22" s="1409"/>
      <c r="T22" s="1402">
        <f>IFERROR(T21/$S21,"-")</f>
        <v>0.16216216216216217</v>
      </c>
      <c r="U22" s="1402">
        <f t="shared" ref="U22" si="123">IFERROR(U21/$S21,"-")</f>
        <v>0.70270270270270274</v>
      </c>
      <c r="V22" s="1402">
        <f t="shared" ref="V22" si="124">IFERROR(V21/$S21,"-")</f>
        <v>5.4054054054054057E-2</v>
      </c>
      <c r="W22" s="1402">
        <f t="shared" ref="W22" si="125">IFERROR(W21/$S21,"-")</f>
        <v>5.4054054054054057E-2</v>
      </c>
      <c r="X22" s="1402">
        <f t="shared" ref="X22" si="126">IFERROR(X21/$S21,"-")</f>
        <v>0</v>
      </c>
      <c r="Y22" s="1402">
        <f t="shared" ref="Y22" si="127">IFERROR(Y21/$S21,"-")</f>
        <v>0</v>
      </c>
      <c r="Z22" s="1402">
        <f t="shared" ref="Z22" si="128">IFERROR(Z21/$S21,"-")</f>
        <v>0</v>
      </c>
      <c r="AA22" s="1402">
        <f t="shared" ref="AA22" si="129">IFERROR(AA21/$S21,"-")</f>
        <v>2.7027027027027029E-2</v>
      </c>
      <c r="AB22" s="1402">
        <f t="shared" ref="AB22" si="130">IFERROR(AB21/$S21,"-")</f>
        <v>0</v>
      </c>
      <c r="AC22" s="1402">
        <f t="shared" ref="AC22" si="131">IFERROR(AC21/$S21,"-")</f>
        <v>0</v>
      </c>
      <c r="AD22" s="1402">
        <f t="shared" ref="AD22" si="132">IFERROR(AD21/$S21,"-")</f>
        <v>0</v>
      </c>
      <c r="AE22" s="1402">
        <f t="shared" ref="AE22" si="133">IFERROR(AE21/$S21,"-")</f>
        <v>0</v>
      </c>
      <c r="AF22" s="1403"/>
      <c r="AG22" s="662" t="str">
        <f>IFERROR(AG21/$AF21,"-")</f>
        <v>-</v>
      </c>
      <c r="AH22" s="662" t="str">
        <f t="shared" ref="AH22" si="134">IFERROR(AH21/$AF21,"-")</f>
        <v>-</v>
      </c>
      <c r="AI22" s="662" t="str">
        <f t="shared" ref="AI22" si="135">IFERROR(AI21/$AF21,"-")</f>
        <v>-</v>
      </c>
      <c r="AJ22" s="662" t="str">
        <f t="shared" ref="AJ22" si="136">IFERROR(AJ21/$AF21,"-")</f>
        <v>-</v>
      </c>
      <c r="AK22" s="662" t="str">
        <f t="shared" ref="AK22" si="137">IFERROR(AK21/$AF21,"-")</f>
        <v>-</v>
      </c>
      <c r="AL22" s="662" t="str">
        <f t="shared" ref="AL22" si="138">IFERROR(AL21/$AF21,"-")</f>
        <v>-</v>
      </c>
      <c r="AM22" s="662" t="str">
        <f t="shared" ref="AM22" si="139">IFERROR(AM21/$AF21,"-")</f>
        <v>-</v>
      </c>
      <c r="AN22" s="662" t="str">
        <f t="shared" ref="AN22" si="140">IFERROR(AN21/$AF21,"-")</f>
        <v>-</v>
      </c>
      <c r="AO22" s="662" t="str">
        <f t="shared" ref="AO22" si="141">IFERROR(AO21/$AF21,"-")</f>
        <v>-</v>
      </c>
      <c r="AP22" s="662" t="str">
        <f t="shared" ref="AP22" si="142">IFERROR(AP21/$AF21,"-")</f>
        <v>-</v>
      </c>
      <c r="AQ22" s="662" t="str">
        <f t="shared" ref="AQ22" si="143">IFERROR(AQ21/$AF21,"-")</f>
        <v>-</v>
      </c>
      <c r="AR22" s="664" t="str">
        <f t="shared" ref="AR22" si="144">IFERROR(AR21/$AF21,"-")</f>
        <v>-</v>
      </c>
      <c r="AT22" s="44"/>
      <c r="AU22" s="44"/>
      <c r="AV22" s="44"/>
      <c r="AW22" s="332"/>
      <c r="AX22" s="332"/>
      <c r="AY22" s="332"/>
    </row>
    <row r="23" spans="2:51" ht="27.9" customHeight="1" x14ac:dyDescent="0.2">
      <c r="B23" s="1853"/>
      <c r="C23" s="1940" t="s">
        <v>174</v>
      </c>
      <c r="D23" s="962">
        <f>表1!M29</f>
        <v>147</v>
      </c>
      <c r="E23" s="519">
        <f>表1!O29</f>
        <v>87</v>
      </c>
      <c r="F23" s="1005">
        <f>SUM(G23:R23)</f>
        <v>51</v>
      </c>
      <c r="G23" s="1006">
        <f>T23+AG23</f>
        <v>0</v>
      </c>
      <c r="H23" s="1006">
        <f>U23+AH23</f>
        <v>6</v>
      </c>
      <c r="I23" s="1006">
        <f t="shared" ref="I23" si="145">V23+AI23</f>
        <v>25</v>
      </c>
      <c r="J23" s="1006">
        <f t="shared" ref="J23" si="146">W23+AJ23</f>
        <v>14</v>
      </c>
      <c r="K23" s="1006">
        <f t="shared" ref="K23" si="147">X23+AK23</f>
        <v>3</v>
      </c>
      <c r="L23" s="1006">
        <f t="shared" ref="L23" si="148">Y23+AL23</f>
        <v>1</v>
      </c>
      <c r="M23" s="1006">
        <f t="shared" ref="M23" si="149">Z23+AM23</f>
        <v>0</v>
      </c>
      <c r="N23" s="1006">
        <f t="shared" ref="N23" si="150">AA23+AN23</f>
        <v>1</v>
      </c>
      <c r="O23" s="1006">
        <f t="shared" ref="O23" si="151">AB23+AO23</f>
        <v>0</v>
      </c>
      <c r="P23" s="1006">
        <f t="shared" ref="P23" si="152">AC23+AP23</f>
        <v>1</v>
      </c>
      <c r="Q23" s="1006">
        <f>AD23+AQ23</f>
        <v>0</v>
      </c>
      <c r="R23" s="1007">
        <f>AE23+AR23</f>
        <v>0</v>
      </c>
      <c r="S23" s="1408">
        <f>SUM(T23:AE23)</f>
        <v>47</v>
      </c>
      <c r="T23" s="1394">
        <v>0</v>
      </c>
      <c r="U23" s="1394">
        <v>6</v>
      </c>
      <c r="V23" s="1394">
        <v>23</v>
      </c>
      <c r="W23" s="1394">
        <v>13</v>
      </c>
      <c r="X23" s="1394">
        <v>3</v>
      </c>
      <c r="Y23" s="1394">
        <v>0</v>
      </c>
      <c r="Z23" s="1394">
        <v>0</v>
      </c>
      <c r="AA23" s="1394">
        <v>1</v>
      </c>
      <c r="AB23" s="1394">
        <v>0</v>
      </c>
      <c r="AC23" s="1394">
        <v>1</v>
      </c>
      <c r="AD23" s="1394">
        <v>0</v>
      </c>
      <c r="AE23" s="1394">
        <v>0</v>
      </c>
      <c r="AF23" s="1393">
        <f>SUM(AG23:AR23)</f>
        <v>4</v>
      </c>
      <c r="AG23" s="1394">
        <v>0</v>
      </c>
      <c r="AH23" s="1394">
        <v>0</v>
      </c>
      <c r="AI23" s="1394">
        <v>2</v>
      </c>
      <c r="AJ23" s="1394">
        <v>1</v>
      </c>
      <c r="AK23" s="1394">
        <v>0</v>
      </c>
      <c r="AL23" s="1394">
        <v>1</v>
      </c>
      <c r="AM23" s="1394">
        <v>0</v>
      </c>
      <c r="AN23" s="1394">
        <v>0</v>
      </c>
      <c r="AO23" s="1394">
        <v>0</v>
      </c>
      <c r="AP23" s="1394">
        <v>0</v>
      </c>
      <c r="AQ23" s="1404">
        <v>0</v>
      </c>
      <c r="AR23" s="1395">
        <v>0</v>
      </c>
      <c r="AW23" s="332"/>
      <c r="AX23" s="332"/>
      <c r="AY23" s="332"/>
    </row>
    <row r="24" spans="2:51" ht="27.9" customHeight="1" thickBot="1" x14ac:dyDescent="0.25">
      <c r="B24" s="1854"/>
      <c r="C24" s="2009"/>
      <c r="D24" s="244"/>
      <c r="E24" s="294"/>
      <c r="F24" s="1008"/>
      <c r="G24" s="1021">
        <f t="shared" ref="G24:R24" si="153">G23/$F$23</f>
        <v>0</v>
      </c>
      <c r="H24" s="1021">
        <f t="shared" si="153"/>
        <v>0.11764705882352941</v>
      </c>
      <c r="I24" s="1021">
        <f t="shared" si="153"/>
        <v>0.49019607843137253</v>
      </c>
      <c r="J24" s="1021">
        <f t="shared" si="153"/>
        <v>0.27450980392156865</v>
      </c>
      <c r="K24" s="1021">
        <f t="shared" si="153"/>
        <v>5.8823529411764705E-2</v>
      </c>
      <c r="L24" s="1021">
        <f t="shared" si="153"/>
        <v>1.9607843137254902E-2</v>
      </c>
      <c r="M24" s="1021">
        <f t="shared" si="153"/>
        <v>0</v>
      </c>
      <c r="N24" s="1021">
        <f t="shared" si="153"/>
        <v>1.9607843137254902E-2</v>
      </c>
      <c r="O24" s="1021">
        <f t="shared" si="153"/>
        <v>0</v>
      </c>
      <c r="P24" s="1021">
        <f t="shared" si="153"/>
        <v>1.9607843137254902E-2</v>
      </c>
      <c r="Q24" s="1022">
        <f t="shared" si="153"/>
        <v>0</v>
      </c>
      <c r="R24" s="1022">
        <f t="shared" si="153"/>
        <v>0</v>
      </c>
      <c r="S24" s="1410"/>
      <c r="T24" s="666">
        <f>IFERROR(T23/$S23,"-")</f>
        <v>0</v>
      </c>
      <c r="U24" s="1405">
        <f t="shared" ref="U24" si="154">IFERROR(U23/$S23,"-")</f>
        <v>0.1276595744680851</v>
      </c>
      <c r="V24" s="1405">
        <f t="shared" ref="V24" si="155">IFERROR(V23/$S23,"-")</f>
        <v>0.48936170212765956</v>
      </c>
      <c r="W24" s="1405">
        <f t="shared" ref="W24" si="156">IFERROR(W23/$S23,"-")</f>
        <v>0.27659574468085107</v>
      </c>
      <c r="X24" s="1405">
        <f t="shared" ref="X24" si="157">IFERROR(X23/$S23,"-")</f>
        <v>6.3829787234042548E-2</v>
      </c>
      <c r="Y24" s="1405">
        <f t="shared" ref="Y24" si="158">IFERROR(Y23/$S23,"-")</f>
        <v>0</v>
      </c>
      <c r="Z24" s="666">
        <f t="shared" ref="Z24" si="159">IFERROR(Z23/$S23,"-")</f>
        <v>0</v>
      </c>
      <c r="AA24" s="666">
        <f t="shared" ref="AA24" si="160">IFERROR(AA23/$S23,"-")</f>
        <v>2.1276595744680851E-2</v>
      </c>
      <c r="AB24" s="666">
        <f t="shared" ref="AB24" si="161">IFERROR(AB23/$S23,"-")</f>
        <v>0</v>
      </c>
      <c r="AC24" s="666">
        <f t="shared" ref="AC24" si="162">IFERROR(AC23/$S23,"-")</f>
        <v>2.1276595744680851E-2</v>
      </c>
      <c r="AD24" s="666">
        <f t="shared" ref="AD24" si="163">IFERROR(AD23/$S23,"-")</f>
        <v>0</v>
      </c>
      <c r="AE24" s="666">
        <f t="shared" ref="AE24" si="164">IFERROR(AE23/$S23,"-")</f>
        <v>0</v>
      </c>
      <c r="AF24" s="1411"/>
      <c r="AG24" s="1412">
        <f>IFERROR(AG23/$AF23,"-")</f>
        <v>0</v>
      </c>
      <c r="AH24" s="1412">
        <f t="shared" ref="AH24" si="165">IFERROR(AH23/$AF23,"-")</f>
        <v>0</v>
      </c>
      <c r="AI24" s="1412">
        <f t="shared" ref="AI24" si="166">IFERROR(AI23/$AF23,"-")</f>
        <v>0.5</v>
      </c>
      <c r="AJ24" s="1412">
        <f t="shared" ref="AJ24" si="167">IFERROR(AJ23/$AF23,"-")</f>
        <v>0.25</v>
      </c>
      <c r="AK24" s="1412">
        <f t="shared" ref="AK24" si="168">IFERROR(AK23/$AF23,"-")</f>
        <v>0</v>
      </c>
      <c r="AL24" s="1412">
        <f t="shared" ref="AL24" si="169">IFERROR(AL23/$AF23,"-")</f>
        <v>0.25</v>
      </c>
      <c r="AM24" s="1412">
        <f t="shared" ref="AM24" si="170">IFERROR(AM23/$AF23,"-")</f>
        <v>0</v>
      </c>
      <c r="AN24" s="1412">
        <f t="shared" ref="AN24" si="171">IFERROR(AN23/$AF23,"-")</f>
        <v>0</v>
      </c>
      <c r="AO24" s="1412">
        <f t="shared" ref="AO24" si="172">IFERROR(AO23/$AF23,"-")</f>
        <v>0</v>
      </c>
      <c r="AP24" s="1412">
        <f t="shared" ref="AP24" si="173">IFERROR(AP23/$AF23,"-")</f>
        <v>0</v>
      </c>
      <c r="AQ24" s="1412">
        <f t="shared" ref="AQ24" si="174">IFERROR(AQ23/$AF23,"-")</f>
        <v>0</v>
      </c>
      <c r="AR24" s="1413">
        <f t="shared" ref="AR24" si="175">IFERROR(AR23/$AF23,"-")</f>
        <v>0</v>
      </c>
      <c r="AT24" s="44"/>
      <c r="AU24" s="44"/>
      <c r="AV24" s="44"/>
      <c r="AW24" s="332"/>
      <c r="AX24" s="332"/>
      <c r="AY24" s="332"/>
    </row>
    <row r="25" spans="2:51" ht="27.9" customHeight="1" thickTop="1" x14ac:dyDescent="0.2">
      <c r="B25" s="1852" t="s">
        <v>413</v>
      </c>
      <c r="C25" s="1900" t="s">
        <v>414</v>
      </c>
      <c r="D25" s="961">
        <f>表1!M32</f>
        <v>72</v>
      </c>
      <c r="E25" s="509">
        <f>表1!O32</f>
        <v>16</v>
      </c>
      <c r="F25" s="1020">
        <f>SUM(G25:R25)</f>
        <v>1</v>
      </c>
      <c r="G25" s="1013">
        <f>T25+AG25</f>
        <v>0</v>
      </c>
      <c r="H25" s="1013">
        <f t="shared" ref="H25:R25" si="176">U25+AH25</f>
        <v>0</v>
      </c>
      <c r="I25" s="1013">
        <f t="shared" si="176"/>
        <v>0</v>
      </c>
      <c r="J25" s="1013">
        <f t="shared" si="176"/>
        <v>1</v>
      </c>
      <c r="K25" s="1013">
        <f t="shared" si="176"/>
        <v>0</v>
      </c>
      <c r="L25" s="1013">
        <f t="shared" si="176"/>
        <v>0</v>
      </c>
      <c r="M25" s="1013">
        <f t="shared" si="176"/>
        <v>0</v>
      </c>
      <c r="N25" s="1013">
        <f t="shared" si="176"/>
        <v>0</v>
      </c>
      <c r="O25" s="1013">
        <f t="shared" si="176"/>
        <v>0</v>
      </c>
      <c r="P25" s="1013">
        <f t="shared" si="176"/>
        <v>0</v>
      </c>
      <c r="Q25" s="1013">
        <f t="shared" si="176"/>
        <v>0</v>
      </c>
      <c r="R25" s="1013">
        <f t="shared" si="176"/>
        <v>0</v>
      </c>
      <c r="S25" s="1397">
        <f>SUM(T25:AE25)</f>
        <v>1</v>
      </c>
      <c r="T25" s="1398">
        <v>0</v>
      </c>
      <c r="U25" s="1398">
        <v>0</v>
      </c>
      <c r="V25" s="1398">
        <v>0</v>
      </c>
      <c r="W25" s="1398">
        <v>1</v>
      </c>
      <c r="X25" s="1398">
        <v>0</v>
      </c>
      <c r="Y25" s="1398">
        <v>0</v>
      </c>
      <c r="Z25" s="1398">
        <v>0</v>
      </c>
      <c r="AA25" s="1398">
        <v>0</v>
      </c>
      <c r="AB25" s="1398">
        <v>0</v>
      </c>
      <c r="AC25" s="1398">
        <v>0</v>
      </c>
      <c r="AD25" s="1398">
        <v>0</v>
      </c>
      <c r="AE25" s="1398">
        <v>0</v>
      </c>
      <c r="AF25" s="1397">
        <f>SUM(AG25:AR25)</f>
        <v>0</v>
      </c>
      <c r="AG25" s="1414">
        <v>0</v>
      </c>
      <c r="AH25" s="1414">
        <v>0</v>
      </c>
      <c r="AI25" s="1414">
        <v>0</v>
      </c>
      <c r="AJ25" s="1414">
        <v>0</v>
      </c>
      <c r="AK25" s="1414">
        <v>0</v>
      </c>
      <c r="AL25" s="1414">
        <v>0</v>
      </c>
      <c r="AM25" s="1414">
        <v>0</v>
      </c>
      <c r="AN25" s="1414">
        <v>0</v>
      </c>
      <c r="AO25" s="1414">
        <v>0</v>
      </c>
      <c r="AP25" s="1414">
        <v>0</v>
      </c>
      <c r="AQ25" s="1415">
        <v>0</v>
      </c>
      <c r="AR25" s="1416">
        <v>0</v>
      </c>
      <c r="AW25" s="332"/>
      <c r="AX25" s="332"/>
      <c r="AY25" s="332"/>
    </row>
    <row r="26" spans="2:51" ht="27.9" customHeight="1" x14ac:dyDescent="0.2">
      <c r="B26" s="1853"/>
      <c r="C26" s="1900"/>
      <c r="D26" s="244"/>
      <c r="E26" s="297"/>
      <c r="F26" s="1015"/>
      <c r="G26" s="666">
        <f>IFERROR(G25/$F$25,"-")</f>
        <v>0</v>
      </c>
      <c r="H26" s="666">
        <f t="shared" ref="H26:R26" si="177">IFERROR(H25/$F$25,"-")</f>
        <v>0</v>
      </c>
      <c r="I26" s="666">
        <f t="shared" si="177"/>
        <v>0</v>
      </c>
      <c r="J26" s="666">
        <f t="shared" si="177"/>
        <v>1</v>
      </c>
      <c r="K26" s="666">
        <f t="shared" si="177"/>
        <v>0</v>
      </c>
      <c r="L26" s="666">
        <f t="shared" si="177"/>
        <v>0</v>
      </c>
      <c r="M26" s="666">
        <f t="shared" si="177"/>
        <v>0</v>
      </c>
      <c r="N26" s="666">
        <f t="shared" si="177"/>
        <v>0</v>
      </c>
      <c r="O26" s="666">
        <f t="shared" si="177"/>
        <v>0</v>
      </c>
      <c r="P26" s="666">
        <f t="shared" si="177"/>
        <v>0</v>
      </c>
      <c r="Q26" s="666">
        <f t="shared" si="177"/>
        <v>0</v>
      </c>
      <c r="R26" s="1025">
        <f t="shared" si="177"/>
        <v>0</v>
      </c>
      <c r="S26" s="1407"/>
      <c r="T26" s="1417">
        <f>IFERROR(T25/$S$25,"-")</f>
        <v>0</v>
      </c>
      <c r="U26" s="1417">
        <f t="shared" ref="U26:AE26" si="178">IFERROR(U25/$S$25,"-")</f>
        <v>0</v>
      </c>
      <c r="V26" s="1417">
        <f t="shared" si="178"/>
        <v>0</v>
      </c>
      <c r="W26" s="1417">
        <f t="shared" si="178"/>
        <v>1</v>
      </c>
      <c r="X26" s="1417">
        <f t="shared" si="178"/>
        <v>0</v>
      </c>
      <c r="Y26" s="1417">
        <f t="shared" si="178"/>
        <v>0</v>
      </c>
      <c r="Z26" s="1417">
        <f t="shared" si="178"/>
        <v>0</v>
      </c>
      <c r="AA26" s="1417">
        <f t="shared" si="178"/>
        <v>0</v>
      </c>
      <c r="AB26" s="1417">
        <f t="shared" si="178"/>
        <v>0</v>
      </c>
      <c r="AC26" s="1417">
        <f t="shared" si="178"/>
        <v>0</v>
      </c>
      <c r="AD26" s="1417">
        <f t="shared" si="178"/>
        <v>0</v>
      </c>
      <c r="AE26" s="1417">
        <f t="shared" si="178"/>
        <v>0</v>
      </c>
      <c r="AF26" s="1409"/>
      <c r="AG26" s="662" t="str">
        <f>IFERROR(AG25/$AF25,"-")</f>
        <v>-</v>
      </c>
      <c r="AH26" s="662" t="str">
        <f t="shared" ref="AH26" si="179">IFERROR(AH25/$AF25,"-")</f>
        <v>-</v>
      </c>
      <c r="AI26" s="662" t="str">
        <f t="shared" ref="AI26" si="180">IFERROR(AI25/$AF25,"-")</f>
        <v>-</v>
      </c>
      <c r="AJ26" s="662" t="str">
        <f t="shared" ref="AJ26" si="181">IFERROR(AJ25/$AF25,"-")</f>
        <v>-</v>
      </c>
      <c r="AK26" s="662" t="str">
        <f t="shared" ref="AK26" si="182">IFERROR(AK25/$AF25,"-")</f>
        <v>-</v>
      </c>
      <c r="AL26" s="662" t="str">
        <f t="shared" ref="AL26" si="183">IFERROR(AL25/$AF25,"-")</f>
        <v>-</v>
      </c>
      <c r="AM26" s="662" t="str">
        <f t="shared" ref="AM26" si="184">IFERROR(AM25/$AF25,"-")</f>
        <v>-</v>
      </c>
      <c r="AN26" s="662" t="str">
        <f t="shared" ref="AN26" si="185">IFERROR(AN25/$AF25,"-")</f>
        <v>-</v>
      </c>
      <c r="AO26" s="662" t="str">
        <f t="shared" ref="AO26" si="186">IFERROR(AO25/$AF25,"-")</f>
        <v>-</v>
      </c>
      <c r="AP26" s="662" t="str">
        <f t="shared" ref="AP26" si="187">IFERROR(AP25/$AF25,"-")</f>
        <v>-</v>
      </c>
      <c r="AQ26" s="662" t="str">
        <f t="shared" ref="AQ26" si="188">IFERROR(AQ25/$AF25,"-")</f>
        <v>-</v>
      </c>
      <c r="AR26" s="664" t="str">
        <f t="shared" ref="AR26" si="189">IFERROR(AR25/$AF25,"-")</f>
        <v>-</v>
      </c>
      <c r="AT26" s="44"/>
      <c r="AU26" s="44"/>
      <c r="AV26" s="44"/>
      <c r="AW26" s="332"/>
      <c r="AX26" s="332"/>
      <c r="AY26" s="332"/>
    </row>
    <row r="27" spans="2:51" ht="27.9" customHeight="1" x14ac:dyDescent="0.2">
      <c r="B27" s="1853"/>
      <c r="C27" s="1940" t="s">
        <v>415</v>
      </c>
      <c r="D27" s="964">
        <f>表1!M35</f>
        <v>165</v>
      </c>
      <c r="E27" s="501">
        <f>表1!O35</f>
        <v>66</v>
      </c>
      <c r="F27" s="1005">
        <f>SUM(G27:R27)</f>
        <v>9</v>
      </c>
      <c r="G27" s="1006">
        <f>T27+AG27</f>
        <v>0</v>
      </c>
      <c r="H27" s="1006">
        <f t="shared" ref="H27" si="190">U27+AH27</f>
        <v>2</v>
      </c>
      <c r="I27" s="1006">
        <f t="shared" ref="I27" si="191">V27+AI27</f>
        <v>3</v>
      </c>
      <c r="J27" s="1006">
        <f t="shared" ref="J27" si="192">W27+AJ27</f>
        <v>1</v>
      </c>
      <c r="K27" s="1006">
        <f t="shared" ref="K27" si="193">X27+AK27</f>
        <v>2</v>
      </c>
      <c r="L27" s="1006">
        <f t="shared" ref="L27" si="194">Y27+AL27</f>
        <v>0</v>
      </c>
      <c r="M27" s="1006">
        <f t="shared" ref="M27" si="195">Z27+AM27</f>
        <v>1</v>
      </c>
      <c r="N27" s="1006">
        <f t="shared" ref="N27" si="196">AA27+AN27</f>
        <v>0</v>
      </c>
      <c r="O27" s="1006">
        <f t="shared" ref="O27" si="197">AB27+AO27</f>
        <v>0</v>
      </c>
      <c r="P27" s="1006">
        <f t="shared" ref="P27" si="198">AC27+AP27</f>
        <v>0</v>
      </c>
      <c r="Q27" s="1006">
        <f>AD27+AQ27</f>
        <v>0</v>
      </c>
      <c r="R27" s="1007">
        <f>AE27+AR27</f>
        <v>0</v>
      </c>
      <c r="S27" s="1393">
        <f>SUM(T27:AE27)</f>
        <v>9</v>
      </c>
      <c r="T27" s="1394">
        <v>0</v>
      </c>
      <c r="U27" s="1394">
        <v>2</v>
      </c>
      <c r="V27" s="1394">
        <v>3</v>
      </c>
      <c r="W27" s="1394">
        <v>1</v>
      </c>
      <c r="X27" s="1394">
        <v>2</v>
      </c>
      <c r="Y27" s="1394">
        <v>0</v>
      </c>
      <c r="Z27" s="1394">
        <v>1</v>
      </c>
      <c r="AA27" s="1394">
        <v>0</v>
      </c>
      <c r="AB27" s="1394">
        <v>0</v>
      </c>
      <c r="AC27" s="1394">
        <v>0</v>
      </c>
      <c r="AD27" s="1394">
        <v>0</v>
      </c>
      <c r="AE27" s="1394">
        <v>0</v>
      </c>
      <c r="AF27" s="1393">
        <f>SUM(AG27:AR27)</f>
        <v>0</v>
      </c>
      <c r="AG27" s="1394">
        <v>0</v>
      </c>
      <c r="AH27" s="1394">
        <v>0</v>
      </c>
      <c r="AI27" s="1394">
        <v>0</v>
      </c>
      <c r="AJ27" s="1394">
        <v>0</v>
      </c>
      <c r="AK27" s="1394">
        <v>0</v>
      </c>
      <c r="AL27" s="1394">
        <v>0</v>
      </c>
      <c r="AM27" s="1394">
        <v>0</v>
      </c>
      <c r="AN27" s="1394">
        <v>0</v>
      </c>
      <c r="AO27" s="1394">
        <v>0</v>
      </c>
      <c r="AP27" s="1394">
        <v>0</v>
      </c>
      <c r="AQ27" s="1404">
        <v>0</v>
      </c>
      <c r="AR27" s="1395">
        <v>0</v>
      </c>
      <c r="AW27" s="332"/>
      <c r="AX27" s="332"/>
      <c r="AY27" s="332"/>
    </row>
    <row r="28" spans="2:51" ht="27.9" customHeight="1" x14ac:dyDescent="0.2">
      <c r="B28" s="1853"/>
      <c r="C28" s="1900"/>
      <c r="D28" s="244"/>
      <c r="E28" s="292"/>
      <c r="F28" s="1019"/>
      <c r="G28" s="1026">
        <f>IFERROR(G27/$F27,"-")</f>
        <v>0</v>
      </c>
      <c r="H28" s="662">
        <f t="shared" ref="H28:R28" si="199">IFERROR(H27/$F27,"-")</f>
        <v>0.22222222222222221</v>
      </c>
      <c r="I28" s="662">
        <f t="shared" si="199"/>
        <v>0.33333333333333331</v>
      </c>
      <c r="J28" s="662">
        <f t="shared" si="199"/>
        <v>0.1111111111111111</v>
      </c>
      <c r="K28" s="662">
        <f t="shared" si="199"/>
        <v>0.22222222222222221</v>
      </c>
      <c r="L28" s="662">
        <f t="shared" si="199"/>
        <v>0</v>
      </c>
      <c r="M28" s="662">
        <f t="shared" si="199"/>
        <v>0.1111111111111111</v>
      </c>
      <c r="N28" s="662">
        <f t="shared" si="199"/>
        <v>0</v>
      </c>
      <c r="O28" s="662">
        <f t="shared" si="199"/>
        <v>0</v>
      </c>
      <c r="P28" s="662">
        <f t="shared" si="199"/>
        <v>0</v>
      </c>
      <c r="Q28" s="663">
        <f t="shared" si="199"/>
        <v>0</v>
      </c>
      <c r="R28" s="664">
        <f t="shared" si="199"/>
        <v>0</v>
      </c>
      <c r="S28" s="1407"/>
      <c r="T28" s="1417">
        <f>IFERROR(T27/$S$27,"-")</f>
        <v>0</v>
      </c>
      <c r="U28" s="665">
        <f t="shared" ref="U28:AE28" si="200">IFERROR(U27/$S$27,"-")</f>
        <v>0.22222222222222221</v>
      </c>
      <c r="V28" s="1417">
        <f t="shared" si="200"/>
        <v>0.33333333333333331</v>
      </c>
      <c r="W28" s="665">
        <f t="shared" si="200"/>
        <v>0.1111111111111111</v>
      </c>
      <c r="X28" s="665">
        <f t="shared" si="200"/>
        <v>0.22222222222222221</v>
      </c>
      <c r="Y28" s="665">
        <f t="shared" si="200"/>
        <v>0</v>
      </c>
      <c r="Z28" s="1417">
        <f t="shared" si="200"/>
        <v>0.1111111111111111</v>
      </c>
      <c r="AA28" s="1417">
        <f t="shared" si="200"/>
        <v>0</v>
      </c>
      <c r="AB28" s="1417">
        <f t="shared" si="200"/>
        <v>0</v>
      </c>
      <c r="AC28" s="1417">
        <f t="shared" si="200"/>
        <v>0</v>
      </c>
      <c r="AD28" s="1417">
        <f t="shared" si="200"/>
        <v>0</v>
      </c>
      <c r="AE28" s="1417">
        <f t="shared" si="200"/>
        <v>0</v>
      </c>
      <c r="AF28" s="1409"/>
      <c r="AG28" s="662" t="str">
        <f>IFERROR(AG27/$AF27,"-")</f>
        <v>-</v>
      </c>
      <c r="AH28" s="662" t="str">
        <f t="shared" ref="AH28" si="201">IFERROR(AH27/$AF27,"-")</f>
        <v>-</v>
      </c>
      <c r="AI28" s="662" t="str">
        <f t="shared" ref="AI28" si="202">IFERROR(AI27/$AF27,"-")</f>
        <v>-</v>
      </c>
      <c r="AJ28" s="662" t="str">
        <f t="shared" ref="AJ28" si="203">IFERROR(AJ27/$AF27,"-")</f>
        <v>-</v>
      </c>
      <c r="AK28" s="662" t="str">
        <f t="shared" ref="AK28" si="204">IFERROR(AK27/$AF27,"-")</f>
        <v>-</v>
      </c>
      <c r="AL28" s="662" t="str">
        <f t="shared" ref="AL28" si="205">IFERROR(AL27/$AF27,"-")</f>
        <v>-</v>
      </c>
      <c r="AM28" s="662" t="str">
        <f t="shared" ref="AM28" si="206">IFERROR(AM27/$AF27,"-")</f>
        <v>-</v>
      </c>
      <c r="AN28" s="662" t="str">
        <f t="shared" ref="AN28" si="207">IFERROR(AN27/$AF27,"-")</f>
        <v>-</v>
      </c>
      <c r="AO28" s="662" t="str">
        <f t="shared" ref="AO28" si="208">IFERROR(AO27/$AF27,"-")</f>
        <v>-</v>
      </c>
      <c r="AP28" s="662" t="str">
        <f t="shared" ref="AP28" si="209">IFERROR(AP27/$AF27,"-")</f>
        <v>-</v>
      </c>
      <c r="AQ28" s="662" t="str">
        <f t="shared" ref="AQ28" si="210">IFERROR(AQ27/$AF27,"-")</f>
        <v>-</v>
      </c>
      <c r="AR28" s="664" t="str">
        <f t="shared" ref="AR28" si="211">IFERROR(AR27/$AF27,"-")</f>
        <v>-</v>
      </c>
      <c r="AT28" s="44"/>
      <c r="AU28" s="44"/>
      <c r="AV28" s="44"/>
      <c r="AW28" s="332"/>
      <c r="AX28" s="332"/>
      <c r="AY28" s="332"/>
    </row>
    <row r="29" spans="2:51" ht="27.9" customHeight="1" x14ac:dyDescent="0.2">
      <c r="B29" s="1853"/>
      <c r="C29" s="1940" t="s">
        <v>416</v>
      </c>
      <c r="D29" s="964">
        <f>表1!M38</f>
        <v>49</v>
      </c>
      <c r="E29" s="501">
        <f>表1!O38</f>
        <v>28</v>
      </c>
      <c r="F29" s="1005">
        <f>SUM(G29:R29)</f>
        <v>3</v>
      </c>
      <c r="G29" s="1006">
        <f>T29+AG29</f>
        <v>0</v>
      </c>
      <c r="H29" s="1006">
        <f t="shared" ref="H29" si="212">U29+AH29</f>
        <v>0</v>
      </c>
      <c r="I29" s="1006">
        <f t="shared" ref="I29" si="213">V29+AI29</f>
        <v>2</v>
      </c>
      <c r="J29" s="1006">
        <f t="shared" ref="J29" si="214">W29+AJ29</f>
        <v>1</v>
      </c>
      <c r="K29" s="1006">
        <f t="shared" ref="K29" si="215">X29+AK29</f>
        <v>0</v>
      </c>
      <c r="L29" s="1006">
        <f t="shared" ref="L29" si="216">Y29+AL29</f>
        <v>0</v>
      </c>
      <c r="M29" s="1006">
        <f t="shared" ref="M29" si="217">Z29+AM29</f>
        <v>0</v>
      </c>
      <c r="N29" s="1006">
        <f t="shared" ref="N29" si="218">AA29+AN29</f>
        <v>0</v>
      </c>
      <c r="O29" s="1006">
        <f t="shared" ref="O29" si="219">AB29+AO29</f>
        <v>0</v>
      </c>
      <c r="P29" s="1006">
        <f t="shared" ref="P29" si="220">AC29+AP29</f>
        <v>0</v>
      </c>
      <c r="Q29" s="1006">
        <f>AD29+AQ29</f>
        <v>0</v>
      </c>
      <c r="R29" s="1007">
        <f>AE29+AR29</f>
        <v>0</v>
      </c>
      <c r="S29" s="1393">
        <f>SUM(T29:AE29)</f>
        <v>3</v>
      </c>
      <c r="T29" s="1394">
        <v>0</v>
      </c>
      <c r="U29" s="1394">
        <v>0</v>
      </c>
      <c r="V29" s="1394">
        <v>2</v>
      </c>
      <c r="W29" s="1394">
        <v>1</v>
      </c>
      <c r="X29" s="1394">
        <v>0</v>
      </c>
      <c r="Y29" s="1394">
        <v>0</v>
      </c>
      <c r="Z29" s="1394">
        <v>0</v>
      </c>
      <c r="AA29" s="1394">
        <v>0</v>
      </c>
      <c r="AB29" s="1394">
        <v>0</v>
      </c>
      <c r="AC29" s="1394">
        <v>0</v>
      </c>
      <c r="AD29" s="1394">
        <v>0</v>
      </c>
      <c r="AE29" s="1394">
        <v>0</v>
      </c>
      <c r="AF29" s="1393">
        <f>SUM(AG29:AR29)</f>
        <v>0</v>
      </c>
      <c r="AG29" s="1394">
        <v>0</v>
      </c>
      <c r="AH29" s="1394">
        <v>0</v>
      </c>
      <c r="AI29" s="1394">
        <v>0</v>
      </c>
      <c r="AJ29" s="1394">
        <v>0</v>
      </c>
      <c r="AK29" s="1394">
        <v>0</v>
      </c>
      <c r="AL29" s="1394">
        <v>0</v>
      </c>
      <c r="AM29" s="1394">
        <v>0</v>
      </c>
      <c r="AN29" s="1394">
        <v>0</v>
      </c>
      <c r="AO29" s="1394">
        <v>0</v>
      </c>
      <c r="AP29" s="1394">
        <v>0</v>
      </c>
      <c r="AQ29" s="1404">
        <v>0</v>
      </c>
      <c r="AR29" s="1395">
        <v>0</v>
      </c>
      <c r="AW29" s="332"/>
      <c r="AX29" s="332"/>
      <c r="AY29" s="332"/>
    </row>
    <row r="30" spans="2:51" ht="27.9" customHeight="1" x14ac:dyDescent="0.2">
      <c r="B30" s="1853"/>
      <c r="C30" s="1900"/>
      <c r="D30" s="244"/>
      <c r="E30" s="292"/>
      <c r="F30" s="1019"/>
      <c r="G30" s="666">
        <f>IFERROR(G29/$F29,"-")</f>
        <v>0</v>
      </c>
      <c r="H30" s="666">
        <f t="shared" ref="H30:R30" si="221">IFERROR(H29/$F29,"-")</f>
        <v>0</v>
      </c>
      <c r="I30" s="666">
        <f t="shared" si="221"/>
        <v>0.66666666666666663</v>
      </c>
      <c r="J30" s="666">
        <f t="shared" si="221"/>
        <v>0.33333333333333331</v>
      </c>
      <c r="K30" s="666">
        <f t="shared" si="221"/>
        <v>0</v>
      </c>
      <c r="L30" s="666">
        <f t="shared" si="221"/>
        <v>0</v>
      </c>
      <c r="M30" s="666">
        <f t="shared" si="221"/>
        <v>0</v>
      </c>
      <c r="N30" s="666">
        <f t="shared" si="221"/>
        <v>0</v>
      </c>
      <c r="O30" s="666">
        <f t="shared" si="221"/>
        <v>0</v>
      </c>
      <c r="P30" s="666">
        <f t="shared" si="221"/>
        <v>0</v>
      </c>
      <c r="Q30" s="666">
        <f t="shared" si="221"/>
        <v>0</v>
      </c>
      <c r="R30" s="666">
        <f t="shared" si="221"/>
        <v>0</v>
      </c>
      <c r="S30" s="1406"/>
      <c r="T30" s="1417">
        <f>IFERROR(T29/$S$29,"-")</f>
        <v>0</v>
      </c>
      <c r="U30" s="1417">
        <f t="shared" ref="U30:AE30" si="222">IFERROR(U29/$S$29,"-")</f>
        <v>0</v>
      </c>
      <c r="V30" s="1417">
        <f t="shared" si="222"/>
        <v>0.66666666666666663</v>
      </c>
      <c r="W30" s="1417">
        <f t="shared" si="222"/>
        <v>0.33333333333333331</v>
      </c>
      <c r="X30" s="1417">
        <f t="shared" si="222"/>
        <v>0</v>
      </c>
      <c r="Y30" s="1417">
        <f t="shared" si="222"/>
        <v>0</v>
      </c>
      <c r="Z30" s="1417">
        <f t="shared" si="222"/>
        <v>0</v>
      </c>
      <c r="AA30" s="1417">
        <f t="shared" si="222"/>
        <v>0</v>
      </c>
      <c r="AB30" s="1417">
        <f t="shared" si="222"/>
        <v>0</v>
      </c>
      <c r="AC30" s="1417">
        <f t="shared" si="222"/>
        <v>0</v>
      </c>
      <c r="AD30" s="1417">
        <f t="shared" si="222"/>
        <v>0</v>
      </c>
      <c r="AE30" s="1417">
        <f t="shared" si="222"/>
        <v>0</v>
      </c>
      <c r="AF30" s="1418"/>
      <c r="AG30" s="662" t="str">
        <f>IFERROR(AG29/$AF29,"-")</f>
        <v>-</v>
      </c>
      <c r="AH30" s="662" t="str">
        <f t="shared" ref="AH30" si="223">IFERROR(AH29/$AF29,"-")</f>
        <v>-</v>
      </c>
      <c r="AI30" s="662" t="str">
        <f t="shared" ref="AI30" si="224">IFERROR(AI29/$AF29,"-")</f>
        <v>-</v>
      </c>
      <c r="AJ30" s="662" t="str">
        <f t="shared" ref="AJ30" si="225">IFERROR(AJ29/$AF29,"-")</f>
        <v>-</v>
      </c>
      <c r="AK30" s="662" t="str">
        <f t="shared" ref="AK30" si="226">IFERROR(AK29/$AF29,"-")</f>
        <v>-</v>
      </c>
      <c r="AL30" s="662" t="str">
        <f t="shared" ref="AL30" si="227">IFERROR(AL29/$AF29,"-")</f>
        <v>-</v>
      </c>
      <c r="AM30" s="662" t="str">
        <f t="shared" ref="AM30" si="228">IFERROR(AM29/$AF29,"-")</f>
        <v>-</v>
      </c>
      <c r="AN30" s="662" t="str">
        <f t="shared" ref="AN30" si="229">IFERROR(AN29/$AF29,"-")</f>
        <v>-</v>
      </c>
      <c r="AO30" s="662" t="str">
        <f t="shared" ref="AO30" si="230">IFERROR(AO29/$AF29,"-")</f>
        <v>-</v>
      </c>
      <c r="AP30" s="662" t="str">
        <f t="shared" ref="AP30" si="231">IFERROR(AP29/$AF29,"-")</f>
        <v>-</v>
      </c>
      <c r="AQ30" s="662" t="str">
        <f t="shared" ref="AQ30" si="232">IFERROR(AQ29/$AF29,"-")</f>
        <v>-</v>
      </c>
      <c r="AR30" s="664" t="str">
        <f t="shared" ref="AR30" si="233">IFERROR(AR29/$AF29,"-")</f>
        <v>-</v>
      </c>
      <c r="AT30" s="44"/>
      <c r="AU30" s="44"/>
      <c r="AV30" s="44"/>
      <c r="AW30" s="332"/>
      <c r="AX30" s="332"/>
      <c r="AY30" s="332"/>
    </row>
    <row r="31" spans="2:51" ht="27.9" customHeight="1" x14ac:dyDescent="0.2">
      <c r="B31" s="1853"/>
      <c r="C31" s="1940" t="s">
        <v>417</v>
      </c>
      <c r="D31" s="964">
        <f>表1!M41</f>
        <v>39</v>
      </c>
      <c r="E31" s="501">
        <f>表1!O41</f>
        <v>29</v>
      </c>
      <c r="F31" s="1020">
        <f>SUM(G31:R31)</f>
        <v>12</v>
      </c>
      <c r="G31" s="1006">
        <f>T31+AG31</f>
        <v>0</v>
      </c>
      <c r="H31" s="1006">
        <f t="shared" ref="H31" si="234">U31+AH31</f>
        <v>2</v>
      </c>
      <c r="I31" s="1006">
        <f t="shared" ref="I31" si="235">V31+AI31</f>
        <v>1</v>
      </c>
      <c r="J31" s="1006">
        <f t="shared" ref="J31" si="236">W31+AJ31</f>
        <v>6</v>
      </c>
      <c r="K31" s="1006">
        <f t="shared" ref="K31" si="237">X31+AK31</f>
        <v>1</v>
      </c>
      <c r="L31" s="1006">
        <f t="shared" ref="L31" si="238">Y31+AL31</f>
        <v>1</v>
      </c>
      <c r="M31" s="1006">
        <f t="shared" ref="M31" si="239">Z31+AM31</f>
        <v>0</v>
      </c>
      <c r="N31" s="1006">
        <f t="shared" ref="N31" si="240">AA31+AN31</f>
        <v>0</v>
      </c>
      <c r="O31" s="1006">
        <f t="shared" ref="O31" si="241">AB31+AO31</f>
        <v>1</v>
      </c>
      <c r="P31" s="1006">
        <f t="shared" ref="P31" si="242">AC31+AP31</f>
        <v>0</v>
      </c>
      <c r="Q31" s="1006">
        <f>AD31+AQ31</f>
        <v>0</v>
      </c>
      <c r="R31" s="1007">
        <f>AE31+AR31</f>
        <v>0</v>
      </c>
      <c r="S31" s="1408">
        <f>SUM(T31:AE31)</f>
        <v>10</v>
      </c>
      <c r="T31" s="1394">
        <v>0</v>
      </c>
      <c r="U31" s="1394">
        <v>2</v>
      </c>
      <c r="V31" s="1394">
        <v>1</v>
      </c>
      <c r="W31" s="1394">
        <v>6</v>
      </c>
      <c r="X31" s="1394">
        <v>1</v>
      </c>
      <c r="Y31" s="1394">
        <v>0</v>
      </c>
      <c r="Z31" s="1394">
        <v>0</v>
      </c>
      <c r="AA31" s="1394">
        <v>0</v>
      </c>
      <c r="AB31" s="1394">
        <v>0</v>
      </c>
      <c r="AC31" s="1394">
        <v>0</v>
      </c>
      <c r="AD31" s="1394">
        <v>0</v>
      </c>
      <c r="AE31" s="1394">
        <v>0</v>
      </c>
      <c r="AF31" s="1393">
        <f>SUM(AG31:AR31)</f>
        <v>2</v>
      </c>
      <c r="AG31" s="1394">
        <v>0</v>
      </c>
      <c r="AH31" s="1394">
        <v>0</v>
      </c>
      <c r="AI31" s="1394">
        <v>0</v>
      </c>
      <c r="AJ31" s="1394">
        <v>0</v>
      </c>
      <c r="AK31" s="1394">
        <v>0</v>
      </c>
      <c r="AL31" s="1394">
        <v>1</v>
      </c>
      <c r="AM31" s="1394">
        <v>0</v>
      </c>
      <c r="AN31" s="1394">
        <v>0</v>
      </c>
      <c r="AO31" s="1394">
        <v>1</v>
      </c>
      <c r="AP31" s="1394">
        <v>0</v>
      </c>
      <c r="AQ31" s="1404">
        <v>0</v>
      </c>
      <c r="AR31" s="1395">
        <v>0</v>
      </c>
      <c r="AW31" s="332"/>
      <c r="AX31" s="332"/>
      <c r="AY31" s="332"/>
    </row>
    <row r="32" spans="2:51" ht="27.9" customHeight="1" x14ac:dyDescent="0.2">
      <c r="B32" s="1853"/>
      <c r="C32" s="1900"/>
      <c r="D32" s="244"/>
      <c r="E32" s="292"/>
      <c r="F32" s="1015"/>
      <c r="G32" s="666">
        <f>IFERROR(G31/$F31,"-")</f>
        <v>0</v>
      </c>
      <c r="H32" s="1027">
        <f t="shared" ref="H32" si="243">IFERROR(H31/$F31,"-")</f>
        <v>0.16666666666666666</v>
      </c>
      <c r="I32" s="665">
        <f t="shared" ref="I32" si="244">IFERROR(I31/$F31,"-")</f>
        <v>8.3333333333333329E-2</v>
      </c>
      <c r="J32" s="665">
        <f t="shared" ref="J32" si="245">IFERROR(J31/$F31,"-")</f>
        <v>0.5</v>
      </c>
      <c r="K32" s="665">
        <f t="shared" ref="K32" si="246">IFERROR(K31/$F31,"-")</f>
        <v>8.3333333333333329E-2</v>
      </c>
      <c r="L32" s="665">
        <f t="shared" ref="L32" si="247">IFERROR(L31/$F31,"-")</f>
        <v>8.3333333333333329E-2</v>
      </c>
      <c r="M32" s="666">
        <f t="shared" ref="M32" si="248">IFERROR(M31/$F31,"-")</f>
        <v>0</v>
      </c>
      <c r="N32" s="666">
        <f t="shared" ref="N32" si="249">IFERROR(N31/$F31,"-")</f>
        <v>0</v>
      </c>
      <c r="O32" s="665">
        <f t="shared" ref="O32" si="250">IFERROR(O31/$F31,"-")</f>
        <v>8.3333333333333329E-2</v>
      </c>
      <c r="P32" s="665">
        <f t="shared" ref="P32" si="251">IFERROR(P31/$F31,"-")</f>
        <v>0</v>
      </c>
      <c r="Q32" s="1028">
        <f t="shared" ref="Q32" si="252">IFERROR(Q31/$F31,"-")</f>
        <v>0</v>
      </c>
      <c r="R32" s="1028">
        <f t="shared" ref="R32" si="253">IFERROR(R31/$F31,"-")</f>
        <v>0</v>
      </c>
      <c r="S32" s="1403"/>
      <c r="T32" s="666">
        <f>IFERROR(T31/$S$31,"-")</f>
        <v>0</v>
      </c>
      <c r="U32" s="1405">
        <f t="shared" ref="U32:AE32" si="254">IFERROR(U31/$S$31,"-")</f>
        <v>0.2</v>
      </c>
      <c r="V32" s="1405">
        <f t="shared" si="254"/>
        <v>0.1</v>
      </c>
      <c r="W32" s="1405">
        <f t="shared" si="254"/>
        <v>0.6</v>
      </c>
      <c r="X32" s="1405">
        <f t="shared" si="254"/>
        <v>0.1</v>
      </c>
      <c r="Y32" s="1405">
        <f t="shared" si="254"/>
        <v>0</v>
      </c>
      <c r="Z32" s="1405">
        <f t="shared" si="254"/>
        <v>0</v>
      </c>
      <c r="AA32" s="1405">
        <f t="shared" si="254"/>
        <v>0</v>
      </c>
      <c r="AB32" s="1405">
        <f t="shared" si="254"/>
        <v>0</v>
      </c>
      <c r="AC32" s="1405">
        <f t="shared" si="254"/>
        <v>0</v>
      </c>
      <c r="AD32" s="1405">
        <f t="shared" si="254"/>
        <v>0</v>
      </c>
      <c r="AE32" s="1405">
        <f t="shared" si="254"/>
        <v>0</v>
      </c>
      <c r="AF32" s="1418"/>
      <c r="AG32" s="662">
        <f>IFERROR(AG31/$AF31,"-")</f>
        <v>0</v>
      </c>
      <c r="AH32" s="662">
        <f t="shared" ref="AH32" si="255">IFERROR(AH31/$AF31,"-")</f>
        <v>0</v>
      </c>
      <c r="AI32" s="662">
        <f t="shared" ref="AI32" si="256">IFERROR(AI31/$AF31,"-")</f>
        <v>0</v>
      </c>
      <c r="AJ32" s="662">
        <f t="shared" ref="AJ32" si="257">IFERROR(AJ31/$AF31,"-")</f>
        <v>0</v>
      </c>
      <c r="AK32" s="662">
        <f t="shared" ref="AK32" si="258">IFERROR(AK31/$AF31,"-")</f>
        <v>0</v>
      </c>
      <c r="AL32" s="662">
        <f t="shared" ref="AL32" si="259">IFERROR(AL31/$AF31,"-")</f>
        <v>0.5</v>
      </c>
      <c r="AM32" s="662">
        <f t="shared" ref="AM32" si="260">IFERROR(AM31/$AF31,"-")</f>
        <v>0</v>
      </c>
      <c r="AN32" s="662">
        <f t="shared" ref="AN32" si="261">IFERROR(AN31/$AF31,"-")</f>
        <v>0</v>
      </c>
      <c r="AO32" s="662">
        <f t="shared" ref="AO32" si="262">IFERROR(AO31/$AF31,"-")</f>
        <v>0.5</v>
      </c>
      <c r="AP32" s="662">
        <f t="shared" ref="AP32" si="263">IFERROR(AP31/$AF31,"-")</f>
        <v>0</v>
      </c>
      <c r="AQ32" s="662">
        <f t="shared" ref="AQ32" si="264">IFERROR(AQ31/$AF31,"-")</f>
        <v>0</v>
      </c>
      <c r="AR32" s="664">
        <f t="shared" ref="AR32" si="265">IFERROR(AR31/$AF31,"-")</f>
        <v>0</v>
      </c>
      <c r="AT32" s="44"/>
      <c r="AU32" s="44"/>
      <c r="AV32" s="44"/>
      <c r="AW32" s="332"/>
      <c r="AX32" s="332"/>
      <c r="AY32" s="332"/>
    </row>
    <row r="33" spans="2:51" ht="27.9" customHeight="1" x14ac:dyDescent="0.2">
      <c r="B33" s="1853"/>
      <c r="C33" s="1940" t="s">
        <v>180</v>
      </c>
      <c r="D33" s="964">
        <f>表1!M44</f>
        <v>27</v>
      </c>
      <c r="E33" s="501">
        <f>表1!O44</f>
        <v>21</v>
      </c>
      <c r="F33" s="1005">
        <f>SUM(G33:R33)</f>
        <v>33</v>
      </c>
      <c r="G33" s="1006">
        <f>T33+AG33</f>
        <v>4</v>
      </c>
      <c r="H33" s="1006">
        <f t="shared" ref="H33" si="266">U33+AH33</f>
        <v>1</v>
      </c>
      <c r="I33" s="1006">
        <f t="shared" ref="I33" si="267">V33+AI33</f>
        <v>13</v>
      </c>
      <c r="J33" s="1006">
        <f t="shared" ref="J33" si="268">W33+AJ33</f>
        <v>9</v>
      </c>
      <c r="K33" s="1006">
        <f t="shared" ref="K33" si="269">X33+AK33</f>
        <v>3</v>
      </c>
      <c r="L33" s="1006">
        <f t="shared" ref="L33" si="270">Y33+AL33</f>
        <v>0</v>
      </c>
      <c r="M33" s="1006">
        <f t="shared" ref="M33" si="271">Z33+AM33</f>
        <v>0</v>
      </c>
      <c r="N33" s="1006">
        <f t="shared" ref="N33" si="272">AA33+AN33</f>
        <v>2</v>
      </c>
      <c r="O33" s="1006">
        <f t="shared" ref="O33" si="273">AB33+AO33</f>
        <v>1</v>
      </c>
      <c r="P33" s="1006">
        <f t="shared" ref="P33" si="274">AC33+AP33</f>
        <v>0</v>
      </c>
      <c r="Q33" s="1006">
        <f>AD33+AQ33</f>
        <v>0</v>
      </c>
      <c r="R33" s="1007">
        <f>AE33+AR33</f>
        <v>0</v>
      </c>
      <c r="S33" s="1393">
        <f>SUM(T33:AE33)</f>
        <v>33</v>
      </c>
      <c r="T33" s="1394">
        <v>4</v>
      </c>
      <c r="U33" s="1394">
        <v>1</v>
      </c>
      <c r="V33" s="1394">
        <v>13</v>
      </c>
      <c r="W33" s="1394">
        <v>9</v>
      </c>
      <c r="X33" s="1394">
        <v>3</v>
      </c>
      <c r="Y33" s="1394">
        <v>0</v>
      </c>
      <c r="Z33" s="1394">
        <v>0</v>
      </c>
      <c r="AA33" s="1394">
        <v>2</v>
      </c>
      <c r="AB33" s="1394">
        <v>1</v>
      </c>
      <c r="AC33" s="1394">
        <v>0</v>
      </c>
      <c r="AD33" s="1394">
        <v>0</v>
      </c>
      <c r="AE33" s="1394">
        <v>0</v>
      </c>
      <c r="AF33" s="1393">
        <f>SUM(AG33:AR33)</f>
        <v>0</v>
      </c>
      <c r="AG33" s="1394">
        <v>0</v>
      </c>
      <c r="AH33" s="1394">
        <v>0</v>
      </c>
      <c r="AI33" s="1394">
        <v>0</v>
      </c>
      <c r="AJ33" s="1394">
        <v>0</v>
      </c>
      <c r="AK33" s="1394">
        <v>0</v>
      </c>
      <c r="AL33" s="1394">
        <v>0</v>
      </c>
      <c r="AM33" s="1394">
        <v>0</v>
      </c>
      <c r="AN33" s="1394">
        <v>0</v>
      </c>
      <c r="AO33" s="1394">
        <v>0</v>
      </c>
      <c r="AP33" s="1394">
        <v>0</v>
      </c>
      <c r="AQ33" s="1404">
        <v>0</v>
      </c>
      <c r="AR33" s="1395">
        <v>0</v>
      </c>
      <c r="AW33" s="332"/>
      <c r="AX33" s="332"/>
      <c r="AY33" s="332"/>
    </row>
    <row r="34" spans="2:51" ht="27.9" customHeight="1" x14ac:dyDescent="0.2">
      <c r="B34" s="1853"/>
      <c r="C34" s="1901"/>
      <c r="D34" s="244"/>
      <c r="E34" s="292"/>
      <c r="F34" s="1019"/>
      <c r="G34" s="666">
        <f>IFERROR(G33/$F33,"-")</f>
        <v>0.12121212121212122</v>
      </c>
      <c r="H34" s="1027">
        <f t="shared" ref="H34" si="275">IFERROR(H33/$F33,"-")</f>
        <v>3.0303030303030304E-2</v>
      </c>
      <c r="I34" s="665">
        <f t="shared" ref="I34" si="276">IFERROR(I33/$F33,"-")</f>
        <v>0.39393939393939392</v>
      </c>
      <c r="J34" s="665">
        <f t="shared" ref="J34" si="277">IFERROR(J33/$F33,"-")</f>
        <v>0.27272727272727271</v>
      </c>
      <c r="K34" s="665">
        <f t="shared" ref="K34" si="278">IFERROR(K33/$F33,"-")</f>
        <v>9.0909090909090912E-2</v>
      </c>
      <c r="L34" s="665">
        <f t="shared" ref="L34" si="279">IFERROR(L33/$F33,"-")</f>
        <v>0</v>
      </c>
      <c r="M34" s="666">
        <f t="shared" ref="M34" si="280">IFERROR(M33/$F33,"-")</f>
        <v>0</v>
      </c>
      <c r="N34" s="666">
        <f t="shared" ref="N34" si="281">IFERROR(N33/$F33,"-")</f>
        <v>6.0606060606060608E-2</v>
      </c>
      <c r="O34" s="665">
        <f t="shared" ref="O34" si="282">IFERROR(O33/$F33,"-")</f>
        <v>3.0303030303030304E-2</v>
      </c>
      <c r="P34" s="665">
        <f t="shared" ref="P34" si="283">IFERROR(P33/$F33,"-")</f>
        <v>0</v>
      </c>
      <c r="Q34" s="1028">
        <f t="shared" ref="Q34" si="284">IFERROR(Q33/$F33,"-")</f>
        <v>0</v>
      </c>
      <c r="R34" s="1028">
        <f t="shared" ref="R34" si="285">IFERROR(R33/$F33,"-")</f>
        <v>0</v>
      </c>
      <c r="S34" s="1406"/>
      <c r="T34" s="666">
        <f>IFERROR(T33/$S$33,"-")</f>
        <v>0.12121212121212122</v>
      </c>
      <c r="U34" s="666">
        <f t="shared" ref="U34:AE34" si="286">IFERROR(U33/$S$33,"-")</f>
        <v>3.0303030303030304E-2</v>
      </c>
      <c r="V34" s="1405">
        <f t="shared" si="286"/>
        <v>0.39393939393939392</v>
      </c>
      <c r="W34" s="1405">
        <f t="shared" si="286"/>
        <v>0.27272727272727271</v>
      </c>
      <c r="X34" s="1405">
        <f t="shared" si="286"/>
        <v>9.0909090909090912E-2</v>
      </c>
      <c r="Y34" s="1405">
        <f t="shared" si="286"/>
        <v>0</v>
      </c>
      <c r="Z34" s="1405">
        <f t="shared" si="286"/>
        <v>0</v>
      </c>
      <c r="AA34" s="1405">
        <f t="shared" si="286"/>
        <v>6.0606060606060608E-2</v>
      </c>
      <c r="AB34" s="1405">
        <f t="shared" si="286"/>
        <v>3.0303030303030304E-2</v>
      </c>
      <c r="AC34" s="1405">
        <f t="shared" si="286"/>
        <v>0</v>
      </c>
      <c r="AD34" s="1405">
        <f t="shared" si="286"/>
        <v>0</v>
      </c>
      <c r="AE34" s="1405">
        <f t="shared" si="286"/>
        <v>0</v>
      </c>
      <c r="AF34" s="1418"/>
      <c r="AG34" s="662" t="str">
        <f>IFERROR(AG33/$AF33,"-")</f>
        <v>-</v>
      </c>
      <c r="AH34" s="662" t="str">
        <f t="shared" ref="AH34" si="287">IFERROR(AH33/$AF33,"-")</f>
        <v>-</v>
      </c>
      <c r="AI34" s="662" t="str">
        <f t="shared" ref="AI34" si="288">IFERROR(AI33/$AF33,"-")</f>
        <v>-</v>
      </c>
      <c r="AJ34" s="662" t="str">
        <f t="shared" ref="AJ34" si="289">IFERROR(AJ33/$AF33,"-")</f>
        <v>-</v>
      </c>
      <c r="AK34" s="662" t="str">
        <f t="shared" ref="AK34" si="290">IFERROR(AK33/$AF33,"-")</f>
        <v>-</v>
      </c>
      <c r="AL34" s="662" t="str">
        <f t="shared" ref="AL34" si="291">IFERROR(AL33/$AF33,"-")</f>
        <v>-</v>
      </c>
      <c r="AM34" s="662" t="str">
        <f t="shared" ref="AM34" si="292">IFERROR(AM33/$AF33,"-")</f>
        <v>-</v>
      </c>
      <c r="AN34" s="662" t="str">
        <f t="shared" ref="AN34" si="293">IFERROR(AN33/$AF33,"-")</f>
        <v>-</v>
      </c>
      <c r="AO34" s="662" t="str">
        <f t="shared" ref="AO34" si="294">IFERROR(AO33/$AF33,"-")</f>
        <v>-</v>
      </c>
      <c r="AP34" s="662" t="str">
        <f t="shared" ref="AP34" si="295">IFERROR(AP33/$AF33,"-")</f>
        <v>-</v>
      </c>
      <c r="AQ34" s="662" t="str">
        <f t="shared" ref="AQ34" si="296">IFERROR(AQ33/$AF33,"-")</f>
        <v>-</v>
      </c>
      <c r="AR34" s="664" t="str">
        <f t="shared" ref="AR34" si="297">IFERROR(AR33/$AF33,"-")</f>
        <v>-</v>
      </c>
      <c r="AT34" s="44"/>
      <c r="AU34" s="44"/>
      <c r="AV34" s="44"/>
      <c r="AW34" s="332"/>
      <c r="AX34" s="332"/>
      <c r="AY34" s="332"/>
    </row>
    <row r="35" spans="2:51" ht="27.9" customHeight="1" x14ac:dyDescent="0.2">
      <c r="B35" s="1853"/>
      <c r="C35" s="1900" t="s">
        <v>418</v>
      </c>
      <c r="D35" s="964">
        <f>表1!M47</f>
        <v>40</v>
      </c>
      <c r="E35" s="501">
        <f>表1!O47</f>
        <v>24</v>
      </c>
      <c r="F35" s="1005">
        <f>SUM(G35:R35)</f>
        <v>338</v>
      </c>
      <c r="G35" s="1006">
        <f>T35+AG35</f>
        <v>17</v>
      </c>
      <c r="H35" s="1006">
        <f t="shared" ref="H35" si="298">U35+AH35</f>
        <v>48</v>
      </c>
      <c r="I35" s="1006">
        <f t="shared" ref="I35" si="299">V35+AI35</f>
        <v>128</v>
      </c>
      <c r="J35" s="1006">
        <f t="shared" ref="J35" si="300">W35+AJ35</f>
        <v>93</v>
      </c>
      <c r="K35" s="1006">
        <f t="shared" ref="K35" si="301">X35+AK35</f>
        <v>34</v>
      </c>
      <c r="L35" s="1006">
        <f t="shared" ref="L35" si="302">Y35+AL35</f>
        <v>5</v>
      </c>
      <c r="M35" s="1006">
        <f t="shared" ref="M35" si="303">Z35+AM35</f>
        <v>2</v>
      </c>
      <c r="N35" s="1006">
        <f t="shared" ref="N35" si="304">AA35+AN35</f>
        <v>7</v>
      </c>
      <c r="O35" s="1006">
        <f t="shared" ref="O35" si="305">AB35+AO35</f>
        <v>2</v>
      </c>
      <c r="P35" s="1006">
        <f t="shared" ref="P35" si="306">AC35+AP35</f>
        <v>2</v>
      </c>
      <c r="Q35" s="1006">
        <f>AD35+AQ35</f>
        <v>0</v>
      </c>
      <c r="R35" s="1007">
        <f>AE35+AR35</f>
        <v>0</v>
      </c>
      <c r="S35" s="1393">
        <f>SUM(T35:AE35)</f>
        <v>335</v>
      </c>
      <c r="T35" s="1394">
        <v>17</v>
      </c>
      <c r="U35" s="1394">
        <v>48</v>
      </c>
      <c r="V35" s="1394">
        <v>126</v>
      </c>
      <c r="W35" s="1394">
        <v>92</v>
      </c>
      <c r="X35" s="1394">
        <v>34</v>
      </c>
      <c r="Y35" s="1394">
        <v>5</v>
      </c>
      <c r="Z35" s="1394">
        <v>2</v>
      </c>
      <c r="AA35" s="1394">
        <v>7</v>
      </c>
      <c r="AB35" s="1394">
        <v>2</v>
      </c>
      <c r="AC35" s="1394">
        <v>2</v>
      </c>
      <c r="AD35" s="1394">
        <v>0</v>
      </c>
      <c r="AE35" s="1394">
        <v>0</v>
      </c>
      <c r="AF35" s="1393">
        <f>SUM(AG35:AR35)</f>
        <v>3</v>
      </c>
      <c r="AG35" s="1394">
        <v>0</v>
      </c>
      <c r="AH35" s="1394">
        <v>0</v>
      </c>
      <c r="AI35" s="1394">
        <v>2</v>
      </c>
      <c r="AJ35" s="1394">
        <v>1</v>
      </c>
      <c r="AK35" s="1394">
        <v>0</v>
      </c>
      <c r="AL35" s="1394">
        <v>0</v>
      </c>
      <c r="AM35" s="1394">
        <v>0</v>
      </c>
      <c r="AN35" s="1394">
        <v>0</v>
      </c>
      <c r="AO35" s="1394">
        <v>0</v>
      </c>
      <c r="AP35" s="1394">
        <v>0</v>
      </c>
      <c r="AQ35" s="1404">
        <v>0</v>
      </c>
      <c r="AR35" s="1395">
        <v>0</v>
      </c>
      <c r="AW35" s="332"/>
      <c r="AX35" s="332"/>
      <c r="AY35" s="332"/>
    </row>
    <row r="36" spans="2:51" ht="27.9" customHeight="1" thickBot="1" x14ac:dyDescent="0.25">
      <c r="B36" s="1853"/>
      <c r="C36" s="2009"/>
      <c r="D36" s="894"/>
      <c r="E36" s="288"/>
      <c r="F36" s="1008"/>
      <c r="G36" s="1009">
        <f>IFERROR(G35/$F35,"-")</f>
        <v>5.0295857988165681E-2</v>
      </c>
      <c r="H36" s="1009">
        <f t="shared" ref="H36" si="307">IFERROR(H35/$F35,"-")</f>
        <v>0.14201183431952663</v>
      </c>
      <c r="I36" s="1009">
        <f t="shared" ref="I36" si="308">IFERROR(I35/$F35,"-")</f>
        <v>0.378698224852071</v>
      </c>
      <c r="J36" s="1009">
        <f t="shared" ref="J36" si="309">IFERROR(J35/$F35,"-")</f>
        <v>0.27514792899408286</v>
      </c>
      <c r="K36" s="1009">
        <f t="shared" ref="K36" si="310">IFERROR(K35/$F35,"-")</f>
        <v>0.10059171597633136</v>
      </c>
      <c r="L36" s="1009">
        <f t="shared" ref="L36" si="311">IFERROR(L35/$F35,"-")</f>
        <v>1.4792899408284023E-2</v>
      </c>
      <c r="M36" s="667">
        <f t="shared" ref="M36" si="312">IFERROR(M35/$F35,"-")</f>
        <v>5.9171597633136093E-3</v>
      </c>
      <c r="N36" s="667">
        <f t="shared" ref="N36" si="313">IFERROR(N35/$F35,"-")</f>
        <v>2.0710059171597635E-2</v>
      </c>
      <c r="O36" s="1009">
        <f t="shared" ref="O36" si="314">IFERROR(O35/$F35,"-")</f>
        <v>5.9171597633136093E-3</v>
      </c>
      <c r="P36" s="1009">
        <f t="shared" ref="P36" si="315">IFERROR(P35/$F35,"-")</f>
        <v>5.9171597633136093E-3</v>
      </c>
      <c r="Q36" s="1010">
        <f t="shared" ref="Q36" si="316">IFERROR(Q35/$F35,"-")</f>
        <v>0</v>
      </c>
      <c r="R36" s="1010">
        <f t="shared" ref="R36" si="317">IFERROR(R35/$F35,"-")</f>
        <v>0</v>
      </c>
      <c r="S36" s="1396"/>
      <c r="T36" s="1029">
        <f>IFERROR(T35/$S$35,"-")</f>
        <v>5.0746268656716415E-2</v>
      </c>
      <c r="U36" s="1029">
        <f t="shared" ref="U36:AE36" si="318">IFERROR(U35/$S$35,"-")</f>
        <v>0.14328358208955225</v>
      </c>
      <c r="V36" s="1029">
        <f t="shared" si="318"/>
        <v>0.37611940298507462</v>
      </c>
      <c r="W36" s="1029">
        <f t="shared" si="318"/>
        <v>0.2746268656716418</v>
      </c>
      <c r="X36" s="1029">
        <f t="shared" si="318"/>
        <v>0.10149253731343283</v>
      </c>
      <c r="Y36" s="1029">
        <f t="shared" si="318"/>
        <v>1.4925373134328358E-2</v>
      </c>
      <c r="Z36" s="1419">
        <f t="shared" si="318"/>
        <v>5.9701492537313433E-3</v>
      </c>
      <c r="AA36" s="1419">
        <f t="shared" si="318"/>
        <v>2.0895522388059702E-2</v>
      </c>
      <c r="AB36" s="1419">
        <f t="shared" si="318"/>
        <v>5.9701492537313433E-3</v>
      </c>
      <c r="AC36" s="1419">
        <f t="shared" si="318"/>
        <v>5.9701492537313433E-3</v>
      </c>
      <c r="AD36" s="1419">
        <f t="shared" si="318"/>
        <v>0</v>
      </c>
      <c r="AE36" s="1419">
        <f t="shared" si="318"/>
        <v>0</v>
      </c>
      <c r="AF36" s="1420"/>
      <c r="AG36" s="1419">
        <f>IFERROR(AG35/$AF35,"-")</f>
        <v>0</v>
      </c>
      <c r="AH36" s="1419">
        <f t="shared" ref="AH36" si="319">IFERROR(AH35/$AF35,"-")</f>
        <v>0</v>
      </c>
      <c r="AI36" s="1419">
        <f t="shared" ref="AI36" si="320">IFERROR(AI35/$AF35,"-")</f>
        <v>0.66666666666666663</v>
      </c>
      <c r="AJ36" s="1419">
        <f t="shared" ref="AJ36" si="321">IFERROR(AJ35/$AF35,"-")</f>
        <v>0.33333333333333331</v>
      </c>
      <c r="AK36" s="1419">
        <f t="shared" ref="AK36" si="322">IFERROR(AK35/$AF35,"-")</f>
        <v>0</v>
      </c>
      <c r="AL36" s="1419">
        <f t="shared" ref="AL36" si="323">IFERROR(AL35/$AF35,"-")</f>
        <v>0</v>
      </c>
      <c r="AM36" s="1419">
        <f t="shared" ref="AM36" si="324">IFERROR(AM35/$AF35,"-")</f>
        <v>0</v>
      </c>
      <c r="AN36" s="1419">
        <f t="shared" ref="AN36" si="325">IFERROR(AN35/$AF35,"-")</f>
        <v>0</v>
      </c>
      <c r="AO36" s="1419">
        <f t="shared" ref="AO36" si="326">IFERROR(AO35/$AF35,"-")</f>
        <v>0</v>
      </c>
      <c r="AP36" s="1419">
        <f t="shared" ref="AP36" si="327">IFERROR(AP35/$AF35,"-")</f>
        <v>0</v>
      </c>
      <c r="AQ36" s="1419">
        <f t="shared" ref="AQ36" si="328">IFERROR(AQ35/$AF35,"-")</f>
        <v>0</v>
      </c>
      <c r="AR36" s="1421">
        <f t="shared" ref="AR36" si="329">IFERROR(AR35/$AF35,"-")</f>
        <v>0</v>
      </c>
      <c r="AT36" s="44"/>
      <c r="AU36" s="44"/>
      <c r="AV36" s="44"/>
      <c r="AW36" s="332"/>
      <c r="AX36" s="332"/>
      <c r="AY36" s="332"/>
    </row>
    <row r="37" spans="2:51" ht="27.9" customHeight="1" thickTop="1" x14ac:dyDescent="0.2">
      <c r="B37" s="1853"/>
      <c r="C37" s="37" t="s">
        <v>419</v>
      </c>
      <c r="D37" s="933">
        <f>D27+D29+D31+D33</f>
        <v>280</v>
      </c>
      <c r="E37" s="933">
        <f>E27+E29+E31+E33</f>
        <v>144</v>
      </c>
      <c r="F37" s="1020">
        <f>SUM(G37:R37)</f>
        <v>57</v>
      </c>
      <c r="G37" s="1023">
        <f t="shared" ref="G37:R37" si="330">T37+AG37</f>
        <v>4</v>
      </c>
      <c r="H37" s="1023">
        <f>U37+AH37</f>
        <v>5</v>
      </c>
      <c r="I37" s="1023">
        <f t="shared" si="330"/>
        <v>19</v>
      </c>
      <c r="J37" s="1023">
        <f t="shared" si="330"/>
        <v>17</v>
      </c>
      <c r="K37" s="1023">
        <f t="shared" si="330"/>
        <v>6</v>
      </c>
      <c r="L37" s="1023">
        <f t="shared" si="330"/>
        <v>1</v>
      </c>
      <c r="M37" s="1023">
        <f t="shared" si="330"/>
        <v>1</v>
      </c>
      <c r="N37" s="1023">
        <f t="shared" si="330"/>
        <v>2</v>
      </c>
      <c r="O37" s="1023">
        <f t="shared" si="330"/>
        <v>2</v>
      </c>
      <c r="P37" s="1023">
        <f t="shared" si="330"/>
        <v>0</v>
      </c>
      <c r="Q37" s="1023">
        <f t="shared" si="330"/>
        <v>0</v>
      </c>
      <c r="R37" s="1024">
        <f t="shared" si="330"/>
        <v>0</v>
      </c>
      <c r="S37" s="1408">
        <f>SUM(T37:AE37)</f>
        <v>55</v>
      </c>
      <c r="T37" s="1414">
        <f>T27+T29+T31+T33</f>
        <v>4</v>
      </c>
      <c r="U37" s="1414">
        <f t="shared" ref="U37:AD37" si="331">U27+U29+U31+U33</f>
        <v>5</v>
      </c>
      <c r="V37" s="1414">
        <f t="shared" si="331"/>
        <v>19</v>
      </c>
      <c r="W37" s="1414">
        <f t="shared" si="331"/>
        <v>17</v>
      </c>
      <c r="X37" s="1414">
        <f t="shared" si="331"/>
        <v>6</v>
      </c>
      <c r="Y37" s="1414">
        <f t="shared" si="331"/>
        <v>0</v>
      </c>
      <c r="Z37" s="1414">
        <f t="shared" si="331"/>
        <v>1</v>
      </c>
      <c r="AA37" s="1414">
        <f t="shared" si="331"/>
        <v>2</v>
      </c>
      <c r="AB37" s="1414">
        <f t="shared" si="331"/>
        <v>1</v>
      </c>
      <c r="AC37" s="1414">
        <f t="shared" si="331"/>
        <v>0</v>
      </c>
      <c r="AD37" s="1414">
        <f t="shared" si="331"/>
        <v>0</v>
      </c>
      <c r="AE37" s="1416">
        <f>AE27+AE29+AE31+AE33</f>
        <v>0</v>
      </c>
      <c r="AF37" s="1408">
        <f t="shared" ref="AF37:AR37" si="332">AF27+AF29+AF31+AF33</f>
        <v>2</v>
      </c>
      <c r="AG37" s="1414">
        <f t="shared" si="332"/>
        <v>0</v>
      </c>
      <c r="AH37" s="1414">
        <f t="shared" si="332"/>
        <v>0</v>
      </c>
      <c r="AI37" s="1414">
        <f t="shared" si="332"/>
        <v>0</v>
      </c>
      <c r="AJ37" s="1414">
        <f t="shared" si="332"/>
        <v>0</v>
      </c>
      <c r="AK37" s="1414">
        <f t="shared" si="332"/>
        <v>0</v>
      </c>
      <c r="AL37" s="1414">
        <f t="shared" si="332"/>
        <v>1</v>
      </c>
      <c r="AM37" s="1414">
        <f t="shared" si="332"/>
        <v>0</v>
      </c>
      <c r="AN37" s="1414">
        <f t="shared" si="332"/>
        <v>0</v>
      </c>
      <c r="AO37" s="1414">
        <f t="shared" si="332"/>
        <v>1</v>
      </c>
      <c r="AP37" s="1414">
        <f t="shared" si="332"/>
        <v>0</v>
      </c>
      <c r="AQ37" s="1415">
        <f t="shared" si="332"/>
        <v>0</v>
      </c>
      <c r="AR37" s="1416">
        <f t="shared" si="332"/>
        <v>0</v>
      </c>
      <c r="AW37" s="332"/>
      <c r="AX37" s="332"/>
      <c r="AY37" s="332"/>
    </row>
    <row r="38" spans="2:51" ht="27.9" customHeight="1" x14ac:dyDescent="0.2">
      <c r="B38" s="1853"/>
      <c r="C38" s="38" t="s">
        <v>183</v>
      </c>
      <c r="D38" s="932"/>
      <c r="E38" s="932"/>
      <c r="F38" s="1019"/>
      <c r="G38" s="1030">
        <f>G37/F37</f>
        <v>7.0175438596491224E-2</v>
      </c>
      <c r="H38" s="1030">
        <f>H37/F37</f>
        <v>8.771929824561403E-2</v>
      </c>
      <c r="I38" s="1030">
        <f>I37/F37</f>
        <v>0.33333333333333331</v>
      </c>
      <c r="J38" s="1030">
        <f>J37/F37</f>
        <v>0.2982456140350877</v>
      </c>
      <c r="K38" s="1030">
        <f>K37/F37</f>
        <v>0.10526315789473684</v>
      </c>
      <c r="L38" s="1030">
        <f>L37/F37</f>
        <v>1.7543859649122806E-2</v>
      </c>
      <c r="M38" s="662">
        <f>M37/F37</f>
        <v>1.7543859649122806E-2</v>
      </c>
      <c r="N38" s="662">
        <f>N37/F37</f>
        <v>3.5087719298245612E-2</v>
      </c>
      <c r="O38" s="1030">
        <f>O37/F37</f>
        <v>3.5087719298245612E-2</v>
      </c>
      <c r="P38" s="1030">
        <f>P37/F37</f>
        <v>0</v>
      </c>
      <c r="Q38" s="1031">
        <f>Q37/F37</f>
        <v>0</v>
      </c>
      <c r="R38" s="1031">
        <f>R37/F37</f>
        <v>0</v>
      </c>
      <c r="S38" s="1406"/>
      <c r="T38" s="1030">
        <f>IFERROR(T37/$S37,"-")</f>
        <v>7.2727272727272724E-2</v>
      </c>
      <c r="U38" s="1030">
        <f t="shared" ref="U38" si="333">IFERROR(U37/$S37,"-")</f>
        <v>9.0909090909090912E-2</v>
      </c>
      <c r="V38" s="1030">
        <f t="shared" ref="V38" si="334">IFERROR(V37/$S37,"-")</f>
        <v>0.34545454545454546</v>
      </c>
      <c r="W38" s="1030">
        <f t="shared" ref="W38" si="335">IFERROR(W37/$S37,"-")</f>
        <v>0.30909090909090908</v>
      </c>
      <c r="X38" s="1030">
        <f t="shared" ref="X38" si="336">IFERROR(X37/$S37,"-")</f>
        <v>0.10909090909090909</v>
      </c>
      <c r="Y38" s="1030">
        <f t="shared" ref="Y38" si="337">IFERROR(Y37/$S37,"-")</f>
        <v>0</v>
      </c>
      <c r="Z38" s="662">
        <f t="shared" ref="Z38" si="338">IFERROR(Z37/$S37,"-")</f>
        <v>1.8181818181818181E-2</v>
      </c>
      <c r="AA38" s="662">
        <f t="shared" ref="AA38" si="339">IFERROR(AA37/$S37,"-")</f>
        <v>3.6363636363636362E-2</v>
      </c>
      <c r="AB38" s="662">
        <f t="shared" ref="AB38" si="340">IFERROR(AB37/$S37,"-")</f>
        <v>1.8181818181818181E-2</v>
      </c>
      <c r="AC38" s="662">
        <f t="shared" ref="AC38" si="341">IFERROR(AC37/$S37,"-")</f>
        <v>0</v>
      </c>
      <c r="AD38" s="663">
        <f t="shared" ref="AD38" si="342">IFERROR(AD37/$S37,"-")</f>
        <v>0</v>
      </c>
      <c r="AE38" s="1032">
        <f t="shared" ref="AE38" si="343">IFERROR(AE37/$S37,"-")</f>
        <v>0</v>
      </c>
      <c r="AF38" s="1406"/>
      <c r="AG38" s="662">
        <f>IFERROR(AG37/$AF37,"-")</f>
        <v>0</v>
      </c>
      <c r="AH38" s="662">
        <f t="shared" ref="AH38" si="344">IFERROR(AH37/$AF37,"-")</f>
        <v>0</v>
      </c>
      <c r="AI38" s="662">
        <f t="shared" ref="AI38" si="345">IFERROR(AI37/$AF37,"-")</f>
        <v>0</v>
      </c>
      <c r="AJ38" s="662">
        <f t="shared" ref="AJ38" si="346">IFERROR(AJ37/$AF37,"-")</f>
        <v>0</v>
      </c>
      <c r="AK38" s="662">
        <f t="shared" ref="AK38" si="347">IFERROR(AK37/$AF37,"-")</f>
        <v>0</v>
      </c>
      <c r="AL38" s="662">
        <f t="shared" ref="AL38" si="348">IFERROR(AL37/$AF37,"-")</f>
        <v>0.5</v>
      </c>
      <c r="AM38" s="662">
        <f t="shared" ref="AM38" si="349">IFERROR(AM37/$AF37,"-")</f>
        <v>0</v>
      </c>
      <c r="AN38" s="662">
        <f t="shared" ref="AN38" si="350">IFERROR(AN37/$AF37,"-")</f>
        <v>0</v>
      </c>
      <c r="AO38" s="662">
        <f t="shared" ref="AO38" si="351">IFERROR(AO37/$AF37,"-")</f>
        <v>0.5</v>
      </c>
      <c r="AP38" s="662">
        <f t="shared" ref="AP38" si="352">IFERROR(AP37/$AF37,"-")</f>
        <v>0</v>
      </c>
      <c r="AQ38" s="662">
        <f t="shared" ref="AQ38" si="353">IFERROR(AQ37/$AF37,"-")</f>
        <v>0</v>
      </c>
      <c r="AR38" s="664">
        <f t="shared" ref="AR38" si="354">IFERROR(AR37/$AF37,"-")</f>
        <v>0</v>
      </c>
      <c r="AT38" s="44"/>
      <c r="AU38" s="44"/>
      <c r="AV38" s="44"/>
      <c r="AW38" s="332"/>
      <c r="AX38" s="332"/>
      <c r="AY38" s="332"/>
    </row>
    <row r="39" spans="2:51" ht="27.9" customHeight="1" x14ac:dyDescent="0.2">
      <c r="B39" s="1853"/>
      <c r="C39" s="37" t="s">
        <v>419</v>
      </c>
      <c r="D39" s="596">
        <f>D29+D31+D33+D35</f>
        <v>155</v>
      </c>
      <c r="E39" s="596">
        <f>E29+E31+E33+E35</f>
        <v>102</v>
      </c>
      <c r="F39" s="1020">
        <f>SUM(G39:R39)</f>
        <v>386</v>
      </c>
      <c r="G39" s="1023">
        <f t="shared" ref="G39:R39" si="355">T39+AG39</f>
        <v>21</v>
      </c>
      <c r="H39" s="1023">
        <f t="shared" si="355"/>
        <v>51</v>
      </c>
      <c r="I39" s="1023">
        <f t="shared" si="355"/>
        <v>144</v>
      </c>
      <c r="J39" s="1023">
        <f t="shared" si="355"/>
        <v>109</v>
      </c>
      <c r="K39" s="1023">
        <f t="shared" si="355"/>
        <v>38</v>
      </c>
      <c r="L39" s="1023">
        <f t="shared" si="355"/>
        <v>6</v>
      </c>
      <c r="M39" s="1023">
        <f t="shared" si="355"/>
        <v>2</v>
      </c>
      <c r="N39" s="1023">
        <f t="shared" si="355"/>
        <v>9</v>
      </c>
      <c r="O39" s="1023">
        <f t="shared" si="355"/>
        <v>4</v>
      </c>
      <c r="P39" s="1023">
        <f t="shared" si="355"/>
        <v>2</v>
      </c>
      <c r="Q39" s="1023">
        <f t="shared" si="355"/>
        <v>0</v>
      </c>
      <c r="R39" s="1024">
        <f t="shared" si="355"/>
        <v>0</v>
      </c>
      <c r="S39" s="1408">
        <f>SUM(T39:AE39)</f>
        <v>381</v>
      </c>
      <c r="T39" s="1414">
        <f t="shared" ref="T39:AR39" si="356">T29+T31+T33+T35</f>
        <v>21</v>
      </c>
      <c r="U39" s="1414">
        <f t="shared" si="356"/>
        <v>51</v>
      </c>
      <c r="V39" s="1414">
        <f t="shared" si="356"/>
        <v>142</v>
      </c>
      <c r="W39" s="1414">
        <f t="shared" si="356"/>
        <v>108</v>
      </c>
      <c r="X39" s="1414">
        <f t="shared" si="356"/>
        <v>38</v>
      </c>
      <c r="Y39" s="1414">
        <f t="shared" si="356"/>
        <v>5</v>
      </c>
      <c r="Z39" s="1414">
        <f t="shared" si="356"/>
        <v>2</v>
      </c>
      <c r="AA39" s="1414">
        <f t="shared" si="356"/>
        <v>9</v>
      </c>
      <c r="AB39" s="1414">
        <f t="shared" si="356"/>
        <v>3</v>
      </c>
      <c r="AC39" s="1414">
        <f t="shared" si="356"/>
        <v>2</v>
      </c>
      <c r="AD39" s="1414">
        <f t="shared" si="356"/>
        <v>0</v>
      </c>
      <c r="AE39" s="1416">
        <f t="shared" si="356"/>
        <v>0</v>
      </c>
      <c r="AF39" s="1408">
        <f t="shared" si="356"/>
        <v>5</v>
      </c>
      <c r="AG39" s="1394">
        <f t="shared" si="356"/>
        <v>0</v>
      </c>
      <c r="AH39" s="1394">
        <f t="shared" si="356"/>
        <v>0</v>
      </c>
      <c r="AI39" s="1414">
        <f>AI29+AI31+AI33+AI35</f>
        <v>2</v>
      </c>
      <c r="AJ39" s="1414">
        <f t="shared" si="356"/>
        <v>1</v>
      </c>
      <c r="AK39" s="1414">
        <f t="shared" si="356"/>
        <v>0</v>
      </c>
      <c r="AL39" s="1414">
        <f t="shared" si="356"/>
        <v>1</v>
      </c>
      <c r="AM39" s="1414">
        <f t="shared" si="356"/>
        <v>0</v>
      </c>
      <c r="AN39" s="1414">
        <f t="shared" si="356"/>
        <v>0</v>
      </c>
      <c r="AO39" s="1414">
        <f t="shared" si="356"/>
        <v>1</v>
      </c>
      <c r="AP39" s="1414">
        <f t="shared" si="356"/>
        <v>0</v>
      </c>
      <c r="AQ39" s="1415">
        <f t="shared" si="356"/>
        <v>0</v>
      </c>
      <c r="AR39" s="1416">
        <f t="shared" si="356"/>
        <v>0</v>
      </c>
      <c r="AW39" s="332"/>
      <c r="AX39" s="332"/>
      <c r="AY39" s="332"/>
    </row>
    <row r="40" spans="2:51" ht="27.9" customHeight="1" thickBot="1" x14ac:dyDescent="0.25">
      <c r="B40" s="1859"/>
      <c r="C40" s="38" t="s">
        <v>420</v>
      </c>
      <c r="D40" s="932"/>
      <c r="E40" s="932"/>
      <c r="F40" s="1033"/>
      <c r="G40" s="1034">
        <f>G39/F39</f>
        <v>5.4404145077720206E-2</v>
      </c>
      <c r="H40" s="1034">
        <f>H39/F39</f>
        <v>0.13212435233160622</v>
      </c>
      <c r="I40" s="1034">
        <f>I39/F39</f>
        <v>0.37305699481865284</v>
      </c>
      <c r="J40" s="1034">
        <f>J39/F39</f>
        <v>0.28238341968911918</v>
      </c>
      <c r="K40" s="1034">
        <f>K39/F39</f>
        <v>9.8445595854922283E-2</v>
      </c>
      <c r="L40" s="1034">
        <f>L39/F39</f>
        <v>1.5544041450777202E-2</v>
      </c>
      <c r="M40" s="672">
        <f>M39/F39</f>
        <v>5.1813471502590676E-3</v>
      </c>
      <c r="N40" s="672">
        <f>N39/F39</f>
        <v>2.3316062176165803E-2</v>
      </c>
      <c r="O40" s="1034">
        <f>O39/F39</f>
        <v>1.0362694300518135E-2</v>
      </c>
      <c r="P40" s="1034">
        <f>P39/F39</f>
        <v>5.1813471502590676E-3</v>
      </c>
      <c r="Q40" s="1035">
        <f>Q39/F39</f>
        <v>0</v>
      </c>
      <c r="R40" s="1035">
        <f>R39/F39</f>
        <v>0</v>
      </c>
      <c r="S40" s="1422"/>
      <c r="T40" s="1034">
        <f>IFERROR(T39/$S39,"-")</f>
        <v>5.5118110236220472E-2</v>
      </c>
      <c r="U40" s="1034">
        <f t="shared" ref="U40" si="357">IFERROR(U39/$S39,"-")</f>
        <v>0.13385826771653545</v>
      </c>
      <c r="V40" s="1034">
        <f t="shared" ref="V40" si="358">IFERROR(V39/$S39,"-")</f>
        <v>0.37270341207349084</v>
      </c>
      <c r="W40" s="1034">
        <f t="shared" ref="W40" si="359">IFERROR(W39/$S39,"-")</f>
        <v>0.28346456692913385</v>
      </c>
      <c r="X40" s="1034">
        <f t="shared" ref="X40" si="360">IFERROR(X39/$S39,"-")</f>
        <v>9.9737532808398949E-2</v>
      </c>
      <c r="Y40" s="1034">
        <f t="shared" ref="Y40" si="361">IFERROR(Y39/$S39,"-")</f>
        <v>1.3123359580052493E-2</v>
      </c>
      <c r="Z40" s="672">
        <f t="shared" ref="Z40" si="362">IFERROR(Z39/$S39,"-")</f>
        <v>5.2493438320209973E-3</v>
      </c>
      <c r="AA40" s="672">
        <f t="shared" ref="AA40" si="363">IFERROR(AA39/$S39,"-")</f>
        <v>2.3622047244094488E-2</v>
      </c>
      <c r="AB40" s="672">
        <f t="shared" ref="AB40" si="364">IFERROR(AB39/$S39,"-")</f>
        <v>7.874015748031496E-3</v>
      </c>
      <c r="AC40" s="672">
        <f t="shared" ref="AC40" si="365">IFERROR(AC39/$S39,"-")</f>
        <v>5.2493438320209973E-3</v>
      </c>
      <c r="AD40" s="1036">
        <f t="shared" ref="AD40" si="366">IFERROR(AD39/$S39,"-")</f>
        <v>0</v>
      </c>
      <c r="AE40" s="1037">
        <f t="shared" ref="AE40" si="367">IFERROR(AE39/$S39,"-")</f>
        <v>0</v>
      </c>
      <c r="AF40" s="1422"/>
      <c r="AG40" s="1423">
        <f>IFERROR(AG39/$AF39,"-")</f>
        <v>0</v>
      </c>
      <c r="AH40" s="1423">
        <f t="shared" ref="AH40" si="368">IFERROR(AH39/$AF39,"-")</f>
        <v>0</v>
      </c>
      <c r="AI40" s="1423">
        <f t="shared" ref="AI40" si="369">IFERROR(AI39/$AF39,"-")</f>
        <v>0.4</v>
      </c>
      <c r="AJ40" s="1423">
        <f t="shared" ref="AJ40" si="370">IFERROR(AJ39/$AF39,"-")</f>
        <v>0.2</v>
      </c>
      <c r="AK40" s="1423">
        <f t="shared" ref="AK40" si="371">IFERROR(AK39/$AF39,"-")</f>
        <v>0</v>
      </c>
      <c r="AL40" s="1423">
        <f t="shared" ref="AL40" si="372">IFERROR(AL39/$AF39,"-")</f>
        <v>0.2</v>
      </c>
      <c r="AM40" s="1423">
        <f t="shared" ref="AM40" si="373">IFERROR(AM39/$AF39,"-")</f>
        <v>0</v>
      </c>
      <c r="AN40" s="1423">
        <f t="shared" ref="AN40" si="374">IFERROR(AN39/$AF39,"-")</f>
        <v>0</v>
      </c>
      <c r="AO40" s="1423">
        <f t="shared" ref="AO40" si="375">IFERROR(AO39/$AF39,"-")</f>
        <v>0.2</v>
      </c>
      <c r="AP40" s="1423">
        <f t="shared" ref="AP40" si="376">IFERROR(AP39/$AF39,"-")</f>
        <v>0</v>
      </c>
      <c r="AQ40" s="1423">
        <f t="shared" ref="AQ40" si="377">IFERROR(AQ39/$AF39,"-")</f>
        <v>0</v>
      </c>
      <c r="AR40" s="1424">
        <f t="shared" ref="AR40" si="378">IFERROR(AR39/$AF39,"-")</f>
        <v>0</v>
      </c>
      <c r="AT40" s="44"/>
      <c r="AU40" s="44"/>
      <c r="AV40" s="44"/>
      <c r="AW40" s="332"/>
      <c r="AX40" s="332"/>
      <c r="AY40" s="332"/>
    </row>
    <row r="41" spans="2:51" x14ac:dyDescent="0.2">
      <c r="B41" s="1" t="s">
        <v>406</v>
      </c>
    </row>
    <row r="44" spans="2:51" ht="15" customHeight="1" x14ac:dyDescent="0.2">
      <c r="B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923"/>
      <c r="AO44" s="44"/>
      <c r="AP44" s="44"/>
      <c r="AQ44" s="44"/>
      <c r="AR44" s="44"/>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c r="E46" s="7"/>
    </row>
    <row r="47" spans="2:51" ht="14.25" customHeight="1" x14ac:dyDescent="0.2">
      <c r="B47"/>
    </row>
    <row r="48" spans="2:51" s="578" customFormat="1" ht="12" x14ac:dyDescent="0.15">
      <c r="B48" s="921"/>
    </row>
    <row r="49" spans="2:44" s="578" customFormat="1" ht="12" x14ac:dyDescent="0.15">
      <c r="B49" s="922"/>
      <c r="D49" s="918"/>
      <c r="E49" s="918"/>
      <c r="F49" s="918"/>
      <c r="G49" s="918"/>
      <c r="H49" s="918"/>
      <c r="I49" s="918"/>
      <c r="J49" s="918"/>
      <c r="K49" s="918"/>
      <c r="L49" s="918"/>
      <c r="M49" s="918"/>
      <c r="N49" s="918"/>
      <c r="O49" s="918"/>
      <c r="P49" s="918"/>
      <c r="Q49" s="918"/>
      <c r="R49" s="918"/>
      <c r="S49" s="918"/>
      <c r="T49" s="918"/>
      <c r="U49" s="918"/>
      <c r="V49" s="918"/>
      <c r="W49" s="918"/>
      <c r="X49" s="918"/>
      <c r="Y49" s="918"/>
      <c r="Z49" s="918"/>
      <c r="AA49" s="918"/>
      <c r="AB49" s="918"/>
      <c r="AC49" s="918"/>
      <c r="AD49" s="918"/>
      <c r="AE49" s="918"/>
      <c r="AF49" s="918"/>
      <c r="AG49" s="918"/>
      <c r="AH49" s="918"/>
      <c r="AI49" s="918"/>
      <c r="AJ49" s="918"/>
      <c r="AK49" s="918"/>
      <c r="AL49" s="918"/>
      <c r="AM49" s="918"/>
      <c r="AN49" s="918"/>
      <c r="AO49" s="918"/>
      <c r="AP49" s="918"/>
      <c r="AQ49" s="918"/>
      <c r="AR49" s="918"/>
    </row>
    <row r="50" spans="2:44" s="578" customFormat="1" ht="12" x14ac:dyDescent="0.15">
      <c r="D50" s="918"/>
      <c r="E50" s="918"/>
      <c r="F50" s="918"/>
      <c r="G50" s="918"/>
      <c r="H50" s="918"/>
      <c r="I50" s="918"/>
      <c r="J50" s="918"/>
      <c r="K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c r="AK50" s="918"/>
      <c r="AL50" s="918"/>
      <c r="AM50" s="918"/>
      <c r="AN50" s="918"/>
      <c r="AO50" s="918"/>
      <c r="AP50" s="918"/>
      <c r="AQ50" s="918"/>
      <c r="AR50" s="918"/>
    </row>
    <row r="51" spans="2:44" s="578" customFormat="1" ht="13.5" customHeight="1" x14ac:dyDescent="0.15">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918"/>
      <c r="AC51" s="918"/>
      <c r="AD51" s="918"/>
      <c r="AE51" s="918"/>
      <c r="AF51" s="918"/>
      <c r="AG51" s="918"/>
      <c r="AH51" s="918"/>
      <c r="AI51" s="918"/>
      <c r="AJ51" s="918"/>
      <c r="AK51" s="918"/>
      <c r="AL51" s="918"/>
      <c r="AM51" s="918"/>
      <c r="AN51" s="918"/>
      <c r="AO51" s="918"/>
      <c r="AP51" s="918"/>
      <c r="AQ51" s="918"/>
      <c r="AR51" s="918"/>
    </row>
    <row r="52" spans="2:44" s="578" customFormat="1" ht="12" x14ac:dyDescent="0.15">
      <c r="D52" s="918"/>
      <c r="E52" s="918"/>
      <c r="F52" s="918"/>
      <c r="G52" s="918"/>
      <c r="H52" s="918"/>
      <c r="I52" s="918"/>
      <c r="J52" s="918"/>
      <c r="K52" s="918"/>
      <c r="L52" s="918"/>
      <c r="M52" s="918"/>
      <c r="N52" s="918"/>
      <c r="O52" s="918"/>
      <c r="P52" s="918"/>
      <c r="Q52" s="918"/>
      <c r="R52" s="918"/>
      <c r="S52" s="918"/>
      <c r="T52" s="918"/>
      <c r="U52" s="918"/>
      <c r="V52" s="918"/>
      <c r="W52" s="918"/>
      <c r="X52" s="918"/>
      <c r="Y52" s="918"/>
      <c r="Z52" s="918"/>
      <c r="AA52" s="918"/>
      <c r="AB52" s="918"/>
      <c r="AC52" s="918"/>
      <c r="AD52" s="918"/>
      <c r="AE52" s="918"/>
      <c r="AF52" s="918"/>
      <c r="AG52" s="918"/>
      <c r="AH52" s="918"/>
      <c r="AI52" s="918"/>
      <c r="AJ52" s="918"/>
      <c r="AK52" s="918"/>
      <c r="AL52" s="918"/>
      <c r="AM52" s="918"/>
      <c r="AN52" s="918"/>
      <c r="AO52" s="918"/>
      <c r="AP52" s="918"/>
      <c r="AQ52" s="918"/>
      <c r="AR52" s="918"/>
    </row>
    <row r="53" spans="2:44" s="578" customFormat="1" ht="13.5" customHeight="1" x14ac:dyDescent="0.15">
      <c r="D53" s="918"/>
      <c r="E53" s="918"/>
      <c r="F53" s="918"/>
      <c r="G53" s="918"/>
      <c r="H53" s="918"/>
      <c r="I53" s="918"/>
      <c r="J53" s="918"/>
      <c r="K53" s="918"/>
      <c r="L53" s="918"/>
      <c r="M53" s="918"/>
      <c r="N53" s="918"/>
      <c r="O53" s="918"/>
      <c r="P53" s="918"/>
      <c r="Q53" s="918"/>
      <c r="R53" s="918"/>
      <c r="S53" s="918"/>
      <c r="T53" s="918"/>
      <c r="U53" s="918"/>
      <c r="V53" s="918"/>
      <c r="W53" s="918"/>
      <c r="X53" s="918"/>
      <c r="Y53" s="918"/>
      <c r="Z53" s="918"/>
      <c r="AA53" s="918"/>
      <c r="AB53" s="918"/>
      <c r="AC53" s="918"/>
      <c r="AD53" s="918"/>
      <c r="AE53" s="918"/>
      <c r="AF53" s="918"/>
      <c r="AG53" s="918"/>
      <c r="AH53" s="918"/>
      <c r="AI53" s="918"/>
      <c r="AJ53" s="918"/>
      <c r="AK53" s="918"/>
      <c r="AL53" s="918"/>
      <c r="AM53" s="918"/>
      <c r="AN53" s="918"/>
      <c r="AO53" s="918"/>
      <c r="AP53" s="918"/>
      <c r="AQ53" s="918"/>
      <c r="AR53" s="918"/>
    </row>
    <row r="54" spans="2:44" s="578" customFormat="1" ht="12" x14ac:dyDescent="0.15"/>
    <row r="55" spans="2:44" ht="36" customHeight="1" x14ac:dyDescent="0.2"/>
    <row r="56" spans="2:44" x14ac:dyDescent="0.2">
      <c r="G56" s="24"/>
      <c r="H56" s="24"/>
      <c r="I56" s="24"/>
      <c r="J56" s="24"/>
      <c r="K56" s="24"/>
      <c r="L56" s="24"/>
      <c r="M56" s="24"/>
      <c r="N56" s="24"/>
      <c r="O56" s="24"/>
      <c r="P56" s="24"/>
      <c r="Q56" s="24"/>
      <c r="R56" s="24"/>
      <c r="T56" s="24"/>
      <c r="U56" s="24"/>
      <c r="V56" s="24"/>
      <c r="W56" s="24"/>
      <c r="X56" s="24"/>
      <c r="Y56" s="24"/>
      <c r="Z56" s="24"/>
      <c r="AA56" s="24"/>
      <c r="AB56" s="24"/>
      <c r="AC56" s="24"/>
      <c r="AD56" s="24"/>
      <c r="AE56" s="24"/>
      <c r="AG56" s="24"/>
      <c r="AH56" s="24"/>
      <c r="AI56" s="24"/>
      <c r="AJ56" s="24"/>
      <c r="AK56" s="24"/>
      <c r="AL56" s="24"/>
      <c r="AM56" s="24"/>
      <c r="AN56" s="24"/>
      <c r="AO56" s="24"/>
      <c r="AP56" s="24"/>
      <c r="AQ56" s="24"/>
      <c r="AR56" s="24"/>
    </row>
    <row r="57" spans="2:44" x14ac:dyDescent="0.2">
      <c r="G57" s="44"/>
      <c r="H57" s="44"/>
      <c r="I57" s="44"/>
      <c r="J57" s="44"/>
      <c r="K57" s="44"/>
      <c r="L57" s="44"/>
      <c r="M57" s="44"/>
      <c r="N57" s="44"/>
      <c r="O57" s="44"/>
      <c r="P57" s="44"/>
      <c r="Q57" s="44"/>
      <c r="R57" s="44"/>
      <c r="T57" s="44"/>
      <c r="U57" s="44"/>
      <c r="V57" s="44"/>
      <c r="W57" s="44"/>
      <c r="X57" s="44"/>
      <c r="Y57" s="44"/>
      <c r="Z57" s="44"/>
      <c r="AA57" s="44"/>
      <c r="AB57" s="44"/>
      <c r="AC57" s="44"/>
      <c r="AD57" s="44"/>
      <c r="AE57" s="44"/>
      <c r="AG57" s="44"/>
      <c r="AH57" s="44"/>
      <c r="AI57" s="44"/>
      <c r="AJ57" s="44"/>
      <c r="AK57" s="44"/>
      <c r="AL57" s="44"/>
      <c r="AM57" s="44"/>
      <c r="AN57" s="44"/>
      <c r="AO57" s="44"/>
      <c r="AP57" s="44"/>
      <c r="AQ57" s="44"/>
      <c r="AR57" s="44"/>
    </row>
    <row r="58" spans="2:44" ht="14.25" customHeight="1" x14ac:dyDescent="0.2"/>
    <row r="62" spans="2:44" ht="13.5" customHeight="1" x14ac:dyDescent="0.2"/>
    <row r="64" spans="2:44" ht="13.5" customHeight="1" x14ac:dyDescent="0.2"/>
    <row r="66" ht="13.5" customHeight="1" x14ac:dyDescent="0.2"/>
    <row r="70" ht="13.5" customHeight="1" x14ac:dyDescent="0.2"/>
  </sheetData>
  <mergeCells count="23">
    <mergeCell ref="B13:B24"/>
    <mergeCell ref="AF8:AR8"/>
    <mergeCell ref="AF9:AF10"/>
    <mergeCell ref="B11:C12"/>
    <mergeCell ref="C13:C14"/>
    <mergeCell ref="F7:R8"/>
    <mergeCell ref="E7:E10"/>
    <mergeCell ref="D7:D10"/>
    <mergeCell ref="S8:AE8"/>
    <mergeCell ref="S9:S10"/>
    <mergeCell ref="F9:F10"/>
    <mergeCell ref="C15:C16"/>
    <mergeCell ref="C17:C18"/>
    <mergeCell ref="C19:C20"/>
    <mergeCell ref="C21:C22"/>
    <mergeCell ref="C23:C24"/>
    <mergeCell ref="B25:B40"/>
    <mergeCell ref="C35:C36"/>
    <mergeCell ref="C25:C26"/>
    <mergeCell ref="C27:C28"/>
    <mergeCell ref="C31:C32"/>
    <mergeCell ref="C33:C34"/>
    <mergeCell ref="C29:C30"/>
  </mergeCells>
  <phoneticPr fontId="2"/>
  <pageMargins left="0.70866141732283472" right="0.19685039370078741" top="0.6692913385826772" bottom="0.39370078740157483" header="0.35433070866141736" footer="0.19685039370078741"/>
  <pageSetup paperSize="9" scale="54" firstPageNumber="36"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00B0F0"/>
    <pageSetUpPr fitToPage="1"/>
  </sheetPr>
  <dimension ref="B2:AY64"/>
  <sheetViews>
    <sheetView view="pageBreakPreview" zoomScale="80" zoomScaleNormal="100" zoomScaleSheetLayoutView="8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44" width="5.6640625" style="1" customWidth="1"/>
    <col min="45" max="45" width="4.6640625" style="1" customWidth="1"/>
    <col min="46" max="46" width="10.109375" style="1" bestFit="1" customWidth="1"/>
    <col min="47" max="48" width="7.88671875" style="1" bestFit="1" customWidth="1"/>
    <col min="49" max="51" width="6.44140625" style="1" customWidth="1"/>
    <col min="52" max="53" width="4.6640625" style="1" customWidth="1"/>
    <col min="54" max="16384" width="9" style="1"/>
  </cols>
  <sheetData>
    <row r="2" spans="2:51" ht="14.4" x14ac:dyDescent="0.2">
      <c r="B2" s="26" t="s">
        <v>421</v>
      </c>
    </row>
    <row r="3" spans="2:51" ht="14.4" x14ac:dyDescent="0.2">
      <c r="B3" s="26"/>
      <c r="AL3" s="42" t="s">
        <v>422</v>
      </c>
    </row>
    <row r="4" spans="2:51" ht="14.4" x14ac:dyDescent="0.2">
      <c r="B4" s="26"/>
      <c r="F4" s="1087"/>
      <c r="G4" s="1088"/>
      <c r="H4" s="1088"/>
      <c r="I4" s="1088"/>
      <c r="J4" s="1088"/>
      <c r="K4" s="1088"/>
      <c r="L4" s="1088"/>
      <c r="M4" s="1088"/>
      <c r="N4" s="1088"/>
      <c r="O4" s="1088"/>
      <c r="P4" s="1088"/>
      <c r="Q4" s="1088"/>
      <c r="R4" s="1088"/>
      <c r="AL4" s="42" t="s">
        <v>423</v>
      </c>
    </row>
    <row r="5" spans="2:51" ht="11.25" customHeight="1" x14ac:dyDescent="0.2">
      <c r="B5" s="26"/>
      <c r="AH5" s="48"/>
    </row>
    <row r="6" spans="2:51" ht="13.8" thickBot="1" x14ac:dyDescent="0.25">
      <c r="B6" s="1" t="s">
        <v>424</v>
      </c>
      <c r="AR6" s="2" t="s">
        <v>242</v>
      </c>
    </row>
    <row r="7" spans="2:51" ht="23.1" customHeight="1" thickBot="1" x14ac:dyDescent="0.25">
      <c r="B7" s="8"/>
      <c r="C7" s="4"/>
      <c r="D7" s="1940" t="s">
        <v>387</v>
      </c>
      <c r="E7" s="1856" t="s">
        <v>388</v>
      </c>
      <c r="F7" s="2206" t="s">
        <v>819</v>
      </c>
      <c r="G7" s="2207"/>
      <c r="H7" s="2207"/>
      <c r="I7" s="2207"/>
      <c r="J7" s="2207"/>
      <c r="K7" s="2207"/>
      <c r="L7" s="2207"/>
      <c r="M7" s="2207"/>
      <c r="N7" s="2207"/>
      <c r="O7" s="2207"/>
      <c r="P7" s="2207"/>
      <c r="Q7" s="2207"/>
      <c r="R7" s="2207"/>
      <c r="S7" s="13"/>
      <c r="T7" s="13"/>
      <c r="U7" s="13"/>
      <c r="V7" s="13"/>
      <c r="W7" s="13"/>
      <c r="X7" s="13"/>
      <c r="Y7" s="13"/>
      <c r="Z7" s="13"/>
      <c r="AA7" s="13"/>
      <c r="AB7" s="13"/>
      <c r="AC7" s="13"/>
      <c r="AD7" s="13"/>
      <c r="AE7" s="13"/>
      <c r="AF7" s="13"/>
      <c r="AG7" s="13"/>
      <c r="AH7" s="13"/>
      <c r="AI7" s="13"/>
      <c r="AJ7" s="13"/>
      <c r="AK7" s="13"/>
      <c r="AL7" s="13"/>
      <c r="AM7" s="13"/>
      <c r="AN7" s="13"/>
      <c r="AO7" s="13"/>
      <c r="AP7" s="13"/>
      <c r="AQ7" s="13"/>
      <c r="AR7" s="240"/>
    </row>
    <row r="8" spans="2:51" ht="23.1" customHeight="1" x14ac:dyDescent="0.2">
      <c r="B8" s="18"/>
      <c r="C8" s="11"/>
      <c r="D8" s="1900"/>
      <c r="E8" s="1857"/>
      <c r="F8" s="2208"/>
      <c r="G8" s="2209"/>
      <c r="H8" s="2209"/>
      <c r="I8" s="2209"/>
      <c r="J8" s="2209"/>
      <c r="K8" s="2209"/>
      <c r="L8" s="2209"/>
      <c r="M8" s="2209"/>
      <c r="N8" s="2209"/>
      <c r="O8" s="2209"/>
      <c r="P8" s="2209"/>
      <c r="Q8" s="2209"/>
      <c r="R8" s="2209"/>
      <c r="S8" s="2210" t="s">
        <v>390</v>
      </c>
      <c r="T8" s="2211"/>
      <c r="U8" s="2211"/>
      <c r="V8" s="2211"/>
      <c r="W8" s="2211"/>
      <c r="X8" s="2211"/>
      <c r="Y8" s="2211"/>
      <c r="Z8" s="2211"/>
      <c r="AA8" s="2211"/>
      <c r="AB8" s="2211"/>
      <c r="AC8" s="2211"/>
      <c r="AD8" s="2211"/>
      <c r="AE8" s="2212"/>
      <c r="AF8" s="2210" t="s">
        <v>391</v>
      </c>
      <c r="AG8" s="2211"/>
      <c r="AH8" s="2211"/>
      <c r="AI8" s="2211"/>
      <c r="AJ8" s="2211"/>
      <c r="AK8" s="2211"/>
      <c r="AL8" s="2211"/>
      <c r="AM8" s="2211"/>
      <c r="AN8" s="2211"/>
      <c r="AO8" s="2211"/>
      <c r="AP8" s="2211"/>
      <c r="AQ8" s="2211"/>
      <c r="AR8" s="2212"/>
    </row>
    <row r="9" spans="2:51" ht="23.1" customHeight="1" x14ac:dyDescent="0.2">
      <c r="B9" s="18"/>
      <c r="C9" s="11"/>
      <c r="D9" s="1900"/>
      <c r="E9" s="1857"/>
      <c r="F9" s="2213" t="s">
        <v>392</v>
      </c>
      <c r="G9" s="3"/>
      <c r="H9" s="3"/>
      <c r="I9" s="3"/>
      <c r="J9" s="3"/>
      <c r="K9" s="3"/>
      <c r="L9" s="3"/>
      <c r="M9" s="3"/>
      <c r="N9" s="3"/>
      <c r="O9" s="3"/>
      <c r="P9" s="3"/>
      <c r="Q9" s="3"/>
      <c r="R9" s="3"/>
      <c r="S9" s="2213" t="s">
        <v>392</v>
      </c>
      <c r="T9" s="3"/>
      <c r="U9" s="3"/>
      <c r="V9" s="3"/>
      <c r="W9" s="3"/>
      <c r="X9" s="3"/>
      <c r="Y9" s="3"/>
      <c r="Z9" s="3"/>
      <c r="AA9" s="3"/>
      <c r="AB9" s="3"/>
      <c r="AC9" s="3"/>
      <c r="AD9" s="3"/>
      <c r="AE9" s="241"/>
      <c r="AF9" s="2213" t="s">
        <v>392</v>
      </c>
      <c r="AG9" s="3"/>
      <c r="AH9" s="3"/>
      <c r="AI9" s="3"/>
      <c r="AJ9" s="3"/>
      <c r="AK9" s="3"/>
      <c r="AL9" s="3"/>
      <c r="AM9" s="3"/>
      <c r="AN9" s="3"/>
      <c r="AO9" s="3"/>
      <c r="AP9" s="3"/>
      <c r="AQ9" s="3"/>
      <c r="AR9" s="241"/>
    </row>
    <row r="10" spans="2:51" ht="42" customHeight="1" x14ac:dyDescent="0.2">
      <c r="B10" s="35"/>
      <c r="C10" s="36"/>
      <c r="D10" s="1901"/>
      <c r="E10" s="1960"/>
      <c r="F10" s="2214"/>
      <c r="G10" s="239" t="s">
        <v>393</v>
      </c>
      <c r="H10" s="239" t="s">
        <v>394</v>
      </c>
      <c r="I10" s="239" t="s">
        <v>395</v>
      </c>
      <c r="J10" s="239" t="s">
        <v>396</v>
      </c>
      <c r="K10" s="239" t="s">
        <v>397</v>
      </c>
      <c r="L10" s="239" t="s">
        <v>398</v>
      </c>
      <c r="M10" s="239" t="s">
        <v>399</v>
      </c>
      <c r="N10" s="239" t="s">
        <v>400</v>
      </c>
      <c r="O10" s="239" t="s">
        <v>401</v>
      </c>
      <c r="P10" s="239" t="s">
        <v>402</v>
      </c>
      <c r="Q10" s="91" t="s">
        <v>403</v>
      </c>
      <c r="R10" s="220" t="s">
        <v>404</v>
      </c>
      <c r="S10" s="2214"/>
      <c r="T10" s="239" t="s">
        <v>393</v>
      </c>
      <c r="U10" s="239" t="s">
        <v>394</v>
      </c>
      <c r="V10" s="239" t="s">
        <v>395</v>
      </c>
      <c r="W10" s="239" t="s">
        <v>396</v>
      </c>
      <c r="X10" s="239" t="s">
        <v>397</v>
      </c>
      <c r="Y10" s="239" t="s">
        <v>398</v>
      </c>
      <c r="Z10" s="239" t="s">
        <v>399</v>
      </c>
      <c r="AA10" s="239" t="s">
        <v>400</v>
      </c>
      <c r="AB10" s="239" t="s">
        <v>401</v>
      </c>
      <c r="AC10" s="239" t="s">
        <v>402</v>
      </c>
      <c r="AD10" s="91" t="s">
        <v>403</v>
      </c>
      <c r="AE10" s="220" t="s">
        <v>404</v>
      </c>
      <c r="AF10" s="2214"/>
      <c r="AG10" s="239" t="s">
        <v>393</v>
      </c>
      <c r="AH10" s="239" t="s">
        <v>394</v>
      </c>
      <c r="AI10" s="239" t="s">
        <v>395</v>
      </c>
      <c r="AJ10" s="239" t="s">
        <v>396</v>
      </c>
      <c r="AK10" s="239" t="s">
        <v>397</v>
      </c>
      <c r="AL10" s="239" t="s">
        <v>398</v>
      </c>
      <c r="AM10" s="239" t="s">
        <v>399</v>
      </c>
      <c r="AN10" s="239" t="s">
        <v>400</v>
      </c>
      <c r="AO10" s="239" t="s">
        <v>401</v>
      </c>
      <c r="AP10" s="239" t="s">
        <v>402</v>
      </c>
      <c r="AQ10" s="91" t="s">
        <v>403</v>
      </c>
      <c r="AR10" s="220" t="s">
        <v>404</v>
      </c>
      <c r="AW10" s="325"/>
    </row>
    <row r="11" spans="2:51" ht="27.9" customHeight="1" x14ac:dyDescent="0.2">
      <c r="B11" s="1953" t="s">
        <v>405</v>
      </c>
      <c r="C11" s="1978"/>
      <c r="D11" s="1425">
        <f>D15+D17+D19+D21+D23+D13</f>
        <v>391</v>
      </c>
      <c r="E11" s="1425">
        <f>E15+E17+E19+E21+E23+E13</f>
        <v>271</v>
      </c>
      <c r="F11" s="1393">
        <f>SUM(G11:R11)</f>
        <v>592</v>
      </c>
      <c r="G11" s="1394">
        <f t="shared" ref="G11:R11" si="0">G13+G15+G17+G19+G21+G23</f>
        <v>0</v>
      </c>
      <c r="H11" s="1394">
        <f t="shared" si="0"/>
        <v>0</v>
      </c>
      <c r="I11" s="1394">
        <f t="shared" si="0"/>
        <v>0</v>
      </c>
      <c r="J11" s="1394">
        <f t="shared" si="0"/>
        <v>9</v>
      </c>
      <c r="K11" s="1394">
        <f t="shared" si="0"/>
        <v>14</v>
      </c>
      <c r="L11" s="1394">
        <f t="shared" si="0"/>
        <v>10</v>
      </c>
      <c r="M11" s="1394">
        <f t="shared" si="0"/>
        <v>35</v>
      </c>
      <c r="N11" s="1394">
        <f t="shared" si="0"/>
        <v>215</v>
      </c>
      <c r="O11" s="1394">
        <f t="shared" si="0"/>
        <v>227</v>
      </c>
      <c r="P11" s="1394">
        <f t="shared" si="0"/>
        <v>61</v>
      </c>
      <c r="Q11" s="1394">
        <f t="shared" si="0"/>
        <v>21</v>
      </c>
      <c r="R11" s="1404">
        <f t="shared" si="0"/>
        <v>0</v>
      </c>
      <c r="S11" s="1393">
        <f>SUM(T11:AE11)</f>
        <v>524</v>
      </c>
      <c r="T11" s="1394">
        <f t="shared" ref="T11:AE11" si="1">T13+T15+T17+T19+T21+T23</f>
        <v>0</v>
      </c>
      <c r="U11" s="1394">
        <f>U13+U15+U17+U19+U21+U23</f>
        <v>0</v>
      </c>
      <c r="V11" s="1394">
        <f t="shared" si="1"/>
        <v>0</v>
      </c>
      <c r="W11" s="1394">
        <f t="shared" si="1"/>
        <v>8</v>
      </c>
      <c r="X11" s="1394">
        <f t="shared" si="1"/>
        <v>9</v>
      </c>
      <c r="Y11" s="1394">
        <f t="shared" si="1"/>
        <v>6</v>
      </c>
      <c r="Z11" s="1394">
        <f t="shared" si="1"/>
        <v>27</v>
      </c>
      <c r="AA11" s="1394">
        <f t="shared" si="1"/>
        <v>191</v>
      </c>
      <c r="AB11" s="1394">
        <f t="shared" si="1"/>
        <v>203</v>
      </c>
      <c r="AC11" s="1394">
        <f t="shared" si="1"/>
        <v>61</v>
      </c>
      <c r="AD11" s="1394">
        <f t="shared" si="1"/>
        <v>19</v>
      </c>
      <c r="AE11" s="1395">
        <f t="shared" si="1"/>
        <v>0</v>
      </c>
      <c r="AF11" s="1393">
        <f>SUM(AG11:AR11)</f>
        <v>68</v>
      </c>
      <c r="AG11" s="1394">
        <f t="shared" ref="AG11:AR11" si="2">AG13+AG15+AG17+AG19+AG21+AG23</f>
        <v>0</v>
      </c>
      <c r="AH11" s="1394">
        <f t="shared" si="2"/>
        <v>0</v>
      </c>
      <c r="AI11" s="1394">
        <f t="shared" si="2"/>
        <v>0</v>
      </c>
      <c r="AJ11" s="1394">
        <f t="shared" si="2"/>
        <v>1</v>
      </c>
      <c r="AK11" s="1394">
        <f t="shared" si="2"/>
        <v>5</v>
      </c>
      <c r="AL11" s="1394">
        <f t="shared" si="2"/>
        <v>4</v>
      </c>
      <c r="AM11" s="1394">
        <f t="shared" si="2"/>
        <v>8</v>
      </c>
      <c r="AN11" s="1394">
        <f t="shared" si="2"/>
        <v>24</v>
      </c>
      <c r="AO11" s="1394">
        <f t="shared" si="2"/>
        <v>24</v>
      </c>
      <c r="AP11" s="1394">
        <f t="shared" si="2"/>
        <v>0</v>
      </c>
      <c r="AQ11" s="1394">
        <f t="shared" si="2"/>
        <v>2</v>
      </c>
      <c r="AR11" s="1395">
        <f t="shared" si="2"/>
        <v>0</v>
      </c>
      <c r="AW11" s="332"/>
      <c r="AX11" s="332"/>
      <c r="AY11" s="332"/>
    </row>
    <row r="12" spans="2:51" ht="27.9" customHeight="1" thickBot="1" x14ac:dyDescent="0.25">
      <c r="B12" s="1957"/>
      <c r="C12" s="2023"/>
      <c r="D12" s="1426"/>
      <c r="E12" s="1427"/>
      <c r="F12" s="1411"/>
      <c r="G12" s="1009">
        <f>IFERROR(G11/$F11,"-")</f>
        <v>0</v>
      </c>
      <c r="H12" s="1009">
        <f t="shared" ref="H12" si="3">IFERROR(H11/$F11,"-")</f>
        <v>0</v>
      </c>
      <c r="I12" s="1009">
        <f t="shared" ref="I12" si="4">IFERROR(I11/$F11,"-")</f>
        <v>0</v>
      </c>
      <c r="J12" s="1009">
        <f t="shared" ref="J12" si="5">IFERROR(J11/$F11,"-")</f>
        <v>1.5202702702702704E-2</v>
      </c>
      <c r="K12" s="1009">
        <f t="shared" ref="K12" si="6">IFERROR(K11/$F11,"-")</f>
        <v>2.364864864864865E-2</v>
      </c>
      <c r="L12" s="1009">
        <f t="shared" ref="L12" si="7">IFERROR(L11/$F11,"-")</f>
        <v>1.6891891891891893E-2</v>
      </c>
      <c r="M12" s="1009">
        <f t="shared" ref="M12" si="8">IFERROR(M11/$F11,"-")</f>
        <v>5.9121621621621621E-2</v>
      </c>
      <c r="N12" s="1009">
        <f t="shared" ref="N12" si="9">IFERROR(N11/$F11,"-")</f>
        <v>0.36317567567567566</v>
      </c>
      <c r="O12" s="1009">
        <f t="shared" ref="O12" si="10">IFERROR(O11/$F11,"-")</f>
        <v>0.38344594594594594</v>
      </c>
      <c r="P12" s="1009">
        <f t="shared" ref="P12" si="11">IFERROR(P11/$F11,"-")</f>
        <v>0.10304054054054054</v>
      </c>
      <c r="Q12" s="1010">
        <f t="shared" ref="Q12" si="12">IFERROR(Q11/$F11,"-")</f>
        <v>3.5472972972972971E-2</v>
      </c>
      <c r="R12" s="1010">
        <f t="shared" ref="R12" si="13">IFERROR(R11/$F11,"-")</f>
        <v>0</v>
      </c>
      <c r="S12" s="1411"/>
      <c r="T12" s="1009">
        <f>IFERROR(T11/$S11,"-")</f>
        <v>0</v>
      </c>
      <c r="U12" s="1009">
        <f t="shared" ref="U12" si="14">IFERROR(U11/$S11,"-")</f>
        <v>0</v>
      </c>
      <c r="V12" s="1009">
        <f t="shared" ref="V12" si="15">IFERROR(V11/$S11,"-")</f>
        <v>0</v>
      </c>
      <c r="W12" s="1009">
        <f t="shared" ref="W12" si="16">IFERROR(W11/$S11,"-")</f>
        <v>1.5267175572519083E-2</v>
      </c>
      <c r="X12" s="1009">
        <f t="shared" ref="X12" si="17">IFERROR(X11/$S11,"-")</f>
        <v>1.717557251908397E-2</v>
      </c>
      <c r="Y12" s="1009">
        <f t="shared" ref="Y12" si="18">IFERROR(Y11/$S11,"-")</f>
        <v>1.1450381679389313E-2</v>
      </c>
      <c r="Z12" s="1009">
        <f t="shared" ref="Z12" si="19">IFERROR(Z11/$S11,"-")</f>
        <v>5.1526717557251911E-2</v>
      </c>
      <c r="AA12" s="1009">
        <f t="shared" ref="AA12" si="20">IFERROR(AA11/$S11,"-")</f>
        <v>0.36450381679389315</v>
      </c>
      <c r="AB12" s="1009">
        <f t="shared" ref="AB12" si="21">IFERROR(AB11/$S11,"-")</f>
        <v>0.38740458015267176</v>
      </c>
      <c r="AC12" s="1009">
        <f t="shared" ref="AC12" si="22">IFERROR(AC11/$S11,"-")</f>
        <v>0.11641221374045801</v>
      </c>
      <c r="AD12" s="1010">
        <f t="shared" ref="AD12" si="23">IFERROR(AD11/$S11,"-")</f>
        <v>3.6259541984732822E-2</v>
      </c>
      <c r="AE12" s="1011">
        <f t="shared" ref="AE12" si="24">IFERROR(AE11/$S11,"-")</f>
        <v>0</v>
      </c>
      <c r="AF12" s="1411"/>
      <c r="AG12" s="1009">
        <f>IFERROR(AG11/$AF11,"-")</f>
        <v>0</v>
      </c>
      <c r="AH12" s="1009">
        <f t="shared" ref="AH12" si="25">IFERROR(AH11/$AF11,"-")</f>
        <v>0</v>
      </c>
      <c r="AI12" s="1009">
        <f t="shared" ref="AI12" si="26">IFERROR(AI11/$AF11,"-")</f>
        <v>0</v>
      </c>
      <c r="AJ12" s="1009">
        <f t="shared" ref="AJ12" si="27">IFERROR(AJ11/$AF11,"-")</f>
        <v>1.4705882352941176E-2</v>
      </c>
      <c r="AK12" s="1009">
        <f t="shared" ref="AK12" si="28">IFERROR(AK11/$AF11,"-")</f>
        <v>7.3529411764705885E-2</v>
      </c>
      <c r="AL12" s="1009">
        <f t="shared" ref="AL12" si="29">IFERROR(AL11/$AF11,"-")</f>
        <v>5.8823529411764705E-2</v>
      </c>
      <c r="AM12" s="1009">
        <f t="shared" ref="AM12" si="30">IFERROR(AM11/$AF11,"-")</f>
        <v>0.11764705882352941</v>
      </c>
      <c r="AN12" s="1009">
        <f t="shared" ref="AN12" si="31">IFERROR(AN11/$AF11,"-")</f>
        <v>0.35294117647058826</v>
      </c>
      <c r="AO12" s="1009">
        <f t="shared" ref="AO12" si="32">IFERROR(AO11/$AF11,"-")</f>
        <v>0.35294117647058826</v>
      </c>
      <c r="AP12" s="1009">
        <f t="shared" ref="AP12" si="33">IFERROR(AP11/$AF11,"-")</f>
        <v>0</v>
      </c>
      <c r="AQ12" s="1010">
        <f t="shared" ref="AQ12" si="34">IFERROR(AQ11/$AF11,"-")</f>
        <v>2.9411764705882353E-2</v>
      </c>
      <c r="AR12" s="1011">
        <f t="shared" ref="AR12" si="35">IFERROR(AR11/$AF11,"-")</f>
        <v>0</v>
      </c>
      <c r="AT12" s="44"/>
      <c r="AU12" s="44"/>
      <c r="AV12" s="44"/>
      <c r="AW12" s="332"/>
      <c r="AX12" s="332"/>
      <c r="AY12" s="332"/>
    </row>
    <row r="13" spans="2:51" ht="27.9" customHeight="1" thickTop="1" x14ac:dyDescent="0.2">
      <c r="B13" s="1852" t="s">
        <v>251</v>
      </c>
      <c r="C13" s="2003" t="s">
        <v>169</v>
      </c>
      <c r="D13" s="1428">
        <f>表1!U14</f>
        <v>48</v>
      </c>
      <c r="E13" s="1429">
        <f>表1!W14</f>
        <v>17</v>
      </c>
      <c r="F13" s="1397">
        <f>SUM(G13:R13)</f>
        <v>11</v>
      </c>
      <c r="G13" s="1398">
        <f>T13+AG13</f>
        <v>0</v>
      </c>
      <c r="H13" s="1398">
        <f t="shared" ref="H13:R13" si="36">U13+AH13</f>
        <v>0</v>
      </c>
      <c r="I13" s="1398">
        <f t="shared" si="36"/>
        <v>0</v>
      </c>
      <c r="J13" s="1398">
        <f t="shared" si="36"/>
        <v>1</v>
      </c>
      <c r="K13" s="1398">
        <f t="shared" si="36"/>
        <v>0</v>
      </c>
      <c r="L13" s="1398">
        <f t="shared" si="36"/>
        <v>0</v>
      </c>
      <c r="M13" s="1398">
        <f t="shared" si="36"/>
        <v>0</v>
      </c>
      <c r="N13" s="1398">
        <f t="shared" si="36"/>
        <v>5</v>
      </c>
      <c r="O13" s="1398">
        <f t="shared" si="36"/>
        <v>2</v>
      </c>
      <c r="P13" s="1398">
        <f t="shared" si="36"/>
        <v>1</v>
      </c>
      <c r="Q13" s="1398">
        <f>AD13+AQ13</f>
        <v>2</v>
      </c>
      <c r="R13" s="1399">
        <f t="shared" si="36"/>
        <v>0</v>
      </c>
      <c r="S13" s="1397">
        <f>SUM(T13:AE13)</f>
        <v>7</v>
      </c>
      <c r="T13" s="1398">
        <v>0</v>
      </c>
      <c r="U13" s="1398">
        <v>0</v>
      </c>
      <c r="V13" s="1398">
        <v>0</v>
      </c>
      <c r="W13" s="1398">
        <v>1</v>
      </c>
      <c r="X13" s="1398">
        <v>0</v>
      </c>
      <c r="Y13" s="1398">
        <v>0</v>
      </c>
      <c r="Z13" s="1398">
        <v>0</v>
      </c>
      <c r="AA13" s="1398">
        <v>4</v>
      </c>
      <c r="AB13" s="1398">
        <v>1</v>
      </c>
      <c r="AC13" s="1398">
        <v>1</v>
      </c>
      <c r="AD13" s="1399">
        <v>0</v>
      </c>
      <c r="AE13" s="1400">
        <v>0</v>
      </c>
      <c r="AF13" s="1397">
        <f>SUM(AG13:AR13)</f>
        <v>4</v>
      </c>
      <c r="AG13" s="1398">
        <v>0</v>
      </c>
      <c r="AH13" s="1398">
        <v>0</v>
      </c>
      <c r="AI13" s="1398">
        <v>0</v>
      </c>
      <c r="AJ13" s="1398">
        <v>0</v>
      </c>
      <c r="AK13" s="1398">
        <v>0</v>
      </c>
      <c r="AL13" s="1398">
        <v>0</v>
      </c>
      <c r="AM13" s="1398">
        <v>0</v>
      </c>
      <c r="AN13" s="1398">
        <v>1</v>
      </c>
      <c r="AO13" s="1398">
        <v>1</v>
      </c>
      <c r="AP13" s="1398">
        <v>0</v>
      </c>
      <c r="AQ13" s="1399">
        <v>2</v>
      </c>
      <c r="AR13" s="1400">
        <v>0</v>
      </c>
      <c r="AW13" s="332"/>
      <c r="AX13" s="332"/>
      <c r="AY13" s="332"/>
    </row>
    <row r="14" spans="2:51" ht="27.9" customHeight="1" x14ac:dyDescent="0.2">
      <c r="B14" s="1853"/>
      <c r="C14" s="1900"/>
      <c r="D14" s="1430"/>
      <c r="E14" s="1431"/>
      <c r="F14" s="1403"/>
      <c r="G14" s="666">
        <f>IFERROR(G13/$F13,"-")</f>
        <v>0</v>
      </c>
      <c r="H14" s="666">
        <f t="shared" ref="H14:R14" si="37">IFERROR(H13/$F13,"-")</f>
        <v>0</v>
      </c>
      <c r="I14" s="666">
        <f t="shared" si="37"/>
        <v>0</v>
      </c>
      <c r="J14" s="666">
        <f t="shared" si="37"/>
        <v>9.0909090909090912E-2</v>
      </c>
      <c r="K14" s="666">
        <f t="shared" si="37"/>
        <v>0</v>
      </c>
      <c r="L14" s="666">
        <f t="shared" si="37"/>
        <v>0</v>
      </c>
      <c r="M14" s="662">
        <f t="shared" si="37"/>
        <v>0</v>
      </c>
      <c r="N14" s="662">
        <f t="shared" si="37"/>
        <v>0.45454545454545453</v>
      </c>
      <c r="O14" s="662">
        <f t="shared" si="37"/>
        <v>0.18181818181818182</v>
      </c>
      <c r="P14" s="662">
        <f t="shared" si="37"/>
        <v>9.0909090909090912E-2</v>
      </c>
      <c r="Q14" s="663">
        <f t="shared" si="37"/>
        <v>0.18181818181818182</v>
      </c>
      <c r="R14" s="1078">
        <f t="shared" si="37"/>
        <v>0</v>
      </c>
      <c r="S14" s="1403"/>
      <c r="T14" s="666">
        <f>IFERROR(T13/$S13,"-")</f>
        <v>0</v>
      </c>
      <c r="U14" s="666">
        <f t="shared" ref="U14:AE14" si="38">IFERROR(U13/$S13,"-")</f>
        <v>0</v>
      </c>
      <c r="V14" s="666">
        <f t="shared" si="38"/>
        <v>0</v>
      </c>
      <c r="W14" s="666">
        <f t="shared" si="38"/>
        <v>0.14285714285714285</v>
      </c>
      <c r="X14" s="666">
        <f t="shared" si="38"/>
        <v>0</v>
      </c>
      <c r="Y14" s="666">
        <f t="shared" si="38"/>
        <v>0</v>
      </c>
      <c r="Z14" s="662">
        <f t="shared" si="38"/>
        <v>0</v>
      </c>
      <c r="AA14" s="662">
        <f t="shared" si="38"/>
        <v>0.5714285714285714</v>
      </c>
      <c r="AB14" s="662">
        <f t="shared" si="38"/>
        <v>0.14285714285714285</v>
      </c>
      <c r="AC14" s="662">
        <f t="shared" si="38"/>
        <v>0.14285714285714285</v>
      </c>
      <c r="AD14" s="663">
        <f t="shared" si="38"/>
        <v>0</v>
      </c>
      <c r="AE14" s="1025">
        <f t="shared" si="38"/>
        <v>0</v>
      </c>
      <c r="AF14" s="1403"/>
      <c r="AG14" s="1417">
        <f>IFERROR(AG13/$AF13,"-")</f>
        <v>0</v>
      </c>
      <c r="AH14" s="1417">
        <f t="shared" ref="AH14:AR14" si="39">IFERROR(AH13/$AF13,"-")</f>
        <v>0</v>
      </c>
      <c r="AI14" s="1417">
        <f t="shared" si="39"/>
        <v>0</v>
      </c>
      <c r="AJ14" s="1417">
        <f t="shared" si="39"/>
        <v>0</v>
      </c>
      <c r="AK14" s="1417">
        <f t="shared" si="39"/>
        <v>0</v>
      </c>
      <c r="AL14" s="1417">
        <f t="shared" si="39"/>
        <v>0</v>
      </c>
      <c r="AM14" s="1417">
        <f t="shared" si="39"/>
        <v>0</v>
      </c>
      <c r="AN14" s="1417">
        <f t="shared" si="39"/>
        <v>0.25</v>
      </c>
      <c r="AO14" s="1417">
        <f t="shared" si="39"/>
        <v>0.25</v>
      </c>
      <c r="AP14" s="1417">
        <f t="shared" si="39"/>
        <v>0</v>
      </c>
      <c r="AQ14" s="1417">
        <f t="shared" si="39"/>
        <v>0.5</v>
      </c>
      <c r="AR14" s="1432">
        <f t="shared" si="39"/>
        <v>0</v>
      </c>
      <c r="AT14" s="44"/>
      <c r="AU14" s="44"/>
      <c r="AV14" s="44"/>
      <c r="AW14" s="332"/>
      <c r="AX14" s="332"/>
      <c r="AY14" s="332"/>
    </row>
    <row r="15" spans="2:51" ht="27.9" customHeight="1" x14ac:dyDescent="0.2">
      <c r="B15" s="1853"/>
      <c r="C15" s="1940" t="s">
        <v>170</v>
      </c>
      <c r="D15" s="1425">
        <f>表1!U17</f>
        <v>71</v>
      </c>
      <c r="E15" s="1433">
        <f>表1!W17</f>
        <v>47</v>
      </c>
      <c r="F15" s="1393">
        <f>SUM(G15:R15)</f>
        <v>128</v>
      </c>
      <c r="G15" s="1394">
        <f>T15+AG15</f>
        <v>0</v>
      </c>
      <c r="H15" s="1394">
        <f t="shared" ref="H15" si="40">U15+AH15</f>
        <v>0</v>
      </c>
      <c r="I15" s="1394">
        <f t="shared" ref="I15" si="41">V15+AI15</f>
        <v>0</v>
      </c>
      <c r="J15" s="1394">
        <f t="shared" ref="J15" si="42">W15+AJ15</f>
        <v>0</v>
      </c>
      <c r="K15" s="1394">
        <f t="shared" ref="K15" si="43">X15+AK15</f>
        <v>1</v>
      </c>
      <c r="L15" s="1394">
        <f t="shared" ref="L15" si="44">Y15+AL15</f>
        <v>2</v>
      </c>
      <c r="M15" s="1394">
        <f t="shared" ref="M15" si="45">Z15+AM15</f>
        <v>4</v>
      </c>
      <c r="N15" s="1394">
        <f t="shared" ref="N15" si="46">AA15+AN15</f>
        <v>48</v>
      </c>
      <c r="O15" s="1394">
        <f t="shared" ref="O15" si="47">AB15+AO15</f>
        <v>51</v>
      </c>
      <c r="P15" s="1394">
        <f t="shared" ref="P15" si="48">AC15+AP15</f>
        <v>22</v>
      </c>
      <c r="Q15" s="1394">
        <f>AD15+AQ15</f>
        <v>0</v>
      </c>
      <c r="R15" s="1404">
        <f t="shared" ref="R15" si="49">AE15+AR15</f>
        <v>0</v>
      </c>
      <c r="S15" s="1393">
        <f>SUM(T15:AE15)</f>
        <v>121</v>
      </c>
      <c r="T15" s="1394">
        <v>0</v>
      </c>
      <c r="U15" s="1394">
        <v>0</v>
      </c>
      <c r="V15" s="1394">
        <v>0</v>
      </c>
      <c r="W15" s="1394">
        <v>0</v>
      </c>
      <c r="X15" s="1394">
        <v>1</v>
      </c>
      <c r="Y15" s="1394">
        <v>0</v>
      </c>
      <c r="Z15" s="1394">
        <v>4</v>
      </c>
      <c r="AA15" s="1394">
        <v>43</v>
      </c>
      <c r="AB15" s="1394">
        <v>51</v>
      </c>
      <c r="AC15" s="1394">
        <v>22</v>
      </c>
      <c r="AD15" s="1404">
        <v>0</v>
      </c>
      <c r="AE15" s="1395">
        <v>0</v>
      </c>
      <c r="AF15" s="1393">
        <f>SUM(AG15:AR15)</f>
        <v>7</v>
      </c>
      <c r="AG15" s="1394">
        <v>0</v>
      </c>
      <c r="AH15" s="1394">
        <v>0</v>
      </c>
      <c r="AI15" s="1394">
        <v>0</v>
      </c>
      <c r="AJ15" s="1394">
        <v>0</v>
      </c>
      <c r="AK15" s="1394">
        <v>0</v>
      </c>
      <c r="AL15" s="1394">
        <v>2</v>
      </c>
      <c r="AM15" s="1394">
        <v>0</v>
      </c>
      <c r="AN15" s="1394">
        <v>5</v>
      </c>
      <c r="AO15" s="1394">
        <v>0</v>
      </c>
      <c r="AP15" s="1394">
        <v>0</v>
      </c>
      <c r="AQ15" s="1404">
        <v>0</v>
      </c>
      <c r="AR15" s="1395">
        <v>0</v>
      </c>
      <c r="AW15" s="332"/>
      <c r="AX15" s="332"/>
      <c r="AY15" s="332"/>
    </row>
    <row r="16" spans="2:51" ht="27.9" customHeight="1" x14ac:dyDescent="0.2">
      <c r="B16" s="1853"/>
      <c r="C16" s="1900"/>
      <c r="D16" s="1430"/>
      <c r="E16" s="1431"/>
      <c r="F16" s="1406"/>
      <c r="G16" s="1049">
        <f>IFERROR(G15/$F15,"-")</f>
        <v>0</v>
      </c>
      <c r="H16" s="1049">
        <f t="shared" ref="H16" si="50">IFERROR(H15/$F15,"-")</f>
        <v>0</v>
      </c>
      <c r="I16" s="1049">
        <f t="shared" ref="I16" si="51">IFERROR(I15/$F15,"-")</f>
        <v>0</v>
      </c>
      <c r="J16" s="1049">
        <f t="shared" ref="J16" si="52">IFERROR(J15/$F15,"-")</f>
        <v>0</v>
      </c>
      <c r="K16" s="1049">
        <f t="shared" ref="K16" si="53">IFERROR(K15/$F15,"-")</f>
        <v>7.8125E-3</v>
      </c>
      <c r="L16" s="1049">
        <f t="shared" ref="L16" si="54">IFERROR(L15/$F15,"-")</f>
        <v>1.5625E-2</v>
      </c>
      <c r="M16" s="662">
        <f t="shared" ref="M16" si="55">IFERROR(M15/$F15,"-")</f>
        <v>3.125E-2</v>
      </c>
      <c r="N16" s="662">
        <f t="shared" ref="N16" si="56">IFERROR(N15/$F15,"-")</f>
        <v>0.375</v>
      </c>
      <c r="O16" s="662">
        <f t="shared" ref="O16" si="57">IFERROR(O15/$F15,"-")</f>
        <v>0.3984375</v>
      </c>
      <c r="P16" s="662">
        <f t="shared" ref="P16" si="58">IFERROR(P15/$F15,"-")</f>
        <v>0.171875</v>
      </c>
      <c r="Q16" s="663">
        <f t="shared" ref="Q16" si="59">IFERROR(Q15/$F15,"-")</f>
        <v>0</v>
      </c>
      <c r="R16" s="1050">
        <f t="shared" ref="R16" si="60">IFERROR(R15/$F15,"-")</f>
        <v>0</v>
      </c>
      <c r="S16" s="1406"/>
      <c r="T16" s="1045">
        <f>IFERROR(T15/$S15,"-")</f>
        <v>0</v>
      </c>
      <c r="U16" s="1045">
        <f t="shared" ref="U16" si="61">IFERROR(U15/$S15,"-")</f>
        <v>0</v>
      </c>
      <c r="V16" s="1045">
        <f t="shared" ref="V16" si="62">IFERROR(V15/$S15,"-")</f>
        <v>0</v>
      </c>
      <c r="W16" s="1045">
        <f t="shared" ref="W16" si="63">IFERROR(W15/$S15,"-")</f>
        <v>0</v>
      </c>
      <c r="X16" s="1045">
        <f t="shared" ref="X16" si="64">IFERROR(X15/$S15,"-")</f>
        <v>8.2644628099173556E-3</v>
      </c>
      <c r="Y16" s="1045">
        <f t="shared" ref="Y16" si="65">IFERROR(Y15/$S15,"-")</f>
        <v>0</v>
      </c>
      <c r="Z16" s="662">
        <f t="shared" ref="Z16" si="66">IFERROR(Z15/$S15,"-")</f>
        <v>3.3057851239669422E-2</v>
      </c>
      <c r="AA16" s="662">
        <f t="shared" ref="AA16" si="67">IFERROR(AA15/$S15,"-")</f>
        <v>0.35537190082644626</v>
      </c>
      <c r="AB16" s="662">
        <f t="shared" ref="AB16" si="68">IFERROR(AB15/$S15,"-")</f>
        <v>0.42148760330578511</v>
      </c>
      <c r="AC16" s="662">
        <f t="shared" ref="AC16" si="69">IFERROR(AC15/$S15,"-")</f>
        <v>0.18181818181818182</v>
      </c>
      <c r="AD16" s="663">
        <f t="shared" ref="AD16" si="70">IFERROR(AD15/$S15,"-")</f>
        <v>0</v>
      </c>
      <c r="AE16" s="1047">
        <f t="shared" ref="AE16" si="71">IFERROR(AE15/$S15,"-")</f>
        <v>0</v>
      </c>
      <c r="AF16" s="1406"/>
      <c r="AG16" s="665">
        <f>IFERROR(AG15/$AF15,"-")</f>
        <v>0</v>
      </c>
      <c r="AH16" s="665">
        <f t="shared" ref="AH16" si="72">IFERROR(AH15/$AF15,"-")</f>
        <v>0</v>
      </c>
      <c r="AI16" s="665">
        <f t="shared" ref="AI16" si="73">IFERROR(AI15/$AF15,"-")</f>
        <v>0</v>
      </c>
      <c r="AJ16" s="665">
        <f t="shared" ref="AJ16" si="74">IFERROR(AJ15/$AF15,"-")</f>
        <v>0</v>
      </c>
      <c r="AK16" s="665">
        <f t="shared" ref="AK16" si="75">IFERROR(AK15/$AF15,"-")</f>
        <v>0</v>
      </c>
      <c r="AL16" s="665">
        <f t="shared" ref="AL16" si="76">IFERROR(AL15/$AF15,"-")</f>
        <v>0.2857142857142857</v>
      </c>
      <c r="AM16" s="662">
        <f t="shared" ref="AM16" si="77">IFERROR(AM15/$AF15,"-")</f>
        <v>0</v>
      </c>
      <c r="AN16" s="662">
        <f t="shared" ref="AN16" si="78">IFERROR(AN15/$AF15,"-")</f>
        <v>0.7142857142857143</v>
      </c>
      <c r="AO16" s="662">
        <f t="shared" ref="AO16" si="79">IFERROR(AO15/$AF15,"-")</f>
        <v>0</v>
      </c>
      <c r="AP16" s="662">
        <f t="shared" ref="AP16" si="80">IFERROR(AP15/$AF15,"-")</f>
        <v>0</v>
      </c>
      <c r="AQ16" s="663">
        <f t="shared" ref="AQ16" si="81">IFERROR(AQ15/$AF15,"-")</f>
        <v>0</v>
      </c>
      <c r="AR16" s="684">
        <f t="shared" ref="AR16" si="82">IFERROR(AR15/$AF15,"-")</f>
        <v>0</v>
      </c>
      <c r="AT16" s="44"/>
      <c r="AU16" s="44"/>
      <c r="AV16" s="44"/>
      <c r="AW16" s="332"/>
      <c r="AX16" s="332"/>
      <c r="AY16" s="332"/>
    </row>
    <row r="17" spans="2:51" ht="27.9" customHeight="1" x14ac:dyDescent="0.2">
      <c r="B17" s="1853"/>
      <c r="C17" s="1940" t="s">
        <v>412</v>
      </c>
      <c r="D17" s="1425">
        <f>表1!U20</f>
        <v>27</v>
      </c>
      <c r="E17" s="1433">
        <f>表1!W20</f>
        <v>12</v>
      </c>
      <c r="F17" s="1393">
        <f>SUM(G17:R17)</f>
        <v>7</v>
      </c>
      <c r="G17" s="1394">
        <f>T17+AG17</f>
        <v>0</v>
      </c>
      <c r="H17" s="1394">
        <f t="shared" ref="H17" si="83">U17+AH17</f>
        <v>0</v>
      </c>
      <c r="I17" s="1394">
        <f t="shared" ref="I17" si="84">V17+AI17</f>
        <v>0</v>
      </c>
      <c r="J17" s="1394">
        <f t="shared" ref="J17" si="85">W17+AJ17</f>
        <v>0</v>
      </c>
      <c r="K17" s="1394">
        <f t="shared" ref="K17" si="86">X17+AK17</f>
        <v>0</v>
      </c>
      <c r="L17" s="1394">
        <f t="shared" ref="L17" si="87">Y17+AL17</f>
        <v>0</v>
      </c>
      <c r="M17" s="1394">
        <f t="shared" ref="M17" si="88">Z17+AM17</f>
        <v>0</v>
      </c>
      <c r="N17" s="1394">
        <f t="shared" ref="N17" si="89">AA17+AN17</f>
        <v>4</v>
      </c>
      <c r="O17" s="1394">
        <f t="shared" ref="O17" si="90">AB17+AO17</f>
        <v>2</v>
      </c>
      <c r="P17" s="1394">
        <f t="shared" ref="P17" si="91">AC17+AP17</f>
        <v>1</v>
      </c>
      <c r="Q17" s="1394">
        <f>AD17+AQ17</f>
        <v>0</v>
      </c>
      <c r="R17" s="1404">
        <f t="shared" ref="R17" si="92">AE17+AR17</f>
        <v>0</v>
      </c>
      <c r="S17" s="1408">
        <f>SUM(T17:AE17)</f>
        <v>7</v>
      </c>
      <c r="T17" s="1394">
        <v>0</v>
      </c>
      <c r="U17" s="1394">
        <v>0</v>
      </c>
      <c r="V17" s="1394">
        <v>0</v>
      </c>
      <c r="W17" s="1394">
        <v>0</v>
      </c>
      <c r="X17" s="1394">
        <v>0</v>
      </c>
      <c r="Y17" s="1394">
        <v>0</v>
      </c>
      <c r="Z17" s="1394">
        <v>0</v>
      </c>
      <c r="AA17" s="1394">
        <v>4</v>
      </c>
      <c r="AB17" s="1394">
        <v>2</v>
      </c>
      <c r="AC17" s="1394">
        <v>1</v>
      </c>
      <c r="AD17" s="1404">
        <v>0</v>
      </c>
      <c r="AE17" s="1395">
        <v>0</v>
      </c>
      <c r="AF17" s="1408">
        <f>SUM(AG17:AR17)</f>
        <v>0</v>
      </c>
      <c r="AG17" s="1394">
        <v>0</v>
      </c>
      <c r="AH17" s="1394">
        <v>0</v>
      </c>
      <c r="AI17" s="1394">
        <v>0</v>
      </c>
      <c r="AJ17" s="1394">
        <v>0</v>
      </c>
      <c r="AK17" s="1394">
        <v>0</v>
      </c>
      <c r="AL17" s="1394">
        <v>0</v>
      </c>
      <c r="AM17" s="1394">
        <v>0</v>
      </c>
      <c r="AN17" s="1394">
        <v>0</v>
      </c>
      <c r="AO17" s="1394">
        <v>0</v>
      </c>
      <c r="AP17" s="1394">
        <v>0</v>
      </c>
      <c r="AQ17" s="1404">
        <v>0</v>
      </c>
      <c r="AR17" s="1395">
        <v>0</v>
      </c>
      <c r="AW17" s="332"/>
      <c r="AX17" s="332"/>
      <c r="AY17" s="332"/>
    </row>
    <row r="18" spans="2:51" ht="27.9" customHeight="1" x14ac:dyDescent="0.2">
      <c r="B18" s="1853"/>
      <c r="C18" s="1900"/>
      <c r="D18" s="1430"/>
      <c r="E18" s="1431"/>
      <c r="F18" s="1403"/>
      <c r="G18" s="1045">
        <f>IFERROR(G17/$F17,"-")</f>
        <v>0</v>
      </c>
      <c r="H18" s="1045">
        <f t="shared" ref="H18" si="93">IFERROR(H17/$F17,"-")</f>
        <v>0</v>
      </c>
      <c r="I18" s="1045">
        <f t="shared" ref="I18" si="94">IFERROR(I17/$F17,"-")</f>
        <v>0</v>
      </c>
      <c r="J18" s="1045">
        <f t="shared" ref="J18" si="95">IFERROR(J17/$F17,"-")</f>
        <v>0</v>
      </c>
      <c r="K18" s="1045">
        <f t="shared" ref="K18" si="96">IFERROR(K17/$F17,"-")</f>
        <v>0</v>
      </c>
      <c r="L18" s="1045">
        <f t="shared" ref="L18" si="97">IFERROR(L17/$F17,"-")</f>
        <v>0</v>
      </c>
      <c r="M18" s="662">
        <f t="shared" ref="M18" si="98">IFERROR(M17/$F17,"-")</f>
        <v>0</v>
      </c>
      <c r="N18" s="662">
        <f t="shared" ref="N18" si="99">IFERROR(N17/$F17,"-")</f>
        <v>0.5714285714285714</v>
      </c>
      <c r="O18" s="662">
        <f t="shared" ref="O18" si="100">IFERROR(O17/$F17,"-")</f>
        <v>0.2857142857142857</v>
      </c>
      <c r="P18" s="662">
        <f t="shared" ref="P18" si="101">IFERROR(P17/$F17,"-")</f>
        <v>0.14285714285714285</v>
      </c>
      <c r="Q18" s="663">
        <f t="shared" ref="Q18" si="102">IFERROR(Q17/$F17,"-")</f>
        <v>0</v>
      </c>
      <c r="R18" s="1046">
        <f t="shared" ref="R18" si="103">IFERROR(R17/$F17,"-")</f>
        <v>0</v>
      </c>
      <c r="S18" s="1401"/>
      <c r="T18" s="1045">
        <f>IFERROR(T17/$S17,"-")</f>
        <v>0</v>
      </c>
      <c r="U18" s="1045">
        <f t="shared" ref="U18" si="104">IFERROR(U17/$S17,"-")</f>
        <v>0</v>
      </c>
      <c r="V18" s="1045">
        <f t="shared" ref="V18" si="105">IFERROR(V17/$S17,"-")</f>
        <v>0</v>
      </c>
      <c r="W18" s="1045">
        <f t="shared" ref="W18" si="106">IFERROR(W17/$S17,"-")</f>
        <v>0</v>
      </c>
      <c r="X18" s="1045">
        <f t="shared" ref="X18" si="107">IFERROR(X17/$S17,"-")</f>
        <v>0</v>
      </c>
      <c r="Y18" s="1045">
        <f t="shared" ref="Y18" si="108">IFERROR(Y17/$S17,"-")</f>
        <v>0</v>
      </c>
      <c r="Z18" s="662">
        <f t="shared" ref="Z18" si="109">IFERROR(Z17/$S17,"-")</f>
        <v>0</v>
      </c>
      <c r="AA18" s="662">
        <f t="shared" ref="AA18" si="110">IFERROR(AA17/$S17,"-")</f>
        <v>0.5714285714285714</v>
      </c>
      <c r="AB18" s="662">
        <f t="shared" ref="AB18" si="111">IFERROR(AB17/$S17,"-")</f>
        <v>0.2857142857142857</v>
      </c>
      <c r="AC18" s="662">
        <f t="shared" ref="AC18" si="112">IFERROR(AC17/$S17,"-")</f>
        <v>0.14285714285714285</v>
      </c>
      <c r="AD18" s="663">
        <f t="shared" ref="AD18" si="113">IFERROR(AD17/$S17,"-")</f>
        <v>0</v>
      </c>
      <c r="AE18" s="1047">
        <f t="shared" ref="AE18" si="114">IFERROR(AE17/$S17,"-")</f>
        <v>0</v>
      </c>
      <c r="AF18" s="1401"/>
      <c r="AG18" s="666" t="str">
        <f>IFERROR(AG17/$AF17,"-")</f>
        <v>-</v>
      </c>
      <c r="AH18" s="666" t="str">
        <f t="shared" ref="AH18" si="115">IFERROR(AH17/$AF17,"-")</f>
        <v>-</v>
      </c>
      <c r="AI18" s="666" t="str">
        <f t="shared" ref="AI18" si="116">IFERROR(AI17/$AF17,"-")</f>
        <v>-</v>
      </c>
      <c r="AJ18" s="666" t="str">
        <f t="shared" ref="AJ18" si="117">IFERROR(AJ17/$AF17,"-")</f>
        <v>-</v>
      </c>
      <c r="AK18" s="666" t="str">
        <f t="shared" ref="AK18" si="118">IFERROR(AK17/$AF17,"-")</f>
        <v>-</v>
      </c>
      <c r="AL18" s="666" t="str">
        <f t="shared" ref="AL18" si="119">IFERROR(AL17/$AF17,"-")</f>
        <v>-</v>
      </c>
      <c r="AM18" s="666" t="str">
        <f t="shared" ref="AM18" si="120">IFERROR(AM17/$AF17,"-")</f>
        <v>-</v>
      </c>
      <c r="AN18" s="666" t="str">
        <f t="shared" ref="AN18" si="121">IFERROR(AN17/$AF17,"-")</f>
        <v>-</v>
      </c>
      <c r="AO18" s="666" t="str">
        <f t="shared" ref="AO18" si="122">IFERROR(AO17/$AF17,"-")</f>
        <v>-</v>
      </c>
      <c r="AP18" s="666" t="str">
        <f t="shared" ref="AP18" si="123">IFERROR(AP17/$AF17,"-")</f>
        <v>-</v>
      </c>
      <c r="AQ18" s="666" t="str">
        <f t="shared" ref="AQ18" si="124">IFERROR(AQ17/$AF17,"-")</f>
        <v>-</v>
      </c>
      <c r="AR18" s="1025" t="str">
        <f t="shared" ref="AR18" si="125">IFERROR(AR17/$AF17,"-")</f>
        <v>-</v>
      </c>
      <c r="AT18" s="44"/>
      <c r="AU18" s="44"/>
      <c r="AV18" s="44"/>
      <c r="AW18" s="332"/>
      <c r="AX18" s="332"/>
      <c r="AY18" s="332"/>
    </row>
    <row r="19" spans="2:51" ht="27.9" customHeight="1" x14ac:dyDescent="0.2">
      <c r="B19" s="1853"/>
      <c r="C19" s="1940" t="s">
        <v>307</v>
      </c>
      <c r="D19" s="1425">
        <f>表1!U23</f>
        <v>78</v>
      </c>
      <c r="E19" s="1433">
        <f>表1!W23</f>
        <v>65</v>
      </c>
      <c r="F19" s="1393">
        <f>SUM(G19:R19)</f>
        <v>41</v>
      </c>
      <c r="G19" s="1394">
        <f>T19+AG19</f>
        <v>0</v>
      </c>
      <c r="H19" s="1394">
        <f t="shared" ref="H19" si="126">U19+AH19</f>
        <v>0</v>
      </c>
      <c r="I19" s="1394">
        <f t="shared" ref="I19" si="127">V19+AI19</f>
        <v>0</v>
      </c>
      <c r="J19" s="1394">
        <f t="shared" ref="J19" si="128">W19+AJ19</f>
        <v>1</v>
      </c>
      <c r="K19" s="1394">
        <f t="shared" ref="K19" si="129">X19+AK19</f>
        <v>1</v>
      </c>
      <c r="L19" s="1394">
        <f t="shared" ref="L19" si="130">Y19+AL19</f>
        <v>2</v>
      </c>
      <c r="M19" s="1394">
        <f t="shared" ref="M19" si="131">Z19+AM19</f>
        <v>1</v>
      </c>
      <c r="N19" s="1394">
        <f t="shared" ref="N19" si="132">AA19+AN19</f>
        <v>13</v>
      </c>
      <c r="O19" s="1394">
        <f t="shared" ref="O19" si="133">AB19+AO19</f>
        <v>19</v>
      </c>
      <c r="P19" s="1394">
        <f t="shared" ref="P19" si="134">AC19+AP19</f>
        <v>3</v>
      </c>
      <c r="Q19" s="1394">
        <f>AD19+AQ19</f>
        <v>1</v>
      </c>
      <c r="R19" s="1404">
        <f t="shared" ref="R19" si="135">AE19+AR19</f>
        <v>0</v>
      </c>
      <c r="S19" s="1393">
        <f>SUM(T19:AE19)</f>
        <v>35</v>
      </c>
      <c r="T19" s="1394">
        <v>0</v>
      </c>
      <c r="U19" s="1394">
        <v>0</v>
      </c>
      <c r="V19" s="1394">
        <v>0</v>
      </c>
      <c r="W19" s="1394">
        <v>1</v>
      </c>
      <c r="X19" s="1394">
        <v>1</v>
      </c>
      <c r="Y19" s="1394">
        <v>2</v>
      </c>
      <c r="Z19" s="1394">
        <v>1</v>
      </c>
      <c r="AA19" s="1394">
        <v>10</v>
      </c>
      <c r="AB19" s="1394">
        <v>16</v>
      </c>
      <c r="AC19" s="1394">
        <v>3</v>
      </c>
      <c r="AD19" s="1404">
        <v>1</v>
      </c>
      <c r="AE19" s="1395">
        <v>0</v>
      </c>
      <c r="AF19" s="1393">
        <f>SUM(AG19:AR19)</f>
        <v>6</v>
      </c>
      <c r="AG19" s="1394">
        <v>0</v>
      </c>
      <c r="AH19" s="1394">
        <v>0</v>
      </c>
      <c r="AI19" s="1394">
        <v>0</v>
      </c>
      <c r="AJ19" s="1394">
        <v>0</v>
      </c>
      <c r="AK19" s="1394">
        <v>0</v>
      </c>
      <c r="AL19" s="1394">
        <v>0</v>
      </c>
      <c r="AM19" s="1394">
        <v>0</v>
      </c>
      <c r="AN19" s="1394">
        <v>3</v>
      </c>
      <c r="AO19" s="1394">
        <v>3</v>
      </c>
      <c r="AP19" s="1394">
        <v>0</v>
      </c>
      <c r="AQ19" s="1404">
        <v>0</v>
      </c>
      <c r="AR19" s="1395">
        <v>0</v>
      </c>
      <c r="AW19" s="332"/>
      <c r="AX19" s="332"/>
      <c r="AY19" s="332"/>
    </row>
    <row r="20" spans="2:51" ht="27.9" customHeight="1" x14ac:dyDescent="0.2">
      <c r="B20" s="1853"/>
      <c r="C20" s="1900"/>
      <c r="D20" s="1430"/>
      <c r="E20" s="1431"/>
      <c r="F20" s="1406"/>
      <c r="G20" s="1049">
        <f>IFERROR(G19/$F19,"-")</f>
        <v>0</v>
      </c>
      <c r="H20" s="1049">
        <f t="shared" ref="H20" si="136">IFERROR(H19/$F19,"-")</f>
        <v>0</v>
      </c>
      <c r="I20" s="1049">
        <f t="shared" ref="I20" si="137">IFERROR(I19/$F19,"-")</f>
        <v>0</v>
      </c>
      <c r="J20" s="1049">
        <f t="shared" ref="J20" si="138">IFERROR(J19/$F19,"-")</f>
        <v>2.4390243902439025E-2</v>
      </c>
      <c r="K20" s="1049">
        <f t="shared" ref="K20" si="139">IFERROR(K19/$F19,"-")</f>
        <v>2.4390243902439025E-2</v>
      </c>
      <c r="L20" s="1049">
        <f t="shared" ref="L20" si="140">IFERROR(L19/$F19,"-")</f>
        <v>4.878048780487805E-2</v>
      </c>
      <c r="M20" s="662">
        <f t="shared" ref="M20" si="141">IFERROR(M19/$F19,"-")</f>
        <v>2.4390243902439025E-2</v>
      </c>
      <c r="N20" s="662">
        <f t="shared" ref="N20" si="142">IFERROR(N19/$F19,"-")</f>
        <v>0.31707317073170732</v>
      </c>
      <c r="O20" s="662">
        <f t="shared" ref="O20" si="143">IFERROR(O19/$F19,"-")</f>
        <v>0.46341463414634149</v>
      </c>
      <c r="P20" s="662">
        <f t="shared" ref="P20" si="144">IFERROR(P19/$F19,"-")</f>
        <v>7.3170731707317069E-2</v>
      </c>
      <c r="Q20" s="663">
        <f t="shared" ref="Q20" si="145">IFERROR(Q19/$F19,"-")</f>
        <v>2.4390243902439025E-2</v>
      </c>
      <c r="R20" s="1050">
        <f t="shared" ref="R20" si="146">IFERROR(R19/$F19,"-")</f>
        <v>0</v>
      </c>
      <c r="S20" s="1407"/>
      <c r="T20" s="1045">
        <f>IFERROR(T19/$S19,"-")</f>
        <v>0</v>
      </c>
      <c r="U20" s="1045">
        <f t="shared" ref="U20" si="147">IFERROR(U19/$S19,"-")</f>
        <v>0</v>
      </c>
      <c r="V20" s="1045">
        <f t="shared" ref="V20" si="148">IFERROR(V19/$S19,"-")</f>
        <v>0</v>
      </c>
      <c r="W20" s="1045">
        <f t="shared" ref="W20" si="149">IFERROR(W19/$S19,"-")</f>
        <v>2.8571428571428571E-2</v>
      </c>
      <c r="X20" s="1045">
        <f t="shared" ref="X20" si="150">IFERROR(X19/$S19,"-")</f>
        <v>2.8571428571428571E-2</v>
      </c>
      <c r="Y20" s="1045">
        <f t="shared" ref="Y20" si="151">IFERROR(Y19/$S19,"-")</f>
        <v>5.7142857142857141E-2</v>
      </c>
      <c r="Z20" s="662">
        <f t="shared" ref="Z20" si="152">IFERROR(Z19/$S19,"-")</f>
        <v>2.8571428571428571E-2</v>
      </c>
      <c r="AA20" s="662">
        <f t="shared" ref="AA20" si="153">IFERROR(AA19/$S19,"-")</f>
        <v>0.2857142857142857</v>
      </c>
      <c r="AB20" s="662">
        <f t="shared" ref="AB20" si="154">IFERROR(AB19/$S19,"-")</f>
        <v>0.45714285714285713</v>
      </c>
      <c r="AC20" s="662">
        <f t="shared" ref="AC20" si="155">IFERROR(AC19/$S19,"-")</f>
        <v>8.5714285714285715E-2</v>
      </c>
      <c r="AD20" s="663">
        <f t="shared" ref="AD20" si="156">IFERROR(AD19/$S19,"-")</f>
        <v>2.8571428571428571E-2</v>
      </c>
      <c r="AE20" s="1047">
        <f t="shared" ref="AE20" si="157">IFERROR(AE19/$S19,"-")</f>
        <v>0</v>
      </c>
      <c r="AF20" s="1407"/>
      <c r="AG20" s="1049">
        <f>IFERROR(AG19/$AF19,"-")</f>
        <v>0</v>
      </c>
      <c r="AH20" s="1049">
        <f t="shared" ref="AH20" si="158">IFERROR(AH19/$AF19,"-")</f>
        <v>0</v>
      </c>
      <c r="AI20" s="1049">
        <f t="shared" ref="AI20" si="159">IFERROR(AI19/$AF19,"-")</f>
        <v>0</v>
      </c>
      <c r="AJ20" s="1049">
        <f t="shared" ref="AJ20" si="160">IFERROR(AJ19/$AF19,"-")</f>
        <v>0</v>
      </c>
      <c r="AK20" s="1049">
        <f t="shared" ref="AK20" si="161">IFERROR(AK19/$AF19,"-")</f>
        <v>0</v>
      </c>
      <c r="AL20" s="1049">
        <f t="shared" ref="AL20" si="162">IFERROR(AL19/$AF19,"-")</f>
        <v>0</v>
      </c>
      <c r="AM20" s="662">
        <f t="shared" ref="AM20" si="163">IFERROR(AM19/$AF19,"-")</f>
        <v>0</v>
      </c>
      <c r="AN20" s="662">
        <f t="shared" ref="AN20" si="164">IFERROR(AN19/$AF19,"-")</f>
        <v>0.5</v>
      </c>
      <c r="AO20" s="662">
        <f t="shared" ref="AO20" si="165">IFERROR(AO19/$AF19,"-")</f>
        <v>0.5</v>
      </c>
      <c r="AP20" s="662">
        <f t="shared" ref="AP20" si="166">IFERROR(AP19/$AF19,"-")</f>
        <v>0</v>
      </c>
      <c r="AQ20" s="663">
        <f t="shared" ref="AQ20" si="167">IFERROR(AQ19/$AF19,"-")</f>
        <v>0</v>
      </c>
      <c r="AR20" s="1051">
        <f t="shared" ref="AR20" si="168">IFERROR(AR19/$AF19,"-")</f>
        <v>0</v>
      </c>
      <c r="AT20" s="44"/>
      <c r="AU20" s="44"/>
      <c r="AV20" s="44"/>
      <c r="AW20" s="332"/>
      <c r="AX20" s="332"/>
      <c r="AY20" s="332"/>
    </row>
    <row r="21" spans="2:51" ht="27.9" customHeight="1" x14ac:dyDescent="0.2">
      <c r="B21" s="1853"/>
      <c r="C21" s="1940" t="s">
        <v>308</v>
      </c>
      <c r="D21" s="1425">
        <f>表1!U26</f>
        <v>16</v>
      </c>
      <c r="E21" s="1433">
        <f>表1!W26</f>
        <v>6</v>
      </c>
      <c r="F21" s="1393">
        <f>SUM(G21:R21)</f>
        <v>79</v>
      </c>
      <c r="G21" s="1394">
        <f>T21+AG21</f>
        <v>0</v>
      </c>
      <c r="H21" s="1394">
        <f t="shared" ref="H21" si="169">U21+AH21</f>
        <v>0</v>
      </c>
      <c r="I21" s="1394">
        <f t="shared" ref="I21" si="170">V21+AI21</f>
        <v>0</v>
      </c>
      <c r="J21" s="1394">
        <f t="shared" ref="J21" si="171">W21+AJ21</f>
        <v>1</v>
      </c>
      <c r="K21" s="1394">
        <f t="shared" ref="K21" si="172">X21+AK21</f>
        <v>0</v>
      </c>
      <c r="L21" s="1394">
        <f t="shared" ref="L21" si="173">Y21+AL21</f>
        <v>0</v>
      </c>
      <c r="M21" s="1394">
        <f t="shared" ref="M21" si="174">Z21+AM21</f>
        <v>3</v>
      </c>
      <c r="N21" s="1394">
        <f t="shared" ref="N21" si="175">AA21+AN21</f>
        <v>10</v>
      </c>
      <c r="O21" s="1394">
        <f t="shared" ref="O21" si="176">AB21+AO21</f>
        <v>61</v>
      </c>
      <c r="P21" s="1394">
        <f t="shared" ref="P21" si="177">AC21+AP21</f>
        <v>2</v>
      </c>
      <c r="Q21" s="1394">
        <f>AD21+AQ21</f>
        <v>2</v>
      </c>
      <c r="R21" s="1404">
        <f t="shared" ref="R21" si="178">AE21+AR21</f>
        <v>0</v>
      </c>
      <c r="S21" s="1408">
        <f>SUM(T21:AE21)</f>
        <v>76</v>
      </c>
      <c r="T21" s="1394">
        <v>0</v>
      </c>
      <c r="U21" s="1394">
        <v>0</v>
      </c>
      <c r="V21" s="1394">
        <v>0</v>
      </c>
      <c r="W21" s="1394">
        <v>1</v>
      </c>
      <c r="X21" s="1394">
        <v>0</v>
      </c>
      <c r="Y21" s="1394">
        <v>0</v>
      </c>
      <c r="Z21" s="1394">
        <v>3</v>
      </c>
      <c r="AA21" s="1394">
        <v>8</v>
      </c>
      <c r="AB21" s="1394">
        <v>60</v>
      </c>
      <c r="AC21" s="1394">
        <v>2</v>
      </c>
      <c r="AD21" s="1404">
        <v>2</v>
      </c>
      <c r="AE21" s="1395">
        <v>0</v>
      </c>
      <c r="AF21" s="1408">
        <f>SUM(AG21:AR21)</f>
        <v>3</v>
      </c>
      <c r="AG21" s="1394">
        <v>0</v>
      </c>
      <c r="AH21" s="1394">
        <v>0</v>
      </c>
      <c r="AI21" s="1394">
        <v>0</v>
      </c>
      <c r="AJ21" s="1394">
        <v>0</v>
      </c>
      <c r="AK21" s="1394">
        <v>0</v>
      </c>
      <c r="AL21" s="1394">
        <v>0</v>
      </c>
      <c r="AM21" s="1394">
        <v>0</v>
      </c>
      <c r="AN21" s="1394">
        <v>2</v>
      </c>
      <c r="AO21" s="1394">
        <v>1</v>
      </c>
      <c r="AP21" s="1394">
        <v>0</v>
      </c>
      <c r="AQ21" s="1404">
        <v>0</v>
      </c>
      <c r="AR21" s="1395">
        <v>0</v>
      </c>
      <c r="AW21" s="332"/>
      <c r="AX21" s="332"/>
      <c r="AY21" s="332"/>
    </row>
    <row r="22" spans="2:51" ht="27.9" customHeight="1" x14ac:dyDescent="0.2">
      <c r="B22" s="1853"/>
      <c r="C22" s="1900"/>
      <c r="D22" s="1430"/>
      <c r="E22" s="1431"/>
      <c r="F22" s="1403"/>
      <c r="G22" s="1045">
        <f>IFERROR(G21/$F21,"-")</f>
        <v>0</v>
      </c>
      <c r="H22" s="1045">
        <f t="shared" ref="H22" si="179">IFERROR(H21/$F21,"-")</f>
        <v>0</v>
      </c>
      <c r="I22" s="1045">
        <f t="shared" ref="I22" si="180">IFERROR(I21/$F21,"-")</f>
        <v>0</v>
      </c>
      <c r="J22" s="1045">
        <f t="shared" ref="J22" si="181">IFERROR(J21/$F21,"-")</f>
        <v>1.2658227848101266E-2</v>
      </c>
      <c r="K22" s="1045">
        <f t="shared" ref="K22" si="182">IFERROR(K21/$F21,"-")</f>
        <v>0</v>
      </c>
      <c r="L22" s="1045">
        <f t="shared" ref="L22" si="183">IFERROR(L21/$F21,"-")</f>
        <v>0</v>
      </c>
      <c r="M22" s="662">
        <f t="shared" ref="M22" si="184">IFERROR(M21/$F21,"-")</f>
        <v>3.7974683544303799E-2</v>
      </c>
      <c r="N22" s="662">
        <f t="shared" ref="N22" si="185">IFERROR(N21/$F21,"-")</f>
        <v>0.12658227848101267</v>
      </c>
      <c r="O22" s="662">
        <f t="shared" ref="O22" si="186">IFERROR(O21/$F21,"-")</f>
        <v>0.77215189873417722</v>
      </c>
      <c r="P22" s="662">
        <f t="shared" ref="P22" si="187">IFERROR(P21/$F21,"-")</f>
        <v>2.5316455696202531E-2</v>
      </c>
      <c r="Q22" s="663">
        <f t="shared" ref="Q22" si="188">IFERROR(Q21/$F21,"-")</f>
        <v>2.5316455696202531E-2</v>
      </c>
      <c r="R22" s="1046">
        <f t="shared" ref="R22" si="189">IFERROR(R21/$F21,"-")</f>
        <v>0</v>
      </c>
      <c r="S22" s="1401"/>
      <c r="T22" s="1045">
        <f>IFERROR(T21/$S21,"-")</f>
        <v>0</v>
      </c>
      <c r="U22" s="1045">
        <f t="shared" ref="U22" si="190">IFERROR(U21/$S21,"-")</f>
        <v>0</v>
      </c>
      <c r="V22" s="1045">
        <f t="shared" ref="V22" si="191">IFERROR(V21/$S21,"-")</f>
        <v>0</v>
      </c>
      <c r="W22" s="1045">
        <f t="shared" ref="W22" si="192">IFERROR(W21/$S21,"-")</f>
        <v>1.3157894736842105E-2</v>
      </c>
      <c r="X22" s="1045">
        <f t="shared" ref="X22" si="193">IFERROR(X21/$S21,"-")</f>
        <v>0</v>
      </c>
      <c r="Y22" s="1045">
        <f t="shared" ref="Y22" si="194">IFERROR(Y21/$S21,"-")</f>
        <v>0</v>
      </c>
      <c r="Z22" s="662">
        <f t="shared" ref="Z22" si="195">IFERROR(Z21/$S21,"-")</f>
        <v>3.9473684210526314E-2</v>
      </c>
      <c r="AA22" s="662">
        <f t="shared" ref="AA22" si="196">IFERROR(AA21/$S21,"-")</f>
        <v>0.10526315789473684</v>
      </c>
      <c r="AB22" s="662">
        <f t="shared" ref="AB22" si="197">IFERROR(AB21/$S21,"-")</f>
        <v>0.78947368421052633</v>
      </c>
      <c r="AC22" s="662">
        <f t="shared" ref="AC22" si="198">IFERROR(AC21/$S21,"-")</f>
        <v>2.6315789473684209E-2</v>
      </c>
      <c r="AD22" s="663">
        <f t="shared" ref="AD22" si="199">IFERROR(AD21/$S21,"-")</f>
        <v>2.6315789473684209E-2</v>
      </c>
      <c r="AE22" s="1047">
        <f t="shared" ref="AE22" si="200">IFERROR(AE21/$S21,"-")</f>
        <v>0</v>
      </c>
      <c r="AF22" s="1403"/>
      <c r="AG22" s="1434">
        <f>IFERROR(AG21/$AF21,"-")</f>
        <v>0</v>
      </c>
      <c r="AH22" s="1434">
        <f t="shared" ref="AH22" si="201">IFERROR(AH21/$AF21,"-")</f>
        <v>0</v>
      </c>
      <c r="AI22" s="1434">
        <f t="shared" ref="AI22" si="202">IFERROR(AI21/$AF21,"-")</f>
        <v>0</v>
      </c>
      <c r="AJ22" s="1434">
        <f t="shared" ref="AJ22" si="203">IFERROR(AJ21/$AF21,"-")</f>
        <v>0</v>
      </c>
      <c r="AK22" s="1434">
        <f t="shared" ref="AK22" si="204">IFERROR(AK21/$AF21,"-")</f>
        <v>0</v>
      </c>
      <c r="AL22" s="1434">
        <f t="shared" ref="AL22" si="205">IFERROR(AL21/$AF21,"-")</f>
        <v>0</v>
      </c>
      <c r="AM22" s="1434">
        <f t="shared" ref="AM22" si="206">IFERROR(AM21/$AF21,"-")</f>
        <v>0</v>
      </c>
      <c r="AN22" s="1434">
        <f t="shared" ref="AN22" si="207">IFERROR(AN21/$AF21,"-")</f>
        <v>0.66666666666666663</v>
      </c>
      <c r="AO22" s="1434">
        <f t="shared" ref="AO22" si="208">IFERROR(AO21/$AF21,"-")</f>
        <v>0.33333333333333331</v>
      </c>
      <c r="AP22" s="1434">
        <f t="shared" ref="AP22" si="209">IFERROR(AP21/$AF21,"-")</f>
        <v>0</v>
      </c>
      <c r="AQ22" s="1434">
        <f t="shared" ref="AQ22" si="210">IFERROR(AQ21/$AF21,"-")</f>
        <v>0</v>
      </c>
      <c r="AR22" s="1435">
        <f t="shared" ref="AR22" si="211">IFERROR(AR21/$AF21,"-")</f>
        <v>0</v>
      </c>
      <c r="AT22" s="44"/>
      <c r="AU22" s="44"/>
      <c r="AV22" s="44"/>
      <c r="AW22" s="332"/>
      <c r="AX22" s="332"/>
      <c r="AY22" s="332"/>
    </row>
    <row r="23" spans="2:51" ht="27.9" customHeight="1" x14ac:dyDescent="0.2">
      <c r="B23" s="1853"/>
      <c r="C23" s="1940" t="s">
        <v>174</v>
      </c>
      <c r="D23" s="1425">
        <f>表1!U29</f>
        <v>151</v>
      </c>
      <c r="E23" s="1433">
        <f>表1!W29</f>
        <v>124</v>
      </c>
      <c r="F23" s="1393">
        <f>SUM(G23:R23)</f>
        <v>326</v>
      </c>
      <c r="G23" s="1394">
        <f>T23+AG23</f>
        <v>0</v>
      </c>
      <c r="H23" s="1394">
        <f t="shared" ref="H23" si="212">U23+AH23</f>
        <v>0</v>
      </c>
      <c r="I23" s="1394">
        <f t="shared" ref="I23" si="213">V23+AI23</f>
        <v>0</v>
      </c>
      <c r="J23" s="1394">
        <f t="shared" ref="J23" si="214">W23+AJ23</f>
        <v>6</v>
      </c>
      <c r="K23" s="1394">
        <f t="shared" ref="K23" si="215">X23+AK23</f>
        <v>12</v>
      </c>
      <c r="L23" s="1394">
        <f t="shared" ref="L23" si="216">Y23+AL23</f>
        <v>6</v>
      </c>
      <c r="M23" s="1394">
        <f t="shared" ref="M23" si="217">Z23+AM23</f>
        <v>27</v>
      </c>
      <c r="N23" s="1394">
        <f t="shared" ref="N23" si="218">AA23+AN23</f>
        <v>135</v>
      </c>
      <c r="O23" s="1394">
        <f t="shared" ref="O23" si="219">AB23+AO23</f>
        <v>92</v>
      </c>
      <c r="P23" s="1394">
        <f t="shared" ref="P23" si="220">AC23+AP23</f>
        <v>32</v>
      </c>
      <c r="Q23" s="1394">
        <f>AD23+AQ23</f>
        <v>16</v>
      </c>
      <c r="R23" s="1404">
        <f t="shared" ref="R23" si="221">AE23+AR23</f>
        <v>0</v>
      </c>
      <c r="S23" s="1393">
        <f>SUM(T23:AE23)</f>
        <v>278</v>
      </c>
      <c r="T23" s="1394">
        <v>0</v>
      </c>
      <c r="U23" s="1394">
        <v>0</v>
      </c>
      <c r="V23" s="1394">
        <v>0</v>
      </c>
      <c r="W23" s="1394">
        <v>5</v>
      </c>
      <c r="X23" s="1394">
        <v>7</v>
      </c>
      <c r="Y23" s="1394">
        <v>4</v>
      </c>
      <c r="Z23" s="1394">
        <v>19</v>
      </c>
      <c r="AA23" s="1394">
        <v>122</v>
      </c>
      <c r="AB23" s="1394">
        <v>73</v>
      </c>
      <c r="AC23" s="1394">
        <v>32</v>
      </c>
      <c r="AD23" s="1404">
        <v>16</v>
      </c>
      <c r="AE23" s="1395">
        <v>0</v>
      </c>
      <c r="AF23" s="1393">
        <f>SUM(AG23:AR23)</f>
        <v>48</v>
      </c>
      <c r="AG23" s="1394">
        <v>0</v>
      </c>
      <c r="AH23" s="1394">
        <v>0</v>
      </c>
      <c r="AI23" s="1394">
        <v>0</v>
      </c>
      <c r="AJ23" s="1394">
        <v>1</v>
      </c>
      <c r="AK23" s="1394">
        <v>5</v>
      </c>
      <c r="AL23" s="1394">
        <v>2</v>
      </c>
      <c r="AM23" s="1394">
        <v>8</v>
      </c>
      <c r="AN23" s="1394">
        <v>13</v>
      </c>
      <c r="AO23" s="1394">
        <v>19</v>
      </c>
      <c r="AP23" s="1394">
        <v>0</v>
      </c>
      <c r="AQ23" s="1404">
        <v>0</v>
      </c>
      <c r="AR23" s="1395">
        <v>0</v>
      </c>
      <c r="AW23" s="332"/>
      <c r="AX23" s="332"/>
      <c r="AY23" s="332"/>
    </row>
    <row r="24" spans="2:51" ht="27.9" customHeight="1" thickBot="1" x14ac:dyDescent="0.25">
      <c r="B24" s="1854"/>
      <c r="C24" s="2009"/>
      <c r="D24" s="1430"/>
      <c r="E24" s="1431"/>
      <c r="F24" s="1411"/>
      <c r="G24" s="1009">
        <f>IFERROR(G23/$F23,"-")</f>
        <v>0</v>
      </c>
      <c r="H24" s="1009">
        <f t="shared" ref="H24" si="222">IFERROR(H23/$F23,"-")</f>
        <v>0</v>
      </c>
      <c r="I24" s="1009">
        <f t="shared" ref="I24" si="223">IFERROR(I23/$F23,"-")</f>
        <v>0</v>
      </c>
      <c r="J24" s="1009">
        <f t="shared" ref="J24" si="224">IFERROR(J23/$F23,"-")</f>
        <v>1.8404907975460124E-2</v>
      </c>
      <c r="K24" s="1009">
        <f t="shared" ref="K24" si="225">IFERROR(K23/$F23,"-")</f>
        <v>3.6809815950920248E-2</v>
      </c>
      <c r="L24" s="1009">
        <f t="shared" ref="L24" si="226">IFERROR(L23/$F23,"-")</f>
        <v>1.8404907975460124E-2</v>
      </c>
      <c r="M24" s="667">
        <f t="shared" ref="M24" si="227">IFERROR(M23/$F23,"-")</f>
        <v>8.2822085889570546E-2</v>
      </c>
      <c r="N24" s="667">
        <f t="shared" ref="N24" si="228">IFERROR(N23/$F23,"-")</f>
        <v>0.41411042944785276</v>
      </c>
      <c r="O24" s="667">
        <f t="shared" ref="O24" si="229">IFERROR(O23/$F23,"-")</f>
        <v>0.2822085889570552</v>
      </c>
      <c r="P24" s="667">
        <f t="shared" ref="P24" si="230">IFERROR(P23/$F23,"-")</f>
        <v>9.815950920245399E-2</v>
      </c>
      <c r="Q24" s="1052">
        <f t="shared" ref="Q24" si="231">IFERROR(Q23/$F23,"-")</f>
        <v>4.9079754601226995E-2</v>
      </c>
      <c r="R24" s="1010">
        <f t="shared" ref="R24" si="232">IFERROR(R23/$F23,"-")</f>
        <v>0</v>
      </c>
      <c r="S24" s="1396"/>
      <c r="T24" s="1009">
        <f>IFERROR(T23/$S23,"-")</f>
        <v>0</v>
      </c>
      <c r="U24" s="1009">
        <f t="shared" ref="U24" si="233">IFERROR(U23/$S23,"-")</f>
        <v>0</v>
      </c>
      <c r="V24" s="1009">
        <f t="shared" ref="V24" si="234">IFERROR(V23/$S23,"-")</f>
        <v>0</v>
      </c>
      <c r="W24" s="1009">
        <f t="shared" ref="W24" si="235">IFERROR(W23/$S23,"-")</f>
        <v>1.7985611510791366E-2</v>
      </c>
      <c r="X24" s="1009">
        <f t="shared" ref="X24" si="236">IFERROR(X23/$S23,"-")</f>
        <v>2.5179856115107913E-2</v>
      </c>
      <c r="Y24" s="1009">
        <f t="shared" ref="Y24" si="237">IFERROR(Y23/$S23,"-")</f>
        <v>1.4388489208633094E-2</v>
      </c>
      <c r="Z24" s="667">
        <f t="shared" ref="Z24" si="238">IFERROR(Z23/$S23,"-")</f>
        <v>6.83453237410072E-2</v>
      </c>
      <c r="AA24" s="667">
        <f t="shared" ref="AA24" si="239">IFERROR(AA23/$S23,"-")</f>
        <v>0.43884892086330934</v>
      </c>
      <c r="AB24" s="667">
        <f t="shared" ref="AB24" si="240">IFERROR(AB23/$S23,"-")</f>
        <v>0.26258992805755393</v>
      </c>
      <c r="AC24" s="667">
        <f t="shared" ref="AC24" si="241">IFERROR(AC23/$S23,"-")</f>
        <v>0.11510791366906475</v>
      </c>
      <c r="AD24" s="1052">
        <f t="shared" ref="AD24" si="242">IFERROR(AD23/$S23,"-")</f>
        <v>5.7553956834532377E-2</v>
      </c>
      <c r="AE24" s="1011">
        <f t="shared" ref="AE24" si="243">IFERROR(AE23/$S23,"-")</f>
        <v>0</v>
      </c>
      <c r="AF24" s="1411"/>
      <c r="AG24" s="1009">
        <f>IFERROR(AG23/$AF23,"-")</f>
        <v>0</v>
      </c>
      <c r="AH24" s="1009">
        <f t="shared" ref="AH24" si="244">IFERROR(AH23/$AF23,"-")</f>
        <v>0</v>
      </c>
      <c r="AI24" s="1009">
        <f t="shared" ref="AI24" si="245">IFERROR(AI23/$AF23,"-")</f>
        <v>0</v>
      </c>
      <c r="AJ24" s="1009">
        <f t="shared" ref="AJ24" si="246">IFERROR(AJ23/$AF23,"-")</f>
        <v>2.0833333333333332E-2</v>
      </c>
      <c r="AK24" s="1009">
        <f t="shared" ref="AK24" si="247">IFERROR(AK23/$AF23,"-")</f>
        <v>0.10416666666666667</v>
      </c>
      <c r="AL24" s="1009">
        <f t="shared" ref="AL24" si="248">IFERROR(AL23/$AF23,"-")</f>
        <v>4.1666666666666664E-2</v>
      </c>
      <c r="AM24" s="667">
        <f t="shared" ref="AM24" si="249">IFERROR(AM23/$AF23,"-")</f>
        <v>0.16666666666666666</v>
      </c>
      <c r="AN24" s="667">
        <f t="shared" ref="AN24" si="250">IFERROR(AN23/$AF23,"-")</f>
        <v>0.27083333333333331</v>
      </c>
      <c r="AO24" s="667">
        <f t="shared" ref="AO24" si="251">IFERROR(AO23/$AF23,"-")</f>
        <v>0.39583333333333331</v>
      </c>
      <c r="AP24" s="667">
        <f t="shared" ref="AP24" si="252">IFERROR(AP23/$AF23,"-")</f>
        <v>0</v>
      </c>
      <c r="AQ24" s="1052">
        <f t="shared" ref="AQ24" si="253">IFERROR(AQ23/$AF23,"-")</f>
        <v>0</v>
      </c>
      <c r="AR24" s="1011">
        <f t="shared" ref="AR24" si="254">IFERROR(AR23/$AF23,"-")</f>
        <v>0</v>
      </c>
      <c r="AT24" s="44"/>
      <c r="AU24" s="44"/>
      <c r="AV24" s="44"/>
      <c r="AW24" s="332"/>
      <c r="AX24" s="332"/>
      <c r="AY24" s="332"/>
    </row>
    <row r="25" spans="2:51" ht="27.9" customHeight="1" thickTop="1" x14ac:dyDescent="0.2">
      <c r="B25" s="1852" t="s">
        <v>283</v>
      </c>
      <c r="C25" s="1900" t="s">
        <v>259</v>
      </c>
      <c r="D25" s="1428">
        <f>表1!U32</f>
        <v>72</v>
      </c>
      <c r="E25" s="1429">
        <f>表1!W32</f>
        <v>36</v>
      </c>
      <c r="F25" s="1408">
        <f>SUM(G25:R25)</f>
        <v>13</v>
      </c>
      <c r="G25" s="1414">
        <f>T25+AG25</f>
        <v>0</v>
      </c>
      <c r="H25" s="1414">
        <f t="shared" ref="H25" si="255">U25+AH25</f>
        <v>0</v>
      </c>
      <c r="I25" s="1414">
        <f t="shared" ref="I25" si="256">V25+AI25</f>
        <v>0</v>
      </c>
      <c r="J25" s="1414">
        <f t="shared" ref="J25" si="257">W25+AJ25</f>
        <v>2</v>
      </c>
      <c r="K25" s="1414">
        <f t="shared" ref="K25" si="258">X25+AK25</f>
        <v>0</v>
      </c>
      <c r="L25" s="1414">
        <f t="shared" ref="L25" si="259">Y25+AL25</f>
        <v>0</v>
      </c>
      <c r="M25" s="1414">
        <f t="shared" ref="M25" si="260">Z25+AM25</f>
        <v>2</v>
      </c>
      <c r="N25" s="1414">
        <f t="shared" ref="N25" si="261">AA25+AN25</f>
        <v>6</v>
      </c>
      <c r="O25" s="1414">
        <f t="shared" ref="O25" si="262">AB25+AO25</f>
        <v>2</v>
      </c>
      <c r="P25" s="1414">
        <f t="shared" ref="P25" si="263">AC25+AP25</f>
        <v>1</v>
      </c>
      <c r="Q25" s="1415">
        <f>AD25+AQ25</f>
        <v>0</v>
      </c>
      <c r="R25" s="1415">
        <f t="shared" ref="R25" si="264">AE25+AR25</f>
        <v>0</v>
      </c>
      <c r="S25" s="1408">
        <f>SUM(T25:AE25)</f>
        <v>9</v>
      </c>
      <c r="T25" s="1414">
        <v>0</v>
      </c>
      <c r="U25" s="1414">
        <v>0</v>
      </c>
      <c r="V25" s="1414">
        <v>0</v>
      </c>
      <c r="W25" s="1414">
        <v>2</v>
      </c>
      <c r="X25" s="1414">
        <v>0</v>
      </c>
      <c r="Y25" s="1414">
        <v>0</v>
      </c>
      <c r="Z25" s="1414">
        <v>1</v>
      </c>
      <c r="AA25" s="1414">
        <v>4</v>
      </c>
      <c r="AB25" s="1414">
        <v>1</v>
      </c>
      <c r="AC25" s="1414">
        <v>1</v>
      </c>
      <c r="AD25" s="1415">
        <v>0</v>
      </c>
      <c r="AE25" s="1416">
        <v>0</v>
      </c>
      <c r="AF25" s="1397">
        <f>SUM(AG25:AR25)</f>
        <v>4</v>
      </c>
      <c r="AG25" s="1398">
        <v>0</v>
      </c>
      <c r="AH25" s="1398">
        <v>0</v>
      </c>
      <c r="AI25" s="1398">
        <v>0</v>
      </c>
      <c r="AJ25" s="1398">
        <v>0</v>
      </c>
      <c r="AK25" s="1398">
        <v>0</v>
      </c>
      <c r="AL25" s="1398">
        <v>0</v>
      </c>
      <c r="AM25" s="1398">
        <v>1</v>
      </c>
      <c r="AN25" s="1398">
        <v>2</v>
      </c>
      <c r="AO25" s="1398">
        <v>1</v>
      </c>
      <c r="AP25" s="1398">
        <v>0</v>
      </c>
      <c r="AQ25" s="1399">
        <v>0</v>
      </c>
      <c r="AR25" s="1400">
        <v>0</v>
      </c>
      <c r="AW25" s="332"/>
      <c r="AX25" s="332"/>
      <c r="AY25" s="332"/>
    </row>
    <row r="26" spans="2:51" ht="27.9" customHeight="1" x14ac:dyDescent="0.2">
      <c r="B26" s="1853"/>
      <c r="C26" s="1900"/>
      <c r="D26" s="1430"/>
      <c r="E26" s="1431"/>
      <c r="F26" s="1403"/>
      <c r="G26" s="1045">
        <f>IFERROR(G25/$F25,"-")</f>
        <v>0</v>
      </c>
      <c r="H26" s="1045">
        <f t="shared" ref="H26" si="265">IFERROR(H25/$F25,"-")</f>
        <v>0</v>
      </c>
      <c r="I26" s="1045">
        <f t="shared" ref="I26" si="266">IFERROR(I25/$F25,"-")</f>
        <v>0</v>
      </c>
      <c r="J26" s="1045">
        <f t="shared" ref="J26" si="267">IFERROR(J25/$F25,"-")</f>
        <v>0.15384615384615385</v>
      </c>
      <c r="K26" s="1045">
        <f t="shared" ref="K26" si="268">IFERROR(K25/$F25,"-")</f>
        <v>0</v>
      </c>
      <c r="L26" s="1045">
        <f t="shared" ref="L26" si="269">IFERROR(L25/$F25,"-")</f>
        <v>0</v>
      </c>
      <c r="M26" s="1045">
        <f t="shared" ref="M26" si="270">IFERROR(M25/$F25,"-")</f>
        <v>0.15384615384615385</v>
      </c>
      <c r="N26" s="1045">
        <f t="shared" ref="N26" si="271">IFERROR(N25/$F25,"-")</f>
        <v>0.46153846153846156</v>
      </c>
      <c r="O26" s="1045">
        <f t="shared" ref="O26" si="272">IFERROR(O25/$F25,"-")</f>
        <v>0.15384615384615385</v>
      </c>
      <c r="P26" s="1045">
        <f t="shared" ref="P26" si="273">IFERROR(P25/$F25,"-")</f>
        <v>7.6923076923076927E-2</v>
      </c>
      <c r="Q26" s="1045">
        <f t="shared" ref="Q26" si="274">IFERROR(Q25/$F25,"-")</f>
        <v>0</v>
      </c>
      <c r="R26" s="1045">
        <f t="shared" ref="R26" si="275">IFERROR(R25/$F25,"-")</f>
        <v>0</v>
      </c>
      <c r="S26" s="1403"/>
      <c r="T26" s="666">
        <f>IFERROR(T25/$S25,"-")</f>
        <v>0</v>
      </c>
      <c r="U26" s="666">
        <f t="shared" ref="U26" si="276">IFERROR(U25/$S25,"-")</f>
        <v>0</v>
      </c>
      <c r="V26" s="666">
        <f t="shared" ref="V26" si="277">IFERROR(V25/$S25,"-")</f>
        <v>0</v>
      </c>
      <c r="W26" s="666">
        <f t="shared" ref="W26" si="278">IFERROR(W25/$S25,"-")</f>
        <v>0.22222222222222221</v>
      </c>
      <c r="X26" s="666">
        <f t="shared" ref="X26" si="279">IFERROR(X25/$S25,"-")</f>
        <v>0</v>
      </c>
      <c r="Y26" s="666">
        <f t="shared" ref="Y26" si="280">IFERROR(Y25/$S25,"-")</f>
        <v>0</v>
      </c>
      <c r="Z26" s="666">
        <f t="shared" ref="Z26" si="281">IFERROR(Z25/$S25,"-")</f>
        <v>0.1111111111111111</v>
      </c>
      <c r="AA26" s="666">
        <f t="shared" ref="AA26" si="282">IFERROR(AA25/$S25,"-")</f>
        <v>0.44444444444444442</v>
      </c>
      <c r="AB26" s="666">
        <f t="shared" ref="AB26" si="283">IFERROR(AB25/$S25,"-")</f>
        <v>0.1111111111111111</v>
      </c>
      <c r="AC26" s="666">
        <f t="shared" ref="AC26" si="284">IFERROR(AC25/$S25,"-")</f>
        <v>0.1111111111111111</v>
      </c>
      <c r="AD26" s="666">
        <f t="shared" ref="AD26" si="285">IFERROR(AD25/$S25,"-")</f>
        <v>0</v>
      </c>
      <c r="AE26" s="666">
        <f t="shared" ref="AE26" si="286">IFERROR(AE25/$S25,"-")</f>
        <v>0</v>
      </c>
      <c r="AF26" s="1406"/>
      <c r="AG26" s="666">
        <f>IFERROR(AG25/$AF25,"-")</f>
        <v>0</v>
      </c>
      <c r="AH26" s="666">
        <f t="shared" ref="AH26" si="287">IFERROR(AH25/$AF25,"-")</f>
        <v>0</v>
      </c>
      <c r="AI26" s="666">
        <f t="shared" ref="AI26" si="288">IFERROR(AI25/$AF25,"-")</f>
        <v>0</v>
      </c>
      <c r="AJ26" s="666">
        <f t="shared" ref="AJ26" si="289">IFERROR(AJ25/$AF25,"-")</f>
        <v>0</v>
      </c>
      <c r="AK26" s="666">
        <f t="shared" ref="AK26" si="290">IFERROR(AK25/$AF25,"-")</f>
        <v>0</v>
      </c>
      <c r="AL26" s="666">
        <f t="shared" ref="AL26" si="291">IFERROR(AL25/$AF25,"-")</f>
        <v>0</v>
      </c>
      <c r="AM26" s="666">
        <f t="shared" ref="AM26" si="292">IFERROR(AM25/$AF25,"-")</f>
        <v>0.25</v>
      </c>
      <c r="AN26" s="666">
        <f t="shared" ref="AN26" si="293">IFERROR(AN25/$AF25,"-")</f>
        <v>0.5</v>
      </c>
      <c r="AO26" s="666">
        <f t="shared" ref="AO26" si="294">IFERROR(AO25/$AF25,"-")</f>
        <v>0.25</v>
      </c>
      <c r="AP26" s="666">
        <f t="shared" ref="AP26" si="295">IFERROR(AP25/$AF25,"-")</f>
        <v>0</v>
      </c>
      <c r="AQ26" s="666">
        <f t="shared" ref="AQ26" si="296">IFERROR(AQ25/$AF25,"-")</f>
        <v>0</v>
      </c>
      <c r="AR26" s="1025">
        <f t="shared" ref="AR26" si="297">IFERROR(AR25/$AF25,"-")</f>
        <v>0</v>
      </c>
      <c r="AT26" s="44"/>
      <c r="AU26" s="44"/>
      <c r="AV26" s="44"/>
      <c r="AW26" s="332"/>
      <c r="AX26" s="332"/>
      <c r="AY26" s="332"/>
    </row>
    <row r="27" spans="2:51" ht="27.9" customHeight="1" x14ac:dyDescent="0.2">
      <c r="B27" s="1853"/>
      <c r="C27" s="1940" t="s">
        <v>260</v>
      </c>
      <c r="D27" s="1425">
        <f>表1!U35</f>
        <v>164</v>
      </c>
      <c r="E27" s="1433">
        <f>表1!W35</f>
        <v>117</v>
      </c>
      <c r="F27" s="1393">
        <f>SUM(G27:R27)</f>
        <v>36</v>
      </c>
      <c r="G27" s="1394">
        <f>T27+AG27</f>
        <v>0</v>
      </c>
      <c r="H27" s="1394">
        <f t="shared" ref="H27" si="298">U27+AH27</f>
        <v>0</v>
      </c>
      <c r="I27" s="1394">
        <f t="shared" ref="I27" si="299">V27+AI27</f>
        <v>0</v>
      </c>
      <c r="J27" s="1394">
        <f t="shared" ref="J27" si="300">W27+AJ27</f>
        <v>1</v>
      </c>
      <c r="K27" s="1394">
        <f t="shared" ref="K27" si="301">X27+AK27</f>
        <v>3</v>
      </c>
      <c r="L27" s="1394">
        <f t="shared" ref="L27" si="302">Y27+AL27</f>
        <v>1</v>
      </c>
      <c r="M27" s="1394">
        <f t="shared" ref="M27" si="303">Z27+AM27</f>
        <v>2</v>
      </c>
      <c r="N27" s="1394">
        <f t="shared" ref="N27" si="304">AA27+AN27</f>
        <v>13</v>
      </c>
      <c r="O27" s="1394">
        <f t="shared" ref="O27" si="305">AB27+AO27</f>
        <v>12</v>
      </c>
      <c r="P27" s="1394">
        <f t="shared" ref="P27" si="306">AC27+AP27</f>
        <v>3</v>
      </c>
      <c r="Q27" s="1394">
        <f>AD27+AQ27</f>
        <v>1</v>
      </c>
      <c r="R27" s="1404">
        <f t="shared" ref="R27" si="307">AE27+AR27</f>
        <v>0</v>
      </c>
      <c r="S27" s="1393">
        <f>SUM(T27:AE27)</f>
        <v>31</v>
      </c>
      <c r="T27" s="1394">
        <v>0</v>
      </c>
      <c r="U27" s="1394">
        <v>0</v>
      </c>
      <c r="V27" s="1394">
        <v>0</v>
      </c>
      <c r="W27" s="1394">
        <v>1</v>
      </c>
      <c r="X27" s="1394">
        <v>2</v>
      </c>
      <c r="Y27" s="1394">
        <v>1</v>
      </c>
      <c r="Z27" s="1394">
        <v>2</v>
      </c>
      <c r="AA27" s="1394">
        <v>11</v>
      </c>
      <c r="AB27" s="1394">
        <v>10</v>
      </c>
      <c r="AC27" s="1394">
        <v>3</v>
      </c>
      <c r="AD27" s="1404">
        <v>1</v>
      </c>
      <c r="AE27" s="1395">
        <v>0</v>
      </c>
      <c r="AF27" s="1408">
        <f>SUM(AG27:AR27)</f>
        <v>5</v>
      </c>
      <c r="AG27" s="1394">
        <v>0</v>
      </c>
      <c r="AH27" s="1394">
        <v>0</v>
      </c>
      <c r="AI27" s="1394">
        <v>0</v>
      </c>
      <c r="AJ27" s="1394">
        <v>0</v>
      </c>
      <c r="AK27" s="1394">
        <v>1</v>
      </c>
      <c r="AL27" s="1394">
        <v>0</v>
      </c>
      <c r="AM27" s="1394">
        <v>0</v>
      </c>
      <c r="AN27" s="1394">
        <v>2</v>
      </c>
      <c r="AO27" s="1394">
        <v>2</v>
      </c>
      <c r="AP27" s="1394">
        <v>0</v>
      </c>
      <c r="AQ27" s="1404">
        <v>0</v>
      </c>
      <c r="AR27" s="1395">
        <v>0</v>
      </c>
      <c r="AW27" s="332"/>
      <c r="AX27" s="332"/>
      <c r="AY27" s="332"/>
    </row>
    <row r="28" spans="2:51" ht="27.9" customHeight="1" x14ac:dyDescent="0.2">
      <c r="B28" s="1853"/>
      <c r="C28" s="1900"/>
      <c r="D28" s="1430"/>
      <c r="E28" s="1431"/>
      <c r="F28" s="1406"/>
      <c r="G28" s="1045">
        <f>IFERROR(G27/$F27,"-")</f>
        <v>0</v>
      </c>
      <c r="H28" s="1045">
        <f t="shared" ref="H28" si="308">IFERROR(H27/$F27,"-")</f>
        <v>0</v>
      </c>
      <c r="I28" s="1045">
        <f t="shared" ref="I28" si="309">IFERROR(I27/$F27,"-")</f>
        <v>0</v>
      </c>
      <c r="J28" s="1045">
        <f t="shared" ref="J28" si="310">IFERROR(J27/$F27,"-")</f>
        <v>2.7777777777777776E-2</v>
      </c>
      <c r="K28" s="1045">
        <f t="shared" ref="K28" si="311">IFERROR(K27/$F27,"-")</f>
        <v>8.3333333333333329E-2</v>
      </c>
      <c r="L28" s="1045">
        <f t="shared" ref="L28" si="312">IFERROR(L27/$F27,"-")</f>
        <v>2.7777777777777776E-2</v>
      </c>
      <c r="M28" s="662">
        <f t="shared" ref="M28" si="313">IFERROR(M27/$F27,"-")</f>
        <v>5.5555555555555552E-2</v>
      </c>
      <c r="N28" s="662">
        <f t="shared" ref="N28" si="314">IFERROR(N27/$F27,"-")</f>
        <v>0.3611111111111111</v>
      </c>
      <c r="O28" s="662">
        <f t="shared" ref="O28" si="315">IFERROR(O27/$F27,"-")</f>
        <v>0.33333333333333331</v>
      </c>
      <c r="P28" s="662">
        <f t="shared" ref="P28" si="316">IFERROR(P27/$F27,"-")</f>
        <v>8.3333333333333329E-2</v>
      </c>
      <c r="Q28" s="663">
        <f t="shared" ref="Q28" si="317">IFERROR(Q27/$F27,"-")</f>
        <v>2.7777777777777776E-2</v>
      </c>
      <c r="R28" s="1046">
        <f t="shared" ref="R28" si="318">IFERROR(R27/$F27,"-")</f>
        <v>0</v>
      </c>
      <c r="S28" s="1406"/>
      <c r="T28" s="1045">
        <f>IFERROR(T27/$S27,"-")</f>
        <v>0</v>
      </c>
      <c r="U28" s="1045">
        <f t="shared" ref="U28" si="319">IFERROR(U27/$S27,"-")</f>
        <v>0</v>
      </c>
      <c r="V28" s="1045">
        <f t="shared" ref="V28" si="320">IFERROR(V27/$S27,"-")</f>
        <v>0</v>
      </c>
      <c r="W28" s="1045">
        <f t="shared" ref="W28" si="321">IFERROR(W27/$S27,"-")</f>
        <v>3.2258064516129031E-2</v>
      </c>
      <c r="X28" s="1045">
        <f t="shared" ref="X28" si="322">IFERROR(X27/$S27,"-")</f>
        <v>6.4516129032258063E-2</v>
      </c>
      <c r="Y28" s="1045">
        <f t="shared" ref="Y28" si="323">IFERROR(Y27/$S27,"-")</f>
        <v>3.2258064516129031E-2</v>
      </c>
      <c r="Z28" s="1436">
        <f t="shared" ref="Z28" si="324">IFERROR(Z27/$S27,"-")</f>
        <v>6.4516129032258063E-2</v>
      </c>
      <c r="AA28" s="1436">
        <f t="shared" ref="AA28" si="325">IFERROR(AA27/$S27,"-")</f>
        <v>0.35483870967741937</v>
      </c>
      <c r="AB28" s="1436">
        <f t="shared" ref="AB28" si="326">IFERROR(AB27/$S27,"-")</f>
        <v>0.32258064516129031</v>
      </c>
      <c r="AC28" s="1436">
        <f t="shared" ref="AC28" si="327">IFERROR(AC27/$S27,"-")</f>
        <v>9.6774193548387094E-2</v>
      </c>
      <c r="AD28" s="1436">
        <f t="shared" ref="AD28" si="328">IFERROR(AD27/$S27,"-")</f>
        <v>3.2258064516129031E-2</v>
      </c>
      <c r="AE28" s="1436">
        <f t="shared" ref="AE28" si="329">IFERROR(AE27/$S27,"-")</f>
        <v>0</v>
      </c>
      <c r="AF28" s="1406"/>
      <c r="AG28" s="1026">
        <f>IFERROR(AG27/$AF27,"-")</f>
        <v>0</v>
      </c>
      <c r="AH28" s="1026">
        <f t="shared" ref="AH28" si="330">IFERROR(AH27/$AF27,"-")</f>
        <v>0</v>
      </c>
      <c r="AI28" s="1026">
        <f t="shared" ref="AI28" si="331">IFERROR(AI27/$AF27,"-")</f>
        <v>0</v>
      </c>
      <c r="AJ28" s="1026">
        <f t="shared" ref="AJ28" si="332">IFERROR(AJ27/$AF27,"-")</f>
        <v>0</v>
      </c>
      <c r="AK28" s="1026">
        <f t="shared" ref="AK28" si="333">IFERROR(AK27/$AF27,"-")</f>
        <v>0.2</v>
      </c>
      <c r="AL28" s="1026">
        <f t="shared" ref="AL28" si="334">IFERROR(AL27/$AF27,"-")</f>
        <v>0</v>
      </c>
      <c r="AM28" s="662">
        <f t="shared" ref="AM28" si="335">IFERROR(AM27/$AF27,"-")</f>
        <v>0</v>
      </c>
      <c r="AN28" s="662">
        <f t="shared" ref="AN28" si="336">IFERROR(AN27/$AF27,"-")</f>
        <v>0.4</v>
      </c>
      <c r="AO28" s="662">
        <f t="shared" ref="AO28" si="337">IFERROR(AO27/$AF27,"-")</f>
        <v>0.4</v>
      </c>
      <c r="AP28" s="662">
        <f t="shared" ref="AP28" si="338">IFERROR(AP27/$AF27,"-")</f>
        <v>0</v>
      </c>
      <c r="AQ28" s="663">
        <f t="shared" ref="AQ28" si="339">IFERROR(AQ27/$AF27,"-")</f>
        <v>0</v>
      </c>
      <c r="AR28" s="1086">
        <f t="shared" ref="AR28" si="340">IFERROR(AR27/$AF27,"-")</f>
        <v>0</v>
      </c>
      <c r="AT28" s="44"/>
      <c r="AU28" s="44"/>
      <c r="AV28" s="44"/>
      <c r="AW28" s="332"/>
      <c r="AX28" s="332"/>
      <c r="AY28" s="332"/>
    </row>
    <row r="29" spans="2:51" ht="27.9" customHeight="1" x14ac:dyDescent="0.2">
      <c r="B29" s="1853"/>
      <c r="C29" s="1940" t="s">
        <v>261</v>
      </c>
      <c r="D29" s="1425">
        <f>表1!U38</f>
        <v>48</v>
      </c>
      <c r="E29" s="1433">
        <f>表1!W38</f>
        <v>34</v>
      </c>
      <c r="F29" s="1393">
        <f>SUM(G29:R29)</f>
        <v>43</v>
      </c>
      <c r="G29" s="1394">
        <f>T29+AG29</f>
        <v>0</v>
      </c>
      <c r="H29" s="1394">
        <f t="shared" ref="H29" si="341">U29+AH29</f>
        <v>0</v>
      </c>
      <c r="I29" s="1394">
        <f t="shared" ref="I29" si="342">V29+AI29</f>
        <v>0</v>
      </c>
      <c r="J29" s="1394">
        <f t="shared" ref="J29" si="343">W29+AJ29</f>
        <v>1</v>
      </c>
      <c r="K29" s="1394">
        <f t="shared" ref="K29" si="344">X29+AK29</f>
        <v>3</v>
      </c>
      <c r="L29" s="1394">
        <f t="shared" ref="L29" si="345">Y29+AL29</f>
        <v>0</v>
      </c>
      <c r="M29" s="1394">
        <f t="shared" ref="M29" si="346">Z29+AM29</f>
        <v>5</v>
      </c>
      <c r="N29" s="1394">
        <f t="shared" ref="N29" si="347">AA29+AN29</f>
        <v>13</v>
      </c>
      <c r="O29" s="1394">
        <f t="shared" ref="O29" si="348">AB29+AO29</f>
        <v>13</v>
      </c>
      <c r="P29" s="1394">
        <f t="shared" ref="P29" si="349">AC29+AP29</f>
        <v>5</v>
      </c>
      <c r="Q29" s="1394">
        <f>AD29+AQ29</f>
        <v>3</v>
      </c>
      <c r="R29" s="1404">
        <f t="shared" ref="R29" si="350">AE29+AR29</f>
        <v>0</v>
      </c>
      <c r="S29" s="1393">
        <f>SUM(T29:AE29)</f>
        <v>31</v>
      </c>
      <c r="T29" s="1394">
        <v>0</v>
      </c>
      <c r="U29" s="1394">
        <v>0</v>
      </c>
      <c r="V29" s="1394">
        <v>0</v>
      </c>
      <c r="W29" s="1394">
        <v>1</v>
      </c>
      <c r="X29" s="1394">
        <v>1</v>
      </c>
      <c r="Y29" s="1394">
        <v>0</v>
      </c>
      <c r="Z29" s="1394">
        <v>4</v>
      </c>
      <c r="AA29" s="1394">
        <v>9</v>
      </c>
      <c r="AB29" s="1394">
        <v>10</v>
      </c>
      <c r="AC29" s="1394">
        <v>5</v>
      </c>
      <c r="AD29" s="1404">
        <v>1</v>
      </c>
      <c r="AE29" s="1395">
        <v>0</v>
      </c>
      <c r="AF29" s="1393">
        <f>SUM(AG29:AR29)</f>
        <v>12</v>
      </c>
      <c r="AG29" s="1394">
        <v>0</v>
      </c>
      <c r="AH29" s="1394">
        <v>0</v>
      </c>
      <c r="AI29" s="1394">
        <v>0</v>
      </c>
      <c r="AJ29" s="1394">
        <v>0</v>
      </c>
      <c r="AK29" s="1394">
        <v>2</v>
      </c>
      <c r="AL29" s="1394">
        <v>0</v>
      </c>
      <c r="AM29" s="1394">
        <v>1</v>
      </c>
      <c r="AN29" s="1394">
        <v>4</v>
      </c>
      <c r="AO29" s="1394">
        <v>3</v>
      </c>
      <c r="AP29" s="1394">
        <v>0</v>
      </c>
      <c r="AQ29" s="1404">
        <v>2</v>
      </c>
      <c r="AR29" s="1395">
        <v>0</v>
      </c>
      <c r="AW29" s="332"/>
      <c r="AX29" s="332"/>
      <c r="AY29" s="332"/>
    </row>
    <row r="30" spans="2:51" ht="27.9" customHeight="1" x14ac:dyDescent="0.2">
      <c r="B30" s="1853"/>
      <c r="C30" s="1900"/>
      <c r="D30" s="1430"/>
      <c r="E30" s="1431"/>
      <c r="F30" s="1406"/>
      <c r="G30" s="1049">
        <f>IFERROR(G29/$F29,"-")</f>
        <v>0</v>
      </c>
      <c r="H30" s="1049">
        <f t="shared" ref="H30" si="351">IFERROR(H29/$F29,"-")</f>
        <v>0</v>
      </c>
      <c r="I30" s="1049">
        <f t="shared" ref="I30" si="352">IFERROR(I29/$F29,"-")</f>
        <v>0</v>
      </c>
      <c r="J30" s="1049">
        <f t="shared" ref="J30" si="353">IFERROR(J29/$F29,"-")</f>
        <v>2.3255813953488372E-2</v>
      </c>
      <c r="K30" s="1049">
        <f t="shared" ref="K30" si="354">IFERROR(K29/$F29,"-")</f>
        <v>6.9767441860465115E-2</v>
      </c>
      <c r="L30" s="1049">
        <f t="shared" ref="L30" si="355">IFERROR(L29/$F29,"-")</f>
        <v>0</v>
      </c>
      <c r="M30" s="662">
        <f t="shared" ref="M30" si="356">IFERROR(M29/$F29,"-")</f>
        <v>0.11627906976744186</v>
      </c>
      <c r="N30" s="662">
        <f t="shared" ref="N30" si="357">IFERROR(N29/$F29,"-")</f>
        <v>0.30232558139534882</v>
      </c>
      <c r="O30" s="662">
        <f t="shared" ref="O30" si="358">IFERROR(O29/$F29,"-")</f>
        <v>0.30232558139534882</v>
      </c>
      <c r="P30" s="662">
        <f t="shared" ref="P30" si="359">IFERROR(P29/$F29,"-")</f>
        <v>0.11627906976744186</v>
      </c>
      <c r="Q30" s="663">
        <f t="shared" ref="Q30" si="360">IFERROR(Q29/$F29,"-")</f>
        <v>6.9767441860465115E-2</v>
      </c>
      <c r="R30" s="1050">
        <f t="shared" ref="R30" si="361">IFERROR(R29/$F29,"-")</f>
        <v>0</v>
      </c>
      <c r="S30" s="1406"/>
      <c r="T30" s="1049">
        <f>IFERROR(T29/$S29,"-")</f>
        <v>0</v>
      </c>
      <c r="U30" s="1049">
        <f t="shared" ref="U30" si="362">IFERROR(U29/$S29,"-")</f>
        <v>0</v>
      </c>
      <c r="V30" s="1049">
        <f t="shared" ref="V30" si="363">IFERROR(V29/$S29,"-")</f>
        <v>0</v>
      </c>
      <c r="W30" s="1049">
        <f t="shared" ref="W30" si="364">IFERROR(W29/$S29,"-")</f>
        <v>3.2258064516129031E-2</v>
      </c>
      <c r="X30" s="1049">
        <f t="shared" ref="X30" si="365">IFERROR(X29/$S29,"-")</f>
        <v>3.2258064516129031E-2</v>
      </c>
      <c r="Y30" s="1049">
        <f t="shared" ref="Y30" si="366">IFERROR(Y29/$S29,"-")</f>
        <v>0</v>
      </c>
      <c r="Z30" s="1434">
        <f t="shared" ref="Z30" si="367">IFERROR(Z29/$S29,"-")</f>
        <v>0.12903225806451613</v>
      </c>
      <c r="AA30" s="1434">
        <f t="shared" ref="AA30" si="368">IFERROR(AA29/$S29,"-")</f>
        <v>0.29032258064516131</v>
      </c>
      <c r="AB30" s="1434">
        <f t="shared" ref="AB30" si="369">IFERROR(AB29/$S29,"-")</f>
        <v>0.32258064516129031</v>
      </c>
      <c r="AC30" s="1434">
        <f t="shared" ref="AC30" si="370">IFERROR(AC29/$S29,"-")</f>
        <v>0.16129032258064516</v>
      </c>
      <c r="AD30" s="1434">
        <f t="shared" ref="AD30" si="371">IFERROR(AD29/$S29,"-")</f>
        <v>3.2258064516129031E-2</v>
      </c>
      <c r="AE30" s="1434">
        <f t="shared" ref="AE30" si="372">IFERROR(AE29/$S29,"-")</f>
        <v>0</v>
      </c>
      <c r="AF30" s="1406"/>
      <c r="AG30" s="665">
        <f>IFERROR(AG29/$AF29,"-")</f>
        <v>0</v>
      </c>
      <c r="AH30" s="665">
        <f t="shared" ref="AH30" si="373">IFERROR(AH29/$AF29,"-")</f>
        <v>0</v>
      </c>
      <c r="AI30" s="665">
        <f t="shared" ref="AI30" si="374">IFERROR(AI29/$AF29,"-")</f>
        <v>0</v>
      </c>
      <c r="AJ30" s="665">
        <f t="shared" ref="AJ30" si="375">IFERROR(AJ29/$AF29,"-")</f>
        <v>0</v>
      </c>
      <c r="AK30" s="665">
        <f t="shared" ref="AK30" si="376">IFERROR(AK29/$AF29,"-")</f>
        <v>0.16666666666666666</v>
      </c>
      <c r="AL30" s="665">
        <f t="shared" ref="AL30" si="377">IFERROR(AL29/$AF29,"-")</f>
        <v>0</v>
      </c>
      <c r="AM30" s="662">
        <f t="shared" ref="AM30" si="378">IFERROR(AM29/$AF29,"-")</f>
        <v>8.3333333333333329E-2</v>
      </c>
      <c r="AN30" s="662">
        <f t="shared" ref="AN30" si="379">IFERROR(AN29/$AF29,"-")</f>
        <v>0.33333333333333331</v>
      </c>
      <c r="AO30" s="662">
        <f t="shared" ref="AO30" si="380">IFERROR(AO29/$AF29,"-")</f>
        <v>0.25</v>
      </c>
      <c r="AP30" s="662">
        <f t="shared" ref="AP30" si="381">IFERROR(AP29/$AF29,"-")</f>
        <v>0</v>
      </c>
      <c r="AQ30" s="663">
        <f t="shared" ref="AQ30" si="382">IFERROR(AQ29/$AF29,"-")</f>
        <v>0.16666666666666666</v>
      </c>
      <c r="AR30" s="684">
        <f t="shared" ref="AR30" si="383">IFERROR(AR29/$AF29,"-")</f>
        <v>0</v>
      </c>
      <c r="AT30" s="44"/>
      <c r="AU30" s="44"/>
      <c r="AV30" s="44"/>
      <c r="AW30" s="332"/>
      <c r="AX30" s="332"/>
      <c r="AY30" s="332"/>
    </row>
    <row r="31" spans="2:51" ht="27.9" customHeight="1" x14ac:dyDescent="0.2">
      <c r="B31" s="1853"/>
      <c r="C31" s="1940" t="s">
        <v>262</v>
      </c>
      <c r="D31" s="1425">
        <f>表1!U41</f>
        <v>40</v>
      </c>
      <c r="E31" s="1433">
        <f>表1!W41</f>
        <v>34</v>
      </c>
      <c r="F31" s="1393">
        <f>SUM(G31:R31)</f>
        <v>39</v>
      </c>
      <c r="G31" s="1394">
        <f>T31+AG31</f>
        <v>0</v>
      </c>
      <c r="H31" s="1394">
        <f t="shared" ref="H31" si="384">U31+AH31</f>
        <v>0</v>
      </c>
      <c r="I31" s="1394">
        <f t="shared" ref="I31" si="385">V31+AI31</f>
        <v>0</v>
      </c>
      <c r="J31" s="1394">
        <f t="shared" ref="J31" si="386">W31+AJ31</f>
        <v>0</v>
      </c>
      <c r="K31" s="1394">
        <f t="shared" ref="K31" si="387">X31+AK31</f>
        <v>0</v>
      </c>
      <c r="L31" s="1394">
        <f t="shared" ref="L31" si="388">Y31+AL31</f>
        <v>0</v>
      </c>
      <c r="M31" s="1394">
        <f t="shared" ref="M31" si="389">Z31+AM31</f>
        <v>0</v>
      </c>
      <c r="N31" s="1394">
        <f t="shared" ref="N31" si="390">AA31+AN31</f>
        <v>7</v>
      </c>
      <c r="O31" s="1394">
        <f t="shared" ref="O31" si="391">AB31+AO31</f>
        <v>28</v>
      </c>
      <c r="P31" s="1394">
        <f t="shared" ref="P31" si="392">AC31+AP31</f>
        <v>3</v>
      </c>
      <c r="Q31" s="1394">
        <f>AD31+AQ31</f>
        <v>1</v>
      </c>
      <c r="R31" s="1404">
        <f t="shared" ref="R31" si="393">AE31+AR31</f>
        <v>0</v>
      </c>
      <c r="S31" s="1408">
        <f>SUM(T31:AE31)</f>
        <v>34</v>
      </c>
      <c r="T31" s="1394">
        <v>0</v>
      </c>
      <c r="U31" s="1394">
        <v>0</v>
      </c>
      <c r="V31" s="1394">
        <v>0</v>
      </c>
      <c r="W31" s="1394">
        <v>0</v>
      </c>
      <c r="X31" s="1394">
        <v>0</v>
      </c>
      <c r="Y31" s="1394">
        <v>0</v>
      </c>
      <c r="Z31" s="1394">
        <v>0</v>
      </c>
      <c r="AA31" s="1394">
        <v>7</v>
      </c>
      <c r="AB31" s="1394">
        <v>23</v>
      </c>
      <c r="AC31" s="1394">
        <v>3</v>
      </c>
      <c r="AD31" s="1404">
        <v>1</v>
      </c>
      <c r="AE31" s="1395">
        <v>0</v>
      </c>
      <c r="AF31" s="1408">
        <f>SUM(AG31:AR31)</f>
        <v>5</v>
      </c>
      <c r="AG31" s="1394">
        <v>0</v>
      </c>
      <c r="AH31" s="1394">
        <v>0</v>
      </c>
      <c r="AI31" s="1394">
        <v>0</v>
      </c>
      <c r="AJ31" s="1394">
        <v>0</v>
      </c>
      <c r="AK31" s="1394">
        <v>0</v>
      </c>
      <c r="AL31" s="1394">
        <v>0</v>
      </c>
      <c r="AM31" s="1394">
        <v>0</v>
      </c>
      <c r="AN31" s="1394">
        <v>0</v>
      </c>
      <c r="AO31" s="1394">
        <v>5</v>
      </c>
      <c r="AP31" s="1394">
        <v>0</v>
      </c>
      <c r="AQ31" s="1404">
        <v>0</v>
      </c>
      <c r="AR31" s="1395">
        <v>0</v>
      </c>
      <c r="AW31" s="332"/>
      <c r="AX31" s="332"/>
      <c r="AY31" s="332"/>
    </row>
    <row r="32" spans="2:51" ht="27.9" customHeight="1" x14ac:dyDescent="0.2">
      <c r="B32" s="1853"/>
      <c r="C32" s="1900"/>
      <c r="D32" s="1430"/>
      <c r="E32" s="1431"/>
      <c r="F32" s="1403"/>
      <c r="G32" s="1045">
        <f>IFERROR(G31/$F31,"-")</f>
        <v>0</v>
      </c>
      <c r="H32" s="1045">
        <f t="shared" ref="H32" si="394">IFERROR(H31/$F31,"-")</f>
        <v>0</v>
      </c>
      <c r="I32" s="1045">
        <f t="shared" ref="I32" si="395">IFERROR(I31/$F31,"-")</f>
        <v>0</v>
      </c>
      <c r="J32" s="1045">
        <f t="shared" ref="J32" si="396">IFERROR(J31/$F31,"-")</f>
        <v>0</v>
      </c>
      <c r="K32" s="1045">
        <f t="shared" ref="K32" si="397">IFERROR(K31/$F31,"-")</f>
        <v>0</v>
      </c>
      <c r="L32" s="1045">
        <f t="shared" ref="L32" si="398">IFERROR(L31/$F31,"-")</f>
        <v>0</v>
      </c>
      <c r="M32" s="662">
        <f t="shared" ref="M32" si="399">IFERROR(M31/$F31,"-")</f>
        <v>0</v>
      </c>
      <c r="N32" s="662">
        <f t="shared" ref="N32" si="400">IFERROR(N31/$F31,"-")</f>
        <v>0.17948717948717949</v>
      </c>
      <c r="O32" s="662">
        <f t="shared" ref="O32" si="401">IFERROR(O31/$F31,"-")</f>
        <v>0.71794871794871795</v>
      </c>
      <c r="P32" s="662">
        <f t="shared" ref="P32" si="402">IFERROR(P31/$F31,"-")</f>
        <v>7.6923076923076927E-2</v>
      </c>
      <c r="Q32" s="663">
        <f t="shared" ref="Q32" si="403">IFERROR(Q31/$F31,"-")</f>
        <v>2.564102564102564E-2</v>
      </c>
      <c r="R32" s="1046">
        <f t="shared" ref="R32" si="404">IFERROR(R31/$F31,"-")</f>
        <v>0</v>
      </c>
      <c r="S32" s="1403"/>
      <c r="T32" s="1045">
        <f>IFERROR(T31/$S31,"-")</f>
        <v>0</v>
      </c>
      <c r="U32" s="1045">
        <f t="shared" ref="U32" si="405">IFERROR(U31/$S31,"-")</f>
        <v>0</v>
      </c>
      <c r="V32" s="1045">
        <f t="shared" ref="V32" si="406">IFERROR(V31/$S31,"-")</f>
        <v>0</v>
      </c>
      <c r="W32" s="1045">
        <f t="shared" ref="W32" si="407">IFERROR(W31/$S31,"-")</f>
        <v>0</v>
      </c>
      <c r="X32" s="1045">
        <f t="shared" ref="X32" si="408">IFERROR(X31/$S31,"-")</f>
        <v>0</v>
      </c>
      <c r="Y32" s="1045">
        <f t="shared" ref="Y32" si="409">IFERROR(Y31/$S31,"-")</f>
        <v>0</v>
      </c>
      <c r="Z32" s="1436">
        <f t="shared" ref="Z32" si="410">IFERROR(Z31/$S31,"-")</f>
        <v>0</v>
      </c>
      <c r="AA32" s="1436">
        <f t="shared" ref="AA32" si="411">IFERROR(AA31/$S31,"-")</f>
        <v>0.20588235294117646</v>
      </c>
      <c r="AB32" s="1436">
        <f t="shared" ref="AB32" si="412">IFERROR(AB31/$S31,"-")</f>
        <v>0.67647058823529416</v>
      </c>
      <c r="AC32" s="1436">
        <f t="shared" ref="AC32" si="413">IFERROR(AC31/$S31,"-")</f>
        <v>8.8235294117647065E-2</v>
      </c>
      <c r="AD32" s="1436">
        <f t="shared" ref="AD32" si="414">IFERROR(AD31/$S31,"-")</f>
        <v>2.9411764705882353E-2</v>
      </c>
      <c r="AE32" s="1436">
        <f t="shared" ref="AE32" si="415">IFERROR(AE31/$S31,"-")</f>
        <v>0</v>
      </c>
      <c r="AF32" s="1403"/>
      <c r="AG32" s="666">
        <f>IFERROR(AG31/$AF31,"-")</f>
        <v>0</v>
      </c>
      <c r="AH32" s="666">
        <f t="shared" ref="AH32" si="416">IFERROR(AH31/$AF31,"-")</f>
        <v>0</v>
      </c>
      <c r="AI32" s="666">
        <f t="shared" ref="AI32" si="417">IFERROR(AI31/$AF31,"-")</f>
        <v>0</v>
      </c>
      <c r="AJ32" s="666">
        <f t="shared" ref="AJ32" si="418">IFERROR(AJ31/$AF31,"-")</f>
        <v>0</v>
      </c>
      <c r="AK32" s="666">
        <f t="shared" ref="AK32" si="419">IFERROR(AK31/$AF31,"-")</f>
        <v>0</v>
      </c>
      <c r="AL32" s="666">
        <f t="shared" ref="AL32" si="420">IFERROR(AL31/$AF31,"-")</f>
        <v>0</v>
      </c>
      <c r="AM32" s="662">
        <f t="shared" ref="AM32" si="421">IFERROR(AM31/$AF31,"-")</f>
        <v>0</v>
      </c>
      <c r="AN32" s="662">
        <f t="shared" ref="AN32" si="422">IFERROR(AN31/$AF31,"-")</f>
        <v>0</v>
      </c>
      <c r="AO32" s="662">
        <f t="shared" ref="AO32" si="423">IFERROR(AO31/$AF31,"-")</f>
        <v>1</v>
      </c>
      <c r="AP32" s="662">
        <f t="shared" ref="AP32" si="424">IFERROR(AP31/$AF31,"-")</f>
        <v>0</v>
      </c>
      <c r="AQ32" s="663">
        <f t="shared" ref="AQ32" si="425">IFERROR(AQ31/$AF31,"-")</f>
        <v>0</v>
      </c>
      <c r="AR32" s="1025">
        <f t="shared" ref="AR32" si="426">IFERROR(AR31/$AF31,"-")</f>
        <v>0</v>
      </c>
      <c r="AT32" s="44"/>
      <c r="AU32" s="44"/>
      <c r="AV32" s="44"/>
      <c r="AW32" s="332"/>
      <c r="AX32" s="332"/>
      <c r="AY32" s="332"/>
    </row>
    <row r="33" spans="2:51" ht="27.9" customHeight="1" x14ac:dyDescent="0.2">
      <c r="B33" s="1853"/>
      <c r="C33" s="1940" t="s">
        <v>263</v>
      </c>
      <c r="D33" s="1425">
        <f>表1!U44</f>
        <v>27</v>
      </c>
      <c r="E33" s="1433">
        <f>表1!W44</f>
        <v>23</v>
      </c>
      <c r="F33" s="1393">
        <f>SUM(G33:R33)</f>
        <v>97</v>
      </c>
      <c r="G33" s="1394">
        <f>T33+AG33</f>
        <v>0</v>
      </c>
      <c r="H33" s="1394">
        <f t="shared" ref="H33" si="427">U33+AH33</f>
        <v>0</v>
      </c>
      <c r="I33" s="1394">
        <f t="shared" ref="I33" si="428">V33+AI33</f>
        <v>0</v>
      </c>
      <c r="J33" s="1394">
        <f t="shared" ref="J33" si="429">W33+AJ33</f>
        <v>1</v>
      </c>
      <c r="K33" s="1394">
        <f t="shared" ref="K33" si="430">X33+AK33</f>
        <v>2</v>
      </c>
      <c r="L33" s="1394">
        <f t="shared" ref="L33" si="431">Y33+AL33</f>
        <v>2</v>
      </c>
      <c r="M33" s="1394">
        <f t="shared" ref="M33" si="432">Z33+AM33</f>
        <v>6</v>
      </c>
      <c r="N33" s="1394">
        <f t="shared" ref="N33" si="433">AA33+AN33</f>
        <v>36</v>
      </c>
      <c r="O33" s="1394">
        <f t="shared" ref="O33" si="434">AB33+AO33</f>
        <v>49</v>
      </c>
      <c r="P33" s="1394">
        <f t="shared" ref="P33" si="435">AC33+AP33</f>
        <v>1</v>
      </c>
      <c r="Q33" s="1394">
        <f>AD33+AQ33</f>
        <v>0</v>
      </c>
      <c r="R33" s="1404">
        <f t="shared" ref="R33" si="436">AE33+AR33</f>
        <v>0</v>
      </c>
      <c r="S33" s="1393">
        <f>SUM(T33:AE33)</f>
        <v>91</v>
      </c>
      <c r="T33" s="1394">
        <v>0</v>
      </c>
      <c r="U33" s="1394">
        <v>0</v>
      </c>
      <c r="V33" s="1394">
        <v>0</v>
      </c>
      <c r="W33" s="1394">
        <v>1</v>
      </c>
      <c r="X33" s="1394">
        <v>2</v>
      </c>
      <c r="Y33" s="1394">
        <v>2</v>
      </c>
      <c r="Z33" s="1394">
        <v>6</v>
      </c>
      <c r="AA33" s="1394">
        <v>31</v>
      </c>
      <c r="AB33" s="1394">
        <v>48</v>
      </c>
      <c r="AC33" s="1394">
        <v>1</v>
      </c>
      <c r="AD33" s="1404">
        <v>0</v>
      </c>
      <c r="AE33" s="1395">
        <v>0</v>
      </c>
      <c r="AF33" s="1393">
        <f>SUM(AG33:AR33)</f>
        <v>6</v>
      </c>
      <c r="AG33" s="1394">
        <v>0</v>
      </c>
      <c r="AH33" s="1394">
        <v>0</v>
      </c>
      <c r="AI33" s="1394">
        <v>0</v>
      </c>
      <c r="AJ33" s="1394">
        <v>0</v>
      </c>
      <c r="AK33" s="1394">
        <v>0</v>
      </c>
      <c r="AL33" s="1394">
        <v>0</v>
      </c>
      <c r="AM33" s="1394">
        <v>0</v>
      </c>
      <c r="AN33" s="1394">
        <v>5</v>
      </c>
      <c r="AO33" s="1394">
        <v>1</v>
      </c>
      <c r="AP33" s="1394">
        <v>0</v>
      </c>
      <c r="AQ33" s="1404">
        <v>0</v>
      </c>
      <c r="AR33" s="1395">
        <v>0</v>
      </c>
      <c r="AW33" s="332"/>
      <c r="AX33" s="332"/>
      <c r="AY33" s="332"/>
    </row>
    <row r="34" spans="2:51" ht="27.9" customHeight="1" x14ac:dyDescent="0.2">
      <c r="B34" s="1853"/>
      <c r="C34" s="1901"/>
      <c r="D34" s="1430"/>
      <c r="E34" s="1431"/>
      <c r="F34" s="1406"/>
      <c r="G34" s="1045">
        <f>IFERROR(G33/$F33,"-")</f>
        <v>0</v>
      </c>
      <c r="H34" s="1045">
        <f t="shared" ref="H34" si="437">IFERROR(H33/$F33,"-")</f>
        <v>0</v>
      </c>
      <c r="I34" s="1045">
        <f t="shared" ref="I34" si="438">IFERROR(I33/$F33,"-")</f>
        <v>0</v>
      </c>
      <c r="J34" s="1045">
        <f t="shared" ref="J34" si="439">IFERROR(J33/$F33,"-")</f>
        <v>1.0309278350515464E-2</v>
      </c>
      <c r="K34" s="1045">
        <f t="shared" ref="K34" si="440">IFERROR(K33/$F33,"-")</f>
        <v>2.0618556701030927E-2</v>
      </c>
      <c r="L34" s="1045">
        <f t="shared" ref="L34" si="441">IFERROR(L33/$F33,"-")</f>
        <v>2.0618556701030927E-2</v>
      </c>
      <c r="M34" s="662">
        <f t="shared" ref="M34" si="442">IFERROR(M33/$F33,"-")</f>
        <v>6.1855670103092786E-2</v>
      </c>
      <c r="N34" s="662">
        <f t="shared" ref="N34" si="443">IFERROR(N33/$F33,"-")</f>
        <v>0.37113402061855671</v>
      </c>
      <c r="O34" s="662">
        <f t="shared" ref="O34" si="444">IFERROR(O33/$F33,"-")</f>
        <v>0.50515463917525771</v>
      </c>
      <c r="P34" s="662">
        <f t="shared" ref="P34" si="445">IFERROR(P33/$F33,"-")</f>
        <v>1.0309278350515464E-2</v>
      </c>
      <c r="Q34" s="663">
        <f t="shared" ref="Q34" si="446">IFERROR(Q33/$F33,"-")</f>
        <v>0</v>
      </c>
      <c r="R34" s="1046">
        <f t="shared" ref="R34" si="447">IFERROR(R33/$F33,"-")</f>
        <v>0</v>
      </c>
      <c r="S34" s="1406"/>
      <c r="T34" s="1045">
        <f>IFERROR(T33/$S33,"-")</f>
        <v>0</v>
      </c>
      <c r="U34" s="1045">
        <f t="shared" ref="U34" si="448">IFERROR(U33/$S33,"-")</f>
        <v>0</v>
      </c>
      <c r="V34" s="1045">
        <f t="shared" ref="V34" si="449">IFERROR(V33/$S33,"-")</f>
        <v>0</v>
      </c>
      <c r="W34" s="1045">
        <f t="shared" ref="W34" si="450">IFERROR(W33/$S33,"-")</f>
        <v>1.098901098901099E-2</v>
      </c>
      <c r="X34" s="1045">
        <f t="shared" ref="X34" si="451">IFERROR(X33/$S33,"-")</f>
        <v>2.197802197802198E-2</v>
      </c>
      <c r="Y34" s="1045">
        <f t="shared" ref="Y34" si="452">IFERROR(Y33/$S33,"-")</f>
        <v>2.197802197802198E-2</v>
      </c>
      <c r="Z34" s="1436">
        <f t="shared" ref="Z34" si="453">IFERROR(Z33/$S33,"-")</f>
        <v>6.5934065934065936E-2</v>
      </c>
      <c r="AA34" s="1436">
        <f t="shared" ref="AA34" si="454">IFERROR(AA33/$S33,"-")</f>
        <v>0.34065934065934067</v>
      </c>
      <c r="AB34" s="1436">
        <f t="shared" ref="AB34" si="455">IFERROR(AB33/$S33,"-")</f>
        <v>0.52747252747252749</v>
      </c>
      <c r="AC34" s="1436">
        <f t="shared" ref="AC34" si="456">IFERROR(AC33/$S33,"-")</f>
        <v>1.098901098901099E-2</v>
      </c>
      <c r="AD34" s="1436">
        <f t="shared" ref="AD34" si="457">IFERROR(AD33/$S33,"-")</f>
        <v>0</v>
      </c>
      <c r="AE34" s="1436">
        <f t="shared" ref="AE34" si="458">IFERROR(AE33/$S33,"-")</f>
        <v>0</v>
      </c>
      <c r="AF34" s="1406"/>
      <c r="AG34" s="1049">
        <f>IFERROR(AG33/$AF33,"-")</f>
        <v>0</v>
      </c>
      <c r="AH34" s="1049">
        <f t="shared" ref="AH34" si="459">IFERROR(AH33/$AF33,"-")</f>
        <v>0</v>
      </c>
      <c r="AI34" s="1049">
        <f t="shared" ref="AI34" si="460">IFERROR(AI33/$AF33,"-")</f>
        <v>0</v>
      </c>
      <c r="AJ34" s="1049">
        <f t="shared" ref="AJ34" si="461">IFERROR(AJ33/$AF33,"-")</f>
        <v>0</v>
      </c>
      <c r="AK34" s="1049">
        <f t="shared" ref="AK34" si="462">IFERROR(AK33/$AF33,"-")</f>
        <v>0</v>
      </c>
      <c r="AL34" s="1049">
        <f t="shared" ref="AL34" si="463">IFERROR(AL33/$AF33,"-")</f>
        <v>0</v>
      </c>
      <c r="AM34" s="662">
        <f t="shared" ref="AM34" si="464">IFERROR(AM33/$AF33,"-")</f>
        <v>0</v>
      </c>
      <c r="AN34" s="662">
        <f t="shared" ref="AN34" si="465">IFERROR(AN33/$AF33,"-")</f>
        <v>0.83333333333333337</v>
      </c>
      <c r="AO34" s="662">
        <f t="shared" ref="AO34" si="466">IFERROR(AO33/$AF33,"-")</f>
        <v>0.16666666666666666</v>
      </c>
      <c r="AP34" s="662">
        <f t="shared" ref="AP34" si="467">IFERROR(AP33/$AF33,"-")</f>
        <v>0</v>
      </c>
      <c r="AQ34" s="663">
        <f t="shared" ref="AQ34" si="468">IFERROR(AQ33/$AF33,"-")</f>
        <v>0</v>
      </c>
      <c r="AR34" s="1051">
        <f t="shared" ref="AR34" si="469">IFERROR(AR33/$AF33,"-")</f>
        <v>0</v>
      </c>
      <c r="AT34" s="44"/>
      <c r="AU34" s="44"/>
      <c r="AV34" s="44"/>
      <c r="AW34" s="332"/>
      <c r="AX34" s="332"/>
      <c r="AY34" s="332"/>
    </row>
    <row r="35" spans="2:51" ht="27.9" customHeight="1" x14ac:dyDescent="0.2">
      <c r="B35" s="1853"/>
      <c r="C35" s="1900" t="s">
        <v>264</v>
      </c>
      <c r="D35" s="1425">
        <f>表1!U47</f>
        <v>40</v>
      </c>
      <c r="E35" s="1433">
        <f>表1!W47</f>
        <v>27</v>
      </c>
      <c r="F35" s="1393">
        <f>SUM(G35:R35)</f>
        <v>364</v>
      </c>
      <c r="G35" s="1394">
        <f>T35+AG35</f>
        <v>0</v>
      </c>
      <c r="H35" s="1394">
        <f t="shared" ref="H35" si="470">U35+AH35</f>
        <v>0</v>
      </c>
      <c r="I35" s="1394">
        <f t="shared" ref="I35" si="471">V35+AI35</f>
        <v>0</v>
      </c>
      <c r="J35" s="1394">
        <f t="shared" ref="J35" si="472">W35+AJ35</f>
        <v>4</v>
      </c>
      <c r="K35" s="1394">
        <f t="shared" ref="K35" si="473">X35+AK35</f>
        <v>6</v>
      </c>
      <c r="L35" s="1394">
        <f t="shared" ref="L35" si="474">Y35+AL35</f>
        <v>7</v>
      </c>
      <c r="M35" s="1394">
        <f t="shared" ref="M35" si="475">Z35+AM35</f>
        <v>20</v>
      </c>
      <c r="N35" s="1394">
        <f t="shared" ref="N35" si="476">AA35+AN35</f>
        <v>140</v>
      </c>
      <c r="O35" s="1394">
        <f t="shared" ref="O35" si="477">AB35+AO35</f>
        <v>123</v>
      </c>
      <c r="P35" s="1394">
        <f t="shared" ref="P35" si="478">AC35+AP35</f>
        <v>48</v>
      </c>
      <c r="Q35" s="1394">
        <f>AD35+AQ35</f>
        <v>16</v>
      </c>
      <c r="R35" s="1404">
        <f t="shared" ref="R35" si="479">AE35+AR35</f>
        <v>0</v>
      </c>
      <c r="S35" s="1393">
        <f>SUM(T35:AE35)</f>
        <v>328</v>
      </c>
      <c r="T35" s="1394">
        <v>0</v>
      </c>
      <c r="U35" s="1394">
        <v>0</v>
      </c>
      <c r="V35" s="1394">
        <v>0</v>
      </c>
      <c r="W35" s="1394">
        <v>3</v>
      </c>
      <c r="X35" s="1394">
        <v>4</v>
      </c>
      <c r="Y35" s="1394">
        <v>3</v>
      </c>
      <c r="Z35" s="1394">
        <v>14</v>
      </c>
      <c r="AA35" s="1394">
        <v>129</v>
      </c>
      <c r="AB35" s="1394">
        <v>111</v>
      </c>
      <c r="AC35" s="1394">
        <v>48</v>
      </c>
      <c r="AD35" s="1404">
        <v>16</v>
      </c>
      <c r="AE35" s="1395">
        <v>0</v>
      </c>
      <c r="AF35" s="1393">
        <f>SUM(AG35:AR35)</f>
        <v>36</v>
      </c>
      <c r="AG35" s="1394">
        <v>0</v>
      </c>
      <c r="AH35" s="1394">
        <v>0</v>
      </c>
      <c r="AI35" s="1394">
        <v>0</v>
      </c>
      <c r="AJ35" s="1394">
        <v>1</v>
      </c>
      <c r="AK35" s="1394">
        <v>2</v>
      </c>
      <c r="AL35" s="1394">
        <v>4</v>
      </c>
      <c r="AM35" s="1394">
        <v>6</v>
      </c>
      <c r="AN35" s="1394">
        <v>11</v>
      </c>
      <c r="AO35" s="1394">
        <v>12</v>
      </c>
      <c r="AP35" s="1394">
        <v>0</v>
      </c>
      <c r="AQ35" s="1404">
        <v>0</v>
      </c>
      <c r="AR35" s="1395">
        <v>0</v>
      </c>
      <c r="AW35" s="332"/>
      <c r="AX35" s="332"/>
      <c r="AY35" s="332"/>
    </row>
    <row r="36" spans="2:51" ht="27.9" customHeight="1" thickBot="1" x14ac:dyDescent="0.25">
      <c r="B36" s="1853"/>
      <c r="C36" s="2009"/>
      <c r="D36" s="1426"/>
      <c r="E36" s="1437"/>
      <c r="F36" s="1411"/>
      <c r="G36" s="1009">
        <f>IFERROR(G35/$F35,"-")</f>
        <v>0</v>
      </c>
      <c r="H36" s="1009">
        <f t="shared" ref="H36" si="480">IFERROR(H35/$F35,"-")</f>
        <v>0</v>
      </c>
      <c r="I36" s="1009">
        <f t="shared" ref="I36" si="481">IFERROR(I35/$F35,"-")</f>
        <v>0</v>
      </c>
      <c r="J36" s="1009">
        <f t="shared" ref="J36" si="482">IFERROR(J35/$F35,"-")</f>
        <v>1.098901098901099E-2</v>
      </c>
      <c r="K36" s="1009">
        <f t="shared" ref="K36" si="483">IFERROR(K35/$F35,"-")</f>
        <v>1.6483516483516484E-2</v>
      </c>
      <c r="L36" s="1009">
        <f t="shared" ref="L36" si="484">IFERROR(L35/$F35,"-")</f>
        <v>1.9230769230769232E-2</v>
      </c>
      <c r="M36" s="667">
        <f t="shared" ref="M36" si="485">IFERROR(M35/$F35,"-")</f>
        <v>5.4945054945054944E-2</v>
      </c>
      <c r="N36" s="667">
        <f t="shared" ref="N36" si="486">IFERROR(N35/$F35,"-")</f>
        <v>0.38461538461538464</v>
      </c>
      <c r="O36" s="667">
        <f t="shared" ref="O36" si="487">IFERROR(O35/$F35,"-")</f>
        <v>0.33791208791208793</v>
      </c>
      <c r="P36" s="667">
        <f t="shared" ref="P36" si="488">IFERROR(P35/$F35,"-")</f>
        <v>0.13186813186813187</v>
      </c>
      <c r="Q36" s="1052">
        <f t="shared" ref="Q36" si="489">IFERROR(Q35/$F35,"-")</f>
        <v>4.3956043956043959E-2</v>
      </c>
      <c r="R36" s="1010">
        <f t="shared" ref="R36" si="490">IFERROR(R35/$F35,"-")</f>
        <v>0</v>
      </c>
      <c r="S36" s="1411"/>
      <c r="T36" s="1009">
        <f>IFERROR(T35/$S35,"-")</f>
        <v>0</v>
      </c>
      <c r="U36" s="1009">
        <f t="shared" ref="U36" si="491">IFERROR(U35/$S35,"-")</f>
        <v>0</v>
      </c>
      <c r="V36" s="1009">
        <f t="shared" ref="V36" si="492">IFERROR(V35/$S35,"-")</f>
        <v>0</v>
      </c>
      <c r="W36" s="1009">
        <f t="shared" ref="W36" si="493">IFERROR(W35/$S35,"-")</f>
        <v>9.1463414634146336E-3</v>
      </c>
      <c r="X36" s="1009">
        <f t="shared" ref="X36" si="494">IFERROR(X35/$S35,"-")</f>
        <v>1.2195121951219513E-2</v>
      </c>
      <c r="Y36" s="1009">
        <f t="shared" ref="Y36" si="495">IFERROR(Y35/$S35,"-")</f>
        <v>9.1463414634146336E-3</v>
      </c>
      <c r="Z36" s="1438">
        <f t="shared" ref="Z36" si="496">IFERROR(Z35/$S35,"-")</f>
        <v>4.2682926829268296E-2</v>
      </c>
      <c r="AA36" s="1438">
        <f t="shared" ref="AA36" si="497">IFERROR(AA35/$S35,"-")</f>
        <v>0.39329268292682928</v>
      </c>
      <c r="AB36" s="1438">
        <f t="shared" ref="AB36" si="498">IFERROR(AB35/$S35,"-")</f>
        <v>0.33841463414634149</v>
      </c>
      <c r="AC36" s="1438">
        <f t="shared" ref="AC36" si="499">IFERROR(AC35/$S35,"-")</f>
        <v>0.14634146341463414</v>
      </c>
      <c r="AD36" s="1438">
        <f t="shared" ref="AD36" si="500">IFERROR(AD35/$S35,"-")</f>
        <v>4.878048780487805E-2</v>
      </c>
      <c r="AE36" s="1438">
        <f t="shared" ref="AE36" si="501">IFERROR(AE35/$S35,"-")</f>
        <v>0</v>
      </c>
      <c r="AF36" s="1411"/>
      <c r="AG36" s="1009">
        <f>IFERROR(AG35/$AF35,"-")</f>
        <v>0</v>
      </c>
      <c r="AH36" s="1009">
        <f t="shared" ref="AH36" si="502">IFERROR(AH35/$AF35,"-")</f>
        <v>0</v>
      </c>
      <c r="AI36" s="1009">
        <f t="shared" ref="AI36" si="503">IFERROR(AI35/$AF35,"-")</f>
        <v>0</v>
      </c>
      <c r="AJ36" s="1009">
        <f t="shared" ref="AJ36" si="504">IFERROR(AJ35/$AF35,"-")</f>
        <v>2.7777777777777776E-2</v>
      </c>
      <c r="AK36" s="1009">
        <f t="shared" ref="AK36" si="505">IFERROR(AK35/$AF35,"-")</f>
        <v>5.5555555555555552E-2</v>
      </c>
      <c r="AL36" s="1009">
        <f t="shared" ref="AL36" si="506">IFERROR(AL35/$AF35,"-")</f>
        <v>0.1111111111111111</v>
      </c>
      <c r="AM36" s="667">
        <f t="shared" ref="AM36" si="507">IFERROR(AM35/$AF35,"-")</f>
        <v>0.16666666666666666</v>
      </c>
      <c r="AN36" s="667">
        <f t="shared" ref="AN36" si="508">IFERROR(AN35/$AF35,"-")</f>
        <v>0.30555555555555558</v>
      </c>
      <c r="AO36" s="667">
        <f t="shared" ref="AO36" si="509">IFERROR(AO35/$AF35,"-")</f>
        <v>0.33333333333333331</v>
      </c>
      <c r="AP36" s="667">
        <f t="shared" ref="AP36" si="510">IFERROR(AP35/$AF35,"-")</f>
        <v>0</v>
      </c>
      <c r="AQ36" s="1052">
        <f t="shared" ref="AQ36" si="511">IFERROR(AQ35/$AF35,"-")</f>
        <v>0</v>
      </c>
      <c r="AR36" s="1011">
        <f t="shared" ref="AR36" si="512">IFERROR(AR35/$AF35,"-")</f>
        <v>0</v>
      </c>
      <c r="AT36" s="44"/>
      <c r="AU36" s="44"/>
      <c r="AV36" s="44"/>
      <c r="AW36" s="332"/>
      <c r="AX36" s="332"/>
      <c r="AY36" s="332"/>
    </row>
    <row r="37" spans="2:51" ht="27.9" customHeight="1" thickTop="1" x14ac:dyDescent="0.2">
      <c r="B37" s="1853"/>
      <c r="C37" s="37" t="s">
        <v>265</v>
      </c>
      <c r="D37" s="1054">
        <f>D27+D29+D31+D33</f>
        <v>279</v>
      </c>
      <c r="E37" s="1054">
        <f>E27+E29+E31+E33</f>
        <v>208</v>
      </c>
      <c r="F37" s="1408">
        <f>SUM(G37:R37)</f>
        <v>215</v>
      </c>
      <c r="G37" s="1414">
        <f t="shared" ref="G37:R37" si="513">T37+AG37</f>
        <v>0</v>
      </c>
      <c r="H37" s="1414">
        <f t="shared" si="513"/>
        <v>0</v>
      </c>
      <c r="I37" s="1414">
        <f t="shared" si="513"/>
        <v>0</v>
      </c>
      <c r="J37" s="1414">
        <f t="shared" si="513"/>
        <v>3</v>
      </c>
      <c r="K37" s="1414">
        <f t="shared" si="513"/>
        <v>8</v>
      </c>
      <c r="L37" s="1414">
        <f t="shared" si="513"/>
        <v>3</v>
      </c>
      <c r="M37" s="1414">
        <f t="shared" si="513"/>
        <v>13</v>
      </c>
      <c r="N37" s="1414">
        <f t="shared" si="513"/>
        <v>69</v>
      </c>
      <c r="O37" s="1414">
        <f t="shared" si="513"/>
        <v>102</v>
      </c>
      <c r="P37" s="1414">
        <f t="shared" si="513"/>
        <v>12</v>
      </c>
      <c r="Q37" s="1414">
        <f t="shared" si="513"/>
        <v>5</v>
      </c>
      <c r="R37" s="1415">
        <f t="shared" si="513"/>
        <v>0</v>
      </c>
      <c r="S37" s="1408">
        <f>SUM(T37:AE37)</f>
        <v>187</v>
      </c>
      <c r="T37" s="1414">
        <f t="shared" ref="T37:AE37" si="514">T27+T29+T31+T33</f>
        <v>0</v>
      </c>
      <c r="U37" s="1414">
        <f t="shared" si="514"/>
        <v>0</v>
      </c>
      <c r="V37" s="1414">
        <f t="shared" si="514"/>
        <v>0</v>
      </c>
      <c r="W37" s="1414">
        <f t="shared" si="514"/>
        <v>3</v>
      </c>
      <c r="X37" s="1414">
        <f t="shared" si="514"/>
        <v>5</v>
      </c>
      <c r="Y37" s="1414">
        <f t="shared" si="514"/>
        <v>3</v>
      </c>
      <c r="Z37" s="1414">
        <f t="shared" si="514"/>
        <v>12</v>
      </c>
      <c r="AA37" s="1414">
        <f t="shared" si="514"/>
        <v>58</v>
      </c>
      <c r="AB37" s="1414">
        <f t="shared" si="514"/>
        <v>91</v>
      </c>
      <c r="AC37" s="1414">
        <f t="shared" si="514"/>
        <v>12</v>
      </c>
      <c r="AD37" s="1414">
        <f t="shared" si="514"/>
        <v>3</v>
      </c>
      <c r="AE37" s="1416">
        <f t="shared" si="514"/>
        <v>0</v>
      </c>
      <c r="AF37" s="1408">
        <f>SUM(AG37:AR37)</f>
        <v>28</v>
      </c>
      <c r="AG37" s="1414">
        <f t="shared" ref="AG37:AR37" si="515">AG27+AG29+AG31+AG33</f>
        <v>0</v>
      </c>
      <c r="AH37" s="1414">
        <f t="shared" si="515"/>
        <v>0</v>
      </c>
      <c r="AI37" s="1414">
        <f t="shared" si="515"/>
        <v>0</v>
      </c>
      <c r="AJ37" s="1414">
        <f t="shared" si="515"/>
        <v>0</v>
      </c>
      <c r="AK37" s="1414">
        <f t="shared" si="515"/>
        <v>3</v>
      </c>
      <c r="AL37" s="1414">
        <f t="shared" si="515"/>
        <v>0</v>
      </c>
      <c r="AM37" s="1414">
        <f t="shared" si="515"/>
        <v>1</v>
      </c>
      <c r="AN37" s="1414">
        <f t="shared" si="515"/>
        <v>11</v>
      </c>
      <c r="AO37" s="1414">
        <f t="shared" si="515"/>
        <v>11</v>
      </c>
      <c r="AP37" s="1414">
        <f t="shared" si="515"/>
        <v>0</v>
      </c>
      <c r="AQ37" s="1414">
        <f t="shared" si="515"/>
        <v>2</v>
      </c>
      <c r="AR37" s="1416">
        <f t="shared" si="515"/>
        <v>0</v>
      </c>
      <c r="AW37" s="332"/>
      <c r="AX37" s="332"/>
      <c r="AY37" s="332"/>
    </row>
    <row r="38" spans="2:51" ht="27.9" customHeight="1" x14ac:dyDescent="0.2">
      <c r="B38" s="1853"/>
      <c r="C38" s="38" t="s">
        <v>266</v>
      </c>
      <c r="D38" s="1439"/>
      <c r="E38" s="1439"/>
      <c r="F38" s="1406"/>
      <c r="G38" s="1049">
        <f>IFERROR(G37/$F37,"-")</f>
        <v>0</v>
      </c>
      <c r="H38" s="1049">
        <f t="shared" ref="H38" si="516">IFERROR(H37/$F37,"-")</f>
        <v>0</v>
      </c>
      <c r="I38" s="1049">
        <f t="shared" ref="I38" si="517">IFERROR(I37/$F37,"-")</f>
        <v>0</v>
      </c>
      <c r="J38" s="1049">
        <f t="shared" ref="J38" si="518">IFERROR(J37/$F37,"-")</f>
        <v>1.3953488372093023E-2</v>
      </c>
      <c r="K38" s="1049">
        <f t="shared" ref="K38" si="519">IFERROR(K37/$F37,"-")</f>
        <v>3.7209302325581395E-2</v>
      </c>
      <c r="L38" s="1049">
        <f t="shared" ref="L38" si="520">IFERROR(L37/$F37,"-")</f>
        <v>1.3953488372093023E-2</v>
      </c>
      <c r="M38" s="662">
        <f t="shared" ref="M38" si="521">IFERROR(M37/$F37,"-")</f>
        <v>6.0465116279069767E-2</v>
      </c>
      <c r="N38" s="662">
        <f t="shared" ref="N38" si="522">IFERROR(N37/$F37,"-")</f>
        <v>0.32093023255813952</v>
      </c>
      <c r="O38" s="662">
        <f t="shared" ref="O38" si="523">IFERROR(O37/$F37,"-")</f>
        <v>0.47441860465116281</v>
      </c>
      <c r="P38" s="662">
        <f t="shared" ref="P38" si="524">IFERROR(P37/$F37,"-")</f>
        <v>5.5813953488372092E-2</v>
      </c>
      <c r="Q38" s="663">
        <f t="shared" ref="Q38" si="525">IFERROR(Q37/$F37,"-")</f>
        <v>2.3255813953488372E-2</v>
      </c>
      <c r="R38" s="1050">
        <f t="shared" ref="R38" si="526">IFERROR(R37/$F37,"-")</f>
        <v>0</v>
      </c>
      <c r="S38" s="1406"/>
      <c r="T38" s="1049">
        <f>IFERROR(T37/$S37,"-")</f>
        <v>0</v>
      </c>
      <c r="U38" s="1049">
        <f t="shared" ref="U38" si="527">IFERROR(U37/$S37,"-")</f>
        <v>0</v>
      </c>
      <c r="V38" s="1049">
        <f t="shared" ref="V38" si="528">IFERROR(V37/$S37,"-")</f>
        <v>0</v>
      </c>
      <c r="W38" s="1049">
        <f t="shared" ref="W38" si="529">IFERROR(W37/$S37,"-")</f>
        <v>1.6042780748663103E-2</v>
      </c>
      <c r="X38" s="1049">
        <f t="shared" ref="X38" si="530">IFERROR(X37/$S37,"-")</f>
        <v>2.6737967914438502E-2</v>
      </c>
      <c r="Y38" s="1049">
        <f t="shared" ref="Y38" si="531">IFERROR(Y37/$S37,"-")</f>
        <v>1.6042780748663103E-2</v>
      </c>
      <c r="Z38" s="1434">
        <f t="shared" ref="Z38" si="532">IFERROR(Z37/$S37,"-")</f>
        <v>6.4171122994652413E-2</v>
      </c>
      <c r="AA38" s="1434">
        <f t="shared" ref="AA38" si="533">IFERROR(AA37/$S37,"-")</f>
        <v>0.31016042780748665</v>
      </c>
      <c r="AB38" s="1434">
        <f t="shared" ref="AB38" si="534">IFERROR(AB37/$S37,"-")</f>
        <v>0.48663101604278075</v>
      </c>
      <c r="AC38" s="1434">
        <f t="shared" ref="AC38" si="535">IFERROR(AC37/$S37,"-")</f>
        <v>6.4171122994652413E-2</v>
      </c>
      <c r="AD38" s="1434">
        <f t="shared" ref="AD38" si="536">IFERROR(AD37/$S37,"-")</f>
        <v>1.6042780748663103E-2</v>
      </c>
      <c r="AE38" s="1434">
        <f t="shared" ref="AE38" si="537">IFERROR(AE37/$S37,"-")</f>
        <v>0</v>
      </c>
      <c r="AF38" s="1406"/>
      <c r="AG38" s="1049">
        <f>IFERROR(AG37/$AF37,"-")</f>
        <v>0</v>
      </c>
      <c r="AH38" s="1049">
        <f t="shared" ref="AH38" si="538">IFERROR(AH37/$AF37,"-")</f>
        <v>0</v>
      </c>
      <c r="AI38" s="1049">
        <f t="shared" ref="AI38" si="539">IFERROR(AI37/$AF37,"-")</f>
        <v>0</v>
      </c>
      <c r="AJ38" s="1049">
        <f t="shared" ref="AJ38" si="540">IFERROR(AJ37/$AF37,"-")</f>
        <v>0</v>
      </c>
      <c r="AK38" s="1049">
        <f t="shared" ref="AK38" si="541">IFERROR(AK37/$AF37,"-")</f>
        <v>0.10714285714285714</v>
      </c>
      <c r="AL38" s="1049">
        <f t="shared" ref="AL38" si="542">IFERROR(AL37/$AF37,"-")</f>
        <v>0</v>
      </c>
      <c r="AM38" s="662">
        <f t="shared" ref="AM38" si="543">IFERROR(AM37/$AF37,"-")</f>
        <v>3.5714285714285712E-2</v>
      </c>
      <c r="AN38" s="662">
        <f t="shared" ref="AN38" si="544">IFERROR(AN37/$AF37,"-")</f>
        <v>0.39285714285714285</v>
      </c>
      <c r="AO38" s="662">
        <f t="shared" ref="AO38" si="545">IFERROR(AO37/$AF37,"-")</f>
        <v>0.39285714285714285</v>
      </c>
      <c r="AP38" s="662">
        <f t="shared" ref="AP38" si="546">IFERROR(AP37/$AF37,"-")</f>
        <v>0</v>
      </c>
      <c r="AQ38" s="663">
        <f t="shared" ref="AQ38" si="547">IFERROR(AQ37/$AF37,"-")</f>
        <v>7.1428571428571425E-2</v>
      </c>
      <c r="AR38" s="1051">
        <f t="shared" ref="AR38" si="548">IFERROR(AR37/$AF37,"-")</f>
        <v>0</v>
      </c>
      <c r="AT38" s="44"/>
      <c r="AU38" s="44"/>
      <c r="AV38" s="44"/>
      <c r="AW38" s="332"/>
      <c r="AX38" s="332"/>
      <c r="AY38" s="332"/>
    </row>
    <row r="39" spans="2:51" ht="27.9" customHeight="1" x14ac:dyDescent="0.2">
      <c r="B39" s="1853"/>
      <c r="C39" s="37" t="s">
        <v>265</v>
      </c>
      <c r="D39" s="1056">
        <f>D29+D31+D33+D35</f>
        <v>155</v>
      </c>
      <c r="E39" s="1056">
        <f>E29+E31+E33+E35</f>
        <v>118</v>
      </c>
      <c r="F39" s="1408">
        <f>SUM(G39:R39)</f>
        <v>543</v>
      </c>
      <c r="G39" s="1414">
        <f t="shared" ref="G39:R39" si="549">T39+AG39</f>
        <v>0</v>
      </c>
      <c r="H39" s="1414">
        <f t="shared" si="549"/>
        <v>0</v>
      </c>
      <c r="I39" s="1414">
        <f t="shared" si="549"/>
        <v>0</v>
      </c>
      <c r="J39" s="1414">
        <f t="shared" si="549"/>
        <v>6</v>
      </c>
      <c r="K39" s="1414">
        <f t="shared" si="549"/>
        <v>11</v>
      </c>
      <c r="L39" s="1414">
        <f t="shared" si="549"/>
        <v>9</v>
      </c>
      <c r="M39" s="1414">
        <f t="shared" si="549"/>
        <v>31</v>
      </c>
      <c r="N39" s="1414">
        <f t="shared" si="549"/>
        <v>196</v>
      </c>
      <c r="O39" s="1414">
        <f t="shared" si="549"/>
        <v>213</v>
      </c>
      <c r="P39" s="1414">
        <f t="shared" si="549"/>
        <v>57</v>
      </c>
      <c r="Q39" s="1414">
        <f t="shared" si="549"/>
        <v>20</v>
      </c>
      <c r="R39" s="1415">
        <f t="shared" si="549"/>
        <v>0</v>
      </c>
      <c r="S39" s="1408">
        <f>SUM(T39:AE39)</f>
        <v>484</v>
      </c>
      <c r="T39" s="1414">
        <f t="shared" ref="T39:AE39" si="550">T29+T31+T33+T35</f>
        <v>0</v>
      </c>
      <c r="U39" s="1414">
        <f t="shared" si="550"/>
        <v>0</v>
      </c>
      <c r="V39" s="1414">
        <f t="shared" si="550"/>
        <v>0</v>
      </c>
      <c r="W39" s="1414">
        <f t="shared" si="550"/>
        <v>5</v>
      </c>
      <c r="X39" s="1414">
        <f t="shared" si="550"/>
        <v>7</v>
      </c>
      <c r="Y39" s="1414">
        <f t="shared" si="550"/>
        <v>5</v>
      </c>
      <c r="Z39" s="1414">
        <f t="shared" si="550"/>
        <v>24</v>
      </c>
      <c r="AA39" s="1414">
        <f t="shared" si="550"/>
        <v>176</v>
      </c>
      <c r="AB39" s="1414">
        <f t="shared" si="550"/>
        <v>192</v>
      </c>
      <c r="AC39" s="1414">
        <f t="shared" si="550"/>
        <v>57</v>
      </c>
      <c r="AD39" s="1414">
        <f t="shared" si="550"/>
        <v>18</v>
      </c>
      <c r="AE39" s="1416">
        <f t="shared" si="550"/>
        <v>0</v>
      </c>
      <c r="AF39" s="1408">
        <f>SUM(AG39:AR39)</f>
        <v>59</v>
      </c>
      <c r="AG39" s="1414">
        <f t="shared" ref="AG39:AR39" si="551">AG29+AG31+AG33+AG35</f>
        <v>0</v>
      </c>
      <c r="AH39" s="1414">
        <f t="shared" si="551"/>
        <v>0</v>
      </c>
      <c r="AI39" s="1414">
        <f t="shared" si="551"/>
        <v>0</v>
      </c>
      <c r="AJ39" s="1414">
        <f t="shared" si="551"/>
        <v>1</v>
      </c>
      <c r="AK39" s="1414">
        <f t="shared" si="551"/>
        <v>4</v>
      </c>
      <c r="AL39" s="1414">
        <f t="shared" si="551"/>
        <v>4</v>
      </c>
      <c r="AM39" s="1414">
        <f t="shared" si="551"/>
        <v>7</v>
      </c>
      <c r="AN39" s="1414">
        <f t="shared" si="551"/>
        <v>20</v>
      </c>
      <c r="AO39" s="1414">
        <f t="shared" si="551"/>
        <v>21</v>
      </c>
      <c r="AP39" s="1414">
        <f t="shared" si="551"/>
        <v>0</v>
      </c>
      <c r="AQ39" s="1414">
        <f t="shared" si="551"/>
        <v>2</v>
      </c>
      <c r="AR39" s="1416">
        <f t="shared" si="551"/>
        <v>0</v>
      </c>
      <c r="AW39" s="332"/>
      <c r="AX39" s="332"/>
      <c r="AY39" s="332"/>
    </row>
    <row r="40" spans="2:51" ht="27.9" customHeight="1" thickBot="1" x14ac:dyDescent="0.25">
      <c r="B40" s="1859"/>
      <c r="C40" s="38" t="s">
        <v>267</v>
      </c>
      <c r="D40" s="1439"/>
      <c r="E40" s="1439"/>
      <c r="F40" s="1440"/>
      <c r="G40" s="1034">
        <f>IFERROR(G39/$F39,"-")</f>
        <v>0</v>
      </c>
      <c r="H40" s="1034">
        <f t="shared" ref="H40" si="552">IFERROR(H39/$F39,"-")</f>
        <v>0</v>
      </c>
      <c r="I40" s="1034">
        <f t="shared" ref="I40" si="553">IFERROR(I39/$F39,"-")</f>
        <v>0</v>
      </c>
      <c r="J40" s="1034">
        <f t="shared" ref="J40" si="554">IFERROR(J39/$F39,"-")</f>
        <v>1.1049723756906077E-2</v>
      </c>
      <c r="K40" s="1034">
        <f t="shared" ref="K40" si="555">IFERROR(K39/$F39,"-")</f>
        <v>2.0257826887661142E-2</v>
      </c>
      <c r="L40" s="1034">
        <f t="shared" ref="L40" si="556">IFERROR(L39/$F39,"-")</f>
        <v>1.6574585635359115E-2</v>
      </c>
      <c r="M40" s="672">
        <f t="shared" ref="M40" si="557">IFERROR(M39/$F39,"-")</f>
        <v>5.70902394106814E-2</v>
      </c>
      <c r="N40" s="672">
        <f t="shared" ref="N40" si="558">IFERROR(N39/$F39,"-")</f>
        <v>0.36095764272559855</v>
      </c>
      <c r="O40" s="672">
        <f t="shared" ref="O40" si="559">IFERROR(O39/$F39,"-")</f>
        <v>0.39226519337016574</v>
      </c>
      <c r="P40" s="672">
        <f t="shared" ref="P40" si="560">IFERROR(P39/$F39,"-")</f>
        <v>0.10497237569060773</v>
      </c>
      <c r="Q40" s="1036">
        <f t="shared" ref="Q40" si="561">IFERROR(Q39/$F39,"-")</f>
        <v>3.6832412523020261E-2</v>
      </c>
      <c r="R40" s="1035">
        <f t="shared" ref="R40" si="562">IFERROR(R39/$F39,"-")</f>
        <v>0</v>
      </c>
      <c r="S40" s="1422"/>
      <c r="T40" s="1034">
        <f>IFERROR(T39/$S39,"-")</f>
        <v>0</v>
      </c>
      <c r="U40" s="1034">
        <f t="shared" ref="U40" si="563">IFERROR(U39/$S39,"-")</f>
        <v>0</v>
      </c>
      <c r="V40" s="1034">
        <f t="shared" ref="V40" si="564">IFERROR(V39/$S39,"-")</f>
        <v>0</v>
      </c>
      <c r="W40" s="1034">
        <f t="shared" ref="W40" si="565">IFERROR(W39/$S39,"-")</f>
        <v>1.0330578512396695E-2</v>
      </c>
      <c r="X40" s="1034">
        <f t="shared" ref="X40" si="566">IFERROR(X39/$S39,"-")</f>
        <v>1.4462809917355372E-2</v>
      </c>
      <c r="Y40" s="1034">
        <f t="shared" ref="Y40" si="567">IFERROR(Y39/$S39,"-")</f>
        <v>1.0330578512396695E-2</v>
      </c>
      <c r="Z40" s="1441">
        <f t="shared" ref="Z40" si="568">IFERROR(Z39/$S39,"-")</f>
        <v>4.9586776859504134E-2</v>
      </c>
      <c r="AA40" s="1441">
        <f t="shared" ref="AA40" si="569">IFERROR(AA39/$S39,"-")</f>
        <v>0.36363636363636365</v>
      </c>
      <c r="AB40" s="1441">
        <f t="shared" ref="AB40" si="570">IFERROR(AB39/$S39,"-")</f>
        <v>0.39669421487603307</v>
      </c>
      <c r="AC40" s="1441">
        <f t="shared" ref="AC40" si="571">IFERROR(AC39/$S39,"-")</f>
        <v>0.11776859504132231</v>
      </c>
      <c r="AD40" s="1441">
        <f t="shared" ref="AD40" si="572">IFERROR(AD39/$S39,"-")</f>
        <v>3.71900826446281E-2</v>
      </c>
      <c r="AE40" s="1441">
        <f t="shared" ref="AE40" si="573">IFERROR(AE39/$S39,"-")</f>
        <v>0</v>
      </c>
      <c r="AF40" s="1422"/>
      <c r="AG40" s="1034">
        <f>IFERROR(AG39/$AF39,"-")</f>
        <v>0</v>
      </c>
      <c r="AH40" s="1034">
        <f t="shared" ref="AH40" si="574">IFERROR(AH39/$AF39,"-")</f>
        <v>0</v>
      </c>
      <c r="AI40" s="1034">
        <f t="shared" ref="AI40" si="575">IFERROR(AI39/$AF39,"-")</f>
        <v>0</v>
      </c>
      <c r="AJ40" s="1034">
        <f t="shared" ref="AJ40" si="576">IFERROR(AJ39/$AF39,"-")</f>
        <v>1.6949152542372881E-2</v>
      </c>
      <c r="AK40" s="1034">
        <f t="shared" ref="AK40" si="577">IFERROR(AK39/$AF39,"-")</f>
        <v>6.7796610169491525E-2</v>
      </c>
      <c r="AL40" s="1034">
        <f t="shared" ref="AL40" si="578">IFERROR(AL39/$AF39,"-")</f>
        <v>6.7796610169491525E-2</v>
      </c>
      <c r="AM40" s="672">
        <f t="shared" ref="AM40" si="579">IFERROR(AM39/$AF39,"-")</f>
        <v>0.11864406779661017</v>
      </c>
      <c r="AN40" s="672">
        <f t="shared" ref="AN40" si="580">IFERROR(AN39/$AF39,"-")</f>
        <v>0.33898305084745761</v>
      </c>
      <c r="AO40" s="672">
        <f t="shared" ref="AO40" si="581">IFERROR(AO39/$AF39,"-")</f>
        <v>0.3559322033898305</v>
      </c>
      <c r="AP40" s="672">
        <f t="shared" ref="AP40" si="582">IFERROR(AP39/$AF39,"-")</f>
        <v>0</v>
      </c>
      <c r="AQ40" s="1036">
        <f t="shared" ref="AQ40" si="583">IFERROR(AQ39/$AF39,"-")</f>
        <v>3.3898305084745763E-2</v>
      </c>
      <c r="AR40" s="1037">
        <f t="shared" ref="AR40" si="584">IFERROR(AR39/$AF39,"-")</f>
        <v>0</v>
      </c>
      <c r="AT40" s="44"/>
      <c r="AU40" s="44"/>
      <c r="AV40" s="44"/>
      <c r="AW40" s="332"/>
      <c r="AX40" s="332"/>
      <c r="AY40" s="332"/>
    </row>
    <row r="41" spans="2:51" x14ac:dyDescent="0.2">
      <c r="B41" s="1" t="s">
        <v>406</v>
      </c>
    </row>
    <row r="44" spans="2:51" ht="15" customHeight="1" x14ac:dyDescent="0.2">
      <c r="B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row>
    <row r="47" spans="2:51" ht="14.25" customHeight="1" x14ac:dyDescent="0.2">
      <c r="B47"/>
    </row>
    <row r="48" spans="2:51" x14ac:dyDescent="0.2">
      <c r="B48"/>
    </row>
    <row r="49" spans="2:44" s="924" customFormat="1" ht="10.8" x14ac:dyDescent="0.15">
      <c r="B49" s="925"/>
      <c r="D49" s="926"/>
      <c r="E49" s="926"/>
      <c r="F49" s="926"/>
      <c r="G49" s="926"/>
      <c r="H49" s="926"/>
      <c r="I49" s="926"/>
      <c r="J49" s="926"/>
      <c r="K49" s="926"/>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row>
    <row r="50" spans="2:44" s="924" customFormat="1" ht="10.8" x14ac:dyDescent="0.15">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row>
    <row r="51" spans="2:44" s="924" customFormat="1" ht="13.5" customHeight="1" x14ac:dyDescent="0.15">
      <c r="D51" s="926"/>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row>
    <row r="52" spans="2:44" s="924" customFormat="1" ht="10.8" x14ac:dyDescent="0.15">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row>
    <row r="53" spans="2:44" s="924" customFormat="1" ht="13.5" customHeight="1" x14ac:dyDescent="0.15">
      <c r="D53" s="926"/>
      <c r="E53" s="926"/>
      <c r="F53" s="926"/>
      <c r="G53" s="926"/>
      <c r="H53" s="926"/>
      <c r="I53" s="926"/>
      <c r="J53" s="926"/>
      <c r="K53" s="926"/>
      <c r="L53" s="926"/>
      <c r="M53" s="926"/>
      <c r="N53" s="926"/>
      <c r="O53" s="926"/>
      <c r="P53" s="926"/>
      <c r="Q53" s="926"/>
      <c r="R53" s="926"/>
      <c r="S53" s="926"/>
      <c r="T53" s="926"/>
      <c r="U53" s="926"/>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row>
    <row r="56" spans="2:44" ht="13.5" customHeight="1" x14ac:dyDescent="0.2"/>
    <row r="58" spans="2:44" ht="13.5" customHeight="1" x14ac:dyDescent="0.2"/>
    <row r="60" spans="2:44" ht="13.5" customHeight="1" x14ac:dyDescent="0.2"/>
    <row r="64"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C33:C34"/>
    <mergeCell ref="C35:C36"/>
    <mergeCell ref="D7:D10"/>
    <mergeCell ref="B25:B40"/>
    <mergeCell ref="C23:C24"/>
    <mergeCell ref="C25:C26"/>
    <mergeCell ref="C27:C28"/>
    <mergeCell ref="C29:C30"/>
    <mergeCell ref="C31:C32"/>
    <mergeCell ref="C13:C14"/>
    <mergeCell ref="C15:C16"/>
    <mergeCell ref="B13:B24"/>
  </mergeCells>
  <phoneticPr fontId="2"/>
  <pageMargins left="0.70866141732283472" right="0.19685039370078741" top="0.62992125984251968" bottom="0.39370078740157483" header="0.35433070866141736" footer="0.19685039370078741"/>
  <pageSetup paperSize="9" scale="5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9322-CEE2-4D93-900F-2FF5F5E942C4}">
  <sheetPr codeName="Sheet53">
    <tabColor rgb="FF00B0F0"/>
    <pageSetUpPr fitToPage="1"/>
  </sheetPr>
  <dimension ref="B2:AJ59"/>
  <sheetViews>
    <sheetView view="pageBreakPreview" zoomScale="80" zoomScaleNormal="100" zoomScaleSheetLayoutView="80" workbookViewId="0"/>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29" width="7.6640625" style="1" customWidth="1"/>
    <col min="30" max="30" width="4.6640625" style="1" customWidth="1"/>
    <col min="31" max="31" width="9.88671875" style="1" bestFit="1" customWidth="1"/>
    <col min="32" max="33" width="7.88671875" style="1" bestFit="1" customWidth="1"/>
    <col min="34" max="36" width="6.44140625" style="1" customWidth="1"/>
    <col min="37" max="40" width="4.6640625" style="1" customWidth="1"/>
    <col min="41" max="16384" width="9" style="1"/>
  </cols>
  <sheetData>
    <row r="2" spans="2:36" ht="14.4" x14ac:dyDescent="0.2">
      <c r="B2" s="26" t="s">
        <v>425</v>
      </c>
    </row>
    <row r="3" spans="2:36" ht="14.4" x14ac:dyDescent="0.2">
      <c r="B3" s="26"/>
      <c r="Y3" s="42" t="s">
        <v>383</v>
      </c>
    </row>
    <row r="4" spans="2:36" ht="14.4" x14ac:dyDescent="0.2">
      <c r="B4" s="26"/>
      <c r="Y4" s="42" t="s">
        <v>384</v>
      </c>
    </row>
    <row r="5" spans="2:36" ht="8.25" customHeight="1" x14ac:dyDescent="0.2">
      <c r="B5" s="26"/>
      <c r="X5" s="48"/>
    </row>
    <row r="6" spans="2:36" ht="13.8" thickBot="1" x14ac:dyDescent="0.25">
      <c r="B6" s="1" t="s">
        <v>385</v>
      </c>
      <c r="AC6" s="2" t="s">
        <v>386</v>
      </c>
    </row>
    <row r="7" spans="2:36" ht="23.1" customHeight="1" thickBot="1" x14ac:dyDescent="0.25">
      <c r="B7" s="8"/>
      <c r="C7" s="4"/>
      <c r="D7" s="1940" t="s">
        <v>387</v>
      </c>
      <c r="E7" s="1856" t="s">
        <v>388</v>
      </c>
      <c r="F7" s="2206" t="s">
        <v>389</v>
      </c>
      <c r="G7" s="2207"/>
      <c r="H7" s="2207"/>
      <c r="I7" s="2207"/>
      <c r="J7" s="2207"/>
      <c r="K7" s="2207"/>
      <c r="L7" s="2207"/>
      <c r="M7" s="2207"/>
      <c r="N7" s="13"/>
      <c r="O7" s="13"/>
      <c r="P7" s="13"/>
      <c r="Q7" s="13"/>
      <c r="R7" s="13"/>
      <c r="S7" s="13"/>
      <c r="T7" s="13"/>
      <c r="U7" s="13"/>
      <c r="V7" s="13"/>
      <c r="W7" s="13"/>
      <c r="X7" s="13"/>
      <c r="Y7" s="13"/>
      <c r="Z7" s="13"/>
      <c r="AA7" s="13"/>
      <c r="AB7" s="13"/>
      <c r="AC7" s="240"/>
    </row>
    <row r="8" spans="2:36" ht="23.1" customHeight="1" x14ac:dyDescent="0.2">
      <c r="B8" s="18"/>
      <c r="C8" s="11"/>
      <c r="D8" s="1900"/>
      <c r="E8" s="1857"/>
      <c r="F8" s="2208"/>
      <c r="G8" s="2209"/>
      <c r="H8" s="2209"/>
      <c r="I8" s="2209"/>
      <c r="J8" s="2209"/>
      <c r="K8" s="2209"/>
      <c r="L8" s="2209"/>
      <c r="M8" s="2209"/>
      <c r="N8" s="2210" t="s">
        <v>390</v>
      </c>
      <c r="O8" s="2211"/>
      <c r="P8" s="2211"/>
      <c r="Q8" s="2211"/>
      <c r="R8" s="2211"/>
      <c r="S8" s="2211"/>
      <c r="T8" s="2211"/>
      <c r="U8" s="2211"/>
      <c r="V8" s="2210" t="s">
        <v>391</v>
      </c>
      <c r="W8" s="2211"/>
      <c r="X8" s="2211"/>
      <c r="Y8" s="2211"/>
      <c r="Z8" s="2211"/>
      <c r="AA8" s="2211"/>
      <c r="AB8" s="2211"/>
      <c r="AC8" s="2212"/>
    </row>
    <row r="9" spans="2:36" ht="23.1" customHeight="1" x14ac:dyDescent="0.2">
      <c r="B9" s="18"/>
      <c r="C9" s="11"/>
      <c r="D9" s="1900"/>
      <c r="E9" s="1857"/>
      <c r="F9" s="2213" t="s">
        <v>426</v>
      </c>
      <c r="G9" s="3"/>
      <c r="H9" s="3"/>
      <c r="I9" s="3"/>
      <c r="J9" s="3"/>
      <c r="K9" s="3"/>
      <c r="L9" s="3"/>
      <c r="M9" s="3"/>
      <c r="N9" s="2213" t="s">
        <v>426</v>
      </c>
      <c r="O9" s="3"/>
      <c r="P9" s="3"/>
      <c r="Q9" s="3"/>
      <c r="R9" s="3"/>
      <c r="S9" s="3"/>
      <c r="T9" s="3"/>
      <c r="U9" s="3"/>
      <c r="V9" s="2213" t="s">
        <v>426</v>
      </c>
      <c r="W9" s="3"/>
      <c r="X9" s="3"/>
      <c r="Y9" s="3"/>
      <c r="Z9" s="3"/>
      <c r="AA9" s="3"/>
      <c r="AB9" s="3"/>
      <c r="AC9" s="241"/>
    </row>
    <row r="10" spans="2:36" ht="42" customHeight="1" x14ac:dyDescent="0.2">
      <c r="B10" s="35"/>
      <c r="C10" s="36"/>
      <c r="D10" s="1901"/>
      <c r="E10" s="1960"/>
      <c r="F10" s="2214"/>
      <c r="G10" s="239" t="s">
        <v>427</v>
      </c>
      <c r="H10" s="239" t="s">
        <v>428</v>
      </c>
      <c r="I10" s="239" t="s">
        <v>429</v>
      </c>
      <c r="J10" s="239" t="s">
        <v>430</v>
      </c>
      <c r="K10" s="239" t="s">
        <v>431</v>
      </c>
      <c r="L10" s="239" t="s">
        <v>432</v>
      </c>
      <c r="M10" s="239" t="s">
        <v>433</v>
      </c>
      <c r="N10" s="2214"/>
      <c r="O10" s="239" t="s">
        <v>427</v>
      </c>
      <c r="P10" s="239" t="s">
        <v>428</v>
      </c>
      <c r="Q10" s="239" t="s">
        <v>429</v>
      </c>
      <c r="R10" s="239" t="s">
        <v>430</v>
      </c>
      <c r="S10" s="239" t="s">
        <v>431</v>
      </c>
      <c r="T10" s="239" t="s">
        <v>432</v>
      </c>
      <c r="U10" s="239" t="s">
        <v>433</v>
      </c>
      <c r="V10" s="2214"/>
      <c r="W10" s="239" t="s">
        <v>427</v>
      </c>
      <c r="X10" s="239" t="s">
        <v>428</v>
      </c>
      <c r="Y10" s="239" t="s">
        <v>429</v>
      </c>
      <c r="Z10" s="239" t="s">
        <v>430</v>
      </c>
      <c r="AA10" s="239" t="s">
        <v>431</v>
      </c>
      <c r="AB10" s="239" t="s">
        <v>432</v>
      </c>
      <c r="AC10" s="220" t="s">
        <v>433</v>
      </c>
      <c r="AH10" s="325"/>
    </row>
    <row r="11" spans="2:36" ht="27.9" customHeight="1" x14ac:dyDescent="0.2">
      <c r="B11" s="1953" t="s">
        <v>405</v>
      </c>
      <c r="C11" s="1978"/>
      <c r="D11" s="970">
        <f>SUM(D13:D24)</f>
        <v>370</v>
      </c>
      <c r="E11" s="501">
        <f>SUM(E13:E24)</f>
        <v>299</v>
      </c>
      <c r="F11" s="430">
        <f>SUM(G11:M11)</f>
        <v>539</v>
      </c>
      <c r="G11" s="57">
        <f>G13+G15+G17+G19+G21+G23</f>
        <v>72</v>
      </c>
      <c r="H11" s="57">
        <f t="shared" ref="H11:M11" si="0">H13+H15+H17+H19+H21+H23</f>
        <v>41</v>
      </c>
      <c r="I11" s="57">
        <f t="shared" si="0"/>
        <v>33</v>
      </c>
      <c r="J11" s="57">
        <f t="shared" si="0"/>
        <v>36</v>
      </c>
      <c r="K11" s="57">
        <f t="shared" si="0"/>
        <v>294</v>
      </c>
      <c r="L11" s="57">
        <f>L13+L15+L17+L19+L21+L23</f>
        <v>35</v>
      </c>
      <c r="M11" s="57">
        <f t="shared" si="0"/>
        <v>28</v>
      </c>
      <c r="N11" s="430">
        <f>SUM(O11:U11)</f>
        <v>507</v>
      </c>
      <c r="O11" s="57">
        <f>O13+O15+O17+O19+O21+O23</f>
        <v>68</v>
      </c>
      <c r="P11" s="57">
        <f>P13+P15+P17+P19+P21+P23</f>
        <v>39</v>
      </c>
      <c r="Q11" s="57">
        <f t="shared" ref="Q11:U11" si="1">Q13+Q15+Q17+Q19+Q21+Q23</f>
        <v>31</v>
      </c>
      <c r="R11" s="57">
        <f t="shared" si="1"/>
        <v>33</v>
      </c>
      <c r="S11" s="57">
        <f t="shared" si="1"/>
        <v>282</v>
      </c>
      <c r="T11" s="57">
        <f>T13+T15+T17+T19+T21+T23</f>
        <v>31</v>
      </c>
      <c r="U11" s="57">
        <f t="shared" si="1"/>
        <v>23</v>
      </c>
      <c r="V11" s="430">
        <f>SUM(W11:AC11)</f>
        <v>32</v>
      </c>
      <c r="W11" s="57">
        <f t="shared" ref="W11:AC11" si="2">W13+W15+W17+W19+W21+W23</f>
        <v>4</v>
      </c>
      <c r="X11" s="57">
        <f t="shared" si="2"/>
        <v>2</v>
      </c>
      <c r="Y11" s="57">
        <f t="shared" si="2"/>
        <v>2</v>
      </c>
      <c r="Z11" s="57">
        <f t="shared" si="2"/>
        <v>3</v>
      </c>
      <c r="AA11" s="57">
        <f t="shared" si="2"/>
        <v>12</v>
      </c>
      <c r="AB11" s="57">
        <f t="shared" si="2"/>
        <v>4</v>
      </c>
      <c r="AC11" s="306">
        <f t="shared" si="2"/>
        <v>5</v>
      </c>
      <c r="AH11" s="332"/>
      <c r="AI11" s="332"/>
      <c r="AJ11" s="332"/>
    </row>
    <row r="12" spans="2:36" ht="27.9" customHeight="1" thickBot="1" x14ac:dyDescent="0.25">
      <c r="B12" s="1957"/>
      <c r="C12" s="2023"/>
      <c r="D12" s="942"/>
      <c r="E12" s="288"/>
      <c r="F12" s="648"/>
      <c r="G12" s="649">
        <f>IFERROR(G11/$F11,"-")</f>
        <v>0.13358070500927643</v>
      </c>
      <c r="H12" s="649">
        <f t="shared" ref="H12:M12" si="3">IFERROR(H11/$F11,"-")</f>
        <v>7.6066790352504632E-2</v>
      </c>
      <c r="I12" s="649">
        <f t="shared" si="3"/>
        <v>6.1224489795918366E-2</v>
      </c>
      <c r="J12" s="649">
        <f t="shared" si="3"/>
        <v>6.6790352504638217E-2</v>
      </c>
      <c r="K12" s="649">
        <f t="shared" si="3"/>
        <v>0.54545454545454541</v>
      </c>
      <c r="L12" s="649">
        <f t="shared" si="3"/>
        <v>6.4935064935064929E-2</v>
      </c>
      <c r="M12" s="649">
        <f t="shared" si="3"/>
        <v>5.1948051948051951E-2</v>
      </c>
      <c r="N12" s="648"/>
      <c r="O12" s="649">
        <f>IFERROR(O11/$N11,"-")</f>
        <v>0.13412228796844181</v>
      </c>
      <c r="P12" s="649">
        <f t="shared" ref="P12:U12" si="4">IFERROR(P11/$N11,"-")</f>
        <v>7.6923076923076927E-2</v>
      </c>
      <c r="Q12" s="649">
        <f t="shared" si="4"/>
        <v>6.1143984220907298E-2</v>
      </c>
      <c r="R12" s="649">
        <f t="shared" si="4"/>
        <v>6.5088757396449703E-2</v>
      </c>
      <c r="S12" s="649">
        <f t="shared" si="4"/>
        <v>0.55621301775147924</v>
      </c>
      <c r="T12" s="649">
        <f t="shared" si="4"/>
        <v>6.1143984220907298E-2</v>
      </c>
      <c r="U12" s="649">
        <f t="shared" si="4"/>
        <v>4.5364891518737675E-2</v>
      </c>
      <c r="V12" s="648"/>
      <c r="W12" s="649">
        <f>IFERROR(W11/$V11,"-")</f>
        <v>0.125</v>
      </c>
      <c r="X12" s="649">
        <f t="shared" ref="X12:AC12" si="5">IFERROR(X11/$V11,"-")</f>
        <v>6.25E-2</v>
      </c>
      <c r="Y12" s="649">
        <f t="shared" si="5"/>
        <v>6.25E-2</v>
      </c>
      <c r="Z12" s="649">
        <f t="shared" si="5"/>
        <v>9.375E-2</v>
      </c>
      <c r="AA12" s="649">
        <f t="shared" si="5"/>
        <v>0.375</v>
      </c>
      <c r="AB12" s="649">
        <f t="shared" si="5"/>
        <v>0.125</v>
      </c>
      <c r="AC12" s="651">
        <f t="shared" si="5"/>
        <v>0.15625</v>
      </c>
      <c r="AE12" s="44"/>
      <c r="AF12" s="44"/>
      <c r="AG12" s="44"/>
      <c r="AH12" s="332"/>
      <c r="AI12" s="332"/>
      <c r="AJ12" s="332"/>
    </row>
    <row r="13" spans="2:36" ht="27.9" customHeight="1" thickTop="1" x14ac:dyDescent="0.2">
      <c r="B13" s="1852" t="s">
        <v>251</v>
      </c>
      <c r="C13" s="2003" t="s">
        <v>169</v>
      </c>
      <c r="D13" s="967">
        <f>表1!E14</f>
        <v>54</v>
      </c>
      <c r="E13" s="971">
        <f>表1!G14</f>
        <v>20</v>
      </c>
      <c r="F13" s="653">
        <f>SUM(G13:M13)</f>
        <v>15</v>
      </c>
      <c r="G13" s="55">
        <f t="shared" ref="G13:M13" si="6">O13+W13</f>
        <v>1</v>
      </c>
      <c r="H13" s="55">
        <f t="shared" si="6"/>
        <v>1</v>
      </c>
      <c r="I13" s="55">
        <f t="shared" si="6"/>
        <v>2</v>
      </c>
      <c r="J13" s="55">
        <f t="shared" si="6"/>
        <v>5</v>
      </c>
      <c r="K13" s="55">
        <f t="shared" si="6"/>
        <v>2</v>
      </c>
      <c r="L13" s="55">
        <f t="shared" si="6"/>
        <v>3</v>
      </c>
      <c r="M13" s="55">
        <f t="shared" si="6"/>
        <v>1</v>
      </c>
      <c r="N13" s="653">
        <f>SUM(O13:U13)</f>
        <v>15</v>
      </c>
      <c r="O13" s="55">
        <f>'表15-5'!O13+'表15-6'!O13</f>
        <v>1</v>
      </c>
      <c r="P13" s="55">
        <f>'表15-5'!P13+'表15-6'!P13</f>
        <v>1</v>
      </c>
      <c r="Q13" s="55">
        <f>'表15-5'!Q13+'表15-6'!Q13</f>
        <v>2</v>
      </c>
      <c r="R13" s="55">
        <f>'表15-5'!R13+'表15-6'!R13</f>
        <v>5</v>
      </c>
      <c r="S13" s="55">
        <f>'表15-5'!S13+'表15-6'!S13</f>
        <v>2</v>
      </c>
      <c r="T13" s="55">
        <f>'表15-5'!T13+'表15-6'!T13</f>
        <v>3</v>
      </c>
      <c r="U13" s="55">
        <f>'表15-5'!U13+'表15-6'!U13</f>
        <v>1</v>
      </c>
      <c r="V13" s="653">
        <f>SUM(W13:AC13)</f>
        <v>0</v>
      </c>
      <c r="W13" s="55">
        <f>'表15-5'!W13+'表15-6'!W13</f>
        <v>0</v>
      </c>
      <c r="X13" s="55">
        <f>'表15-5'!X13+'表15-6'!X13</f>
        <v>0</v>
      </c>
      <c r="Y13" s="55">
        <f>'表15-5'!Y13+'表15-6'!Y13</f>
        <v>0</v>
      </c>
      <c r="Z13" s="55">
        <f>'表15-5'!Z13+'表15-6'!Z13</f>
        <v>0</v>
      </c>
      <c r="AA13" s="55">
        <f>'表15-5'!AA13+'表15-6'!AA13</f>
        <v>0</v>
      </c>
      <c r="AB13" s="55">
        <f>'表15-5'!AB13+'表15-6'!AB13</f>
        <v>0</v>
      </c>
      <c r="AC13" s="305">
        <f>'表15-5'!AC13+'表15-6'!AC13</f>
        <v>0</v>
      </c>
      <c r="AH13" s="332"/>
      <c r="AI13" s="332"/>
      <c r="AJ13" s="332"/>
    </row>
    <row r="14" spans="2:36" ht="27.9" customHeight="1" x14ac:dyDescent="0.2">
      <c r="B14" s="1853"/>
      <c r="C14" s="1900"/>
      <c r="D14" s="943"/>
      <c r="E14" s="947"/>
      <c r="F14" s="309"/>
      <c r="G14" s="1079">
        <f>IFERROR(G13/$F13,"-")</f>
        <v>6.6666666666666666E-2</v>
      </c>
      <c r="H14" s="1079">
        <f t="shared" ref="H14:M14" si="7">IFERROR(H13/$F13,"-")</f>
        <v>6.6666666666666666E-2</v>
      </c>
      <c r="I14" s="1079">
        <f t="shared" si="7"/>
        <v>0.13333333333333333</v>
      </c>
      <c r="J14" s="1079">
        <f t="shared" si="7"/>
        <v>0.33333333333333331</v>
      </c>
      <c r="K14" s="1079">
        <f t="shared" si="7"/>
        <v>0.13333333333333333</v>
      </c>
      <c r="L14" s="1079">
        <f t="shared" si="7"/>
        <v>0.2</v>
      </c>
      <c r="M14" s="654">
        <f t="shared" si="7"/>
        <v>6.6666666666666666E-2</v>
      </c>
      <c r="N14" s="309"/>
      <c r="O14" s="1079">
        <f>IFERROR(O13/$N13,"-")</f>
        <v>6.6666666666666666E-2</v>
      </c>
      <c r="P14" s="1079">
        <f t="shared" ref="P14:U14" si="8">IFERROR(P13/$N13,"-")</f>
        <v>6.6666666666666666E-2</v>
      </c>
      <c r="Q14" s="1079">
        <f t="shared" si="8"/>
        <v>0.13333333333333333</v>
      </c>
      <c r="R14" s="1079">
        <f t="shared" si="8"/>
        <v>0.33333333333333331</v>
      </c>
      <c r="S14" s="1079">
        <f t="shared" si="8"/>
        <v>0.13333333333333333</v>
      </c>
      <c r="T14" s="1079">
        <f t="shared" si="8"/>
        <v>0.2</v>
      </c>
      <c r="U14" s="654">
        <f t="shared" si="8"/>
        <v>6.6666666666666666E-2</v>
      </c>
      <c r="V14" s="657"/>
      <c r="W14" s="1082" t="str">
        <f>IFERROR(W13/$V13,"-")</f>
        <v>-</v>
      </c>
      <c r="X14" s="1082" t="str">
        <f t="shared" ref="X14:AC14" si="9">IFERROR(X13/$V13,"-")</f>
        <v>-</v>
      </c>
      <c r="Y14" s="1082" t="str">
        <f t="shared" si="9"/>
        <v>-</v>
      </c>
      <c r="Z14" s="1082" t="str">
        <f t="shared" si="9"/>
        <v>-</v>
      </c>
      <c r="AA14" s="1082" t="str">
        <f t="shared" si="9"/>
        <v>-</v>
      </c>
      <c r="AB14" s="1082" t="str">
        <f t="shared" si="9"/>
        <v>-</v>
      </c>
      <c r="AC14" s="1083" t="str">
        <f t="shared" si="9"/>
        <v>-</v>
      </c>
      <c r="AE14" s="44"/>
      <c r="AF14" s="44"/>
      <c r="AG14" s="44"/>
      <c r="AH14" s="332"/>
      <c r="AI14" s="332"/>
      <c r="AJ14" s="332"/>
    </row>
    <row r="15" spans="2:36" ht="27.9" customHeight="1" x14ac:dyDescent="0.2">
      <c r="B15" s="1853"/>
      <c r="C15" s="1940" t="s">
        <v>170</v>
      </c>
      <c r="D15" s="968">
        <f>表1!E17</f>
        <v>69</v>
      </c>
      <c r="E15" s="972">
        <f>表1!G17</f>
        <v>55</v>
      </c>
      <c r="F15" s="430">
        <f>SUM(G15:M15)</f>
        <v>346</v>
      </c>
      <c r="G15" s="57">
        <f t="shared" ref="G15:M15" si="10">O15+W15</f>
        <v>35</v>
      </c>
      <c r="H15" s="57">
        <f t="shared" si="10"/>
        <v>18</v>
      </c>
      <c r="I15" s="57">
        <f t="shared" si="10"/>
        <v>11</v>
      </c>
      <c r="J15" s="57">
        <f t="shared" si="10"/>
        <v>15</v>
      </c>
      <c r="K15" s="57">
        <f t="shared" si="10"/>
        <v>250</v>
      </c>
      <c r="L15" s="57">
        <f t="shared" si="10"/>
        <v>12</v>
      </c>
      <c r="M15" s="57">
        <f t="shared" si="10"/>
        <v>5</v>
      </c>
      <c r="N15" s="430">
        <f>SUM(O15:U15)</f>
        <v>341</v>
      </c>
      <c r="O15" s="57">
        <f>'表15-5'!O15+'表15-6'!O15</f>
        <v>34</v>
      </c>
      <c r="P15" s="57">
        <f>'表15-5'!P15+'表15-6'!P15</f>
        <v>18</v>
      </c>
      <c r="Q15" s="57">
        <f>'表15-5'!Q15+'表15-6'!Q15</f>
        <v>9</v>
      </c>
      <c r="R15" s="57">
        <f>'表15-5'!R15+'表15-6'!R15</f>
        <v>15</v>
      </c>
      <c r="S15" s="57">
        <f>'表15-5'!S15+'表15-6'!S15</f>
        <v>250</v>
      </c>
      <c r="T15" s="57">
        <f>'表15-5'!T15+'表15-6'!T15</f>
        <v>12</v>
      </c>
      <c r="U15" s="57">
        <f>'表15-5'!U15+'表15-6'!U15</f>
        <v>3</v>
      </c>
      <c r="V15" s="658">
        <f>SUM(W15:AC15)</f>
        <v>5</v>
      </c>
      <c r="W15" s="57">
        <f>'表15-5'!W15+'表15-6'!W15</f>
        <v>1</v>
      </c>
      <c r="X15" s="57">
        <f>'表15-5'!X15+'表15-6'!X15</f>
        <v>0</v>
      </c>
      <c r="Y15" s="57">
        <f>'表15-5'!Y15+'表15-6'!Y15</f>
        <v>2</v>
      </c>
      <c r="Z15" s="57">
        <f>'表15-5'!Z15+'表15-6'!Z15</f>
        <v>0</v>
      </c>
      <c r="AA15" s="57">
        <f>'表15-5'!AA15+'表15-6'!AA15</f>
        <v>0</v>
      </c>
      <c r="AB15" s="57">
        <f>'表15-5'!AB15+'表15-6'!AB15</f>
        <v>0</v>
      </c>
      <c r="AC15" s="306">
        <f>'表15-5'!AC15+'表15-6'!AC15</f>
        <v>2</v>
      </c>
      <c r="AH15" s="332"/>
      <c r="AI15" s="332"/>
      <c r="AJ15" s="332"/>
    </row>
    <row r="16" spans="2:36" ht="27.9" customHeight="1" x14ac:dyDescent="0.2">
      <c r="B16" s="1853"/>
      <c r="C16" s="1900"/>
      <c r="D16" s="944"/>
      <c r="E16" s="947"/>
      <c r="F16" s="657"/>
      <c r="G16" s="682">
        <f>IFERROR(G15/$F15,"-")</f>
        <v>0.10115606936416185</v>
      </c>
      <c r="H16" s="682">
        <f t="shared" ref="H16:M16" si="11">IFERROR(H15/$F15,"-")</f>
        <v>5.2023121387283239E-2</v>
      </c>
      <c r="I16" s="682">
        <f t="shared" si="11"/>
        <v>3.1791907514450865E-2</v>
      </c>
      <c r="J16" s="682">
        <f t="shared" si="11"/>
        <v>4.3352601156069363E-2</v>
      </c>
      <c r="K16" s="682">
        <f t="shared" si="11"/>
        <v>0.7225433526011561</v>
      </c>
      <c r="L16" s="682">
        <f t="shared" si="11"/>
        <v>3.4682080924855488E-2</v>
      </c>
      <c r="M16" s="654">
        <f t="shared" si="11"/>
        <v>1.4450867052023121E-2</v>
      </c>
      <c r="N16" s="657"/>
      <c r="O16" s="678">
        <f>IFERROR(O15/$N15,"-")</f>
        <v>9.9706744868035185E-2</v>
      </c>
      <c r="P16" s="678">
        <f t="shared" ref="P16:U16" si="12">IFERROR(P15/$N15,"-")</f>
        <v>5.2785923753665691E-2</v>
      </c>
      <c r="Q16" s="678">
        <f t="shared" si="12"/>
        <v>2.6392961876832845E-2</v>
      </c>
      <c r="R16" s="678">
        <f t="shared" si="12"/>
        <v>4.398826979472141E-2</v>
      </c>
      <c r="S16" s="678">
        <f t="shared" si="12"/>
        <v>0.73313782991202348</v>
      </c>
      <c r="T16" s="678">
        <f t="shared" si="12"/>
        <v>3.519061583577713E-2</v>
      </c>
      <c r="U16" s="654">
        <f t="shared" si="12"/>
        <v>8.7976539589442824E-3</v>
      </c>
      <c r="V16" s="657"/>
      <c r="W16" s="682">
        <f>IFERROR(W15/$V15,"-")</f>
        <v>0.2</v>
      </c>
      <c r="X16" s="682">
        <f t="shared" ref="X16:AC16" si="13">IFERROR(X15/$V15,"-")</f>
        <v>0</v>
      </c>
      <c r="Y16" s="682">
        <f t="shared" si="13"/>
        <v>0.4</v>
      </c>
      <c r="Z16" s="682">
        <f t="shared" si="13"/>
        <v>0</v>
      </c>
      <c r="AA16" s="682">
        <f t="shared" si="13"/>
        <v>0</v>
      </c>
      <c r="AB16" s="682">
        <f t="shared" si="13"/>
        <v>0</v>
      </c>
      <c r="AC16" s="681">
        <f t="shared" si="13"/>
        <v>0.4</v>
      </c>
      <c r="AE16" s="44"/>
      <c r="AF16" s="44"/>
      <c r="AG16" s="44"/>
      <c r="AH16" s="332"/>
      <c r="AI16" s="332"/>
      <c r="AJ16" s="332"/>
    </row>
    <row r="17" spans="2:36" ht="27.9" customHeight="1" x14ac:dyDescent="0.2">
      <c r="B17" s="1853"/>
      <c r="C17" s="1940" t="s">
        <v>254</v>
      </c>
      <c r="D17" s="969">
        <f>表1!E20</f>
        <v>28</v>
      </c>
      <c r="E17" s="972">
        <f>表1!G20</f>
        <v>15</v>
      </c>
      <c r="F17" s="658">
        <f>SUM(G17:M17)</f>
        <v>30</v>
      </c>
      <c r="G17" s="58">
        <f t="shared" ref="G17:M17" si="14">O17+W17</f>
        <v>13</v>
      </c>
      <c r="H17" s="58">
        <f t="shared" si="14"/>
        <v>6</v>
      </c>
      <c r="I17" s="58">
        <f t="shared" si="14"/>
        <v>6</v>
      </c>
      <c r="J17" s="58">
        <f t="shared" si="14"/>
        <v>2</v>
      </c>
      <c r="K17" s="58">
        <f t="shared" si="14"/>
        <v>0</v>
      </c>
      <c r="L17" s="58">
        <f t="shared" si="14"/>
        <v>2</v>
      </c>
      <c r="M17" s="58">
        <f t="shared" si="14"/>
        <v>1</v>
      </c>
      <c r="N17" s="658">
        <f>SUM(O17:U17)</f>
        <v>30</v>
      </c>
      <c r="O17" s="57">
        <f>'表15-5'!O17+'表15-6'!O17</f>
        <v>13</v>
      </c>
      <c r="P17" s="57">
        <f>'表15-5'!P17+'表15-6'!P17</f>
        <v>6</v>
      </c>
      <c r="Q17" s="57">
        <f>'表15-5'!Q17+'表15-6'!Q17</f>
        <v>6</v>
      </c>
      <c r="R17" s="57">
        <f>'表15-5'!R17+'表15-6'!R17</f>
        <v>2</v>
      </c>
      <c r="S17" s="57">
        <f>'表15-5'!S17+'表15-6'!S17</f>
        <v>0</v>
      </c>
      <c r="T17" s="57">
        <f>'表15-5'!T17+'表15-6'!T17</f>
        <v>2</v>
      </c>
      <c r="U17" s="57">
        <f>'表15-5'!U17+'表15-6'!U17</f>
        <v>1</v>
      </c>
      <c r="V17" s="658">
        <f>SUM(W17:AC17)</f>
        <v>0</v>
      </c>
      <c r="W17" s="57">
        <f>'表15-5'!W17+'表15-6'!W17</f>
        <v>0</v>
      </c>
      <c r="X17" s="57">
        <f>'表15-5'!X17+'表15-6'!X17</f>
        <v>0</v>
      </c>
      <c r="Y17" s="57">
        <f>'表15-5'!Y17+'表15-6'!Y17</f>
        <v>0</v>
      </c>
      <c r="Z17" s="57">
        <f>'表15-5'!Z17+'表15-6'!Z17</f>
        <v>0</v>
      </c>
      <c r="AA17" s="57">
        <f>'表15-5'!AA17+'表15-6'!AA17</f>
        <v>0</v>
      </c>
      <c r="AB17" s="57">
        <f>'表15-5'!AB17+'表15-6'!AB17</f>
        <v>0</v>
      </c>
      <c r="AC17" s="306">
        <f>'表15-5'!AC17+'表15-6'!AC17</f>
        <v>0</v>
      </c>
      <c r="AH17" s="332"/>
      <c r="AI17" s="332"/>
      <c r="AJ17" s="332"/>
    </row>
    <row r="18" spans="2:36" ht="27.9" customHeight="1" x14ac:dyDescent="0.2">
      <c r="B18" s="1853"/>
      <c r="C18" s="1900"/>
      <c r="D18" s="943"/>
      <c r="E18" s="947"/>
      <c r="F18" s="309"/>
      <c r="G18" s="678">
        <f>IFERROR(G17/$F17,"-")</f>
        <v>0.43333333333333335</v>
      </c>
      <c r="H18" s="678">
        <f t="shared" ref="H18:M18" si="15">IFERROR(H17/$F17,"-")</f>
        <v>0.2</v>
      </c>
      <c r="I18" s="678">
        <f t="shared" si="15"/>
        <v>0.2</v>
      </c>
      <c r="J18" s="678">
        <f t="shared" si="15"/>
        <v>6.6666666666666666E-2</v>
      </c>
      <c r="K18" s="678">
        <f t="shared" si="15"/>
        <v>0</v>
      </c>
      <c r="L18" s="678">
        <f t="shared" si="15"/>
        <v>6.6666666666666666E-2</v>
      </c>
      <c r="M18" s="654">
        <f t="shared" si="15"/>
        <v>3.3333333333333333E-2</v>
      </c>
      <c r="N18" s="309"/>
      <c r="O18" s="678">
        <f>IFERROR(O17/$N17,"-")</f>
        <v>0.43333333333333335</v>
      </c>
      <c r="P18" s="678">
        <f t="shared" ref="P18:U18" si="16">IFERROR(P17/$N17,"-")</f>
        <v>0.2</v>
      </c>
      <c r="Q18" s="678">
        <f t="shared" si="16"/>
        <v>0.2</v>
      </c>
      <c r="R18" s="678">
        <f t="shared" si="16"/>
        <v>6.6666666666666666E-2</v>
      </c>
      <c r="S18" s="678">
        <f t="shared" si="16"/>
        <v>0</v>
      </c>
      <c r="T18" s="678">
        <f t="shared" si="16"/>
        <v>6.6666666666666666E-2</v>
      </c>
      <c r="U18" s="654">
        <f t="shared" si="16"/>
        <v>3.3333333333333333E-2</v>
      </c>
      <c r="V18" s="660"/>
      <c r="W18" s="654" t="str">
        <f>IFERROR(W17/$V17,"-")</f>
        <v>-</v>
      </c>
      <c r="X18" s="654" t="str">
        <f t="shared" ref="X18:AC18" si="17">IFERROR(X17/$V17,"-")</f>
        <v>-</v>
      </c>
      <c r="Y18" s="654" t="str">
        <f t="shared" si="17"/>
        <v>-</v>
      </c>
      <c r="Z18" s="654" t="str">
        <f t="shared" si="17"/>
        <v>-</v>
      </c>
      <c r="AA18" s="654" t="str">
        <f t="shared" si="17"/>
        <v>-</v>
      </c>
      <c r="AB18" s="654" t="str">
        <f t="shared" si="17"/>
        <v>-</v>
      </c>
      <c r="AC18" s="681" t="str">
        <f t="shared" si="17"/>
        <v>-</v>
      </c>
      <c r="AE18" s="44"/>
      <c r="AF18" s="44"/>
      <c r="AG18" s="44"/>
      <c r="AH18" s="332"/>
      <c r="AI18" s="332"/>
      <c r="AJ18" s="332"/>
    </row>
    <row r="19" spans="2:36" ht="27.9" customHeight="1" x14ac:dyDescent="0.2">
      <c r="B19" s="1853"/>
      <c r="C19" s="1940" t="s">
        <v>307</v>
      </c>
      <c r="D19" s="968">
        <f>表1!E23</f>
        <v>72</v>
      </c>
      <c r="E19" s="972">
        <f>表1!G23</f>
        <v>71</v>
      </c>
      <c r="F19" s="430">
        <f>SUM(G19:M19)</f>
        <v>33</v>
      </c>
      <c r="G19" s="57">
        <f t="shared" ref="G19:M19" si="18">O19+W19</f>
        <v>3</v>
      </c>
      <c r="H19" s="57">
        <f t="shared" si="18"/>
        <v>3</v>
      </c>
      <c r="I19" s="57">
        <f t="shared" si="18"/>
        <v>5</v>
      </c>
      <c r="J19" s="57">
        <f t="shared" si="18"/>
        <v>2</v>
      </c>
      <c r="K19" s="57">
        <f t="shared" si="18"/>
        <v>8</v>
      </c>
      <c r="L19" s="57">
        <f t="shared" si="18"/>
        <v>8</v>
      </c>
      <c r="M19" s="57">
        <f t="shared" si="18"/>
        <v>4</v>
      </c>
      <c r="N19" s="430">
        <f>SUM(O19:U19)</f>
        <v>30</v>
      </c>
      <c r="O19" s="57">
        <f>'表15-5'!O19+'表15-6'!O19</f>
        <v>3</v>
      </c>
      <c r="P19" s="57">
        <f>'表15-5'!P19+'表15-6'!P19</f>
        <v>3</v>
      </c>
      <c r="Q19" s="57">
        <f>'表15-5'!Q19+'表15-6'!Q19</f>
        <v>5</v>
      </c>
      <c r="R19" s="57">
        <f>'表15-5'!R19+'表15-6'!R19</f>
        <v>2</v>
      </c>
      <c r="S19" s="57">
        <f>'表15-5'!S19+'表15-6'!S19</f>
        <v>8</v>
      </c>
      <c r="T19" s="57">
        <f>'表15-5'!T19+'表15-6'!T19</f>
        <v>6</v>
      </c>
      <c r="U19" s="57">
        <f>'表15-5'!U19+'表15-6'!U19</f>
        <v>3</v>
      </c>
      <c r="V19" s="658">
        <f>SUM(W19:AC19)</f>
        <v>3</v>
      </c>
      <c r="W19" s="58">
        <f>'表15-5'!W19+'表15-6'!W19</f>
        <v>0</v>
      </c>
      <c r="X19" s="58">
        <f>'表15-5'!X19+'表15-6'!X19</f>
        <v>0</v>
      </c>
      <c r="Y19" s="58">
        <f>'表15-5'!Y19+'表15-6'!Y19</f>
        <v>0</v>
      </c>
      <c r="Z19" s="58">
        <f>'表15-5'!Z19+'表15-6'!Z19</f>
        <v>0</v>
      </c>
      <c r="AA19" s="58">
        <f>'表15-5'!AA19+'表15-6'!AA19</f>
        <v>0</v>
      </c>
      <c r="AB19" s="58">
        <f>'表15-5'!AB19+'表15-6'!AB19</f>
        <v>2</v>
      </c>
      <c r="AC19" s="308">
        <f>'表15-5'!AC19+'表15-6'!AC19</f>
        <v>1</v>
      </c>
      <c r="AH19" s="332"/>
      <c r="AI19" s="332"/>
      <c r="AJ19" s="332"/>
    </row>
    <row r="20" spans="2:36" ht="27.9" customHeight="1" x14ac:dyDescent="0.2">
      <c r="B20" s="1853"/>
      <c r="C20" s="1900"/>
      <c r="D20" s="944"/>
      <c r="E20" s="947"/>
      <c r="F20" s="657"/>
      <c r="G20" s="682">
        <f>IFERROR(G19/$F19,"-")</f>
        <v>9.0909090909090912E-2</v>
      </c>
      <c r="H20" s="682">
        <f t="shared" ref="H20:M20" si="19">IFERROR(H19/$F19,"-")</f>
        <v>9.0909090909090912E-2</v>
      </c>
      <c r="I20" s="682">
        <f t="shared" si="19"/>
        <v>0.15151515151515152</v>
      </c>
      <c r="J20" s="682">
        <f t="shared" si="19"/>
        <v>6.0606060606060608E-2</v>
      </c>
      <c r="K20" s="682">
        <f t="shared" si="19"/>
        <v>0.24242424242424243</v>
      </c>
      <c r="L20" s="682">
        <f t="shared" si="19"/>
        <v>0.24242424242424243</v>
      </c>
      <c r="M20" s="654">
        <f t="shared" si="19"/>
        <v>0.12121212121212122</v>
      </c>
      <c r="N20" s="657"/>
      <c r="O20" s="678">
        <f>IFERROR(O19/$N19,"-")</f>
        <v>0.1</v>
      </c>
      <c r="P20" s="678">
        <f t="shared" ref="P20:U20" si="20">IFERROR(P19/$N19,"-")</f>
        <v>0.1</v>
      </c>
      <c r="Q20" s="678">
        <f t="shared" si="20"/>
        <v>0.16666666666666666</v>
      </c>
      <c r="R20" s="678">
        <f t="shared" si="20"/>
        <v>6.6666666666666666E-2</v>
      </c>
      <c r="S20" s="678">
        <f t="shared" si="20"/>
        <v>0.26666666666666666</v>
      </c>
      <c r="T20" s="678">
        <f t="shared" si="20"/>
        <v>0.2</v>
      </c>
      <c r="U20" s="654">
        <f t="shared" si="20"/>
        <v>0.1</v>
      </c>
      <c r="V20" s="660"/>
      <c r="W20" s="668">
        <f>IFERROR(W19/$V19,"-")</f>
        <v>0</v>
      </c>
      <c r="X20" s="668">
        <f t="shared" ref="X20:AC20" si="21">IFERROR(X19/$V19,"-")</f>
        <v>0</v>
      </c>
      <c r="Y20" s="668">
        <f t="shared" si="21"/>
        <v>0</v>
      </c>
      <c r="Z20" s="668">
        <f t="shared" si="21"/>
        <v>0</v>
      </c>
      <c r="AA20" s="668">
        <f t="shared" si="21"/>
        <v>0</v>
      </c>
      <c r="AB20" s="668">
        <f t="shared" si="21"/>
        <v>0.66666666666666663</v>
      </c>
      <c r="AC20" s="681">
        <f t="shared" si="21"/>
        <v>0.33333333333333331</v>
      </c>
      <c r="AE20" s="44"/>
      <c r="AF20" s="44"/>
      <c r="AG20" s="44"/>
      <c r="AH20" s="332"/>
      <c r="AI20" s="332"/>
      <c r="AJ20" s="332"/>
    </row>
    <row r="21" spans="2:36" ht="27.9" customHeight="1" x14ac:dyDescent="0.2">
      <c r="B21" s="1853"/>
      <c r="C21" s="1940" t="s">
        <v>308</v>
      </c>
      <c r="D21" s="969">
        <f>表1!E26</f>
        <v>16</v>
      </c>
      <c r="E21" s="973">
        <f>表1!G26</f>
        <v>6</v>
      </c>
      <c r="F21" s="658">
        <f>SUM(G21:M21)</f>
        <v>41</v>
      </c>
      <c r="G21" s="58">
        <f t="shared" ref="G21:M21" si="22">O21+W21</f>
        <v>14</v>
      </c>
      <c r="H21" s="58">
        <f t="shared" si="22"/>
        <v>3</v>
      </c>
      <c r="I21" s="58">
        <f t="shared" si="22"/>
        <v>2</v>
      </c>
      <c r="J21" s="58">
        <f t="shared" si="22"/>
        <v>4</v>
      </c>
      <c r="K21" s="58">
        <f t="shared" si="22"/>
        <v>10</v>
      </c>
      <c r="L21" s="58">
        <f t="shared" si="22"/>
        <v>4</v>
      </c>
      <c r="M21" s="58">
        <f t="shared" si="22"/>
        <v>4</v>
      </c>
      <c r="N21" s="658">
        <f>SUM(O21:U21)</f>
        <v>37</v>
      </c>
      <c r="O21" s="57">
        <f>'表15-5'!O21+'表15-6'!O21</f>
        <v>13</v>
      </c>
      <c r="P21" s="57">
        <f>'表15-5'!P21+'表15-6'!P21</f>
        <v>3</v>
      </c>
      <c r="Q21" s="57">
        <f>'表15-5'!Q21+'表15-6'!Q21</f>
        <v>2</v>
      </c>
      <c r="R21" s="57">
        <f>'表15-5'!R21+'表15-6'!R21</f>
        <v>4</v>
      </c>
      <c r="S21" s="57">
        <f>'表15-5'!S21+'表15-6'!S21</f>
        <v>8</v>
      </c>
      <c r="T21" s="57">
        <f>'表15-5'!T21+'表15-6'!T21</f>
        <v>3</v>
      </c>
      <c r="U21" s="57">
        <f>'表15-5'!U21+'表15-6'!U21</f>
        <v>4</v>
      </c>
      <c r="V21" s="658">
        <f>SUM(W21:AC21)</f>
        <v>4</v>
      </c>
      <c r="W21" s="58">
        <f>'表15-5'!W21+'表15-6'!W21</f>
        <v>1</v>
      </c>
      <c r="X21" s="58">
        <f>'表15-5'!X21+'表15-6'!X21</f>
        <v>0</v>
      </c>
      <c r="Y21" s="58">
        <f>'表15-5'!Y21+'表15-6'!Y21</f>
        <v>0</v>
      </c>
      <c r="Z21" s="58">
        <f>'表15-5'!Z21+'表15-6'!Z21</f>
        <v>0</v>
      </c>
      <c r="AA21" s="58">
        <f>'表15-5'!AA21+'表15-6'!AA21</f>
        <v>2</v>
      </c>
      <c r="AB21" s="58">
        <f>'表15-5'!AB21+'表15-6'!AB21</f>
        <v>1</v>
      </c>
      <c r="AC21" s="308">
        <f>'表15-5'!AC21+'表15-6'!AC21</f>
        <v>0</v>
      </c>
      <c r="AH21" s="332"/>
      <c r="AI21" s="332"/>
      <c r="AJ21" s="332"/>
    </row>
    <row r="22" spans="2:36" ht="27.9" customHeight="1" x14ac:dyDescent="0.2">
      <c r="B22" s="1853"/>
      <c r="C22" s="1900"/>
      <c r="D22" s="943"/>
      <c r="E22" s="946"/>
      <c r="F22" s="309"/>
      <c r="G22" s="678">
        <f>IFERROR(G21/$F21,"-")</f>
        <v>0.34146341463414637</v>
      </c>
      <c r="H22" s="678">
        <f t="shared" ref="H22:M22" si="23">IFERROR(H21/$F21,"-")</f>
        <v>7.3170731707317069E-2</v>
      </c>
      <c r="I22" s="678">
        <f t="shared" si="23"/>
        <v>4.878048780487805E-2</v>
      </c>
      <c r="J22" s="678">
        <f t="shared" si="23"/>
        <v>9.7560975609756101E-2</v>
      </c>
      <c r="K22" s="678">
        <f t="shared" si="23"/>
        <v>0.24390243902439024</v>
      </c>
      <c r="L22" s="678">
        <f t="shared" si="23"/>
        <v>9.7560975609756101E-2</v>
      </c>
      <c r="M22" s="654">
        <f t="shared" si="23"/>
        <v>9.7560975609756101E-2</v>
      </c>
      <c r="N22" s="309"/>
      <c r="O22" s="678">
        <f>IFERROR(O21/$N21,"-")</f>
        <v>0.35135135135135137</v>
      </c>
      <c r="P22" s="678">
        <f t="shared" ref="P22:U22" si="24">IFERROR(P21/$N21,"-")</f>
        <v>8.1081081081081086E-2</v>
      </c>
      <c r="Q22" s="678">
        <f t="shared" si="24"/>
        <v>5.4054054054054057E-2</v>
      </c>
      <c r="R22" s="678">
        <f t="shared" si="24"/>
        <v>0.10810810810810811</v>
      </c>
      <c r="S22" s="678">
        <f t="shared" si="24"/>
        <v>0.21621621621621623</v>
      </c>
      <c r="T22" s="678">
        <f t="shared" si="24"/>
        <v>8.1081081081081086E-2</v>
      </c>
      <c r="U22" s="654">
        <f t="shared" si="24"/>
        <v>0.10810810810810811</v>
      </c>
      <c r="V22" s="660"/>
      <c r="W22" s="949">
        <f>IFERROR(W21/$V21,"-")</f>
        <v>0.25</v>
      </c>
      <c r="X22" s="949">
        <f t="shared" ref="X22:AC22" si="25">IFERROR(X21/$V21,"-")</f>
        <v>0</v>
      </c>
      <c r="Y22" s="949">
        <f t="shared" si="25"/>
        <v>0</v>
      </c>
      <c r="Z22" s="949">
        <f t="shared" si="25"/>
        <v>0</v>
      </c>
      <c r="AA22" s="949">
        <f t="shared" si="25"/>
        <v>0.5</v>
      </c>
      <c r="AB22" s="949">
        <f t="shared" si="25"/>
        <v>0.25</v>
      </c>
      <c r="AC22" s="1004">
        <f t="shared" si="25"/>
        <v>0</v>
      </c>
      <c r="AE22" s="44"/>
      <c r="AF22" s="44"/>
      <c r="AG22" s="44"/>
      <c r="AH22" s="332"/>
      <c r="AI22" s="332"/>
      <c r="AJ22" s="332"/>
    </row>
    <row r="23" spans="2:36" ht="27.9" customHeight="1" x14ac:dyDescent="0.2">
      <c r="B23" s="1853"/>
      <c r="C23" s="1940" t="s">
        <v>174</v>
      </c>
      <c r="D23" s="969">
        <f>表1!E29</f>
        <v>131</v>
      </c>
      <c r="E23" s="972">
        <f>表1!G29</f>
        <v>132</v>
      </c>
      <c r="F23" s="430">
        <f>SUM(G23:M23)</f>
        <v>74</v>
      </c>
      <c r="G23" s="57">
        <f t="shared" ref="G23:M23" si="26">O23+W23</f>
        <v>6</v>
      </c>
      <c r="H23" s="57">
        <f t="shared" si="26"/>
        <v>10</v>
      </c>
      <c r="I23" s="57">
        <f t="shared" si="26"/>
        <v>7</v>
      </c>
      <c r="J23" s="57">
        <f t="shared" si="26"/>
        <v>8</v>
      </c>
      <c r="K23" s="57">
        <f t="shared" si="26"/>
        <v>24</v>
      </c>
      <c r="L23" s="57">
        <f t="shared" si="26"/>
        <v>6</v>
      </c>
      <c r="M23" s="57">
        <f t="shared" si="26"/>
        <v>13</v>
      </c>
      <c r="N23" s="430">
        <f>SUM(O23:U23)</f>
        <v>54</v>
      </c>
      <c r="O23" s="57">
        <f>'表15-5'!O23+'表15-6'!O23</f>
        <v>4</v>
      </c>
      <c r="P23" s="57">
        <f>'表15-5'!P23+'表15-6'!P23</f>
        <v>8</v>
      </c>
      <c r="Q23" s="57">
        <f>'表15-5'!Q23+'表15-6'!Q23</f>
        <v>7</v>
      </c>
      <c r="R23" s="57">
        <f>'表15-5'!R23+'表15-6'!R23</f>
        <v>5</v>
      </c>
      <c r="S23" s="57">
        <f>'表15-5'!S23+'表15-6'!S23</f>
        <v>14</v>
      </c>
      <c r="T23" s="57">
        <f>'表15-5'!T23+'表15-6'!T23</f>
        <v>5</v>
      </c>
      <c r="U23" s="57">
        <f>'表15-5'!U23+'表15-6'!U23</f>
        <v>11</v>
      </c>
      <c r="V23" s="658">
        <f>SUM(W23:AC23)</f>
        <v>20</v>
      </c>
      <c r="W23" s="58">
        <f>'表15-5'!W23+'表15-6'!W23</f>
        <v>2</v>
      </c>
      <c r="X23" s="58">
        <f>'表15-5'!X23+'表15-6'!X23</f>
        <v>2</v>
      </c>
      <c r="Y23" s="58">
        <f>'表15-5'!Y23+'表15-6'!Y23</f>
        <v>0</v>
      </c>
      <c r="Z23" s="58">
        <f>'表15-5'!Z23+'表15-6'!Z23</f>
        <v>3</v>
      </c>
      <c r="AA23" s="58">
        <f>'表15-5'!AA23+'表15-6'!AA23</f>
        <v>10</v>
      </c>
      <c r="AB23" s="58">
        <f>'表15-5'!AB23+'表15-6'!AB23</f>
        <v>1</v>
      </c>
      <c r="AC23" s="308">
        <f>'表15-5'!AC23+'表15-6'!AC23</f>
        <v>2</v>
      </c>
      <c r="AH23" s="332"/>
      <c r="AI23" s="332"/>
      <c r="AJ23" s="332"/>
    </row>
    <row r="24" spans="2:36" ht="27.9" customHeight="1" thickBot="1" x14ac:dyDescent="0.25">
      <c r="B24" s="1854"/>
      <c r="C24" s="2009"/>
      <c r="D24" s="943"/>
      <c r="E24" s="948"/>
      <c r="F24" s="648"/>
      <c r="G24" s="649">
        <f>IFERROR(G23/$F23,"-")</f>
        <v>8.1081081081081086E-2</v>
      </c>
      <c r="H24" s="649">
        <f t="shared" ref="H24:M24" si="27">IFERROR(H23/$F23,"-")</f>
        <v>0.13513513513513514</v>
      </c>
      <c r="I24" s="649">
        <f t="shared" si="27"/>
        <v>9.45945945945946E-2</v>
      </c>
      <c r="J24" s="649">
        <f t="shared" si="27"/>
        <v>0.10810810810810811</v>
      </c>
      <c r="K24" s="649">
        <f t="shared" si="27"/>
        <v>0.32432432432432434</v>
      </c>
      <c r="L24" s="649">
        <f t="shared" si="27"/>
        <v>8.1081081081081086E-2</v>
      </c>
      <c r="M24" s="649">
        <f t="shared" si="27"/>
        <v>0.17567567567567569</v>
      </c>
      <c r="N24" s="648"/>
      <c r="O24" s="649">
        <f>IFERROR(O23/$N23,"-")</f>
        <v>7.407407407407407E-2</v>
      </c>
      <c r="P24" s="649">
        <f t="shared" ref="P24:U24" si="28">IFERROR(P23/$N23,"-")</f>
        <v>0.14814814814814814</v>
      </c>
      <c r="Q24" s="649">
        <f t="shared" si="28"/>
        <v>0.12962962962962962</v>
      </c>
      <c r="R24" s="649">
        <f t="shared" si="28"/>
        <v>9.2592592592592587E-2</v>
      </c>
      <c r="S24" s="649">
        <f t="shared" si="28"/>
        <v>0.25925925925925924</v>
      </c>
      <c r="T24" s="649">
        <f t="shared" si="28"/>
        <v>9.2592592592592587E-2</v>
      </c>
      <c r="U24" s="649">
        <f t="shared" si="28"/>
        <v>0.20370370370370369</v>
      </c>
      <c r="V24" s="648"/>
      <c r="W24" s="649">
        <f>IFERROR(W23/$V23,"-")</f>
        <v>0.1</v>
      </c>
      <c r="X24" s="649">
        <f t="shared" ref="X24:AC24" si="29">IFERROR(X23/$V23,"-")</f>
        <v>0.1</v>
      </c>
      <c r="Y24" s="649">
        <f t="shared" si="29"/>
        <v>0</v>
      </c>
      <c r="Z24" s="649">
        <f t="shared" si="29"/>
        <v>0.15</v>
      </c>
      <c r="AA24" s="649">
        <f t="shared" si="29"/>
        <v>0.5</v>
      </c>
      <c r="AB24" s="649">
        <f t="shared" si="29"/>
        <v>0.05</v>
      </c>
      <c r="AC24" s="651">
        <f t="shared" si="29"/>
        <v>0.1</v>
      </c>
      <c r="AE24" s="44"/>
      <c r="AF24" s="44"/>
      <c r="AG24" s="44"/>
      <c r="AH24" s="332"/>
      <c r="AI24" s="332"/>
      <c r="AJ24" s="332"/>
    </row>
    <row r="25" spans="2:36" ht="27.9" customHeight="1" thickTop="1" x14ac:dyDescent="0.2">
      <c r="B25" s="1852" t="s">
        <v>283</v>
      </c>
      <c r="C25" s="1900" t="s">
        <v>259</v>
      </c>
      <c r="D25" s="967">
        <f>表1!E32</f>
        <v>64</v>
      </c>
      <c r="E25" s="974">
        <f>表1!G32</f>
        <v>43</v>
      </c>
      <c r="F25" s="658">
        <f>SUM(G25:M25)</f>
        <v>5</v>
      </c>
      <c r="G25" s="58">
        <f t="shared" ref="G25:M25" si="30">O25+W25</f>
        <v>1</v>
      </c>
      <c r="H25" s="58">
        <f t="shared" si="30"/>
        <v>1</v>
      </c>
      <c r="I25" s="58">
        <f t="shared" si="30"/>
        <v>0</v>
      </c>
      <c r="J25" s="58">
        <f t="shared" si="30"/>
        <v>0</v>
      </c>
      <c r="K25" s="58">
        <f t="shared" si="30"/>
        <v>1</v>
      </c>
      <c r="L25" s="58">
        <f t="shared" si="30"/>
        <v>0</v>
      </c>
      <c r="M25" s="58">
        <f t="shared" si="30"/>
        <v>2</v>
      </c>
      <c r="N25" s="658">
        <f>SUM(O25:U25)</f>
        <v>4</v>
      </c>
      <c r="O25" s="58">
        <f>'表15-5'!O25+'表15-6'!O25</f>
        <v>1</v>
      </c>
      <c r="P25" s="58">
        <f>'表15-5'!P25+'表15-6'!P25</f>
        <v>1</v>
      </c>
      <c r="Q25" s="58">
        <f>'表15-5'!Q25+'表15-6'!Q25</f>
        <v>0</v>
      </c>
      <c r="R25" s="58">
        <f>'表15-5'!R25+'表15-6'!R25</f>
        <v>0</v>
      </c>
      <c r="S25" s="58">
        <f>'表15-5'!S25+'表15-6'!S25</f>
        <v>1</v>
      </c>
      <c r="T25" s="58">
        <f>'表15-5'!T25+'表15-6'!T25</f>
        <v>0</v>
      </c>
      <c r="U25" s="58">
        <f>'表15-5'!U25+'表15-6'!U25</f>
        <v>1</v>
      </c>
      <c r="V25" s="658">
        <f>SUM(W25:AC25)</f>
        <v>1</v>
      </c>
      <c r="W25" s="58">
        <f>'表15-5'!W25+'表15-6'!W25</f>
        <v>0</v>
      </c>
      <c r="X25" s="58">
        <f>'表15-5'!X25+'表15-6'!X25</f>
        <v>0</v>
      </c>
      <c r="Y25" s="58">
        <f>'表15-5'!Y25+'表15-6'!Y25</f>
        <v>0</v>
      </c>
      <c r="Z25" s="58">
        <f>'表15-5'!Z25+'表15-6'!Z25</f>
        <v>0</v>
      </c>
      <c r="AA25" s="58">
        <f>'表15-5'!AA25+'表15-6'!AA25</f>
        <v>0</v>
      </c>
      <c r="AB25" s="58">
        <f>'表15-5'!AB25+'表15-6'!AB25</f>
        <v>0</v>
      </c>
      <c r="AC25" s="308">
        <f>'表15-5'!AC25+'表15-6'!AC25</f>
        <v>1</v>
      </c>
      <c r="AH25" s="332"/>
      <c r="AI25" s="332"/>
      <c r="AJ25" s="332"/>
    </row>
    <row r="26" spans="2:36" ht="27.9" customHeight="1" x14ac:dyDescent="0.2">
      <c r="B26" s="1853"/>
      <c r="C26" s="1900"/>
      <c r="D26" s="943"/>
      <c r="E26" s="946"/>
      <c r="F26" s="309"/>
      <c r="G26" s="678">
        <f>IFERROR(G25/$F25,"-")</f>
        <v>0.2</v>
      </c>
      <c r="H26" s="678">
        <f t="shared" ref="H26:M26" si="31">IFERROR(H25/$F25,"-")</f>
        <v>0.2</v>
      </c>
      <c r="I26" s="678">
        <f t="shared" si="31"/>
        <v>0</v>
      </c>
      <c r="J26" s="678">
        <f t="shared" si="31"/>
        <v>0</v>
      </c>
      <c r="K26" s="678">
        <f t="shared" si="31"/>
        <v>0.2</v>
      </c>
      <c r="L26" s="678">
        <f t="shared" si="31"/>
        <v>0</v>
      </c>
      <c r="M26" s="678">
        <f t="shared" si="31"/>
        <v>0.4</v>
      </c>
      <c r="N26" s="309"/>
      <c r="O26" s="654">
        <f>IFERROR(O25/$N25,"-")</f>
        <v>0.25</v>
      </c>
      <c r="P26" s="654">
        <f t="shared" ref="P26:U26" si="32">IFERROR(P25/$N25,"-")</f>
        <v>0.25</v>
      </c>
      <c r="Q26" s="654">
        <f t="shared" si="32"/>
        <v>0</v>
      </c>
      <c r="R26" s="654">
        <f t="shared" si="32"/>
        <v>0</v>
      </c>
      <c r="S26" s="654">
        <f t="shared" si="32"/>
        <v>0.25</v>
      </c>
      <c r="T26" s="654">
        <f t="shared" si="32"/>
        <v>0</v>
      </c>
      <c r="U26" s="654">
        <f t="shared" si="32"/>
        <v>0.25</v>
      </c>
      <c r="V26" s="309"/>
      <c r="W26" s="654">
        <f>IFERROR(W25/$V25,"-")</f>
        <v>0</v>
      </c>
      <c r="X26" s="654">
        <f t="shared" ref="X26:AC26" si="33">IFERROR(X25/$V25,"-")</f>
        <v>0</v>
      </c>
      <c r="Y26" s="654">
        <f t="shared" si="33"/>
        <v>0</v>
      </c>
      <c r="Z26" s="654">
        <f t="shared" si="33"/>
        <v>0</v>
      </c>
      <c r="AA26" s="654">
        <f t="shared" si="33"/>
        <v>0</v>
      </c>
      <c r="AB26" s="654">
        <f t="shared" si="33"/>
        <v>0</v>
      </c>
      <c r="AC26" s="681">
        <f t="shared" si="33"/>
        <v>1</v>
      </c>
      <c r="AE26" s="44"/>
      <c r="AF26" s="44"/>
      <c r="AG26" s="44"/>
      <c r="AH26" s="332"/>
      <c r="AI26" s="332"/>
      <c r="AJ26" s="332"/>
    </row>
    <row r="27" spans="2:36" ht="27.9" customHeight="1" x14ac:dyDescent="0.2">
      <c r="B27" s="1853"/>
      <c r="C27" s="1940" t="s">
        <v>260</v>
      </c>
      <c r="D27" s="969">
        <f>表1!E35</f>
        <v>155</v>
      </c>
      <c r="E27" s="972">
        <f>表1!G35</f>
        <v>129</v>
      </c>
      <c r="F27" s="430">
        <f>SUM(G27:M27)</f>
        <v>54</v>
      </c>
      <c r="G27" s="57">
        <f t="shared" ref="G27:M27" si="34">O27+W27</f>
        <v>3</v>
      </c>
      <c r="H27" s="57">
        <f t="shared" si="34"/>
        <v>4</v>
      </c>
      <c r="I27" s="57">
        <f t="shared" si="34"/>
        <v>6</v>
      </c>
      <c r="J27" s="57">
        <f t="shared" si="34"/>
        <v>3</v>
      </c>
      <c r="K27" s="57">
        <f t="shared" si="34"/>
        <v>12</v>
      </c>
      <c r="L27" s="57">
        <f t="shared" si="34"/>
        <v>17</v>
      </c>
      <c r="M27" s="57">
        <f t="shared" si="34"/>
        <v>9</v>
      </c>
      <c r="N27" s="430">
        <f>SUM(O27:U27)</f>
        <v>51</v>
      </c>
      <c r="O27" s="57">
        <f>'表15-5'!O27+'表15-6'!O27</f>
        <v>3</v>
      </c>
      <c r="P27" s="57">
        <f>'表15-5'!P27+'表15-6'!P27</f>
        <v>4</v>
      </c>
      <c r="Q27" s="57">
        <f>'表15-5'!Q27+'表15-6'!Q27</f>
        <v>6</v>
      </c>
      <c r="R27" s="57">
        <f>'表15-5'!R27+'表15-6'!R27</f>
        <v>3</v>
      </c>
      <c r="S27" s="57">
        <f>'表15-5'!S27+'表15-6'!S27</f>
        <v>12</v>
      </c>
      <c r="T27" s="57">
        <f>'表15-5'!T27+'表15-6'!T27</f>
        <v>16</v>
      </c>
      <c r="U27" s="57">
        <f>'表15-5'!U27+'表15-6'!U27</f>
        <v>7</v>
      </c>
      <c r="V27" s="430">
        <f>SUM(W27:AC27)</f>
        <v>3</v>
      </c>
      <c r="W27" s="57">
        <f>'表15-5'!W27+'表15-6'!W27</f>
        <v>0</v>
      </c>
      <c r="X27" s="57">
        <f>'表15-5'!X27+'表15-6'!X27</f>
        <v>0</v>
      </c>
      <c r="Y27" s="57">
        <f>'表15-5'!Y27+'表15-6'!Y27</f>
        <v>0</v>
      </c>
      <c r="Z27" s="57">
        <f>'表15-5'!Z27+'表15-6'!Z27</f>
        <v>0</v>
      </c>
      <c r="AA27" s="57">
        <f>'表15-5'!AA27+'表15-6'!AA27</f>
        <v>0</v>
      </c>
      <c r="AB27" s="57">
        <f>'表15-5'!AB27+'表15-6'!AB27</f>
        <v>1</v>
      </c>
      <c r="AC27" s="306">
        <f>'表15-5'!AC27+'表15-6'!AC27</f>
        <v>2</v>
      </c>
      <c r="AH27" s="332"/>
      <c r="AI27" s="332"/>
      <c r="AJ27" s="332"/>
    </row>
    <row r="28" spans="2:36" ht="27.9" customHeight="1" x14ac:dyDescent="0.2">
      <c r="B28" s="1853"/>
      <c r="C28" s="1900"/>
      <c r="D28" s="943"/>
      <c r="E28" s="947"/>
      <c r="F28" s="657"/>
      <c r="G28" s="678">
        <f>IFERROR(G27/$F27,"-")</f>
        <v>5.5555555555555552E-2</v>
      </c>
      <c r="H28" s="678">
        <f t="shared" ref="H28:M28" si="35">IFERROR(H27/$F27,"-")</f>
        <v>7.407407407407407E-2</v>
      </c>
      <c r="I28" s="678">
        <f t="shared" si="35"/>
        <v>0.1111111111111111</v>
      </c>
      <c r="J28" s="678">
        <f t="shared" si="35"/>
        <v>5.5555555555555552E-2</v>
      </c>
      <c r="K28" s="678">
        <f t="shared" si="35"/>
        <v>0.22222222222222221</v>
      </c>
      <c r="L28" s="678">
        <f t="shared" si="35"/>
        <v>0.31481481481481483</v>
      </c>
      <c r="M28" s="654">
        <f t="shared" si="35"/>
        <v>0.16666666666666666</v>
      </c>
      <c r="N28" s="657"/>
      <c r="O28" s="678">
        <f>IFERROR(O27/$N27,"-")</f>
        <v>5.8823529411764705E-2</v>
      </c>
      <c r="P28" s="678">
        <f t="shared" ref="P28:U28" si="36">IFERROR(P27/$N27,"-")</f>
        <v>7.8431372549019607E-2</v>
      </c>
      <c r="Q28" s="678">
        <f t="shared" si="36"/>
        <v>0.11764705882352941</v>
      </c>
      <c r="R28" s="678">
        <f t="shared" si="36"/>
        <v>5.8823529411764705E-2</v>
      </c>
      <c r="S28" s="678">
        <f t="shared" si="36"/>
        <v>0.23529411764705882</v>
      </c>
      <c r="T28" s="678">
        <f t="shared" si="36"/>
        <v>0.31372549019607843</v>
      </c>
      <c r="U28" s="654">
        <f t="shared" si="36"/>
        <v>0.13725490196078433</v>
      </c>
      <c r="V28" s="657"/>
      <c r="W28" s="682">
        <f>IFERROR(W27/$V27,"-")</f>
        <v>0</v>
      </c>
      <c r="X28" s="682">
        <f t="shared" ref="X28:AC28" si="37">IFERROR(X27/$V27,"-")</f>
        <v>0</v>
      </c>
      <c r="Y28" s="682">
        <f t="shared" si="37"/>
        <v>0</v>
      </c>
      <c r="Z28" s="682">
        <f t="shared" si="37"/>
        <v>0</v>
      </c>
      <c r="AA28" s="682">
        <f t="shared" si="37"/>
        <v>0</v>
      </c>
      <c r="AB28" s="682">
        <f t="shared" si="37"/>
        <v>0.33333333333333331</v>
      </c>
      <c r="AC28" s="681">
        <f t="shared" si="37"/>
        <v>0.66666666666666663</v>
      </c>
      <c r="AE28" s="44"/>
      <c r="AF28" s="44"/>
      <c r="AG28" s="44"/>
      <c r="AH28" s="332"/>
      <c r="AI28" s="332"/>
      <c r="AJ28" s="332"/>
    </row>
    <row r="29" spans="2:36" ht="27.9" customHeight="1" x14ac:dyDescent="0.2">
      <c r="B29" s="1853"/>
      <c r="C29" s="1940" t="s">
        <v>261</v>
      </c>
      <c r="D29" s="969">
        <f>表1!E38</f>
        <v>46</v>
      </c>
      <c r="E29" s="973">
        <f>表1!G38</f>
        <v>38</v>
      </c>
      <c r="F29" s="430">
        <f>SUM(G29:M29)</f>
        <v>14</v>
      </c>
      <c r="G29" s="57">
        <f t="shared" ref="G29:M29" si="38">O29+W29</f>
        <v>0</v>
      </c>
      <c r="H29" s="57">
        <f t="shared" si="38"/>
        <v>0</v>
      </c>
      <c r="I29" s="57">
        <f t="shared" si="38"/>
        <v>1</v>
      </c>
      <c r="J29" s="57">
        <f t="shared" si="38"/>
        <v>0</v>
      </c>
      <c r="K29" s="57">
        <f t="shared" si="38"/>
        <v>2</v>
      </c>
      <c r="L29" s="57">
        <f t="shared" si="38"/>
        <v>4</v>
      </c>
      <c r="M29" s="57">
        <f t="shared" si="38"/>
        <v>7</v>
      </c>
      <c r="N29" s="430">
        <f>SUM(O29:U29)</f>
        <v>11</v>
      </c>
      <c r="O29" s="57">
        <f>'表15-5'!O29+'表15-6'!O29</f>
        <v>0</v>
      </c>
      <c r="P29" s="57">
        <f>'表15-5'!P29+'表15-6'!P29</f>
        <v>0</v>
      </c>
      <c r="Q29" s="57">
        <f>'表15-5'!Q29+'表15-6'!Q29</f>
        <v>1</v>
      </c>
      <c r="R29" s="57">
        <f>'表15-5'!R29+'表15-6'!R29</f>
        <v>0</v>
      </c>
      <c r="S29" s="57">
        <f>'表15-5'!S29+'表15-6'!S29</f>
        <v>2</v>
      </c>
      <c r="T29" s="57">
        <f>'表15-5'!T29+'表15-6'!T29</f>
        <v>3</v>
      </c>
      <c r="U29" s="57">
        <f>'表15-5'!U29+'表15-6'!U29</f>
        <v>5</v>
      </c>
      <c r="V29" s="430">
        <f>SUM(W29:AC29)</f>
        <v>3</v>
      </c>
      <c r="W29" s="57">
        <f>'表15-5'!W29+'表15-6'!W29</f>
        <v>0</v>
      </c>
      <c r="X29" s="57">
        <f>'表15-5'!X29+'表15-6'!X29</f>
        <v>0</v>
      </c>
      <c r="Y29" s="57">
        <f>'表15-5'!Y29+'表15-6'!Y29</f>
        <v>0</v>
      </c>
      <c r="Z29" s="57">
        <f>'表15-5'!Z29+'表15-6'!Z29</f>
        <v>0</v>
      </c>
      <c r="AA29" s="57">
        <f>'表15-5'!AA29+'表15-6'!AA29</f>
        <v>0</v>
      </c>
      <c r="AB29" s="57">
        <f>'表15-5'!AB29+'表15-6'!AB29</f>
        <v>1</v>
      </c>
      <c r="AC29" s="306">
        <f>'表15-5'!AC29+'表15-6'!AC29</f>
        <v>2</v>
      </c>
      <c r="AH29" s="332"/>
      <c r="AI29" s="332"/>
      <c r="AJ29" s="332"/>
    </row>
    <row r="30" spans="2:36" ht="27.9" customHeight="1" x14ac:dyDescent="0.2">
      <c r="B30" s="1853"/>
      <c r="C30" s="1900"/>
      <c r="D30" s="943"/>
      <c r="E30" s="946"/>
      <c r="F30" s="657"/>
      <c r="G30" s="682">
        <f>IFERROR(G29/$F29,"-")</f>
        <v>0</v>
      </c>
      <c r="H30" s="682">
        <f t="shared" ref="H30:M30" si="39">IFERROR(H29/$F29,"-")</f>
        <v>0</v>
      </c>
      <c r="I30" s="682">
        <f t="shared" si="39"/>
        <v>7.1428571428571425E-2</v>
      </c>
      <c r="J30" s="682">
        <f t="shared" si="39"/>
        <v>0</v>
      </c>
      <c r="K30" s="682">
        <f t="shared" si="39"/>
        <v>0.14285714285714285</v>
      </c>
      <c r="L30" s="682">
        <f t="shared" si="39"/>
        <v>0.2857142857142857</v>
      </c>
      <c r="M30" s="654">
        <f t="shared" si="39"/>
        <v>0.5</v>
      </c>
      <c r="N30" s="657"/>
      <c r="O30" s="682">
        <f>IFERROR(O29/$N29,"-")</f>
        <v>0</v>
      </c>
      <c r="P30" s="682">
        <f t="shared" ref="P30:U30" si="40">IFERROR(P29/$N29,"-")</f>
        <v>0</v>
      </c>
      <c r="Q30" s="682">
        <f t="shared" si="40"/>
        <v>9.0909090909090912E-2</v>
      </c>
      <c r="R30" s="682">
        <f t="shared" si="40"/>
        <v>0</v>
      </c>
      <c r="S30" s="682">
        <f t="shared" si="40"/>
        <v>0.18181818181818182</v>
      </c>
      <c r="T30" s="682">
        <f t="shared" si="40"/>
        <v>0.27272727272727271</v>
      </c>
      <c r="U30" s="654">
        <f t="shared" si="40"/>
        <v>0.45454545454545453</v>
      </c>
      <c r="V30" s="657"/>
      <c r="W30" s="652">
        <f>IFERROR(W29/$V29,"-")</f>
        <v>0</v>
      </c>
      <c r="X30" s="652">
        <f t="shared" ref="X30:AC30" si="41">IFERROR(X29/$V29,"-")</f>
        <v>0</v>
      </c>
      <c r="Y30" s="652">
        <f t="shared" si="41"/>
        <v>0</v>
      </c>
      <c r="Z30" s="665">
        <f t="shared" si="41"/>
        <v>0</v>
      </c>
      <c r="AA30" s="683">
        <f t="shared" si="41"/>
        <v>0</v>
      </c>
      <c r="AB30" s="647">
        <f t="shared" si="41"/>
        <v>0.33333333333333331</v>
      </c>
      <c r="AC30" s="681">
        <f t="shared" si="41"/>
        <v>0.66666666666666663</v>
      </c>
      <c r="AE30" s="44"/>
      <c r="AF30" s="44"/>
      <c r="AG30" s="44"/>
      <c r="AH30" s="332"/>
      <c r="AI30" s="332"/>
      <c r="AJ30" s="332"/>
    </row>
    <row r="31" spans="2:36" ht="27.9" customHeight="1" x14ac:dyDescent="0.2">
      <c r="B31" s="1853"/>
      <c r="C31" s="1940" t="s">
        <v>262</v>
      </c>
      <c r="D31" s="969">
        <f>表1!E41</f>
        <v>38</v>
      </c>
      <c r="E31" s="973">
        <f>表1!G41</f>
        <v>36</v>
      </c>
      <c r="F31" s="658">
        <f>SUM(G31:M31)</f>
        <v>21</v>
      </c>
      <c r="G31" s="58">
        <f t="shared" ref="G31:M31" si="42">O31+W31</f>
        <v>2</v>
      </c>
      <c r="H31" s="58">
        <f t="shared" si="42"/>
        <v>1</v>
      </c>
      <c r="I31" s="58">
        <f t="shared" si="42"/>
        <v>2</v>
      </c>
      <c r="J31" s="58">
        <f t="shared" si="42"/>
        <v>6</v>
      </c>
      <c r="K31" s="58">
        <f t="shared" si="42"/>
        <v>2</v>
      </c>
      <c r="L31" s="58">
        <f t="shared" si="42"/>
        <v>4</v>
      </c>
      <c r="M31" s="58">
        <f t="shared" si="42"/>
        <v>4</v>
      </c>
      <c r="N31" s="658">
        <f>SUM(O31:U31)</f>
        <v>20</v>
      </c>
      <c r="O31" s="57">
        <f>'表15-5'!O31+'表15-6'!O31</f>
        <v>1</v>
      </c>
      <c r="P31" s="57">
        <f>'表15-5'!P31+'表15-6'!P31</f>
        <v>1</v>
      </c>
      <c r="Q31" s="57">
        <f>'表15-5'!Q31+'表15-6'!Q31</f>
        <v>2</v>
      </c>
      <c r="R31" s="57">
        <f>'表15-5'!R31+'表15-6'!R31</f>
        <v>6</v>
      </c>
      <c r="S31" s="57">
        <f>'表15-5'!S31+'表15-6'!S31</f>
        <v>2</v>
      </c>
      <c r="T31" s="57">
        <f>'表15-5'!T31+'表15-6'!T31</f>
        <v>4</v>
      </c>
      <c r="U31" s="57">
        <f>'表15-5'!U31+'表15-6'!U31</f>
        <v>4</v>
      </c>
      <c r="V31" s="430">
        <f>SUM(W31:AC31)</f>
        <v>1</v>
      </c>
      <c r="W31" s="57">
        <f>'表15-5'!W31+'表15-6'!W31</f>
        <v>1</v>
      </c>
      <c r="X31" s="57">
        <f>'表15-5'!X31+'表15-6'!X31</f>
        <v>0</v>
      </c>
      <c r="Y31" s="57">
        <f>'表15-5'!Y31+'表15-6'!Y31</f>
        <v>0</v>
      </c>
      <c r="Z31" s="57">
        <f>'表15-5'!Z31+'表15-6'!Z31</f>
        <v>0</v>
      </c>
      <c r="AA31" s="57">
        <f>'表15-5'!AA31+'表15-6'!AA31</f>
        <v>0</v>
      </c>
      <c r="AB31" s="57">
        <f>'表15-5'!AB31+'表15-6'!AB31</f>
        <v>0</v>
      </c>
      <c r="AC31" s="306">
        <f>'表15-5'!AC31+'表15-6'!AC31</f>
        <v>0</v>
      </c>
      <c r="AH31" s="332"/>
      <c r="AI31" s="332"/>
      <c r="AJ31" s="332"/>
    </row>
    <row r="32" spans="2:36" ht="27.9" customHeight="1" x14ac:dyDescent="0.2">
      <c r="B32" s="1853"/>
      <c r="C32" s="1900"/>
      <c r="D32" s="943"/>
      <c r="E32" s="946"/>
      <c r="F32" s="309"/>
      <c r="G32" s="678">
        <f>IFERROR(G31/$F31,"-")</f>
        <v>9.5238095238095233E-2</v>
      </c>
      <c r="H32" s="678">
        <f t="shared" ref="H32:M32" si="43">IFERROR(H31/$F31,"-")</f>
        <v>4.7619047619047616E-2</v>
      </c>
      <c r="I32" s="678">
        <f t="shared" si="43"/>
        <v>9.5238095238095233E-2</v>
      </c>
      <c r="J32" s="678">
        <f t="shared" si="43"/>
        <v>0.2857142857142857</v>
      </c>
      <c r="K32" s="678">
        <f t="shared" si="43"/>
        <v>9.5238095238095233E-2</v>
      </c>
      <c r="L32" s="678">
        <f t="shared" si="43"/>
        <v>0.19047619047619047</v>
      </c>
      <c r="M32" s="654">
        <f t="shared" si="43"/>
        <v>0.19047619047619047</v>
      </c>
      <c r="N32" s="309"/>
      <c r="O32" s="678">
        <f>IFERROR(O31/$N31,"-")</f>
        <v>0.05</v>
      </c>
      <c r="P32" s="678">
        <f t="shared" ref="P32:U32" si="44">IFERROR(P31/$N31,"-")</f>
        <v>0.05</v>
      </c>
      <c r="Q32" s="678">
        <f t="shared" si="44"/>
        <v>0.1</v>
      </c>
      <c r="R32" s="678">
        <f t="shared" si="44"/>
        <v>0.3</v>
      </c>
      <c r="S32" s="678">
        <f t="shared" si="44"/>
        <v>0.1</v>
      </c>
      <c r="T32" s="678">
        <f t="shared" si="44"/>
        <v>0.2</v>
      </c>
      <c r="U32" s="654">
        <f t="shared" si="44"/>
        <v>0.2</v>
      </c>
      <c r="V32" s="309"/>
      <c r="W32" s="659">
        <f>IFERROR(W31/$V31,"-")</f>
        <v>1</v>
      </c>
      <c r="X32" s="659">
        <f t="shared" ref="X32:AC32" si="45">IFERROR(X31/$V31,"-")</f>
        <v>0</v>
      </c>
      <c r="Y32" s="659">
        <f t="shared" si="45"/>
        <v>0</v>
      </c>
      <c r="Z32" s="659">
        <f t="shared" si="45"/>
        <v>0</v>
      </c>
      <c r="AA32" s="659">
        <f t="shared" si="45"/>
        <v>0</v>
      </c>
      <c r="AB32" s="659">
        <f t="shared" si="45"/>
        <v>0</v>
      </c>
      <c r="AC32" s="681">
        <f t="shared" si="45"/>
        <v>0</v>
      </c>
      <c r="AE32" s="44"/>
      <c r="AF32" s="44"/>
      <c r="AG32" s="44"/>
      <c r="AH32" s="332"/>
      <c r="AI32" s="332"/>
      <c r="AJ32" s="332"/>
    </row>
    <row r="33" spans="2:36" ht="27.9" customHeight="1" x14ac:dyDescent="0.2">
      <c r="B33" s="1853"/>
      <c r="C33" s="1940" t="s">
        <v>263</v>
      </c>
      <c r="D33" s="969">
        <f>表1!E44</f>
        <v>27</v>
      </c>
      <c r="E33" s="972">
        <f>表1!G44</f>
        <v>24</v>
      </c>
      <c r="F33" s="430">
        <f>SUM(G33:M33)</f>
        <v>18</v>
      </c>
      <c r="G33" s="57">
        <f t="shared" ref="G33:M33" si="46">O33+W33</f>
        <v>1</v>
      </c>
      <c r="H33" s="57">
        <f t="shared" si="46"/>
        <v>2</v>
      </c>
      <c r="I33" s="57">
        <f t="shared" si="46"/>
        <v>7</v>
      </c>
      <c r="J33" s="57">
        <f t="shared" si="46"/>
        <v>1</v>
      </c>
      <c r="K33" s="57">
        <f t="shared" si="46"/>
        <v>3</v>
      </c>
      <c r="L33" s="57">
        <f t="shared" si="46"/>
        <v>3</v>
      </c>
      <c r="M33" s="57">
        <f t="shared" si="46"/>
        <v>1</v>
      </c>
      <c r="N33" s="430">
        <f>SUM(O33:U33)</f>
        <v>17</v>
      </c>
      <c r="O33" s="57">
        <f>'表15-5'!O33+'表15-6'!O33</f>
        <v>1</v>
      </c>
      <c r="P33" s="57">
        <f>'表15-5'!P33+'表15-6'!P33</f>
        <v>2</v>
      </c>
      <c r="Q33" s="57">
        <f>'表15-5'!Q33+'表15-6'!Q33</f>
        <v>7</v>
      </c>
      <c r="R33" s="57">
        <f>'表15-5'!R33+'表15-6'!R33</f>
        <v>1</v>
      </c>
      <c r="S33" s="57">
        <f>'表15-5'!S33+'表15-6'!S33</f>
        <v>3</v>
      </c>
      <c r="T33" s="57">
        <f>'表15-5'!T33+'表15-6'!T33</f>
        <v>2</v>
      </c>
      <c r="U33" s="57">
        <f>'表15-5'!U33+'表15-6'!U33</f>
        <v>1</v>
      </c>
      <c r="V33" s="430">
        <f>SUM(W33:AC33)</f>
        <v>1</v>
      </c>
      <c r="W33" s="57">
        <f>'表15-5'!W33+'表15-6'!W33</f>
        <v>0</v>
      </c>
      <c r="X33" s="57">
        <f>'表15-5'!X33+'表15-6'!X33</f>
        <v>0</v>
      </c>
      <c r="Y33" s="57">
        <f>'表15-5'!Y33+'表15-6'!Y33</f>
        <v>0</v>
      </c>
      <c r="Z33" s="57">
        <f>'表15-5'!Z33+'表15-6'!Z33</f>
        <v>0</v>
      </c>
      <c r="AA33" s="57">
        <f>'表15-5'!AA33+'表15-6'!AA33</f>
        <v>0</v>
      </c>
      <c r="AB33" s="57">
        <f>'表15-5'!AB33+'表15-6'!AB33</f>
        <v>1</v>
      </c>
      <c r="AC33" s="306">
        <f>'表15-5'!AC33+'表15-6'!AC33</f>
        <v>0</v>
      </c>
      <c r="AH33" s="332"/>
      <c r="AI33" s="332"/>
      <c r="AJ33" s="332"/>
    </row>
    <row r="34" spans="2:36" ht="27.9" customHeight="1" x14ac:dyDescent="0.2">
      <c r="B34" s="1853"/>
      <c r="C34" s="1901"/>
      <c r="D34" s="943"/>
      <c r="E34" s="947"/>
      <c r="F34" s="657"/>
      <c r="G34" s="678">
        <f>IFERROR(G33/$F33,"-")</f>
        <v>5.5555555555555552E-2</v>
      </c>
      <c r="H34" s="678">
        <f t="shared" ref="H34:M34" si="47">IFERROR(H33/$F33,"-")</f>
        <v>0.1111111111111111</v>
      </c>
      <c r="I34" s="678">
        <f t="shared" si="47"/>
        <v>0.3888888888888889</v>
      </c>
      <c r="J34" s="678">
        <f t="shared" si="47"/>
        <v>5.5555555555555552E-2</v>
      </c>
      <c r="K34" s="678">
        <f t="shared" si="47"/>
        <v>0.16666666666666666</v>
      </c>
      <c r="L34" s="678">
        <f t="shared" si="47"/>
        <v>0.16666666666666666</v>
      </c>
      <c r="M34" s="654">
        <f t="shared" si="47"/>
        <v>5.5555555555555552E-2</v>
      </c>
      <c r="N34" s="657"/>
      <c r="O34" s="678">
        <f>IFERROR(O33/$N33,"-")</f>
        <v>5.8823529411764705E-2</v>
      </c>
      <c r="P34" s="678">
        <f t="shared" ref="P34:U34" si="48">IFERROR(P33/$N33,"-")</f>
        <v>0.11764705882352941</v>
      </c>
      <c r="Q34" s="678">
        <f t="shared" si="48"/>
        <v>0.41176470588235292</v>
      </c>
      <c r="R34" s="678">
        <f t="shared" si="48"/>
        <v>5.8823529411764705E-2</v>
      </c>
      <c r="S34" s="678">
        <f t="shared" si="48"/>
        <v>0.17647058823529413</v>
      </c>
      <c r="T34" s="678">
        <f t="shared" si="48"/>
        <v>0.11764705882352941</v>
      </c>
      <c r="U34" s="654">
        <f t="shared" si="48"/>
        <v>5.8823529411764705E-2</v>
      </c>
      <c r="V34" s="657"/>
      <c r="W34" s="659">
        <f>IFERROR(W33/$V33,"-")</f>
        <v>0</v>
      </c>
      <c r="X34" s="659">
        <f t="shared" ref="X34:AC34" si="49">IFERROR(X33/$V33,"-")</f>
        <v>0</v>
      </c>
      <c r="Y34" s="659">
        <f t="shared" si="49"/>
        <v>0</v>
      </c>
      <c r="Z34" s="659">
        <f t="shared" si="49"/>
        <v>0</v>
      </c>
      <c r="AA34" s="659">
        <f t="shared" si="49"/>
        <v>0</v>
      </c>
      <c r="AB34" s="659">
        <f t="shared" si="49"/>
        <v>1</v>
      </c>
      <c r="AC34" s="681">
        <f t="shared" si="49"/>
        <v>0</v>
      </c>
      <c r="AE34" s="44"/>
      <c r="AF34" s="44"/>
      <c r="AG34" s="44"/>
      <c r="AH34" s="332"/>
      <c r="AI34" s="332"/>
      <c r="AJ34" s="332"/>
    </row>
    <row r="35" spans="2:36" ht="27.9" customHeight="1" x14ac:dyDescent="0.2">
      <c r="B35" s="1853"/>
      <c r="C35" s="1900" t="s">
        <v>264</v>
      </c>
      <c r="D35" s="969">
        <f>表1!E47</f>
        <v>40</v>
      </c>
      <c r="E35" s="972">
        <f>表1!G47</f>
        <v>29</v>
      </c>
      <c r="F35" s="430">
        <f>SUM(G35:M35)</f>
        <v>427</v>
      </c>
      <c r="G35" s="57">
        <f t="shared" ref="G35:M35" si="50">O35+W35</f>
        <v>65</v>
      </c>
      <c r="H35" s="57">
        <f t="shared" si="50"/>
        <v>33</v>
      </c>
      <c r="I35" s="57">
        <f t="shared" si="50"/>
        <v>17</v>
      </c>
      <c r="J35" s="57">
        <f t="shared" si="50"/>
        <v>26</v>
      </c>
      <c r="K35" s="57">
        <f t="shared" si="50"/>
        <v>274</v>
      </c>
      <c r="L35" s="57">
        <f t="shared" si="50"/>
        <v>7</v>
      </c>
      <c r="M35" s="57">
        <f t="shared" si="50"/>
        <v>5</v>
      </c>
      <c r="N35" s="430">
        <f>SUM(O35:U35)</f>
        <v>404</v>
      </c>
      <c r="O35" s="57">
        <f>'表15-5'!O35+'表15-6'!O35</f>
        <v>62</v>
      </c>
      <c r="P35" s="57">
        <f>'表15-5'!P35+'表15-6'!P35</f>
        <v>31</v>
      </c>
      <c r="Q35" s="57">
        <f>'表15-5'!Q35+'表15-6'!Q35</f>
        <v>15</v>
      </c>
      <c r="R35" s="57">
        <f>'表15-5'!R35+'表15-6'!R35</f>
        <v>23</v>
      </c>
      <c r="S35" s="57">
        <f>'表15-5'!S35+'表15-6'!S35</f>
        <v>262</v>
      </c>
      <c r="T35" s="57">
        <f>'表15-5'!T35+'表15-6'!T35</f>
        <v>6</v>
      </c>
      <c r="U35" s="57">
        <f>'表15-5'!U35+'表15-6'!U35</f>
        <v>5</v>
      </c>
      <c r="V35" s="430">
        <f>SUM(W35:AC35)</f>
        <v>23</v>
      </c>
      <c r="W35" s="57">
        <f>'表15-5'!W35+'表15-6'!W35</f>
        <v>3</v>
      </c>
      <c r="X35" s="57">
        <f>'表15-5'!X35+'表15-6'!X35</f>
        <v>2</v>
      </c>
      <c r="Y35" s="57">
        <f>'表15-5'!Y35+'表15-6'!Y35</f>
        <v>2</v>
      </c>
      <c r="Z35" s="57">
        <f>'表15-5'!Z35+'表15-6'!Z35</f>
        <v>3</v>
      </c>
      <c r="AA35" s="57">
        <f>'表15-5'!AA35+'表15-6'!AA35</f>
        <v>12</v>
      </c>
      <c r="AB35" s="57">
        <f>'表15-5'!AB35+'表15-6'!AB35</f>
        <v>1</v>
      </c>
      <c r="AC35" s="306">
        <f>'表15-5'!AC35+'表15-6'!AC35</f>
        <v>0</v>
      </c>
      <c r="AH35" s="332"/>
      <c r="AI35" s="332"/>
      <c r="AJ35" s="332"/>
    </row>
    <row r="36" spans="2:36" ht="27.9" customHeight="1" thickBot="1" x14ac:dyDescent="0.25">
      <c r="B36" s="1853"/>
      <c r="C36" s="2009"/>
      <c r="D36" s="945"/>
      <c r="E36" s="948"/>
      <c r="F36" s="648"/>
      <c r="G36" s="649">
        <f>IFERROR(G35/$F35,"-")</f>
        <v>0.1522248243559719</v>
      </c>
      <c r="H36" s="649">
        <f t="shared" ref="H36:M36" si="51">IFERROR(H35/$F35,"-")</f>
        <v>7.7283372365339581E-2</v>
      </c>
      <c r="I36" s="649">
        <f t="shared" si="51"/>
        <v>3.9812646370023422E-2</v>
      </c>
      <c r="J36" s="649">
        <f t="shared" si="51"/>
        <v>6.0889929742388757E-2</v>
      </c>
      <c r="K36" s="649">
        <f t="shared" si="51"/>
        <v>0.64168618266978927</v>
      </c>
      <c r="L36" s="649">
        <f t="shared" si="51"/>
        <v>1.6393442622950821E-2</v>
      </c>
      <c r="M36" s="686">
        <f t="shared" si="51"/>
        <v>1.1709601873536301E-2</v>
      </c>
      <c r="N36" s="648"/>
      <c r="O36" s="649">
        <f>IFERROR(O35/$N35,"-")</f>
        <v>0.15346534653465346</v>
      </c>
      <c r="P36" s="649">
        <f t="shared" ref="P36:U36" si="52">IFERROR(P35/$N35,"-")</f>
        <v>7.6732673267326731E-2</v>
      </c>
      <c r="Q36" s="649">
        <f t="shared" si="52"/>
        <v>3.7128712871287127E-2</v>
      </c>
      <c r="R36" s="649">
        <f t="shared" si="52"/>
        <v>5.6930693069306933E-2</v>
      </c>
      <c r="S36" s="649">
        <f t="shared" si="52"/>
        <v>0.64851485148514854</v>
      </c>
      <c r="T36" s="649">
        <f t="shared" si="52"/>
        <v>1.4851485148514851E-2</v>
      </c>
      <c r="U36" s="686">
        <f t="shared" si="52"/>
        <v>1.2376237623762377E-2</v>
      </c>
      <c r="V36" s="648"/>
      <c r="W36" s="649">
        <f>IFERROR(W35/$V35,"-")</f>
        <v>0.13043478260869565</v>
      </c>
      <c r="X36" s="649">
        <f t="shared" ref="X36:AC36" si="53">IFERROR(X35/$V35,"-")</f>
        <v>8.6956521739130432E-2</v>
      </c>
      <c r="Y36" s="649">
        <f t="shared" si="53"/>
        <v>8.6956521739130432E-2</v>
      </c>
      <c r="Z36" s="649">
        <f t="shared" si="53"/>
        <v>0.13043478260869565</v>
      </c>
      <c r="AA36" s="649">
        <f t="shared" si="53"/>
        <v>0.52173913043478259</v>
      </c>
      <c r="AB36" s="649">
        <f t="shared" si="53"/>
        <v>4.3478260869565216E-2</v>
      </c>
      <c r="AC36" s="1140">
        <f t="shared" si="53"/>
        <v>0</v>
      </c>
      <c r="AE36" s="44"/>
      <c r="AF36" s="44"/>
      <c r="AG36" s="44"/>
      <c r="AH36" s="332"/>
      <c r="AI36" s="332"/>
      <c r="AJ36" s="332"/>
    </row>
    <row r="37" spans="2:36" ht="27.9" customHeight="1" thickTop="1" x14ac:dyDescent="0.2">
      <c r="B37" s="1853"/>
      <c r="C37" s="37" t="s">
        <v>265</v>
      </c>
      <c r="D37" s="528">
        <f>D27+D29+D31+D33</f>
        <v>266</v>
      </c>
      <c r="E37" s="528">
        <f>E27+E29+E31+E33</f>
        <v>227</v>
      </c>
      <c r="F37" s="658">
        <f>SUM(G37:M37)</f>
        <v>107</v>
      </c>
      <c r="G37" s="58">
        <f t="shared" ref="G37:M37" si="54">O37+W37</f>
        <v>6</v>
      </c>
      <c r="H37" s="58">
        <f t="shared" si="54"/>
        <v>7</v>
      </c>
      <c r="I37" s="58">
        <f t="shared" si="54"/>
        <v>16</v>
      </c>
      <c r="J37" s="58">
        <f t="shared" si="54"/>
        <v>10</v>
      </c>
      <c r="K37" s="58">
        <f t="shared" si="54"/>
        <v>19</v>
      </c>
      <c r="L37" s="58">
        <f t="shared" si="54"/>
        <v>28</v>
      </c>
      <c r="M37" s="58">
        <f t="shared" si="54"/>
        <v>21</v>
      </c>
      <c r="N37" s="658">
        <f>SUM(O37:U37)</f>
        <v>99</v>
      </c>
      <c r="O37" s="58">
        <f t="shared" ref="O37:U37" si="55">O27+O29+O31+O33</f>
        <v>5</v>
      </c>
      <c r="P37" s="58">
        <f t="shared" si="55"/>
        <v>7</v>
      </c>
      <c r="Q37" s="58">
        <f t="shared" si="55"/>
        <v>16</v>
      </c>
      <c r="R37" s="58">
        <f t="shared" si="55"/>
        <v>10</v>
      </c>
      <c r="S37" s="58">
        <f t="shared" si="55"/>
        <v>19</v>
      </c>
      <c r="T37" s="58">
        <f t="shared" si="55"/>
        <v>25</v>
      </c>
      <c r="U37" s="58">
        <f t="shared" si="55"/>
        <v>17</v>
      </c>
      <c r="V37" s="658">
        <f>SUM(W37:AC37)</f>
        <v>8</v>
      </c>
      <c r="W37" s="58">
        <f t="shared" ref="W37:AC37" si="56">W27+W29+W31+W33</f>
        <v>1</v>
      </c>
      <c r="X37" s="58">
        <f t="shared" si="56"/>
        <v>0</v>
      </c>
      <c r="Y37" s="58">
        <f t="shared" si="56"/>
        <v>0</v>
      </c>
      <c r="Z37" s="58">
        <f t="shared" si="56"/>
        <v>0</v>
      </c>
      <c r="AA37" s="58">
        <f t="shared" si="56"/>
        <v>0</v>
      </c>
      <c r="AB37" s="58">
        <f t="shared" si="56"/>
        <v>3</v>
      </c>
      <c r="AC37" s="308">
        <f t="shared" si="56"/>
        <v>4</v>
      </c>
      <c r="AH37" s="332"/>
      <c r="AI37" s="332"/>
      <c r="AJ37" s="332"/>
    </row>
    <row r="38" spans="2:36" ht="27.9" customHeight="1" x14ac:dyDescent="0.2">
      <c r="B38" s="1853"/>
      <c r="C38" s="38" t="s">
        <v>266</v>
      </c>
      <c r="D38" s="288"/>
      <c r="E38" s="288"/>
      <c r="F38" s="657"/>
      <c r="G38" s="682">
        <f>IFERROR(G37/$F37,"-")</f>
        <v>5.6074766355140186E-2</v>
      </c>
      <c r="H38" s="682">
        <f t="shared" ref="H38:M38" si="57">IFERROR(H37/$F37,"-")</f>
        <v>6.5420560747663545E-2</v>
      </c>
      <c r="I38" s="682">
        <f t="shared" si="57"/>
        <v>0.14953271028037382</v>
      </c>
      <c r="J38" s="682">
        <f t="shared" si="57"/>
        <v>9.3457943925233641E-2</v>
      </c>
      <c r="K38" s="682">
        <f t="shared" si="57"/>
        <v>0.17757009345794392</v>
      </c>
      <c r="L38" s="682">
        <f t="shared" si="57"/>
        <v>0.26168224299065418</v>
      </c>
      <c r="M38" s="654">
        <f t="shared" si="57"/>
        <v>0.19626168224299065</v>
      </c>
      <c r="N38" s="657"/>
      <c r="O38" s="682">
        <f>IFERROR(O37/$N37,"-")</f>
        <v>5.0505050505050504E-2</v>
      </c>
      <c r="P38" s="682">
        <f t="shared" ref="P38:U38" si="58">IFERROR(P37/$N37,"-")</f>
        <v>7.0707070707070704E-2</v>
      </c>
      <c r="Q38" s="682">
        <f t="shared" si="58"/>
        <v>0.16161616161616163</v>
      </c>
      <c r="R38" s="682">
        <f t="shared" si="58"/>
        <v>0.10101010101010101</v>
      </c>
      <c r="S38" s="682">
        <f t="shared" si="58"/>
        <v>0.19191919191919191</v>
      </c>
      <c r="T38" s="682">
        <f t="shared" si="58"/>
        <v>0.25252525252525254</v>
      </c>
      <c r="U38" s="654">
        <f t="shared" si="58"/>
        <v>0.17171717171717171</v>
      </c>
      <c r="V38" s="657"/>
      <c r="W38" s="682">
        <f>IFERROR(W37/$V37,"-")</f>
        <v>0.125</v>
      </c>
      <c r="X38" s="682">
        <f t="shared" ref="X38:AC38" si="59">IFERROR(X37/$V37,"-")</f>
        <v>0</v>
      </c>
      <c r="Y38" s="682">
        <f t="shared" si="59"/>
        <v>0</v>
      </c>
      <c r="Z38" s="682">
        <f t="shared" si="59"/>
        <v>0</v>
      </c>
      <c r="AA38" s="682">
        <f t="shared" si="59"/>
        <v>0</v>
      </c>
      <c r="AB38" s="682">
        <f t="shared" si="59"/>
        <v>0.375</v>
      </c>
      <c r="AC38" s="681">
        <f t="shared" si="59"/>
        <v>0.5</v>
      </c>
      <c r="AE38" s="44"/>
      <c r="AF38" s="44"/>
      <c r="AG38" s="44"/>
      <c r="AH38" s="332"/>
      <c r="AI38" s="332"/>
      <c r="AJ38" s="332"/>
    </row>
    <row r="39" spans="2:36" ht="27.9" customHeight="1" x14ac:dyDescent="0.2">
      <c r="B39" s="1853"/>
      <c r="C39" s="37" t="s">
        <v>265</v>
      </c>
      <c r="D39" s="532">
        <f>D29+D31+D33+D35</f>
        <v>151</v>
      </c>
      <c r="E39" s="532">
        <f>E29+E31+E33+E35</f>
        <v>127</v>
      </c>
      <c r="F39" s="658">
        <f>SUM(G39:M39)</f>
        <v>480</v>
      </c>
      <c r="G39" s="58">
        <f t="shared" ref="G39:M39" si="60">O39+W39</f>
        <v>68</v>
      </c>
      <c r="H39" s="58">
        <f t="shared" si="60"/>
        <v>36</v>
      </c>
      <c r="I39" s="58">
        <f t="shared" si="60"/>
        <v>27</v>
      </c>
      <c r="J39" s="58">
        <f t="shared" si="60"/>
        <v>33</v>
      </c>
      <c r="K39" s="58">
        <f t="shared" si="60"/>
        <v>281</v>
      </c>
      <c r="L39" s="58">
        <f t="shared" si="60"/>
        <v>18</v>
      </c>
      <c r="M39" s="58">
        <f t="shared" si="60"/>
        <v>17</v>
      </c>
      <c r="N39" s="658">
        <f>SUM(O39:U39)</f>
        <v>452</v>
      </c>
      <c r="O39" s="58">
        <f t="shared" ref="O39:U39" si="61">O29+O31+O33+O35</f>
        <v>64</v>
      </c>
      <c r="P39" s="58">
        <f t="shared" si="61"/>
        <v>34</v>
      </c>
      <c r="Q39" s="58">
        <f t="shared" si="61"/>
        <v>25</v>
      </c>
      <c r="R39" s="58">
        <f t="shared" si="61"/>
        <v>30</v>
      </c>
      <c r="S39" s="58">
        <f t="shared" si="61"/>
        <v>269</v>
      </c>
      <c r="T39" s="58">
        <f t="shared" si="61"/>
        <v>15</v>
      </c>
      <c r="U39" s="58">
        <f t="shared" si="61"/>
        <v>15</v>
      </c>
      <c r="V39" s="658">
        <f>SUM(W39:AC39)</f>
        <v>28</v>
      </c>
      <c r="W39" s="58">
        <f t="shared" ref="W39:AC39" si="62">W29+W31+W33+W35</f>
        <v>4</v>
      </c>
      <c r="X39" s="58">
        <f t="shared" si="62"/>
        <v>2</v>
      </c>
      <c r="Y39" s="58">
        <f t="shared" si="62"/>
        <v>2</v>
      </c>
      <c r="Z39" s="58">
        <f t="shared" si="62"/>
        <v>3</v>
      </c>
      <c r="AA39" s="58">
        <f t="shared" si="62"/>
        <v>12</v>
      </c>
      <c r="AB39" s="58">
        <f t="shared" si="62"/>
        <v>3</v>
      </c>
      <c r="AC39" s="308">
        <f t="shared" si="62"/>
        <v>2</v>
      </c>
      <c r="AH39" s="332"/>
      <c r="AI39" s="332"/>
      <c r="AJ39" s="332"/>
    </row>
    <row r="40" spans="2:36" ht="27.9" customHeight="1" thickBot="1" x14ac:dyDescent="0.25">
      <c r="B40" s="1859"/>
      <c r="C40" s="38" t="s">
        <v>267</v>
      </c>
      <c r="D40" s="292"/>
      <c r="E40" s="292"/>
      <c r="F40" s="670"/>
      <c r="G40" s="671">
        <f>IFERROR(G39/$F39,"-")</f>
        <v>0.14166666666666666</v>
      </c>
      <c r="H40" s="671">
        <f t="shared" ref="H40:M40" si="63">IFERROR(H39/$F39,"-")</f>
        <v>7.4999999999999997E-2</v>
      </c>
      <c r="I40" s="671">
        <f t="shared" si="63"/>
        <v>5.6250000000000001E-2</v>
      </c>
      <c r="J40" s="671">
        <f t="shared" si="63"/>
        <v>6.8750000000000006E-2</v>
      </c>
      <c r="K40" s="671">
        <f t="shared" si="63"/>
        <v>0.5854166666666667</v>
      </c>
      <c r="L40" s="671">
        <f t="shared" si="63"/>
        <v>3.7499999999999999E-2</v>
      </c>
      <c r="M40" s="675">
        <f t="shared" si="63"/>
        <v>3.5416666666666666E-2</v>
      </c>
      <c r="N40" s="674"/>
      <c r="O40" s="671">
        <f>IFERROR(O39/$N39,"-")</f>
        <v>0.1415929203539823</v>
      </c>
      <c r="P40" s="671">
        <f t="shared" ref="P40:U40" si="64">IFERROR(P39/$N39,"-")</f>
        <v>7.5221238938053103E-2</v>
      </c>
      <c r="Q40" s="671">
        <f t="shared" si="64"/>
        <v>5.5309734513274339E-2</v>
      </c>
      <c r="R40" s="671">
        <f t="shared" si="64"/>
        <v>6.637168141592921E-2</v>
      </c>
      <c r="S40" s="671">
        <f t="shared" si="64"/>
        <v>0.59513274336283184</v>
      </c>
      <c r="T40" s="671">
        <f t="shared" si="64"/>
        <v>3.3185840707964605E-2</v>
      </c>
      <c r="U40" s="675">
        <f t="shared" si="64"/>
        <v>3.3185840707964605E-2</v>
      </c>
      <c r="V40" s="674"/>
      <c r="W40" s="671">
        <f>IFERROR(W39/$V39,"-")</f>
        <v>0.14285714285714285</v>
      </c>
      <c r="X40" s="671">
        <f t="shared" ref="X40:AC40" si="65">IFERROR(X39/$V39,"-")</f>
        <v>7.1428571428571425E-2</v>
      </c>
      <c r="Y40" s="671">
        <f t="shared" si="65"/>
        <v>7.1428571428571425E-2</v>
      </c>
      <c r="Z40" s="671">
        <f t="shared" si="65"/>
        <v>0.10714285714285714</v>
      </c>
      <c r="AA40" s="671">
        <f t="shared" si="65"/>
        <v>0.42857142857142855</v>
      </c>
      <c r="AB40" s="671">
        <f t="shared" si="65"/>
        <v>0.10714285714285714</v>
      </c>
      <c r="AC40" s="1141">
        <f t="shared" si="65"/>
        <v>7.1428571428571425E-2</v>
      </c>
      <c r="AE40" s="44"/>
      <c r="AF40" s="44"/>
      <c r="AG40" s="44"/>
      <c r="AH40" s="332"/>
      <c r="AI40" s="332"/>
      <c r="AJ40" s="332"/>
    </row>
    <row r="41" spans="2:36" x14ac:dyDescent="0.2">
      <c r="B41" s="1" t="s">
        <v>406</v>
      </c>
    </row>
    <row r="44" spans="2:36" ht="15" customHeight="1" x14ac:dyDescent="0.2">
      <c r="B44"/>
      <c r="G44" s="44"/>
      <c r="H44" s="44"/>
      <c r="I44" s="44"/>
      <c r="J44" s="44"/>
      <c r="K44" s="44"/>
      <c r="L44" s="44"/>
      <c r="M44" s="44"/>
      <c r="N44" s="44"/>
      <c r="O44" s="44"/>
      <c r="P44" s="44"/>
      <c r="Q44" s="44"/>
      <c r="R44" s="44"/>
      <c r="S44" s="44"/>
      <c r="T44" s="44"/>
      <c r="U44" s="44"/>
      <c r="V44" s="44"/>
      <c r="W44" s="44"/>
      <c r="X44" s="44"/>
      <c r="Y44" s="44"/>
      <c r="Z44" s="44"/>
      <c r="AA44" s="44"/>
      <c r="AB44" s="44"/>
      <c r="AC44" s="44"/>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row>
    <row r="47" spans="2:36" ht="14.25" customHeight="1" x14ac:dyDescent="0.2">
      <c r="B47"/>
    </row>
    <row r="48" spans="2:36" x14ac:dyDescent="0.2">
      <c r="B48"/>
    </row>
    <row r="49" spans="2:29" x14ac:dyDescent="0.2">
      <c r="B49" s="345"/>
      <c r="D49" s="919"/>
      <c r="E49" s="919"/>
      <c r="F49" s="919"/>
      <c r="G49" s="919"/>
      <c r="H49" s="919"/>
      <c r="I49" s="919"/>
      <c r="J49" s="919"/>
      <c r="K49" s="919"/>
      <c r="L49" s="919"/>
      <c r="M49" s="919"/>
      <c r="N49" s="919"/>
      <c r="O49" s="919"/>
      <c r="P49" s="919"/>
      <c r="Q49" s="919"/>
      <c r="R49" s="919"/>
      <c r="S49" s="919"/>
      <c r="T49" s="919"/>
      <c r="U49" s="919"/>
      <c r="V49" s="919"/>
      <c r="W49" s="919"/>
      <c r="X49" s="919"/>
      <c r="Y49" s="919"/>
      <c r="Z49" s="919"/>
      <c r="AA49" s="919"/>
      <c r="AB49" s="919"/>
      <c r="AC49" s="919"/>
    </row>
    <row r="50" spans="2:29" x14ac:dyDescent="0.2">
      <c r="D50" s="919"/>
      <c r="E50" s="919"/>
      <c r="F50" s="919"/>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row>
    <row r="51" spans="2:29" ht="13.5" customHeight="1" x14ac:dyDescent="0.2">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19"/>
      <c r="AC51" s="919"/>
    </row>
    <row r="52" spans="2:29" x14ac:dyDescent="0.2">
      <c r="D52" s="919"/>
      <c r="E52" s="919"/>
      <c r="F52" s="919"/>
      <c r="G52" s="919"/>
      <c r="H52" s="919"/>
      <c r="I52" s="919"/>
      <c r="J52" s="919"/>
      <c r="K52" s="919"/>
      <c r="L52" s="919"/>
      <c r="M52" s="919"/>
      <c r="N52" s="919"/>
      <c r="O52" s="919"/>
      <c r="P52" s="919"/>
      <c r="Q52" s="919"/>
      <c r="R52" s="919"/>
      <c r="S52" s="919"/>
      <c r="T52" s="919"/>
      <c r="U52" s="919"/>
      <c r="V52" s="919"/>
      <c r="W52" s="919"/>
      <c r="X52" s="919"/>
      <c r="Y52" s="919"/>
      <c r="Z52" s="919"/>
      <c r="AA52" s="919"/>
      <c r="AB52" s="919"/>
      <c r="AC52" s="919"/>
    </row>
    <row r="53" spans="2:29" ht="13.5" customHeight="1" x14ac:dyDescent="0.2">
      <c r="D53" s="919"/>
      <c r="E53" s="919"/>
      <c r="F53" s="919"/>
      <c r="G53" s="919"/>
      <c r="H53" s="919"/>
      <c r="I53" s="919"/>
      <c r="J53" s="919"/>
      <c r="K53" s="919"/>
      <c r="L53" s="919"/>
      <c r="M53" s="919"/>
      <c r="N53" s="919"/>
      <c r="O53" s="919"/>
      <c r="P53" s="919"/>
      <c r="Q53" s="919"/>
      <c r="R53" s="919"/>
      <c r="S53" s="919"/>
      <c r="T53" s="919"/>
      <c r="U53" s="919"/>
      <c r="V53" s="919"/>
      <c r="W53" s="919"/>
      <c r="X53" s="919"/>
      <c r="Y53" s="919"/>
      <c r="Z53" s="919"/>
      <c r="AA53" s="919"/>
      <c r="AB53" s="919"/>
      <c r="AC53" s="919"/>
    </row>
    <row r="55" spans="2:29" ht="13.5" customHeight="1" x14ac:dyDescent="0.2"/>
    <row r="59"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55118110236220474" header="0.35433070866141736" footer="0.19685039370078741"/>
  <pageSetup paperSize="9" scale="53" firstPageNumber="35"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ADC4-3123-45E3-8344-AF35EA5495B2}">
  <sheetPr codeName="Sheet54">
    <tabColor rgb="FF00B0F0"/>
    <pageSetUpPr fitToPage="1"/>
  </sheetPr>
  <dimension ref="B2:AJ70"/>
  <sheetViews>
    <sheetView view="pageBreakPreview" zoomScale="80" zoomScaleNormal="100" zoomScaleSheetLayoutView="8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29" width="7.6640625" style="1" customWidth="1"/>
    <col min="30" max="30" width="4.6640625" style="1" customWidth="1"/>
    <col min="31" max="31" width="10.109375" style="1" bestFit="1" customWidth="1"/>
    <col min="32" max="33" width="7.88671875" style="1" bestFit="1" customWidth="1"/>
    <col min="34" max="36" width="6.44140625" style="1" customWidth="1"/>
    <col min="37" max="37" width="4.6640625" style="1" customWidth="1"/>
    <col min="38" max="16384" width="9" style="1"/>
  </cols>
  <sheetData>
    <row r="2" spans="2:36" ht="14.4" x14ac:dyDescent="0.2">
      <c r="B2" s="26" t="s">
        <v>434</v>
      </c>
    </row>
    <row r="3" spans="2:36" ht="14.4" x14ac:dyDescent="0.2">
      <c r="B3" s="26"/>
      <c r="Y3" s="42" t="s">
        <v>383</v>
      </c>
    </row>
    <row r="4" spans="2:36" ht="14.4" x14ac:dyDescent="0.2">
      <c r="B4" s="26"/>
      <c r="Y4" s="42" t="s">
        <v>384</v>
      </c>
    </row>
    <row r="5" spans="2:36" ht="8.25" customHeight="1" x14ac:dyDescent="0.2">
      <c r="B5" s="26"/>
      <c r="X5" s="48"/>
    </row>
    <row r="6" spans="2:36" ht="13.8" thickBot="1" x14ac:dyDescent="0.25">
      <c r="B6" s="1" t="s">
        <v>408</v>
      </c>
      <c r="AC6" s="2" t="s">
        <v>386</v>
      </c>
    </row>
    <row r="7" spans="2:36" ht="23.1" customHeight="1" thickBot="1" x14ac:dyDescent="0.25">
      <c r="B7" s="8"/>
      <c r="C7" s="4"/>
      <c r="D7" s="1940" t="s">
        <v>409</v>
      </c>
      <c r="E7" s="1856" t="s">
        <v>388</v>
      </c>
      <c r="F7" s="2206" t="s">
        <v>389</v>
      </c>
      <c r="G7" s="2207"/>
      <c r="H7" s="2207"/>
      <c r="I7" s="2207"/>
      <c r="J7" s="2207"/>
      <c r="K7" s="2207"/>
      <c r="L7" s="2207"/>
      <c r="M7" s="2207"/>
      <c r="N7" s="13"/>
      <c r="O7" s="13"/>
      <c r="P7" s="13"/>
      <c r="Q7" s="13"/>
      <c r="R7" s="13"/>
      <c r="S7" s="13"/>
      <c r="T7" s="13"/>
      <c r="U7" s="13"/>
      <c r="V7" s="13"/>
      <c r="W7" s="13"/>
      <c r="X7" s="13"/>
      <c r="Y7" s="13"/>
      <c r="Z7" s="13"/>
      <c r="AA7" s="13"/>
      <c r="AB7" s="13"/>
      <c r="AC7" s="240"/>
    </row>
    <row r="8" spans="2:36" ht="23.1" customHeight="1" x14ac:dyDescent="0.2">
      <c r="B8" s="18"/>
      <c r="C8" s="11"/>
      <c r="D8" s="1900"/>
      <c r="E8" s="1857"/>
      <c r="F8" s="2208"/>
      <c r="G8" s="2209"/>
      <c r="H8" s="2209"/>
      <c r="I8" s="2209"/>
      <c r="J8" s="2209"/>
      <c r="K8" s="2209"/>
      <c r="L8" s="2209"/>
      <c r="M8" s="2209"/>
      <c r="N8" s="2210" t="s">
        <v>390</v>
      </c>
      <c r="O8" s="2215"/>
      <c r="P8" s="2215"/>
      <c r="Q8" s="2215"/>
      <c r="R8" s="2215"/>
      <c r="S8" s="2215"/>
      <c r="T8" s="2215"/>
      <c r="U8" s="2215"/>
      <c r="V8" s="2210" t="s">
        <v>391</v>
      </c>
      <c r="W8" s="2215"/>
      <c r="X8" s="2215"/>
      <c r="Y8" s="2215"/>
      <c r="Z8" s="2215"/>
      <c r="AA8" s="2215"/>
      <c r="AB8" s="2215"/>
      <c r="AC8" s="2216"/>
    </row>
    <row r="9" spans="2:36" ht="23.1" customHeight="1" x14ac:dyDescent="0.2">
      <c r="B9" s="18"/>
      <c r="C9" s="11"/>
      <c r="D9" s="1900"/>
      <c r="E9" s="1857"/>
      <c r="F9" s="2213" t="s">
        <v>426</v>
      </c>
      <c r="G9" s="3"/>
      <c r="H9" s="3"/>
      <c r="I9" s="3"/>
      <c r="J9" s="3"/>
      <c r="K9" s="3"/>
      <c r="L9" s="3"/>
      <c r="M9" s="3"/>
      <c r="N9" s="2213" t="s">
        <v>426</v>
      </c>
      <c r="O9" s="3"/>
      <c r="P9" s="3"/>
      <c r="Q9" s="3"/>
      <c r="R9" s="3"/>
      <c r="S9" s="3"/>
      <c r="T9" s="3"/>
      <c r="U9" s="3"/>
      <c r="V9" s="2213" t="s">
        <v>426</v>
      </c>
      <c r="W9" s="3"/>
      <c r="X9" s="3"/>
      <c r="Y9" s="3"/>
      <c r="Z9" s="3"/>
      <c r="AA9" s="3"/>
      <c r="AB9" s="3"/>
      <c r="AC9" s="241"/>
    </row>
    <row r="10" spans="2:36" ht="42" customHeight="1" x14ac:dyDescent="0.2">
      <c r="B10" s="35"/>
      <c r="C10" s="36"/>
      <c r="D10" s="1901"/>
      <c r="E10" s="1960"/>
      <c r="F10" s="2214"/>
      <c r="G10" s="239" t="s">
        <v>427</v>
      </c>
      <c r="H10" s="239" t="s">
        <v>428</v>
      </c>
      <c r="I10" s="239" t="s">
        <v>429</v>
      </c>
      <c r="J10" s="239" t="s">
        <v>430</v>
      </c>
      <c r="K10" s="239" t="s">
        <v>431</v>
      </c>
      <c r="L10" s="239" t="s">
        <v>432</v>
      </c>
      <c r="M10" s="239" t="s">
        <v>433</v>
      </c>
      <c r="N10" s="2214"/>
      <c r="O10" s="239" t="s">
        <v>427</v>
      </c>
      <c r="P10" s="239" t="s">
        <v>428</v>
      </c>
      <c r="Q10" s="239" t="s">
        <v>429</v>
      </c>
      <c r="R10" s="239" t="s">
        <v>430</v>
      </c>
      <c r="S10" s="239" t="s">
        <v>431</v>
      </c>
      <c r="T10" s="239" t="s">
        <v>432</v>
      </c>
      <c r="U10" s="239" t="s">
        <v>433</v>
      </c>
      <c r="V10" s="2214"/>
      <c r="W10" s="239" t="s">
        <v>427</v>
      </c>
      <c r="X10" s="239" t="s">
        <v>428</v>
      </c>
      <c r="Y10" s="239" t="s">
        <v>429</v>
      </c>
      <c r="Z10" s="239" t="s">
        <v>430</v>
      </c>
      <c r="AA10" s="239" t="s">
        <v>431</v>
      </c>
      <c r="AB10" s="239" t="s">
        <v>432</v>
      </c>
      <c r="AC10" s="220" t="s">
        <v>433</v>
      </c>
      <c r="AH10" s="325"/>
    </row>
    <row r="11" spans="2:36" ht="27.9" customHeight="1" x14ac:dyDescent="0.2">
      <c r="B11" s="1953" t="s">
        <v>405</v>
      </c>
      <c r="C11" s="1978"/>
      <c r="D11" s="920">
        <f>D15+D17+D19+D21+D23+D13</f>
        <v>392</v>
      </c>
      <c r="E11" s="920">
        <f>E15+E17+E19+E21+E23+E13</f>
        <v>184</v>
      </c>
      <c r="F11" s="1005">
        <f>SUM(G11:M11)</f>
        <v>417</v>
      </c>
      <c r="G11" s="1006">
        <f>G13+G15+G17+G19+G21+G23</f>
        <v>61</v>
      </c>
      <c r="H11" s="1006">
        <f t="shared" ref="H11:K11" si="0">H13+H15+H17+H19+H21+H23</f>
        <v>33</v>
      </c>
      <c r="I11" s="1006">
        <f t="shared" si="0"/>
        <v>23</v>
      </c>
      <c r="J11" s="1006">
        <f t="shared" si="0"/>
        <v>28</v>
      </c>
      <c r="K11" s="1006">
        <f t="shared" si="0"/>
        <v>258</v>
      </c>
      <c r="L11" s="1006">
        <f>L13+L15+L17+L19+L21+L23</f>
        <v>13</v>
      </c>
      <c r="M11" s="1006">
        <f>M13+M15+M17+M19+M21+M23</f>
        <v>1</v>
      </c>
      <c r="N11" s="1393">
        <f>SUM(O11:U11)</f>
        <v>409</v>
      </c>
      <c r="O11" s="1394">
        <f>O13+O15+O17+O19+O21+O23</f>
        <v>60</v>
      </c>
      <c r="P11" s="1394">
        <f t="shared" ref="P11:U11" si="1">P13+P15+P17+P19+P21+P23</f>
        <v>32</v>
      </c>
      <c r="Q11" s="1394">
        <f t="shared" si="1"/>
        <v>23</v>
      </c>
      <c r="R11" s="1394">
        <f t="shared" si="1"/>
        <v>25</v>
      </c>
      <c r="S11" s="1394">
        <f t="shared" si="1"/>
        <v>256</v>
      </c>
      <c r="T11" s="1394">
        <f t="shared" si="1"/>
        <v>12</v>
      </c>
      <c r="U11" s="1394">
        <f t="shared" si="1"/>
        <v>1</v>
      </c>
      <c r="V11" s="1393">
        <f>SUM(W11:AC11)</f>
        <v>8</v>
      </c>
      <c r="W11" s="1394">
        <f>W13+W15+W17+W19+W21+W23</f>
        <v>1</v>
      </c>
      <c r="X11" s="1394">
        <f t="shared" ref="X11:AC11" si="2">X13+X15+X17+X19+X21+X23</f>
        <v>1</v>
      </c>
      <c r="Y11" s="1394">
        <f t="shared" si="2"/>
        <v>0</v>
      </c>
      <c r="Z11" s="1394">
        <f t="shared" si="2"/>
        <v>3</v>
      </c>
      <c r="AA11" s="1394">
        <f t="shared" si="2"/>
        <v>2</v>
      </c>
      <c r="AB11" s="1394">
        <f t="shared" si="2"/>
        <v>1</v>
      </c>
      <c r="AC11" s="1395">
        <f t="shared" si="2"/>
        <v>0</v>
      </c>
      <c r="AH11" s="332"/>
      <c r="AI11" s="332"/>
      <c r="AJ11" s="332"/>
    </row>
    <row r="12" spans="2:36" ht="27.9" customHeight="1" thickBot="1" x14ac:dyDescent="0.25">
      <c r="B12" s="1957"/>
      <c r="C12" s="2023"/>
      <c r="D12" s="243"/>
      <c r="E12" s="288"/>
      <c r="F12" s="1008"/>
      <c r="G12" s="1009">
        <f>G11/F11</f>
        <v>0.14628297362110312</v>
      </c>
      <c r="H12" s="1009">
        <f>H11/F11</f>
        <v>7.9136690647482008E-2</v>
      </c>
      <c r="I12" s="1009">
        <f>I11/F11</f>
        <v>5.5155875299760189E-2</v>
      </c>
      <c r="J12" s="1009">
        <f>J11/F11</f>
        <v>6.7146282973621102E-2</v>
      </c>
      <c r="K12" s="1009">
        <f>K11/F11</f>
        <v>0.61870503597122306</v>
      </c>
      <c r="L12" s="1009">
        <f>L11/F11</f>
        <v>3.117505995203837E-2</v>
      </c>
      <c r="M12" s="1009">
        <f>M11/F11</f>
        <v>2.3980815347721821E-3</v>
      </c>
      <c r="N12" s="1396"/>
      <c r="O12" s="1009">
        <f>O11/N11</f>
        <v>0.14669926650366749</v>
      </c>
      <c r="P12" s="1009">
        <f>P11/N11</f>
        <v>7.823960880195599E-2</v>
      </c>
      <c r="Q12" s="1009">
        <f>Q11/N11</f>
        <v>5.623471882640587E-2</v>
      </c>
      <c r="R12" s="1009">
        <f>R11/N11</f>
        <v>6.1124694376528114E-2</v>
      </c>
      <c r="S12" s="1009">
        <f>S11/N11</f>
        <v>0.62591687041564792</v>
      </c>
      <c r="T12" s="1009">
        <f>T11/N11</f>
        <v>2.9339853300733496E-2</v>
      </c>
      <c r="U12" s="1009">
        <f>U11/N11</f>
        <v>2.4449877750611247E-3</v>
      </c>
      <c r="V12" s="1396"/>
      <c r="W12" s="662">
        <f>IFERROR(W11/$V11,"-")</f>
        <v>0.125</v>
      </c>
      <c r="X12" s="662">
        <f t="shared" ref="X12:AC12" si="3">IFERROR(X11/$V11,"-")</f>
        <v>0.125</v>
      </c>
      <c r="Y12" s="662">
        <f t="shared" si="3"/>
        <v>0</v>
      </c>
      <c r="Z12" s="662">
        <f t="shared" si="3"/>
        <v>0.375</v>
      </c>
      <c r="AA12" s="662">
        <f t="shared" si="3"/>
        <v>0.25</v>
      </c>
      <c r="AB12" s="662">
        <f>IFERROR(AB11/$V11,"-")</f>
        <v>0.125</v>
      </c>
      <c r="AC12" s="664">
        <f t="shared" si="3"/>
        <v>0</v>
      </c>
      <c r="AE12" s="44"/>
      <c r="AF12" s="44"/>
      <c r="AG12" s="44"/>
      <c r="AH12" s="332"/>
      <c r="AI12" s="332"/>
      <c r="AJ12" s="332"/>
    </row>
    <row r="13" spans="2:36" ht="27.9" customHeight="1" thickTop="1" x14ac:dyDescent="0.2">
      <c r="B13" s="1852" t="s">
        <v>411</v>
      </c>
      <c r="C13" s="2003" t="s">
        <v>169</v>
      </c>
      <c r="D13" s="961">
        <f>表1!M14</f>
        <v>54</v>
      </c>
      <c r="E13" s="509">
        <f>表1!O14</f>
        <v>6</v>
      </c>
      <c r="F13" s="1012">
        <f>SUM(G13:M13)</f>
        <v>10</v>
      </c>
      <c r="G13" s="1013">
        <f t="shared" ref="G13:M13" si="4">O13+W13</f>
        <v>1</v>
      </c>
      <c r="H13" s="1013">
        <f t="shared" si="4"/>
        <v>1</v>
      </c>
      <c r="I13" s="1013">
        <f t="shared" si="4"/>
        <v>2</v>
      </c>
      <c r="J13" s="1013">
        <f t="shared" si="4"/>
        <v>5</v>
      </c>
      <c r="K13" s="1013">
        <f t="shared" si="4"/>
        <v>0</v>
      </c>
      <c r="L13" s="1013">
        <f t="shared" si="4"/>
        <v>1</v>
      </c>
      <c r="M13" s="1398">
        <f t="shared" si="4"/>
        <v>0</v>
      </c>
      <c r="N13" s="1397">
        <f>SUM(O13:U13)</f>
        <v>10</v>
      </c>
      <c r="O13" s="1398">
        <v>1</v>
      </c>
      <c r="P13" s="1398">
        <v>1</v>
      </c>
      <c r="Q13" s="1398">
        <v>2</v>
      </c>
      <c r="R13" s="1398">
        <v>5</v>
      </c>
      <c r="S13" s="1398">
        <v>0</v>
      </c>
      <c r="T13" s="1398">
        <v>1</v>
      </c>
      <c r="U13" s="1398">
        <v>0</v>
      </c>
      <c r="V13" s="1397">
        <f>SUM(W13:AC13)</f>
        <v>0</v>
      </c>
      <c r="W13" s="1398">
        <v>0</v>
      </c>
      <c r="X13" s="1398">
        <v>0</v>
      </c>
      <c r="Y13" s="1398">
        <v>0</v>
      </c>
      <c r="Z13" s="1398">
        <v>0</v>
      </c>
      <c r="AA13" s="1398">
        <v>0</v>
      </c>
      <c r="AB13" s="1398">
        <v>0</v>
      </c>
      <c r="AC13" s="1400">
        <v>0</v>
      </c>
      <c r="AH13" s="332"/>
      <c r="AI13" s="332"/>
      <c r="AJ13" s="332"/>
    </row>
    <row r="14" spans="2:36" ht="27.9" customHeight="1" x14ac:dyDescent="0.2">
      <c r="B14" s="1853"/>
      <c r="C14" s="1900"/>
      <c r="D14" s="963"/>
      <c r="E14" s="293"/>
      <c r="F14" s="1015"/>
      <c r="G14" s="662">
        <f>IFERROR(G13/$F13,"-")</f>
        <v>0.1</v>
      </c>
      <c r="H14" s="662">
        <f t="shared" ref="H14:M14" si="5">IFERROR(H13/$F13,"-")</f>
        <v>0.1</v>
      </c>
      <c r="I14" s="662">
        <f t="shared" si="5"/>
        <v>0.2</v>
      </c>
      <c r="J14" s="662">
        <f t="shared" si="5"/>
        <v>0.5</v>
      </c>
      <c r="K14" s="662">
        <f t="shared" si="5"/>
        <v>0</v>
      </c>
      <c r="L14" s="662">
        <f t="shared" si="5"/>
        <v>0.1</v>
      </c>
      <c r="M14" s="662">
        <f t="shared" si="5"/>
        <v>0</v>
      </c>
      <c r="N14" s="1401"/>
      <c r="O14" s="1402">
        <f>IFERROR(O13/$N13,"-")</f>
        <v>0.1</v>
      </c>
      <c r="P14" s="1018">
        <f t="shared" ref="P14:U14" si="6">IFERROR(P13/$N13,"-")</f>
        <v>0.1</v>
      </c>
      <c r="Q14" s="1018">
        <f t="shared" si="6"/>
        <v>0.2</v>
      </c>
      <c r="R14" s="1018">
        <f t="shared" si="6"/>
        <v>0.5</v>
      </c>
      <c r="S14" s="1018">
        <f t="shared" si="6"/>
        <v>0</v>
      </c>
      <c r="T14" s="1018">
        <f t="shared" si="6"/>
        <v>0.1</v>
      </c>
      <c r="U14" s="1018">
        <f t="shared" si="6"/>
        <v>0</v>
      </c>
      <c r="V14" s="1403"/>
      <c r="W14" s="662" t="str">
        <f>IFERROR(W13/$V13,"-")</f>
        <v>-</v>
      </c>
      <c r="X14" s="662" t="str">
        <f t="shared" ref="X14:AC14" si="7">IFERROR(X13/$V13,"-")</f>
        <v>-</v>
      </c>
      <c r="Y14" s="662" t="str">
        <f t="shared" si="7"/>
        <v>-</v>
      </c>
      <c r="Z14" s="662" t="str">
        <f t="shared" si="7"/>
        <v>-</v>
      </c>
      <c r="AA14" s="662" t="str">
        <f t="shared" si="7"/>
        <v>-</v>
      </c>
      <c r="AB14" s="662" t="str">
        <f t="shared" si="7"/>
        <v>-</v>
      </c>
      <c r="AC14" s="664" t="str">
        <f t="shared" si="7"/>
        <v>-</v>
      </c>
      <c r="AE14" s="44"/>
      <c r="AF14" s="44"/>
      <c r="AG14" s="44"/>
      <c r="AH14" s="332"/>
      <c r="AI14" s="332"/>
      <c r="AJ14" s="332"/>
    </row>
    <row r="15" spans="2:36" ht="27.9" customHeight="1" x14ac:dyDescent="0.2">
      <c r="B15" s="1853"/>
      <c r="C15" s="1940" t="s">
        <v>170</v>
      </c>
      <c r="D15" s="962">
        <f>表1!M17</f>
        <v>70</v>
      </c>
      <c r="E15" s="519">
        <f>表1!O17</f>
        <v>34</v>
      </c>
      <c r="F15" s="1005">
        <f>SUM(G15:M15)</f>
        <v>317</v>
      </c>
      <c r="G15" s="1006">
        <f t="shared" ref="G15:M15" si="8">O15+W15</f>
        <v>30</v>
      </c>
      <c r="H15" s="1006">
        <f t="shared" si="8"/>
        <v>16</v>
      </c>
      <c r="I15" s="1006">
        <f t="shared" si="8"/>
        <v>8</v>
      </c>
      <c r="J15" s="1006">
        <f t="shared" si="8"/>
        <v>13</v>
      </c>
      <c r="K15" s="1006">
        <f t="shared" si="8"/>
        <v>242</v>
      </c>
      <c r="L15" s="1006">
        <f t="shared" si="8"/>
        <v>7</v>
      </c>
      <c r="M15" s="1394">
        <f t="shared" si="8"/>
        <v>1</v>
      </c>
      <c r="N15" s="1393">
        <f>SUM(O15:U15)</f>
        <v>317</v>
      </c>
      <c r="O15" s="1394">
        <v>30</v>
      </c>
      <c r="P15" s="1394">
        <v>16</v>
      </c>
      <c r="Q15" s="1394">
        <v>8</v>
      </c>
      <c r="R15" s="1394">
        <v>13</v>
      </c>
      <c r="S15" s="1394">
        <v>242</v>
      </c>
      <c r="T15" s="1394">
        <v>7</v>
      </c>
      <c r="U15" s="1394">
        <v>1</v>
      </c>
      <c r="V15" s="1393">
        <f>SUM(W15:AC15)</f>
        <v>0</v>
      </c>
      <c r="W15" s="1394">
        <v>0</v>
      </c>
      <c r="X15" s="1394">
        <v>0</v>
      </c>
      <c r="Y15" s="1394">
        <v>0</v>
      </c>
      <c r="Z15" s="1394">
        <v>0</v>
      </c>
      <c r="AA15" s="1394">
        <v>0</v>
      </c>
      <c r="AB15" s="1394">
        <v>0</v>
      </c>
      <c r="AC15" s="1395">
        <v>0</v>
      </c>
      <c r="AH15" s="332"/>
      <c r="AI15" s="332"/>
      <c r="AJ15" s="332"/>
    </row>
    <row r="16" spans="2:36" ht="27.9" customHeight="1" x14ac:dyDescent="0.2">
      <c r="B16" s="1853"/>
      <c r="C16" s="1900"/>
      <c r="D16" s="963"/>
      <c r="E16" s="293"/>
      <c r="F16" s="1019"/>
      <c r="G16" s="662">
        <f t="shared" ref="G16:M16" si="9">G15/$F$15</f>
        <v>9.4637223974763401E-2</v>
      </c>
      <c r="H16" s="662">
        <f t="shared" si="9"/>
        <v>5.0473186119873815E-2</v>
      </c>
      <c r="I16" s="662">
        <f t="shared" si="9"/>
        <v>2.5236593059936908E-2</v>
      </c>
      <c r="J16" s="662">
        <f t="shared" si="9"/>
        <v>4.1009463722397478E-2</v>
      </c>
      <c r="K16" s="662">
        <f t="shared" si="9"/>
        <v>0.76340694006309151</v>
      </c>
      <c r="L16" s="662">
        <f t="shared" si="9"/>
        <v>2.2082018927444796E-2</v>
      </c>
      <c r="M16" s="662">
        <f t="shared" si="9"/>
        <v>3.1545741324921135E-3</v>
      </c>
      <c r="N16" s="1401"/>
      <c r="O16" s="666">
        <f>IFERROR(O15/$N15,"-")</f>
        <v>9.4637223974763401E-2</v>
      </c>
      <c r="P16" s="1405">
        <f t="shared" ref="P16:U16" si="10">IFERROR(P15/$N15,"-")</f>
        <v>5.0473186119873815E-2</v>
      </c>
      <c r="Q16" s="666">
        <f t="shared" si="10"/>
        <v>2.5236593059936908E-2</v>
      </c>
      <c r="R16" s="666">
        <f t="shared" si="10"/>
        <v>4.1009463722397478E-2</v>
      </c>
      <c r="S16" s="666">
        <f t="shared" si="10"/>
        <v>0.76340694006309151</v>
      </c>
      <c r="T16" s="666">
        <f t="shared" si="10"/>
        <v>2.2082018927444796E-2</v>
      </c>
      <c r="U16" s="1405">
        <f t="shared" si="10"/>
        <v>3.1545741324921135E-3</v>
      </c>
      <c r="V16" s="1406"/>
      <c r="W16" s="662" t="str">
        <f>IFERROR(W15/$V15,"-")</f>
        <v>-</v>
      </c>
      <c r="X16" s="662" t="str">
        <f t="shared" ref="X16:AC16" si="11">IFERROR(X15/$V15,"-")</f>
        <v>-</v>
      </c>
      <c r="Y16" s="662" t="str">
        <f t="shared" si="11"/>
        <v>-</v>
      </c>
      <c r="Z16" s="662" t="str">
        <f t="shared" si="11"/>
        <v>-</v>
      </c>
      <c r="AA16" s="662" t="str">
        <f t="shared" si="11"/>
        <v>-</v>
      </c>
      <c r="AB16" s="662" t="str">
        <f t="shared" si="11"/>
        <v>-</v>
      </c>
      <c r="AC16" s="664" t="str">
        <f t="shared" si="11"/>
        <v>-</v>
      </c>
      <c r="AE16" s="44"/>
      <c r="AF16" s="44"/>
      <c r="AG16" s="44"/>
      <c r="AH16" s="332"/>
      <c r="AI16" s="332"/>
      <c r="AJ16" s="332"/>
    </row>
    <row r="17" spans="2:36" ht="27.9" customHeight="1" x14ac:dyDescent="0.2">
      <c r="B17" s="1853"/>
      <c r="C17" s="1940" t="s">
        <v>412</v>
      </c>
      <c r="D17" s="962">
        <f>表1!M20</f>
        <v>28</v>
      </c>
      <c r="E17" s="519">
        <f>表1!O20</f>
        <v>10</v>
      </c>
      <c r="F17" s="1020">
        <f>SUM(G17:M17)</f>
        <v>23</v>
      </c>
      <c r="G17" s="1006">
        <f t="shared" ref="G17:M17" si="12">O17+W17</f>
        <v>13</v>
      </c>
      <c r="H17" s="1006">
        <f t="shared" si="12"/>
        <v>6</v>
      </c>
      <c r="I17" s="1006">
        <f t="shared" si="12"/>
        <v>3</v>
      </c>
      <c r="J17" s="1006">
        <f t="shared" si="12"/>
        <v>1</v>
      </c>
      <c r="K17" s="1006">
        <f t="shared" si="12"/>
        <v>0</v>
      </c>
      <c r="L17" s="1006">
        <f t="shared" si="12"/>
        <v>0</v>
      </c>
      <c r="M17" s="1394">
        <f t="shared" si="12"/>
        <v>0</v>
      </c>
      <c r="N17" s="1393">
        <f>SUM(O17:U17)</f>
        <v>23</v>
      </c>
      <c r="O17" s="1394">
        <v>13</v>
      </c>
      <c r="P17" s="1394">
        <v>6</v>
      </c>
      <c r="Q17" s="1394">
        <v>3</v>
      </c>
      <c r="R17" s="1394">
        <v>1</v>
      </c>
      <c r="S17" s="1394">
        <v>0</v>
      </c>
      <c r="T17" s="1394">
        <v>0</v>
      </c>
      <c r="U17" s="1394">
        <v>0</v>
      </c>
      <c r="V17" s="1393">
        <f>SUM(W17:AC17)</f>
        <v>0</v>
      </c>
      <c r="W17" s="1394">
        <v>0</v>
      </c>
      <c r="X17" s="1394">
        <v>0</v>
      </c>
      <c r="Y17" s="1394">
        <v>0</v>
      </c>
      <c r="Z17" s="1394">
        <v>0</v>
      </c>
      <c r="AA17" s="1394">
        <v>0</v>
      </c>
      <c r="AB17" s="1394">
        <v>0</v>
      </c>
      <c r="AC17" s="1395">
        <v>0</v>
      </c>
      <c r="AH17" s="332"/>
      <c r="AI17" s="332"/>
      <c r="AJ17" s="332"/>
    </row>
    <row r="18" spans="2:36" ht="27.9" customHeight="1" x14ac:dyDescent="0.2">
      <c r="B18" s="1853"/>
      <c r="C18" s="1900"/>
      <c r="D18" s="963"/>
      <c r="E18" s="293"/>
      <c r="F18" s="1017"/>
      <c r="G18" s="662">
        <f>G17/$F$17</f>
        <v>0.56521739130434778</v>
      </c>
      <c r="H18" s="662">
        <f>H17/$F$17</f>
        <v>0.2608695652173913</v>
      </c>
      <c r="I18" s="662">
        <f t="shared" ref="I18:M18" si="13">I17/$F$17</f>
        <v>0.13043478260869565</v>
      </c>
      <c r="J18" s="662">
        <f t="shared" si="13"/>
        <v>4.3478260869565216E-2</v>
      </c>
      <c r="K18" s="662">
        <f t="shared" si="13"/>
        <v>0</v>
      </c>
      <c r="L18" s="662">
        <f t="shared" si="13"/>
        <v>0</v>
      </c>
      <c r="M18" s="662">
        <f t="shared" si="13"/>
        <v>0</v>
      </c>
      <c r="N18" s="1406"/>
      <c r="O18" s="666">
        <f>IFERROR(O17/$N17,"-")</f>
        <v>0.56521739130434778</v>
      </c>
      <c r="P18" s="1405">
        <f t="shared" ref="P18:U18" si="14">IFERROR(P17/$N17,"-")</f>
        <v>0.2608695652173913</v>
      </c>
      <c r="Q18" s="666">
        <f t="shared" si="14"/>
        <v>0.13043478260869565</v>
      </c>
      <c r="R18" s="666">
        <f t="shared" si="14"/>
        <v>4.3478260869565216E-2</v>
      </c>
      <c r="S18" s="666">
        <f t="shared" si="14"/>
        <v>0</v>
      </c>
      <c r="T18" s="666">
        <f t="shared" si="14"/>
        <v>0</v>
      </c>
      <c r="U18" s="1405">
        <f t="shared" si="14"/>
        <v>0</v>
      </c>
      <c r="V18" s="1403"/>
      <c r="W18" s="662" t="str">
        <f>IFERROR(W17/$V17,"-")</f>
        <v>-</v>
      </c>
      <c r="X18" s="662" t="str">
        <f t="shared" ref="X18:AC18" si="15">IFERROR(X17/$V17,"-")</f>
        <v>-</v>
      </c>
      <c r="Y18" s="662" t="str">
        <f t="shared" si="15"/>
        <v>-</v>
      </c>
      <c r="Z18" s="662" t="str">
        <f t="shared" si="15"/>
        <v>-</v>
      </c>
      <c r="AA18" s="662" t="str">
        <f t="shared" si="15"/>
        <v>-</v>
      </c>
      <c r="AB18" s="662" t="str">
        <f t="shared" si="15"/>
        <v>-</v>
      </c>
      <c r="AC18" s="664" t="str">
        <f t="shared" si="15"/>
        <v>-</v>
      </c>
      <c r="AE18" s="44"/>
      <c r="AF18" s="44"/>
      <c r="AG18" s="44"/>
      <c r="AH18" s="332"/>
      <c r="AI18" s="332"/>
      <c r="AJ18" s="332"/>
    </row>
    <row r="19" spans="2:36" ht="27.9" customHeight="1" x14ac:dyDescent="0.2">
      <c r="B19" s="1853"/>
      <c r="C19" s="1940" t="s">
        <v>307</v>
      </c>
      <c r="D19" s="962">
        <f>表1!M23</f>
        <v>77</v>
      </c>
      <c r="E19" s="519">
        <f>表1!O23</f>
        <v>45</v>
      </c>
      <c r="F19" s="1005">
        <f>SUM(G19:M19)</f>
        <v>14</v>
      </c>
      <c r="G19" s="1006">
        <f t="shared" ref="G19:M19" si="16">O19+W19</f>
        <v>3</v>
      </c>
      <c r="H19" s="1006">
        <f t="shared" si="16"/>
        <v>2</v>
      </c>
      <c r="I19" s="1006">
        <f t="shared" si="16"/>
        <v>4</v>
      </c>
      <c r="J19" s="1006">
        <f t="shared" si="16"/>
        <v>1</v>
      </c>
      <c r="K19" s="1006">
        <f t="shared" si="16"/>
        <v>2</v>
      </c>
      <c r="L19" s="1006">
        <f t="shared" si="16"/>
        <v>2</v>
      </c>
      <c r="M19" s="1394">
        <f t="shared" si="16"/>
        <v>0</v>
      </c>
      <c r="N19" s="1393">
        <f>SUM(O19:U19)</f>
        <v>13</v>
      </c>
      <c r="O19" s="1394">
        <v>3</v>
      </c>
      <c r="P19" s="1394">
        <v>2</v>
      </c>
      <c r="Q19" s="1394">
        <v>4</v>
      </c>
      <c r="R19" s="1394">
        <v>1</v>
      </c>
      <c r="S19" s="1394">
        <v>2</v>
      </c>
      <c r="T19" s="1394">
        <v>1</v>
      </c>
      <c r="U19" s="1394">
        <v>0</v>
      </c>
      <c r="V19" s="1393">
        <f>SUM(W19:AC19)</f>
        <v>1</v>
      </c>
      <c r="W19" s="1394">
        <v>0</v>
      </c>
      <c r="X19" s="1394">
        <v>0</v>
      </c>
      <c r="Y19" s="1394">
        <v>0</v>
      </c>
      <c r="Z19" s="1394">
        <v>0</v>
      </c>
      <c r="AA19" s="1394">
        <v>0</v>
      </c>
      <c r="AB19" s="1394">
        <v>1</v>
      </c>
      <c r="AC19" s="1395">
        <v>0</v>
      </c>
      <c r="AH19" s="332"/>
      <c r="AI19" s="332"/>
      <c r="AJ19" s="332"/>
    </row>
    <row r="20" spans="2:36" ht="27.9" customHeight="1" x14ac:dyDescent="0.2">
      <c r="B20" s="1853"/>
      <c r="C20" s="1900"/>
      <c r="D20" s="963"/>
      <c r="E20" s="293"/>
      <c r="F20" s="1019"/>
      <c r="G20" s="1016">
        <f t="shared" ref="G20:M20" si="17">G19/$F$19</f>
        <v>0.21428571428571427</v>
      </c>
      <c r="H20" s="1016">
        <f t="shared" si="17"/>
        <v>0.14285714285714285</v>
      </c>
      <c r="I20" s="1016">
        <f t="shared" si="17"/>
        <v>0.2857142857142857</v>
      </c>
      <c r="J20" s="1016">
        <f t="shared" si="17"/>
        <v>7.1428571428571425E-2</v>
      </c>
      <c r="K20" s="1016">
        <f t="shared" si="17"/>
        <v>0.14285714285714285</v>
      </c>
      <c r="L20" s="1016">
        <f t="shared" si="17"/>
        <v>0.14285714285714285</v>
      </c>
      <c r="M20" s="1785">
        <f t="shared" si="17"/>
        <v>0</v>
      </c>
      <c r="N20" s="1407"/>
      <c r="O20" s="1402">
        <f>IFERROR(O19/$N19,"-")</f>
        <v>0.23076923076923078</v>
      </c>
      <c r="P20" s="1018">
        <f t="shared" ref="P20:U20" si="18">IFERROR(P19/$N19,"-")</f>
        <v>0.15384615384615385</v>
      </c>
      <c r="Q20" s="1402">
        <f t="shared" si="18"/>
        <v>0.30769230769230771</v>
      </c>
      <c r="R20" s="1402">
        <f t="shared" si="18"/>
        <v>7.6923076923076927E-2</v>
      </c>
      <c r="S20" s="1402">
        <f t="shared" si="18"/>
        <v>0.15384615384615385</v>
      </c>
      <c r="T20" s="1402">
        <f t="shared" si="18"/>
        <v>7.6923076923076927E-2</v>
      </c>
      <c r="U20" s="1402">
        <f t="shared" si="18"/>
        <v>0</v>
      </c>
      <c r="V20" s="1407"/>
      <c r="W20" s="1018">
        <f>IFERROR(W19/$V19,"-")</f>
        <v>0</v>
      </c>
      <c r="X20" s="1018">
        <f t="shared" ref="X20:AC20" si="19">IFERROR(X19/$V19,"-")</f>
        <v>0</v>
      </c>
      <c r="Y20" s="1018">
        <f t="shared" si="19"/>
        <v>0</v>
      </c>
      <c r="Z20" s="1018">
        <f t="shared" si="19"/>
        <v>0</v>
      </c>
      <c r="AA20" s="1018">
        <f t="shared" si="19"/>
        <v>0</v>
      </c>
      <c r="AB20" s="1018">
        <f t="shared" si="19"/>
        <v>1</v>
      </c>
      <c r="AC20" s="1142">
        <f t="shared" si="19"/>
        <v>0</v>
      </c>
      <c r="AE20" s="44"/>
      <c r="AF20" s="44"/>
      <c r="AG20" s="44"/>
      <c r="AH20" s="332"/>
      <c r="AI20" s="332"/>
      <c r="AJ20" s="332"/>
    </row>
    <row r="21" spans="2:36" ht="27.9" customHeight="1" x14ac:dyDescent="0.2">
      <c r="B21" s="1853"/>
      <c r="C21" s="1940" t="s">
        <v>308</v>
      </c>
      <c r="D21" s="962">
        <f>表1!M26</f>
        <v>16</v>
      </c>
      <c r="E21" s="519">
        <f>表1!O26</f>
        <v>2</v>
      </c>
      <c r="F21" s="1020">
        <f>SUM(G21:M21)</f>
        <v>17</v>
      </c>
      <c r="G21" s="1006">
        <f t="shared" ref="G21:M21" si="20">O21+W21</f>
        <v>10</v>
      </c>
      <c r="H21" s="1006">
        <f t="shared" si="20"/>
        <v>1</v>
      </c>
      <c r="I21" s="1006">
        <f t="shared" si="20"/>
        <v>0</v>
      </c>
      <c r="J21" s="1006">
        <f t="shared" si="20"/>
        <v>2</v>
      </c>
      <c r="K21" s="1006">
        <f t="shared" si="20"/>
        <v>4</v>
      </c>
      <c r="L21" s="1006">
        <f t="shared" si="20"/>
        <v>0</v>
      </c>
      <c r="M21" s="1394">
        <f t="shared" si="20"/>
        <v>0</v>
      </c>
      <c r="N21" s="1408">
        <f>SUM(O21:U21)</f>
        <v>17</v>
      </c>
      <c r="O21" s="1394">
        <v>10</v>
      </c>
      <c r="P21" s="1394">
        <v>1</v>
      </c>
      <c r="Q21" s="1394">
        <v>0</v>
      </c>
      <c r="R21" s="1394">
        <v>2</v>
      </c>
      <c r="S21" s="1394">
        <v>4</v>
      </c>
      <c r="T21" s="1394">
        <v>0</v>
      </c>
      <c r="U21" s="1394">
        <v>0</v>
      </c>
      <c r="V21" s="1408">
        <f>SUM(W21:AC21)</f>
        <v>0</v>
      </c>
      <c r="W21" s="1394">
        <v>0</v>
      </c>
      <c r="X21" s="1394">
        <v>0</v>
      </c>
      <c r="Y21" s="1394">
        <v>0</v>
      </c>
      <c r="Z21" s="1394">
        <v>0</v>
      </c>
      <c r="AA21" s="1394">
        <v>0</v>
      </c>
      <c r="AB21" s="1394">
        <v>0</v>
      </c>
      <c r="AC21" s="1395">
        <v>0</v>
      </c>
      <c r="AH21" s="332"/>
      <c r="AI21" s="332"/>
      <c r="AJ21" s="332"/>
    </row>
    <row r="22" spans="2:36" ht="27.9" customHeight="1" x14ac:dyDescent="0.2">
      <c r="B22" s="1853"/>
      <c r="C22" s="1900"/>
      <c r="D22" s="963"/>
      <c r="E22" s="293"/>
      <c r="F22" s="1015"/>
      <c r="G22" s="1016">
        <f t="shared" ref="G22:M22" si="21">G21/$F$21</f>
        <v>0.58823529411764708</v>
      </c>
      <c r="H22" s="1016">
        <f t="shared" si="21"/>
        <v>5.8823529411764705E-2</v>
      </c>
      <c r="I22" s="1016">
        <f t="shared" si="21"/>
        <v>0</v>
      </c>
      <c r="J22" s="1016">
        <f t="shared" si="21"/>
        <v>0.11764705882352941</v>
      </c>
      <c r="K22" s="1016">
        <f t="shared" si="21"/>
        <v>0.23529411764705882</v>
      </c>
      <c r="L22" s="1016">
        <f t="shared" si="21"/>
        <v>0</v>
      </c>
      <c r="M22" s="1785">
        <f t="shared" si="21"/>
        <v>0</v>
      </c>
      <c r="N22" s="1409"/>
      <c r="O22" s="1402">
        <f>IFERROR(O21/$N21,"-")</f>
        <v>0.58823529411764708</v>
      </c>
      <c r="P22" s="1402">
        <f t="shared" ref="P22:U22" si="22">IFERROR(P21/$N21,"-")</f>
        <v>5.8823529411764705E-2</v>
      </c>
      <c r="Q22" s="1402">
        <f t="shared" si="22"/>
        <v>0</v>
      </c>
      <c r="R22" s="1402">
        <f t="shared" si="22"/>
        <v>0.11764705882352941</v>
      </c>
      <c r="S22" s="1402">
        <f t="shared" si="22"/>
        <v>0.23529411764705882</v>
      </c>
      <c r="T22" s="1402">
        <f t="shared" si="22"/>
        <v>0</v>
      </c>
      <c r="U22" s="1402">
        <f t="shared" si="22"/>
        <v>0</v>
      </c>
      <c r="V22" s="1403"/>
      <c r="W22" s="662" t="str">
        <f>IFERROR(W21/$V21,"-")</f>
        <v>-</v>
      </c>
      <c r="X22" s="662" t="str">
        <f t="shared" ref="X22:AC22" si="23">IFERROR(X21/$V21,"-")</f>
        <v>-</v>
      </c>
      <c r="Y22" s="662" t="str">
        <f t="shared" si="23"/>
        <v>-</v>
      </c>
      <c r="Z22" s="662" t="str">
        <f t="shared" si="23"/>
        <v>-</v>
      </c>
      <c r="AA22" s="662" t="str">
        <f t="shared" si="23"/>
        <v>-</v>
      </c>
      <c r="AB22" s="662" t="str">
        <f t="shared" si="23"/>
        <v>-</v>
      </c>
      <c r="AC22" s="664" t="str">
        <f t="shared" si="23"/>
        <v>-</v>
      </c>
      <c r="AE22" s="44"/>
      <c r="AF22" s="44"/>
      <c r="AG22" s="44"/>
      <c r="AH22" s="332"/>
      <c r="AI22" s="332"/>
      <c r="AJ22" s="332"/>
    </row>
    <row r="23" spans="2:36" ht="27.9" customHeight="1" x14ac:dyDescent="0.2">
      <c r="B23" s="1853"/>
      <c r="C23" s="1940" t="s">
        <v>174</v>
      </c>
      <c r="D23" s="962">
        <f>表1!M29</f>
        <v>147</v>
      </c>
      <c r="E23" s="519">
        <f>表1!O29</f>
        <v>87</v>
      </c>
      <c r="F23" s="1005">
        <f>SUM(G23:M23)</f>
        <v>36</v>
      </c>
      <c r="G23" s="1006">
        <f>O23+W23</f>
        <v>4</v>
      </c>
      <c r="H23" s="1006">
        <f t="shared" ref="H23:M23" si="24">P23+X23</f>
        <v>7</v>
      </c>
      <c r="I23" s="1006">
        <f t="shared" si="24"/>
        <v>6</v>
      </c>
      <c r="J23" s="1006">
        <f t="shared" si="24"/>
        <v>6</v>
      </c>
      <c r="K23" s="1006">
        <f t="shared" si="24"/>
        <v>10</v>
      </c>
      <c r="L23" s="1006">
        <f t="shared" si="24"/>
        <v>3</v>
      </c>
      <c r="M23" s="1394">
        <f t="shared" si="24"/>
        <v>0</v>
      </c>
      <c r="N23" s="1408">
        <f>SUM(O23:U23)</f>
        <v>29</v>
      </c>
      <c r="O23" s="1394">
        <v>3</v>
      </c>
      <c r="P23" s="1394">
        <v>6</v>
      </c>
      <c r="Q23" s="1394">
        <v>6</v>
      </c>
      <c r="R23" s="1394">
        <v>3</v>
      </c>
      <c r="S23" s="1394">
        <v>8</v>
      </c>
      <c r="T23" s="1394">
        <v>3</v>
      </c>
      <c r="U23" s="1394">
        <v>0</v>
      </c>
      <c r="V23" s="1393">
        <f>SUM(W23:AC23)</f>
        <v>7</v>
      </c>
      <c r="W23" s="1414">
        <v>1</v>
      </c>
      <c r="X23" s="1414">
        <v>1</v>
      </c>
      <c r="Y23" s="1414">
        <v>0</v>
      </c>
      <c r="Z23" s="1414">
        <v>3</v>
      </c>
      <c r="AA23" s="1414">
        <v>2</v>
      </c>
      <c r="AB23" s="1414">
        <v>0</v>
      </c>
      <c r="AC23" s="1416">
        <v>0</v>
      </c>
      <c r="AH23" s="332"/>
      <c r="AI23" s="332"/>
      <c r="AJ23" s="332"/>
    </row>
    <row r="24" spans="2:36" ht="27.9" customHeight="1" thickBot="1" x14ac:dyDescent="0.25">
      <c r="B24" s="1854"/>
      <c r="C24" s="2009"/>
      <c r="D24" s="244"/>
      <c r="E24" s="294"/>
      <c r="F24" s="1008"/>
      <c r="G24" s="1021">
        <f t="shared" ref="G24:M24" si="25">G23/$F$23</f>
        <v>0.1111111111111111</v>
      </c>
      <c r="H24" s="1021">
        <f t="shared" si="25"/>
        <v>0.19444444444444445</v>
      </c>
      <c r="I24" s="1021">
        <f t="shared" si="25"/>
        <v>0.16666666666666666</v>
      </c>
      <c r="J24" s="1021">
        <f t="shared" si="25"/>
        <v>0.16666666666666666</v>
      </c>
      <c r="K24" s="1021">
        <f t="shared" si="25"/>
        <v>0.27777777777777779</v>
      </c>
      <c r="L24" s="1021">
        <f t="shared" si="25"/>
        <v>8.3333333333333329E-2</v>
      </c>
      <c r="M24" s="1021">
        <f t="shared" si="25"/>
        <v>0</v>
      </c>
      <c r="N24" s="1410"/>
      <c r="O24" s="666">
        <f>IFERROR(O23/$N23,"-")</f>
        <v>0.10344827586206896</v>
      </c>
      <c r="P24" s="1405">
        <f t="shared" ref="P24:U24" si="26">IFERROR(P23/$N23,"-")</f>
        <v>0.20689655172413793</v>
      </c>
      <c r="Q24" s="1405">
        <f t="shared" si="26"/>
        <v>0.20689655172413793</v>
      </c>
      <c r="R24" s="1405">
        <f t="shared" si="26"/>
        <v>0.10344827586206896</v>
      </c>
      <c r="S24" s="1405">
        <f t="shared" si="26"/>
        <v>0.27586206896551724</v>
      </c>
      <c r="T24" s="1405">
        <f t="shared" si="26"/>
        <v>0.10344827586206896</v>
      </c>
      <c r="U24" s="666">
        <f t="shared" si="26"/>
        <v>0</v>
      </c>
      <c r="V24" s="1411"/>
      <c r="W24" s="1412">
        <f>IFERROR(W23/$V23,"-")</f>
        <v>0.14285714285714285</v>
      </c>
      <c r="X24" s="1412">
        <f t="shared" ref="X24:AC24" si="27">IFERROR(X23/$V23,"-")</f>
        <v>0.14285714285714285</v>
      </c>
      <c r="Y24" s="1412">
        <f t="shared" si="27"/>
        <v>0</v>
      </c>
      <c r="Z24" s="1412">
        <f t="shared" si="27"/>
        <v>0.42857142857142855</v>
      </c>
      <c r="AA24" s="1412">
        <f t="shared" si="27"/>
        <v>0.2857142857142857</v>
      </c>
      <c r="AB24" s="1412">
        <f t="shared" si="27"/>
        <v>0</v>
      </c>
      <c r="AC24" s="1413">
        <f t="shared" si="27"/>
        <v>0</v>
      </c>
      <c r="AE24" s="44"/>
      <c r="AF24" s="44"/>
      <c r="AG24" s="44"/>
      <c r="AH24" s="332"/>
      <c r="AI24" s="332"/>
      <c r="AJ24" s="332"/>
    </row>
    <row r="25" spans="2:36" ht="27.9" customHeight="1" thickTop="1" x14ac:dyDescent="0.2">
      <c r="B25" s="1852" t="s">
        <v>413</v>
      </c>
      <c r="C25" s="1900" t="s">
        <v>414</v>
      </c>
      <c r="D25" s="961">
        <f>表1!M32</f>
        <v>72</v>
      </c>
      <c r="E25" s="509">
        <f>表1!O32</f>
        <v>16</v>
      </c>
      <c r="F25" s="1020">
        <f>SUM(G25:M25)</f>
        <v>1</v>
      </c>
      <c r="G25" s="1013">
        <f>O25+W25</f>
        <v>1</v>
      </c>
      <c r="H25" s="1013">
        <f t="shared" ref="H25:M25" si="28">P25+X25</f>
        <v>0</v>
      </c>
      <c r="I25" s="1013">
        <f t="shared" si="28"/>
        <v>0</v>
      </c>
      <c r="J25" s="1013">
        <f t="shared" si="28"/>
        <v>0</v>
      </c>
      <c r="K25" s="1013">
        <f t="shared" si="28"/>
        <v>0</v>
      </c>
      <c r="L25" s="1013">
        <f t="shared" si="28"/>
        <v>0</v>
      </c>
      <c r="M25" s="1398">
        <f t="shared" si="28"/>
        <v>0</v>
      </c>
      <c r="N25" s="1397">
        <f>SUM(O25:U25)</f>
        <v>1</v>
      </c>
      <c r="O25" s="1398">
        <v>1</v>
      </c>
      <c r="P25" s="1398">
        <v>0</v>
      </c>
      <c r="Q25" s="1398">
        <v>0</v>
      </c>
      <c r="R25" s="1398">
        <v>0</v>
      </c>
      <c r="S25" s="1398">
        <v>0</v>
      </c>
      <c r="T25" s="1398">
        <v>0</v>
      </c>
      <c r="U25" s="1398">
        <v>0</v>
      </c>
      <c r="V25" s="1397">
        <f>SUM(W25:AC25)</f>
        <v>0</v>
      </c>
      <c r="W25" s="1414">
        <v>0</v>
      </c>
      <c r="X25" s="1414">
        <v>0</v>
      </c>
      <c r="Y25" s="1414">
        <v>0</v>
      </c>
      <c r="Z25" s="1414">
        <v>0</v>
      </c>
      <c r="AA25" s="1414">
        <v>0</v>
      </c>
      <c r="AB25" s="1414">
        <v>0</v>
      </c>
      <c r="AC25" s="1416">
        <v>0</v>
      </c>
      <c r="AH25" s="332"/>
      <c r="AI25" s="332"/>
      <c r="AJ25" s="332"/>
    </row>
    <row r="26" spans="2:36" ht="27.9" customHeight="1" x14ac:dyDescent="0.2">
      <c r="B26" s="1853"/>
      <c r="C26" s="1900"/>
      <c r="D26" s="244"/>
      <c r="E26" s="297"/>
      <c r="F26" s="1015"/>
      <c r="G26" s="666">
        <f>IFERROR(G25/$F$25,"-")</f>
        <v>1</v>
      </c>
      <c r="H26" s="666">
        <f t="shared" ref="H26:M26" si="29">IFERROR(H25/$F$25,"-")</f>
        <v>0</v>
      </c>
      <c r="I26" s="666">
        <f t="shared" si="29"/>
        <v>0</v>
      </c>
      <c r="J26" s="666">
        <f t="shared" si="29"/>
        <v>0</v>
      </c>
      <c r="K26" s="666">
        <f t="shared" si="29"/>
        <v>0</v>
      </c>
      <c r="L26" s="666">
        <f t="shared" si="29"/>
        <v>0</v>
      </c>
      <c r="M26" s="666">
        <f t="shared" si="29"/>
        <v>0</v>
      </c>
      <c r="N26" s="1407"/>
      <c r="O26" s="1417">
        <f>IFERROR(O25/$N$25,"-")</f>
        <v>1</v>
      </c>
      <c r="P26" s="1417">
        <f t="shared" ref="P26:U26" si="30">IFERROR(P25/$N$25,"-")</f>
        <v>0</v>
      </c>
      <c r="Q26" s="1417">
        <f t="shared" si="30"/>
        <v>0</v>
      </c>
      <c r="R26" s="1417">
        <f t="shared" si="30"/>
        <v>0</v>
      </c>
      <c r="S26" s="1417">
        <f t="shared" si="30"/>
        <v>0</v>
      </c>
      <c r="T26" s="1417">
        <f t="shared" si="30"/>
        <v>0</v>
      </c>
      <c r="U26" s="1417">
        <f t="shared" si="30"/>
        <v>0</v>
      </c>
      <c r="V26" s="1409"/>
      <c r="W26" s="662" t="str">
        <f>IFERROR(W25/$V25,"-")</f>
        <v>-</v>
      </c>
      <c r="X26" s="662" t="str">
        <f t="shared" ref="X26:AC26" si="31">IFERROR(X25/$V25,"-")</f>
        <v>-</v>
      </c>
      <c r="Y26" s="662" t="str">
        <f t="shared" si="31"/>
        <v>-</v>
      </c>
      <c r="Z26" s="662" t="str">
        <f t="shared" si="31"/>
        <v>-</v>
      </c>
      <c r="AA26" s="662" t="str">
        <f t="shared" si="31"/>
        <v>-</v>
      </c>
      <c r="AB26" s="662" t="str">
        <f t="shared" si="31"/>
        <v>-</v>
      </c>
      <c r="AC26" s="664" t="str">
        <f t="shared" si="31"/>
        <v>-</v>
      </c>
      <c r="AE26" s="44"/>
      <c r="AF26" s="44"/>
      <c r="AG26" s="44"/>
      <c r="AH26" s="332"/>
      <c r="AI26" s="332"/>
      <c r="AJ26" s="332"/>
    </row>
    <row r="27" spans="2:36" ht="27.9" customHeight="1" x14ac:dyDescent="0.2">
      <c r="B27" s="1853"/>
      <c r="C27" s="1940" t="s">
        <v>415</v>
      </c>
      <c r="D27" s="964">
        <f>表1!M35</f>
        <v>165</v>
      </c>
      <c r="E27" s="501">
        <f>表1!O35</f>
        <v>66</v>
      </c>
      <c r="F27" s="1005">
        <f>SUM(G27:M27)</f>
        <v>25</v>
      </c>
      <c r="G27" s="1006">
        <f t="shared" ref="G27:M27" si="32">O27+W27</f>
        <v>2</v>
      </c>
      <c r="H27" s="1006">
        <f t="shared" si="32"/>
        <v>3</v>
      </c>
      <c r="I27" s="1006">
        <f t="shared" si="32"/>
        <v>3</v>
      </c>
      <c r="J27" s="1006">
        <f t="shared" si="32"/>
        <v>2</v>
      </c>
      <c r="K27" s="1006">
        <f t="shared" si="32"/>
        <v>5</v>
      </c>
      <c r="L27" s="1006">
        <f t="shared" si="32"/>
        <v>9</v>
      </c>
      <c r="M27" s="1394">
        <f t="shared" si="32"/>
        <v>1</v>
      </c>
      <c r="N27" s="1393">
        <f>SUM(O27:U27)</f>
        <v>24</v>
      </c>
      <c r="O27" s="1394">
        <v>2</v>
      </c>
      <c r="P27" s="1394">
        <v>3</v>
      </c>
      <c r="Q27" s="1394">
        <v>3</v>
      </c>
      <c r="R27" s="1394">
        <v>2</v>
      </c>
      <c r="S27" s="1394">
        <v>5</v>
      </c>
      <c r="T27" s="1394">
        <v>8</v>
      </c>
      <c r="U27" s="1394">
        <v>1</v>
      </c>
      <c r="V27" s="1393">
        <f>SUM(W27:AC27)</f>
        <v>1</v>
      </c>
      <c r="W27" s="1394">
        <v>0</v>
      </c>
      <c r="X27" s="1394">
        <v>0</v>
      </c>
      <c r="Y27" s="1394">
        <v>0</v>
      </c>
      <c r="Z27" s="1394">
        <v>0</v>
      </c>
      <c r="AA27" s="1394">
        <v>0</v>
      </c>
      <c r="AB27" s="1394">
        <v>1</v>
      </c>
      <c r="AC27" s="1395">
        <v>0</v>
      </c>
      <c r="AH27" s="332"/>
      <c r="AI27" s="332"/>
      <c r="AJ27" s="332"/>
    </row>
    <row r="28" spans="2:36" ht="27.9" customHeight="1" x14ac:dyDescent="0.2">
      <c r="B28" s="1853"/>
      <c r="C28" s="1900"/>
      <c r="D28" s="244"/>
      <c r="E28" s="292"/>
      <c r="F28" s="1019"/>
      <c r="G28" s="1026">
        <f>IFERROR(G27/$F27,"-")</f>
        <v>0.08</v>
      </c>
      <c r="H28" s="662">
        <f t="shared" ref="H28:M28" si="33">IFERROR(H27/$F27,"-")</f>
        <v>0.12</v>
      </c>
      <c r="I28" s="662">
        <f t="shared" si="33"/>
        <v>0.12</v>
      </c>
      <c r="J28" s="662">
        <f t="shared" si="33"/>
        <v>0.08</v>
      </c>
      <c r="K28" s="662">
        <f t="shared" si="33"/>
        <v>0.2</v>
      </c>
      <c r="L28" s="662">
        <f t="shared" si="33"/>
        <v>0.36</v>
      </c>
      <c r="M28" s="662">
        <f t="shared" si="33"/>
        <v>0.04</v>
      </c>
      <c r="N28" s="1407"/>
      <c r="O28" s="1417">
        <f>IFERROR(O27/$N$27,"-")</f>
        <v>8.3333333333333329E-2</v>
      </c>
      <c r="P28" s="665">
        <f t="shared" ref="P28:U28" si="34">IFERROR(P27/$N$27,"-")</f>
        <v>0.125</v>
      </c>
      <c r="Q28" s="1417">
        <f t="shared" si="34"/>
        <v>0.125</v>
      </c>
      <c r="R28" s="665">
        <f t="shared" si="34"/>
        <v>8.3333333333333329E-2</v>
      </c>
      <c r="S28" s="665">
        <f t="shared" si="34"/>
        <v>0.20833333333333334</v>
      </c>
      <c r="T28" s="665">
        <f t="shared" si="34"/>
        <v>0.33333333333333331</v>
      </c>
      <c r="U28" s="1417">
        <f t="shared" si="34"/>
        <v>4.1666666666666664E-2</v>
      </c>
      <c r="V28" s="1409"/>
      <c r="W28" s="662">
        <f>IFERROR(W27/$V27,"-")</f>
        <v>0</v>
      </c>
      <c r="X28" s="662">
        <f t="shared" ref="X28:AC28" si="35">IFERROR(X27/$V27,"-")</f>
        <v>0</v>
      </c>
      <c r="Y28" s="662">
        <f t="shared" si="35"/>
        <v>0</v>
      </c>
      <c r="Z28" s="662">
        <f t="shared" si="35"/>
        <v>0</v>
      </c>
      <c r="AA28" s="662">
        <f t="shared" si="35"/>
        <v>0</v>
      </c>
      <c r="AB28" s="662">
        <f t="shared" si="35"/>
        <v>1</v>
      </c>
      <c r="AC28" s="664">
        <f t="shared" si="35"/>
        <v>0</v>
      </c>
      <c r="AE28" s="44"/>
      <c r="AF28" s="44"/>
      <c r="AG28" s="44"/>
      <c r="AH28" s="332"/>
      <c r="AI28" s="332"/>
      <c r="AJ28" s="332"/>
    </row>
    <row r="29" spans="2:36" ht="27.9" customHeight="1" x14ac:dyDescent="0.2">
      <c r="B29" s="1853"/>
      <c r="C29" s="1940" t="s">
        <v>416</v>
      </c>
      <c r="D29" s="964">
        <f>表1!M38</f>
        <v>49</v>
      </c>
      <c r="E29" s="501">
        <f>表1!O38</f>
        <v>28</v>
      </c>
      <c r="F29" s="1005">
        <f>SUM(G29:M29)</f>
        <v>2</v>
      </c>
      <c r="G29" s="1006">
        <f t="shared" ref="G29:M29" si="36">O29+W29</f>
        <v>0</v>
      </c>
      <c r="H29" s="1006">
        <f t="shared" si="36"/>
        <v>0</v>
      </c>
      <c r="I29" s="1006">
        <f t="shared" si="36"/>
        <v>0</v>
      </c>
      <c r="J29" s="1006">
        <f t="shared" si="36"/>
        <v>0</v>
      </c>
      <c r="K29" s="1006">
        <f t="shared" si="36"/>
        <v>0</v>
      </c>
      <c r="L29" s="1006">
        <f t="shared" si="36"/>
        <v>2</v>
      </c>
      <c r="M29" s="1394">
        <f t="shared" si="36"/>
        <v>0</v>
      </c>
      <c r="N29" s="1393">
        <f>SUM(O29:U29)</f>
        <v>2</v>
      </c>
      <c r="O29" s="1394">
        <v>0</v>
      </c>
      <c r="P29" s="1394">
        <v>0</v>
      </c>
      <c r="Q29" s="1394">
        <v>0</v>
      </c>
      <c r="R29" s="1394">
        <v>0</v>
      </c>
      <c r="S29" s="1394">
        <v>0</v>
      </c>
      <c r="T29" s="1394">
        <v>2</v>
      </c>
      <c r="U29" s="1394">
        <v>0</v>
      </c>
      <c r="V29" s="1393">
        <f>SUM(W29:AC29)</f>
        <v>0</v>
      </c>
      <c r="W29" s="1394">
        <v>0</v>
      </c>
      <c r="X29" s="1394">
        <v>0</v>
      </c>
      <c r="Y29" s="1394">
        <v>0</v>
      </c>
      <c r="Z29" s="1394">
        <v>0</v>
      </c>
      <c r="AA29" s="1394">
        <v>0</v>
      </c>
      <c r="AB29" s="1394">
        <v>0</v>
      </c>
      <c r="AC29" s="1395">
        <v>0</v>
      </c>
      <c r="AH29" s="332"/>
      <c r="AI29" s="332"/>
      <c r="AJ29" s="332"/>
    </row>
    <row r="30" spans="2:36" ht="27.9" customHeight="1" x14ac:dyDescent="0.2">
      <c r="B30" s="1853"/>
      <c r="C30" s="1900"/>
      <c r="D30" s="244"/>
      <c r="E30" s="292"/>
      <c r="F30" s="1019"/>
      <c r="G30" s="666">
        <f>IFERROR(G29/$F29,"-")</f>
        <v>0</v>
      </c>
      <c r="H30" s="666">
        <f t="shared" ref="H30:M30" si="37">IFERROR(H29/$F29,"-")</f>
        <v>0</v>
      </c>
      <c r="I30" s="666">
        <f t="shared" si="37"/>
        <v>0</v>
      </c>
      <c r="J30" s="666">
        <f t="shared" si="37"/>
        <v>0</v>
      </c>
      <c r="K30" s="666">
        <f t="shared" si="37"/>
        <v>0</v>
      </c>
      <c r="L30" s="666">
        <f t="shared" si="37"/>
        <v>1</v>
      </c>
      <c r="M30" s="666">
        <f t="shared" si="37"/>
        <v>0</v>
      </c>
      <c r="N30" s="1406"/>
      <c r="O30" s="1417">
        <f>IFERROR(O29/$N$29,"-")</f>
        <v>0</v>
      </c>
      <c r="P30" s="1417">
        <f t="shared" ref="P30:U30" si="38">IFERROR(P29/$N$29,"-")</f>
        <v>0</v>
      </c>
      <c r="Q30" s="1417">
        <f t="shared" si="38"/>
        <v>0</v>
      </c>
      <c r="R30" s="1417">
        <f t="shared" si="38"/>
        <v>0</v>
      </c>
      <c r="S30" s="1417">
        <f t="shared" si="38"/>
        <v>0</v>
      </c>
      <c r="T30" s="1417">
        <f t="shared" si="38"/>
        <v>1</v>
      </c>
      <c r="U30" s="1417">
        <f t="shared" si="38"/>
        <v>0</v>
      </c>
      <c r="V30" s="1418"/>
      <c r="W30" s="662" t="str">
        <f>IFERROR(W29/$V29,"-")</f>
        <v>-</v>
      </c>
      <c r="X30" s="662" t="str">
        <f t="shared" ref="X30:AC30" si="39">IFERROR(X29/$V29,"-")</f>
        <v>-</v>
      </c>
      <c r="Y30" s="662" t="str">
        <f t="shared" si="39"/>
        <v>-</v>
      </c>
      <c r="Z30" s="662" t="str">
        <f t="shared" si="39"/>
        <v>-</v>
      </c>
      <c r="AA30" s="662" t="str">
        <f t="shared" si="39"/>
        <v>-</v>
      </c>
      <c r="AB30" s="662" t="str">
        <f t="shared" si="39"/>
        <v>-</v>
      </c>
      <c r="AC30" s="664" t="str">
        <f t="shared" si="39"/>
        <v>-</v>
      </c>
      <c r="AE30" s="44"/>
      <c r="AF30" s="44"/>
      <c r="AG30" s="44"/>
      <c r="AH30" s="332"/>
      <c r="AI30" s="332"/>
      <c r="AJ30" s="332"/>
    </row>
    <row r="31" spans="2:36" ht="27.9" customHeight="1" x14ac:dyDescent="0.2">
      <c r="B31" s="1853"/>
      <c r="C31" s="1940" t="s">
        <v>417</v>
      </c>
      <c r="D31" s="964">
        <f>表1!M41</f>
        <v>39</v>
      </c>
      <c r="E31" s="501">
        <f>表1!O41</f>
        <v>29</v>
      </c>
      <c r="F31" s="1020">
        <f>SUM(G31:M31)</f>
        <v>10</v>
      </c>
      <c r="G31" s="1006">
        <f t="shared" ref="G31:M31" si="40">O31+W31</f>
        <v>1</v>
      </c>
      <c r="H31" s="1006">
        <f t="shared" si="40"/>
        <v>1</v>
      </c>
      <c r="I31" s="1006">
        <f t="shared" si="40"/>
        <v>2</v>
      </c>
      <c r="J31" s="1006">
        <f t="shared" si="40"/>
        <v>5</v>
      </c>
      <c r="K31" s="1006">
        <f t="shared" si="40"/>
        <v>1</v>
      </c>
      <c r="L31" s="1006">
        <f t="shared" si="40"/>
        <v>0</v>
      </c>
      <c r="M31" s="1394">
        <f t="shared" si="40"/>
        <v>0</v>
      </c>
      <c r="N31" s="1408">
        <f>SUM(O31:U31)</f>
        <v>10</v>
      </c>
      <c r="O31" s="1394">
        <v>1</v>
      </c>
      <c r="P31" s="1394">
        <v>1</v>
      </c>
      <c r="Q31" s="1394">
        <v>2</v>
      </c>
      <c r="R31" s="1394">
        <v>5</v>
      </c>
      <c r="S31" s="1394">
        <v>1</v>
      </c>
      <c r="T31" s="1394">
        <v>0</v>
      </c>
      <c r="U31" s="1394">
        <v>0</v>
      </c>
      <c r="V31" s="1393">
        <f>SUM(W31:AC31)</f>
        <v>0</v>
      </c>
      <c r="W31" s="1394">
        <v>0</v>
      </c>
      <c r="X31" s="1394">
        <v>0</v>
      </c>
      <c r="Y31" s="1394">
        <v>0</v>
      </c>
      <c r="Z31" s="1394">
        <v>0</v>
      </c>
      <c r="AA31" s="1394">
        <v>0</v>
      </c>
      <c r="AB31" s="1394">
        <v>0</v>
      </c>
      <c r="AC31" s="1395">
        <v>0</v>
      </c>
      <c r="AH31" s="332"/>
      <c r="AI31" s="332"/>
      <c r="AJ31" s="332"/>
    </row>
    <row r="32" spans="2:36" ht="27.9" customHeight="1" x14ac:dyDescent="0.2">
      <c r="B32" s="1853"/>
      <c r="C32" s="1900"/>
      <c r="D32" s="244"/>
      <c r="E32" s="292"/>
      <c r="F32" s="1015"/>
      <c r="G32" s="666">
        <f>IFERROR(G31/$F31,"-")</f>
        <v>0.1</v>
      </c>
      <c r="H32" s="1027">
        <f t="shared" ref="H32:M32" si="41">IFERROR(H31/$F31,"-")</f>
        <v>0.1</v>
      </c>
      <c r="I32" s="665">
        <f t="shared" si="41"/>
        <v>0.2</v>
      </c>
      <c r="J32" s="665">
        <f t="shared" si="41"/>
        <v>0.5</v>
      </c>
      <c r="K32" s="665">
        <f t="shared" si="41"/>
        <v>0.1</v>
      </c>
      <c r="L32" s="665">
        <f t="shared" si="41"/>
        <v>0</v>
      </c>
      <c r="M32" s="666">
        <f t="shared" si="41"/>
        <v>0</v>
      </c>
      <c r="N32" s="1403"/>
      <c r="O32" s="666">
        <f>IFERROR(O31/$N$31,"-")</f>
        <v>0.1</v>
      </c>
      <c r="P32" s="1405">
        <f t="shared" ref="P32:U32" si="42">IFERROR(P31/$N$31,"-")</f>
        <v>0.1</v>
      </c>
      <c r="Q32" s="1405">
        <f t="shared" si="42"/>
        <v>0.2</v>
      </c>
      <c r="R32" s="1405">
        <f t="shared" si="42"/>
        <v>0.5</v>
      </c>
      <c r="S32" s="1405">
        <f t="shared" si="42"/>
        <v>0.1</v>
      </c>
      <c r="T32" s="1405">
        <f t="shared" si="42"/>
        <v>0</v>
      </c>
      <c r="U32" s="1405">
        <f t="shared" si="42"/>
        <v>0</v>
      </c>
      <c r="V32" s="1418"/>
      <c r="W32" s="662" t="str">
        <f>IFERROR(W31/$V31,"-")</f>
        <v>-</v>
      </c>
      <c r="X32" s="662" t="str">
        <f t="shared" ref="X32:AC32" si="43">IFERROR(X31/$V31,"-")</f>
        <v>-</v>
      </c>
      <c r="Y32" s="662" t="str">
        <f t="shared" si="43"/>
        <v>-</v>
      </c>
      <c r="Z32" s="662" t="str">
        <f t="shared" si="43"/>
        <v>-</v>
      </c>
      <c r="AA32" s="662" t="str">
        <f t="shared" si="43"/>
        <v>-</v>
      </c>
      <c r="AB32" s="662" t="str">
        <f t="shared" si="43"/>
        <v>-</v>
      </c>
      <c r="AC32" s="664" t="str">
        <f t="shared" si="43"/>
        <v>-</v>
      </c>
      <c r="AE32" s="44"/>
      <c r="AF32" s="44"/>
      <c r="AG32" s="44"/>
      <c r="AH32" s="332"/>
      <c r="AI32" s="332"/>
      <c r="AJ32" s="332"/>
    </row>
    <row r="33" spans="2:36" ht="27.9" customHeight="1" x14ac:dyDescent="0.2">
      <c r="B33" s="1853"/>
      <c r="C33" s="1940" t="s">
        <v>180</v>
      </c>
      <c r="D33" s="964">
        <f>表1!M44</f>
        <v>27</v>
      </c>
      <c r="E33" s="501">
        <f>表1!O44</f>
        <v>21</v>
      </c>
      <c r="F33" s="1005">
        <f>SUM(G33:M33)</f>
        <v>10</v>
      </c>
      <c r="G33" s="1006">
        <f t="shared" ref="G33:M33" si="44">O33+W33</f>
        <v>1</v>
      </c>
      <c r="H33" s="1006">
        <f t="shared" si="44"/>
        <v>2</v>
      </c>
      <c r="I33" s="1006">
        <f t="shared" si="44"/>
        <v>6</v>
      </c>
      <c r="J33" s="1006">
        <f t="shared" si="44"/>
        <v>0</v>
      </c>
      <c r="K33" s="1006">
        <f t="shared" si="44"/>
        <v>0</v>
      </c>
      <c r="L33" s="1006">
        <f t="shared" si="44"/>
        <v>1</v>
      </c>
      <c r="M33" s="1394">
        <f t="shared" si="44"/>
        <v>0</v>
      </c>
      <c r="N33" s="1393">
        <f>SUM(O33:U33)</f>
        <v>10</v>
      </c>
      <c r="O33" s="1394">
        <v>1</v>
      </c>
      <c r="P33" s="1394">
        <v>2</v>
      </c>
      <c r="Q33" s="1394">
        <v>6</v>
      </c>
      <c r="R33" s="1394">
        <v>0</v>
      </c>
      <c r="S33" s="1394">
        <v>0</v>
      </c>
      <c r="T33" s="1394">
        <v>1</v>
      </c>
      <c r="U33" s="1394">
        <v>0</v>
      </c>
      <c r="V33" s="1393">
        <f>SUM(W33:AC33)</f>
        <v>0</v>
      </c>
      <c r="W33" s="1394">
        <v>0</v>
      </c>
      <c r="X33" s="1394">
        <v>0</v>
      </c>
      <c r="Y33" s="1394">
        <v>0</v>
      </c>
      <c r="Z33" s="1394">
        <v>0</v>
      </c>
      <c r="AA33" s="1394">
        <v>0</v>
      </c>
      <c r="AB33" s="1394">
        <v>0</v>
      </c>
      <c r="AC33" s="1395">
        <v>0</v>
      </c>
      <c r="AH33" s="332"/>
      <c r="AI33" s="332"/>
      <c r="AJ33" s="332"/>
    </row>
    <row r="34" spans="2:36" ht="27.9" customHeight="1" x14ac:dyDescent="0.2">
      <c r="B34" s="1853"/>
      <c r="C34" s="1901"/>
      <c r="D34" s="244"/>
      <c r="E34" s="292"/>
      <c r="F34" s="1019"/>
      <c r="G34" s="666">
        <f>IFERROR(G33/$F33,"-")</f>
        <v>0.1</v>
      </c>
      <c r="H34" s="1027">
        <f t="shared" ref="H34:M34" si="45">IFERROR(H33/$F33,"-")</f>
        <v>0.2</v>
      </c>
      <c r="I34" s="665">
        <f t="shared" si="45"/>
        <v>0.6</v>
      </c>
      <c r="J34" s="665">
        <f t="shared" si="45"/>
        <v>0</v>
      </c>
      <c r="K34" s="665">
        <f t="shared" si="45"/>
        <v>0</v>
      </c>
      <c r="L34" s="665">
        <f t="shared" si="45"/>
        <v>0.1</v>
      </c>
      <c r="M34" s="666">
        <f t="shared" si="45"/>
        <v>0</v>
      </c>
      <c r="N34" s="1406"/>
      <c r="O34" s="666">
        <f>IFERROR(O33/$N$33,"-")</f>
        <v>0.1</v>
      </c>
      <c r="P34" s="666">
        <f t="shared" ref="P34:U34" si="46">IFERROR(P33/$N$33,"-")</f>
        <v>0.2</v>
      </c>
      <c r="Q34" s="1405">
        <f t="shared" si="46"/>
        <v>0.6</v>
      </c>
      <c r="R34" s="1405">
        <f t="shared" si="46"/>
        <v>0</v>
      </c>
      <c r="S34" s="1405">
        <f t="shared" si="46"/>
        <v>0</v>
      </c>
      <c r="T34" s="1405">
        <f t="shared" si="46"/>
        <v>0.1</v>
      </c>
      <c r="U34" s="1405">
        <f t="shared" si="46"/>
        <v>0</v>
      </c>
      <c r="V34" s="1418"/>
      <c r="W34" s="662" t="str">
        <f>IFERROR(W33/$V33,"-")</f>
        <v>-</v>
      </c>
      <c r="X34" s="662" t="str">
        <f t="shared" ref="X34:AC34" si="47">IFERROR(X33/$V33,"-")</f>
        <v>-</v>
      </c>
      <c r="Y34" s="662" t="str">
        <f t="shared" si="47"/>
        <v>-</v>
      </c>
      <c r="Z34" s="662" t="str">
        <f t="shared" si="47"/>
        <v>-</v>
      </c>
      <c r="AA34" s="662" t="str">
        <f t="shared" si="47"/>
        <v>-</v>
      </c>
      <c r="AB34" s="662" t="str">
        <f t="shared" si="47"/>
        <v>-</v>
      </c>
      <c r="AC34" s="664" t="str">
        <f t="shared" si="47"/>
        <v>-</v>
      </c>
      <c r="AE34" s="44"/>
      <c r="AF34" s="44"/>
      <c r="AG34" s="44"/>
      <c r="AH34" s="332"/>
      <c r="AI34" s="332"/>
      <c r="AJ34" s="332"/>
    </row>
    <row r="35" spans="2:36" ht="27.9" customHeight="1" x14ac:dyDescent="0.2">
      <c r="B35" s="1853"/>
      <c r="C35" s="1900" t="s">
        <v>418</v>
      </c>
      <c r="D35" s="964">
        <f>表1!M47</f>
        <v>40</v>
      </c>
      <c r="E35" s="501">
        <f>表1!O47</f>
        <v>24</v>
      </c>
      <c r="F35" s="1005">
        <f>SUM(G35:M35)</f>
        <v>369</v>
      </c>
      <c r="G35" s="1006">
        <f t="shared" ref="G35:M35" si="48">O35+W35</f>
        <v>56</v>
      </c>
      <c r="H35" s="1006">
        <f t="shared" si="48"/>
        <v>27</v>
      </c>
      <c r="I35" s="1006">
        <f t="shared" si="48"/>
        <v>12</v>
      </c>
      <c r="J35" s="1006">
        <f t="shared" si="48"/>
        <v>21</v>
      </c>
      <c r="K35" s="1006">
        <f t="shared" si="48"/>
        <v>252</v>
      </c>
      <c r="L35" s="1006">
        <f t="shared" si="48"/>
        <v>1</v>
      </c>
      <c r="M35" s="1394">
        <f t="shared" si="48"/>
        <v>0</v>
      </c>
      <c r="N35" s="1393">
        <f>SUM(O35:U35)</f>
        <v>362</v>
      </c>
      <c r="O35" s="1394">
        <v>55</v>
      </c>
      <c r="P35" s="1394">
        <v>26</v>
      </c>
      <c r="Q35" s="1394">
        <v>12</v>
      </c>
      <c r="R35" s="1394">
        <v>18</v>
      </c>
      <c r="S35" s="1394">
        <v>250</v>
      </c>
      <c r="T35" s="1394">
        <v>1</v>
      </c>
      <c r="U35" s="1394">
        <v>0</v>
      </c>
      <c r="V35" s="1393">
        <f>SUM(W35:AC35)</f>
        <v>7</v>
      </c>
      <c r="W35" s="1394">
        <v>1</v>
      </c>
      <c r="X35" s="1394">
        <v>1</v>
      </c>
      <c r="Y35" s="1394">
        <v>0</v>
      </c>
      <c r="Z35" s="1394">
        <v>3</v>
      </c>
      <c r="AA35" s="1394">
        <v>2</v>
      </c>
      <c r="AB35" s="1394">
        <v>0</v>
      </c>
      <c r="AC35" s="1395">
        <v>0</v>
      </c>
      <c r="AH35" s="332"/>
      <c r="AI35" s="332"/>
      <c r="AJ35" s="332"/>
    </row>
    <row r="36" spans="2:36" ht="27.9" customHeight="1" thickBot="1" x14ac:dyDescent="0.25">
      <c r="B36" s="1853"/>
      <c r="C36" s="2009"/>
      <c r="D36" s="894"/>
      <c r="E36" s="288"/>
      <c r="F36" s="1008"/>
      <c r="G36" s="1009">
        <f>IFERROR(G35/$F35,"-")</f>
        <v>0.15176151761517614</v>
      </c>
      <c r="H36" s="1009">
        <f t="shared" ref="H36:M36" si="49">IFERROR(H35/$F35,"-")</f>
        <v>7.3170731707317069E-2</v>
      </c>
      <c r="I36" s="1009">
        <f t="shared" si="49"/>
        <v>3.2520325203252036E-2</v>
      </c>
      <c r="J36" s="1009">
        <f t="shared" si="49"/>
        <v>5.6910569105691054E-2</v>
      </c>
      <c r="K36" s="1009">
        <f t="shared" si="49"/>
        <v>0.68292682926829273</v>
      </c>
      <c r="L36" s="1009">
        <f t="shared" si="49"/>
        <v>2.7100271002710027E-3</v>
      </c>
      <c r="M36" s="667">
        <f t="shared" si="49"/>
        <v>0</v>
      </c>
      <c r="N36" s="1396"/>
      <c r="O36" s="1029">
        <f>IFERROR(O35/$N$35,"-")</f>
        <v>0.15193370165745856</v>
      </c>
      <c r="P36" s="1029">
        <f t="shared" ref="P36:U36" si="50">IFERROR(P35/$N$35,"-")</f>
        <v>7.18232044198895E-2</v>
      </c>
      <c r="Q36" s="1029">
        <f t="shared" si="50"/>
        <v>3.3149171270718231E-2</v>
      </c>
      <c r="R36" s="1029">
        <f t="shared" si="50"/>
        <v>4.9723756906077346E-2</v>
      </c>
      <c r="S36" s="1029">
        <f t="shared" si="50"/>
        <v>0.69060773480662985</v>
      </c>
      <c r="T36" s="1029">
        <f t="shared" si="50"/>
        <v>2.7624309392265192E-3</v>
      </c>
      <c r="U36" s="1419">
        <f t="shared" si="50"/>
        <v>0</v>
      </c>
      <c r="V36" s="1420"/>
      <c r="W36" s="1419">
        <f>IFERROR(W35/$V35,"-")</f>
        <v>0.14285714285714285</v>
      </c>
      <c r="X36" s="1419">
        <f t="shared" ref="X36:AC36" si="51">IFERROR(X35/$V35,"-")</f>
        <v>0.14285714285714285</v>
      </c>
      <c r="Y36" s="1419">
        <f t="shared" si="51"/>
        <v>0</v>
      </c>
      <c r="Z36" s="1419">
        <f t="shared" si="51"/>
        <v>0.42857142857142855</v>
      </c>
      <c r="AA36" s="1419">
        <f t="shared" si="51"/>
        <v>0.2857142857142857</v>
      </c>
      <c r="AB36" s="1419">
        <f t="shared" si="51"/>
        <v>0</v>
      </c>
      <c r="AC36" s="1421">
        <f t="shared" si="51"/>
        <v>0</v>
      </c>
      <c r="AE36" s="44"/>
      <c r="AF36" s="44"/>
      <c r="AG36" s="44"/>
      <c r="AH36" s="332"/>
      <c r="AI36" s="332"/>
      <c r="AJ36" s="332"/>
    </row>
    <row r="37" spans="2:36" ht="27.9" customHeight="1" thickTop="1" x14ac:dyDescent="0.2">
      <c r="B37" s="1853"/>
      <c r="C37" s="37" t="s">
        <v>419</v>
      </c>
      <c r="D37" s="933">
        <f>D27+D29+D31+D33</f>
        <v>280</v>
      </c>
      <c r="E37" s="933">
        <f>E27+E29+E31+E33</f>
        <v>144</v>
      </c>
      <c r="F37" s="1020">
        <f>SUM(G37:M37)</f>
        <v>47</v>
      </c>
      <c r="G37" s="1023">
        <f t="shared" ref="G37:M37" si="52">O37+W37</f>
        <v>4</v>
      </c>
      <c r="H37" s="1023">
        <f t="shared" si="52"/>
        <v>6</v>
      </c>
      <c r="I37" s="1023">
        <f t="shared" si="52"/>
        <v>11</v>
      </c>
      <c r="J37" s="1023">
        <f t="shared" si="52"/>
        <v>7</v>
      </c>
      <c r="K37" s="1023">
        <f t="shared" si="52"/>
        <v>6</v>
      </c>
      <c r="L37" s="1023">
        <f t="shared" si="52"/>
        <v>12</v>
      </c>
      <c r="M37" s="1414">
        <f t="shared" si="52"/>
        <v>1</v>
      </c>
      <c r="N37" s="1408">
        <f>SUM(O37:U37)</f>
        <v>46</v>
      </c>
      <c r="O37" s="1414">
        <f>O27+O29+O31+O33</f>
        <v>4</v>
      </c>
      <c r="P37" s="1414">
        <f t="shared" ref="P37:U37" si="53">P27+P29+P31+P33</f>
        <v>6</v>
      </c>
      <c r="Q37" s="1414">
        <f t="shared" si="53"/>
        <v>11</v>
      </c>
      <c r="R37" s="1414">
        <f t="shared" si="53"/>
        <v>7</v>
      </c>
      <c r="S37" s="1414">
        <f t="shared" si="53"/>
        <v>6</v>
      </c>
      <c r="T37" s="1414">
        <f t="shared" si="53"/>
        <v>11</v>
      </c>
      <c r="U37" s="1414">
        <f t="shared" si="53"/>
        <v>1</v>
      </c>
      <c r="V37" s="1408">
        <f t="shared" ref="V37:AC37" si="54">V27+V29+V31+V33</f>
        <v>1</v>
      </c>
      <c r="W37" s="1414">
        <f t="shared" si="54"/>
        <v>0</v>
      </c>
      <c r="X37" s="1414">
        <f t="shared" si="54"/>
        <v>0</v>
      </c>
      <c r="Y37" s="1414">
        <f t="shared" si="54"/>
        <v>0</v>
      </c>
      <c r="Z37" s="1414">
        <f t="shared" si="54"/>
        <v>0</v>
      </c>
      <c r="AA37" s="1414">
        <f t="shared" si="54"/>
        <v>0</v>
      </c>
      <c r="AB37" s="1414">
        <f t="shared" si="54"/>
        <v>1</v>
      </c>
      <c r="AC37" s="1416">
        <f t="shared" si="54"/>
        <v>0</v>
      </c>
      <c r="AH37" s="332"/>
      <c r="AI37" s="332"/>
      <c r="AJ37" s="332"/>
    </row>
    <row r="38" spans="2:36" ht="27.9" customHeight="1" x14ac:dyDescent="0.2">
      <c r="B38" s="1853"/>
      <c r="C38" s="38" t="s">
        <v>183</v>
      </c>
      <c r="D38" s="932"/>
      <c r="E38" s="932"/>
      <c r="F38" s="1019"/>
      <c r="G38" s="1030">
        <f>G37/F37</f>
        <v>8.5106382978723402E-2</v>
      </c>
      <c r="H38" s="1030">
        <f>H37/F37</f>
        <v>0.1276595744680851</v>
      </c>
      <c r="I38" s="1030">
        <f>I37/F37</f>
        <v>0.23404255319148937</v>
      </c>
      <c r="J38" s="1030">
        <f>J37/F37</f>
        <v>0.14893617021276595</v>
      </c>
      <c r="K38" s="1030">
        <f>K37/F37</f>
        <v>0.1276595744680851</v>
      </c>
      <c r="L38" s="1030">
        <f>L37/F37</f>
        <v>0.25531914893617019</v>
      </c>
      <c r="M38" s="662">
        <f>M37/F37</f>
        <v>2.1276595744680851E-2</v>
      </c>
      <c r="N38" s="1406"/>
      <c r="O38" s="1030">
        <f>IFERROR(O37/$N37,"-")</f>
        <v>8.6956521739130432E-2</v>
      </c>
      <c r="P38" s="1030">
        <f t="shared" ref="P38:U38" si="55">IFERROR(P37/$N37,"-")</f>
        <v>0.13043478260869565</v>
      </c>
      <c r="Q38" s="1030">
        <f t="shared" si="55"/>
        <v>0.2391304347826087</v>
      </c>
      <c r="R38" s="1030">
        <f t="shared" si="55"/>
        <v>0.15217391304347827</v>
      </c>
      <c r="S38" s="1030">
        <f t="shared" si="55"/>
        <v>0.13043478260869565</v>
      </c>
      <c r="T38" s="1030">
        <f t="shared" si="55"/>
        <v>0.2391304347826087</v>
      </c>
      <c r="U38" s="662">
        <f t="shared" si="55"/>
        <v>2.1739130434782608E-2</v>
      </c>
      <c r="V38" s="1406"/>
      <c r="W38" s="662">
        <f>IFERROR(W37/$V37,"-")</f>
        <v>0</v>
      </c>
      <c r="X38" s="662">
        <f t="shared" ref="X38:AC38" si="56">IFERROR(X37/$V37,"-")</f>
        <v>0</v>
      </c>
      <c r="Y38" s="662">
        <f t="shared" si="56"/>
        <v>0</v>
      </c>
      <c r="Z38" s="662">
        <f t="shared" si="56"/>
        <v>0</v>
      </c>
      <c r="AA38" s="662">
        <f t="shared" si="56"/>
        <v>0</v>
      </c>
      <c r="AB38" s="662">
        <f t="shared" si="56"/>
        <v>1</v>
      </c>
      <c r="AC38" s="664">
        <f t="shared" si="56"/>
        <v>0</v>
      </c>
      <c r="AE38" s="44"/>
      <c r="AF38" s="44"/>
      <c r="AG38" s="44"/>
      <c r="AH38" s="332"/>
      <c r="AI38" s="332"/>
      <c r="AJ38" s="332"/>
    </row>
    <row r="39" spans="2:36" ht="27.9" customHeight="1" x14ac:dyDescent="0.2">
      <c r="B39" s="1853"/>
      <c r="C39" s="37" t="s">
        <v>419</v>
      </c>
      <c r="D39" s="596">
        <f>D29+D31+D33+D35</f>
        <v>155</v>
      </c>
      <c r="E39" s="596">
        <f>E29+E31+E33+E35</f>
        <v>102</v>
      </c>
      <c r="F39" s="1020">
        <f>SUM(G39:M39)</f>
        <v>391</v>
      </c>
      <c r="G39" s="1023">
        <f t="shared" ref="G39:M39" si="57">O39+W39</f>
        <v>58</v>
      </c>
      <c r="H39" s="1023">
        <f t="shared" si="57"/>
        <v>30</v>
      </c>
      <c r="I39" s="1023">
        <f t="shared" si="57"/>
        <v>20</v>
      </c>
      <c r="J39" s="1023">
        <f t="shared" si="57"/>
        <v>26</v>
      </c>
      <c r="K39" s="1023">
        <f t="shared" si="57"/>
        <v>253</v>
      </c>
      <c r="L39" s="1023">
        <f t="shared" si="57"/>
        <v>4</v>
      </c>
      <c r="M39" s="1023">
        <f t="shared" si="57"/>
        <v>0</v>
      </c>
      <c r="N39" s="1408">
        <f>SUM(O39:U39)</f>
        <v>384</v>
      </c>
      <c r="O39" s="1414">
        <f t="shared" ref="O39:AC39" si="58">O29+O31+O33+O35</f>
        <v>57</v>
      </c>
      <c r="P39" s="1414">
        <f t="shared" si="58"/>
        <v>29</v>
      </c>
      <c r="Q39" s="1414">
        <f t="shared" si="58"/>
        <v>20</v>
      </c>
      <c r="R39" s="1414">
        <f t="shared" si="58"/>
        <v>23</v>
      </c>
      <c r="S39" s="1414">
        <f t="shared" si="58"/>
        <v>251</v>
      </c>
      <c r="T39" s="1414">
        <f t="shared" si="58"/>
        <v>4</v>
      </c>
      <c r="U39" s="1414">
        <f t="shared" si="58"/>
        <v>0</v>
      </c>
      <c r="V39" s="1408">
        <f t="shared" si="58"/>
        <v>7</v>
      </c>
      <c r="W39" s="1394">
        <f t="shared" si="58"/>
        <v>1</v>
      </c>
      <c r="X39" s="1394">
        <f t="shared" si="58"/>
        <v>1</v>
      </c>
      <c r="Y39" s="1414">
        <f>Y29+Y31+Y33+Y35</f>
        <v>0</v>
      </c>
      <c r="Z39" s="1414">
        <f t="shared" si="58"/>
        <v>3</v>
      </c>
      <c r="AA39" s="1414">
        <f t="shared" si="58"/>
        <v>2</v>
      </c>
      <c r="AB39" s="1414">
        <f t="shared" si="58"/>
        <v>0</v>
      </c>
      <c r="AC39" s="1416">
        <f t="shared" si="58"/>
        <v>0</v>
      </c>
      <c r="AH39" s="332"/>
      <c r="AI39" s="332"/>
      <c r="AJ39" s="332"/>
    </row>
    <row r="40" spans="2:36" ht="27.9" customHeight="1" thickBot="1" x14ac:dyDescent="0.25">
      <c r="B40" s="1859"/>
      <c r="C40" s="38" t="s">
        <v>420</v>
      </c>
      <c r="D40" s="932"/>
      <c r="E40" s="932"/>
      <c r="F40" s="1033"/>
      <c r="G40" s="1034">
        <f>G39/F39</f>
        <v>0.14833759590792839</v>
      </c>
      <c r="H40" s="1034">
        <f>H39/F39</f>
        <v>7.6726342710997444E-2</v>
      </c>
      <c r="I40" s="1034">
        <f>I39/F39</f>
        <v>5.1150895140664961E-2</v>
      </c>
      <c r="J40" s="1034">
        <f>J39/F39</f>
        <v>6.6496163682864456E-2</v>
      </c>
      <c r="K40" s="1034">
        <f>K39/F39</f>
        <v>0.6470588235294118</v>
      </c>
      <c r="L40" s="1034">
        <f>L39/F39</f>
        <v>1.0230179028132993E-2</v>
      </c>
      <c r="M40" s="672">
        <f>M39/F39</f>
        <v>0</v>
      </c>
      <c r="N40" s="1422"/>
      <c r="O40" s="1034">
        <f>IFERROR(O39/$N39,"-")</f>
        <v>0.1484375</v>
      </c>
      <c r="P40" s="1034">
        <f t="shared" ref="P40:U40" si="59">IFERROR(P39/$N39,"-")</f>
        <v>7.5520833333333329E-2</v>
      </c>
      <c r="Q40" s="1034">
        <f t="shared" si="59"/>
        <v>5.2083333333333336E-2</v>
      </c>
      <c r="R40" s="1034">
        <f t="shared" si="59"/>
        <v>5.9895833333333336E-2</v>
      </c>
      <c r="S40" s="1034">
        <f t="shared" si="59"/>
        <v>0.65364583333333337</v>
      </c>
      <c r="T40" s="1034">
        <f t="shared" si="59"/>
        <v>1.0416666666666666E-2</v>
      </c>
      <c r="U40" s="672">
        <f t="shared" si="59"/>
        <v>0</v>
      </c>
      <c r="V40" s="1422"/>
      <c r="W40" s="1423">
        <f>IFERROR(W39/$V39,"-")</f>
        <v>0.14285714285714285</v>
      </c>
      <c r="X40" s="1423">
        <f t="shared" ref="X40:AC40" si="60">IFERROR(X39/$V39,"-")</f>
        <v>0.14285714285714285</v>
      </c>
      <c r="Y40" s="1423">
        <f t="shared" si="60"/>
        <v>0</v>
      </c>
      <c r="Z40" s="1423">
        <f t="shared" si="60"/>
        <v>0.42857142857142855</v>
      </c>
      <c r="AA40" s="1423">
        <f t="shared" si="60"/>
        <v>0.2857142857142857</v>
      </c>
      <c r="AB40" s="1423">
        <f t="shared" si="60"/>
        <v>0</v>
      </c>
      <c r="AC40" s="1424">
        <f t="shared" si="60"/>
        <v>0</v>
      </c>
      <c r="AE40" s="44"/>
      <c r="AF40" s="44"/>
      <c r="AG40" s="44"/>
      <c r="AH40" s="332"/>
      <c r="AI40" s="332"/>
      <c r="AJ40" s="332"/>
    </row>
    <row r="41" spans="2:36" x14ac:dyDescent="0.2">
      <c r="B41" s="1" t="s">
        <v>406</v>
      </c>
    </row>
    <row r="44" spans="2:36" ht="15" customHeight="1" x14ac:dyDescent="0.2">
      <c r="B44"/>
      <c r="G44" s="44"/>
      <c r="H44" s="44"/>
      <c r="I44" s="44"/>
      <c r="J44" s="44"/>
      <c r="K44" s="44"/>
      <c r="L44" s="44"/>
      <c r="M44" s="44"/>
      <c r="N44" s="44"/>
      <c r="O44" s="44"/>
      <c r="P44" s="44"/>
      <c r="Q44" s="44"/>
      <c r="R44" s="44"/>
      <c r="S44" s="44"/>
      <c r="T44" s="44"/>
      <c r="U44" s="44"/>
      <c r="V44" s="44"/>
      <c r="W44" s="44"/>
      <c r="X44" s="44"/>
      <c r="Y44" s="44"/>
      <c r="Z44" s="44"/>
      <c r="AA44" s="44"/>
      <c r="AB44" s="44"/>
      <c r="AC44" s="44"/>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c r="E46" s="7"/>
    </row>
    <row r="47" spans="2:36" ht="14.25" customHeight="1" x14ac:dyDescent="0.2">
      <c r="B47"/>
    </row>
    <row r="48" spans="2:36" s="578" customFormat="1" ht="12" x14ac:dyDescent="0.15">
      <c r="B48" s="921"/>
    </row>
    <row r="49" spans="2:29" s="578" customFormat="1" ht="12" x14ac:dyDescent="0.15">
      <c r="B49" s="922"/>
      <c r="D49" s="918"/>
      <c r="E49" s="918"/>
      <c r="F49" s="918"/>
      <c r="G49" s="918"/>
      <c r="H49" s="918"/>
      <c r="I49" s="918"/>
      <c r="J49" s="918"/>
      <c r="K49" s="918"/>
      <c r="L49" s="918"/>
      <c r="M49" s="918"/>
      <c r="N49" s="918"/>
      <c r="O49" s="918"/>
      <c r="P49" s="918"/>
      <c r="Q49" s="918"/>
      <c r="R49" s="918"/>
      <c r="S49" s="918"/>
      <c r="T49" s="918"/>
      <c r="U49" s="918"/>
      <c r="V49" s="918"/>
      <c r="W49" s="918"/>
      <c r="X49" s="918"/>
      <c r="Y49" s="918"/>
      <c r="Z49" s="918"/>
      <c r="AA49" s="918"/>
      <c r="AB49" s="918"/>
      <c r="AC49" s="918"/>
    </row>
    <row r="50" spans="2:29" s="578" customFormat="1" ht="12" x14ac:dyDescent="0.15">
      <c r="D50" s="918"/>
      <c r="E50" s="918"/>
      <c r="F50" s="918"/>
      <c r="G50" s="918"/>
      <c r="H50" s="918"/>
      <c r="I50" s="918"/>
      <c r="J50" s="918"/>
      <c r="K50" s="918"/>
      <c r="L50" s="918"/>
      <c r="M50" s="918"/>
      <c r="N50" s="918"/>
      <c r="O50" s="918"/>
      <c r="P50" s="918"/>
      <c r="Q50" s="918"/>
      <c r="R50" s="918"/>
      <c r="S50" s="918"/>
      <c r="T50" s="918"/>
      <c r="U50" s="918"/>
      <c r="V50" s="918"/>
      <c r="W50" s="918"/>
      <c r="X50" s="918"/>
      <c r="Y50" s="918"/>
      <c r="Z50" s="918"/>
      <c r="AA50" s="918"/>
      <c r="AB50" s="918"/>
      <c r="AC50" s="918"/>
    </row>
    <row r="51" spans="2:29" s="578" customFormat="1" ht="13.5" customHeight="1" x14ac:dyDescent="0.15">
      <c r="D51" s="918"/>
      <c r="E51" s="918"/>
      <c r="F51" s="918"/>
      <c r="G51" s="918"/>
      <c r="H51" s="918"/>
      <c r="I51" s="918"/>
      <c r="J51" s="918"/>
      <c r="K51" s="918"/>
      <c r="L51" s="918"/>
      <c r="M51" s="918"/>
      <c r="N51" s="918"/>
      <c r="O51" s="918"/>
      <c r="P51" s="918"/>
      <c r="Q51" s="918"/>
      <c r="R51" s="918"/>
      <c r="S51" s="918"/>
      <c r="T51" s="918"/>
      <c r="U51" s="918"/>
      <c r="V51" s="918"/>
      <c r="W51" s="918"/>
      <c r="X51" s="918"/>
      <c r="Y51" s="918"/>
      <c r="Z51" s="918"/>
      <c r="AA51" s="918"/>
      <c r="AB51" s="918"/>
      <c r="AC51" s="918"/>
    </row>
    <row r="52" spans="2:29" s="578" customFormat="1" ht="12" x14ac:dyDescent="0.15">
      <c r="D52" s="918"/>
      <c r="E52" s="918"/>
      <c r="F52" s="918"/>
      <c r="G52" s="918"/>
      <c r="H52" s="918"/>
      <c r="I52" s="918"/>
      <c r="J52" s="918"/>
      <c r="K52" s="918"/>
      <c r="L52" s="918"/>
      <c r="M52" s="918"/>
      <c r="N52" s="918"/>
      <c r="O52" s="918"/>
      <c r="P52" s="918"/>
      <c r="Q52" s="918"/>
      <c r="R52" s="918"/>
      <c r="S52" s="918"/>
      <c r="T52" s="918"/>
      <c r="U52" s="918"/>
      <c r="V52" s="918"/>
      <c r="W52" s="918"/>
      <c r="X52" s="918"/>
      <c r="Y52" s="918"/>
      <c r="Z52" s="918"/>
      <c r="AA52" s="918"/>
      <c r="AB52" s="918"/>
      <c r="AC52" s="918"/>
    </row>
    <row r="53" spans="2:29" s="578" customFormat="1" ht="13.5" customHeight="1" x14ac:dyDescent="0.15">
      <c r="D53" s="918"/>
      <c r="E53" s="918"/>
      <c r="F53" s="918"/>
      <c r="G53" s="918"/>
      <c r="H53" s="918"/>
      <c r="I53" s="918"/>
      <c r="J53" s="918"/>
      <c r="K53" s="918"/>
      <c r="L53" s="918"/>
      <c r="M53" s="918"/>
      <c r="N53" s="918"/>
      <c r="O53" s="918"/>
      <c r="P53" s="918"/>
      <c r="Q53" s="918"/>
      <c r="R53" s="918"/>
      <c r="S53" s="918"/>
      <c r="T53" s="918"/>
      <c r="U53" s="918"/>
      <c r="V53" s="918"/>
      <c r="W53" s="918"/>
      <c r="X53" s="918"/>
      <c r="Y53" s="918"/>
      <c r="Z53" s="918"/>
      <c r="AA53" s="918"/>
      <c r="AB53" s="918"/>
      <c r="AC53" s="918"/>
    </row>
    <row r="54" spans="2:29" s="578" customFormat="1" ht="12" x14ac:dyDescent="0.15"/>
    <row r="55" spans="2:29" ht="36" customHeight="1" x14ac:dyDescent="0.2"/>
    <row r="56" spans="2:29" x14ac:dyDescent="0.2">
      <c r="G56" s="24"/>
      <c r="H56" s="24"/>
      <c r="I56" s="24"/>
      <c r="J56" s="24"/>
      <c r="K56" s="24"/>
      <c r="L56" s="24"/>
      <c r="M56" s="24"/>
      <c r="O56" s="24"/>
      <c r="P56" s="24"/>
      <c r="Q56" s="24"/>
      <c r="R56" s="24"/>
      <c r="S56" s="24"/>
      <c r="T56" s="24"/>
      <c r="U56" s="24"/>
      <c r="W56" s="24"/>
      <c r="X56" s="24"/>
      <c r="Y56" s="24"/>
      <c r="Z56" s="24"/>
      <c r="AA56" s="24"/>
      <c r="AB56" s="24"/>
      <c r="AC56" s="24"/>
    </row>
    <row r="57" spans="2:29" x14ac:dyDescent="0.2">
      <c r="G57" s="44"/>
      <c r="H57" s="44"/>
      <c r="I57" s="44"/>
      <c r="J57" s="44"/>
      <c r="K57" s="44"/>
      <c r="L57" s="44"/>
      <c r="M57" s="44"/>
      <c r="O57" s="44"/>
      <c r="P57" s="44"/>
      <c r="Q57" s="44"/>
      <c r="R57" s="44"/>
      <c r="S57" s="44"/>
      <c r="T57" s="44"/>
      <c r="U57" s="44"/>
      <c r="W57" s="44"/>
      <c r="X57" s="44"/>
      <c r="Y57" s="44"/>
      <c r="Z57" s="44"/>
      <c r="AA57" s="44"/>
      <c r="AB57" s="44"/>
      <c r="AC57" s="44"/>
    </row>
    <row r="58" spans="2:29" ht="14.25" customHeight="1" x14ac:dyDescent="0.2"/>
    <row r="62" spans="2:29" ht="13.5" customHeight="1" x14ac:dyDescent="0.2"/>
    <row r="64" spans="2:29" ht="13.5" customHeight="1" x14ac:dyDescent="0.2"/>
    <row r="66" ht="13.5" customHeight="1" x14ac:dyDescent="0.2"/>
    <row r="70"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39370078740157483" header="0.35433070866141736" footer="0.19685039370078741"/>
  <pageSetup paperSize="9" scale="54" firstPageNumber="36" orientation="landscape"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07FE-BA7D-4E7E-9F18-A95BB0967CA7}">
  <sheetPr codeName="Sheet55">
    <tabColor rgb="FF00B0F0"/>
    <pageSetUpPr fitToPage="1"/>
  </sheetPr>
  <dimension ref="B2:AJ64"/>
  <sheetViews>
    <sheetView view="pageBreakPreview" zoomScale="80" zoomScaleNormal="100" zoomScaleSheetLayoutView="8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29" width="7.6640625" style="1" customWidth="1"/>
    <col min="30" max="30" width="4.6640625" style="1" customWidth="1"/>
    <col min="31" max="33" width="6.6640625" style="1" customWidth="1"/>
    <col min="34" max="36" width="6.44140625" style="1" customWidth="1"/>
    <col min="37" max="38" width="4.6640625" style="1" customWidth="1"/>
    <col min="39" max="16384" width="9" style="1"/>
  </cols>
  <sheetData>
    <row r="2" spans="2:36" ht="14.4" x14ac:dyDescent="0.2">
      <c r="B2" s="26" t="s">
        <v>435</v>
      </c>
    </row>
    <row r="3" spans="2:36" ht="14.4" x14ac:dyDescent="0.2">
      <c r="B3" s="26"/>
      <c r="Y3" s="42" t="s">
        <v>422</v>
      </c>
    </row>
    <row r="4" spans="2:36" ht="14.4" x14ac:dyDescent="0.2">
      <c r="B4" s="26"/>
      <c r="F4" s="1087"/>
      <c r="G4" s="1088"/>
      <c r="H4" s="1088"/>
      <c r="I4" s="1088"/>
      <c r="J4" s="1088"/>
      <c r="K4" s="1088"/>
      <c r="L4" s="1088"/>
      <c r="M4" s="1088"/>
      <c r="Y4" s="42" t="s">
        <v>423</v>
      </c>
    </row>
    <row r="5" spans="2:36" ht="11.25" customHeight="1" x14ac:dyDescent="0.2">
      <c r="B5" s="26"/>
      <c r="X5" s="48"/>
    </row>
    <row r="6" spans="2:36" ht="13.8" thickBot="1" x14ac:dyDescent="0.25">
      <c r="B6" s="1" t="s">
        <v>424</v>
      </c>
      <c r="AC6" s="2" t="s">
        <v>242</v>
      </c>
    </row>
    <row r="7" spans="2:36" ht="23.1" customHeight="1" thickBot="1" x14ac:dyDescent="0.25">
      <c r="B7" s="8"/>
      <c r="C7" s="4"/>
      <c r="D7" s="1940" t="s">
        <v>387</v>
      </c>
      <c r="E7" s="1856" t="s">
        <v>388</v>
      </c>
      <c r="F7" s="2206" t="s">
        <v>389</v>
      </c>
      <c r="G7" s="2207"/>
      <c r="H7" s="2207"/>
      <c r="I7" s="2207"/>
      <c r="J7" s="2207"/>
      <c r="K7" s="2207"/>
      <c r="L7" s="2207"/>
      <c r="M7" s="2207"/>
      <c r="N7" s="13"/>
      <c r="O7" s="13"/>
      <c r="P7" s="13"/>
      <c r="Q7" s="13"/>
      <c r="R7" s="13"/>
      <c r="S7" s="13"/>
      <c r="T7" s="13"/>
      <c r="U7" s="13"/>
      <c r="V7" s="13"/>
      <c r="W7" s="13"/>
      <c r="X7" s="13"/>
      <c r="Y7" s="13"/>
      <c r="Z7" s="13"/>
      <c r="AA7" s="13"/>
      <c r="AB7" s="13"/>
      <c r="AC7" s="240"/>
    </row>
    <row r="8" spans="2:36" ht="23.1" customHeight="1" x14ac:dyDescent="0.2">
      <c r="B8" s="18"/>
      <c r="C8" s="11"/>
      <c r="D8" s="1900"/>
      <c r="E8" s="1857"/>
      <c r="F8" s="2208"/>
      <c r="G8" s="2209"/>
      <c r="H8" s="2209"/>
      <c r="I8" s="2209"/>
      <c r="J8" s="2209"/>
      <c r="K8" s="2209"/>
      <c r="L8" s="2209"/>
      <c r="M8" s="2209"/>
      <c r="N8" s="2210" t="s">
        <v>390</v>
      </c>
      <c r="O8" s="2211"/>
      <c r="P8" s="2211"/>
      <c r="Q8" s="2211"/>
      <c r="R8" s="2211"/>
      <c r="S8" s="2211"/>
      <c r="T8" s="2211"/>
      <c r="U8" s="2211"/>
      <c r="V8" s="2210" t="s">
        <v>391</v>
      </c>
      <c r="W8" s="2211"/>
      <c r="X8" s="2211"/>
      <c r="Y8" s="2211"/>
      <c r="Z8" s="2211"/>
      <c r="AA8" s="2211"/>
      <c r="AB8" s="2211"/>
      <c r="AC8" s="2212"/>
    </row>
    <row r="9" spans="2:36" ht="23.1" customHeight="1" x14ac:dyDescent="0.2">
      <c r="B9" s="18"/>
      <c r="C9" s="11"/>
      <c r="D9" s="1900"/>
      <c r="E9" s="1857"/>
      <c r="F9" s="2213" t="s">
        <v>426</v>
      </c>
      <c r="G9" s="3"/>
      <c r="H9" s="3"/>
      <c r="I9" s="3"/>
      <c r="J9" s="3"/>
      <c r="K9" s="3"/>
      <c r="L9" s="3"/>
      <c r="M9" s="3"/>
      <c r="N9" s="2213" t="s">
        <v>426</v>
      </c>
      <c r="O9" s="3"/>
      <c r="P9" s="3"/>
      <c r="Q9" s="3"/>
      <c r="R9" s="3"/>
      <c r="S9" s="3"/>
      <c r="T9" s="3"/>
      <c r="U9" s="3"/>
      <c r="V9" s="2213" t="s">
        <v>426</v>
      </c>
      <c r="W9" s="3"/>
      <c r="X9" s="3"/>
      <c r="Y9" s="3"/>
      <c r="Z9" s="3"/>
      <c r="AA9" s="3"/>
      <c r="AB9" s="3"/>
      <c r="AC9" s="241"/>
    </row>
    <row r="10" spans="2:36" ht="42" customHeight="1" x14ac:dyDescent="0.2">
      <c r="B10" s="35"/>
      <c r="C10" s="36"/>
      <c r="D10" s="1901"/>
      <c r="E10" s="1960"/>
      <c r="F10" s="2214"/>
      <c r="G10" s="239" t="s">
        <v>427</v>
      </c>
      <c r="H10" s="239" t="s">
        <v>428</v>
      </c>
      <c r="I10" s="239" t="s">
        <v>429</v>
      </c>
      <c r="J10" s="239" t="s">
        <v>430</v>
      </c>
      <c r="K10" s="239" t="s">
        <v>431</v>
      </c>
      <c r="L10" s="239" t="s">
        <v>432</v>
      </c>
      <c r="M10" s="239" t="s">
        <v>433</v>
      </c>
      <c r="N10" s="2214"/>
      <c r="O10" s="239" t="s">
        <v>427</v>
      </c>
      <c r="P10" s="239" t="s">
        <v>428</v>
      </c>
      <c r="Q10" s="239" t="s">
        <v>429</v>
      </c>
      <c r="R10" s="239" t="s">
        <v>430</v>
      </c>
      <c r="S10" s="239" t="s">
        <v>431</v>
      </c>
      <c r="T10" s="239" t="s">
        <v>432</v>
      </c>
      <c r="U10" s="239" t="s">
        <v>433</v>
      </c>
      <c r="V10" s="2214"/>
      <c r="W10" s="239" t="s">
        <v>427</v>
      </c>
      <c r="X10" s="239" t="s">
        <v>428</v>
      </c>
      <c r="Y10" s="239" t="s">
        <v>429</v>
      </c>
      <c r="Z10" s="239" t="s">
        <v>430</v>
      </c>
      <c r="AA10" s="239" t="s">
        <v>431</v>
      </c>
      <c r="AB10" s="239" t="s">
        <v>432</v>
      </c>
      <c r="AC10" s="220" t="s">
        <v>433</v>
      </c>
      <c r="AH10" s="325"/>
    </row>
    <row r="11" spans="2:36" ht="27.9" customHeight="1" x14ac:dyDescent="0.2">
      <c r="B11" s="1953" t="s">
        <v>405</v>
      </c>
      <c r="C11" s="1978"/>
      <c r="D11" s="1038">
        <f>D15+D17+D19+D21+D23+D13</f>
        <v>391</v>
      </c>
      <c r="E11" s="1038">
        <f>E15+E17+E19+E21+E23+E13</f>
        <v>271</v>
      </c>
      <c r="F11" s="1005">
        <f>SUM(G11:M11)</f>
        <v>122</v>
      </c>
      <c r="G11" s="1006">
        <f t="shared" ref="G11:M11" si="0">G13+G15+G17+G19+G21+G23</f>
        <v>11</v>
      </c>
      <c r="H11" s="1006">
        <f t="shared" si="0"/>
        <v>8</v>
      </c>
      <c r="I11" s="1006">
        <f t="shared" si="0"/>
        <v>10</v>
      </c>
      <c r="J11" s="1006">
        <f t="shared" si="0"/>
        <v>8</v>
      </c>
      <c r="K11" s="1006">
        <f t="shared" si="0"/>
        <v>36</v>
      </c>
      <c r="L11" s="1006">
        <f t="shared" si="0"/>
        <v>22</v>
      </c>
      <c r="M11" s="1006">
        <f t="shared" si="0"/>
        <v>27</v>
      </c>
      <c r="N11" s="1393">
        <f>SUM(O11:U11)</f>
        <v>98</v>
      </c>
      <c r="O11" s="1394">
        <f t="shared" ref="O11:U11" si="1">O13+O15+O17+O19+O21+O23</f>
        <v>8</v>
      </c>
      <c r="P11" s="1394">
        <f>P13+P15+P17+P19+P21+P23</f>
        <v>7</v>
      </c>
      <c r="Q11" s="1394">
        <f t="shared" si="1"/>
        <v>8</v>
      </c>
      <c r="R11" s="1394">
        <f t="shared" si="1"/>
        <v>8</v>
      </c>
      <c r="S11" s="1394">
        <f t="shared" si="1"/>
        <v>26</v>
      </c>
      <c r="T11" s="1394">
        <f t="shared" si="1"/>
        <v>19</v>
      </c>
      <c r="U11" s="1394">
        <f t="shared" si="1"/>
        <v>22</v>
      </c>
      <c r="V11" s="1393">
        <f>SUM(W11:AC11)</f>
        <v>24</v>
      </c>
      <c r="W11" s="1394">
        <f t="shared" ref="W11:AC11" si="2">W13+W15+W17+W19+W21+W23</f>
        <v>3</v>
      </c>
      <c r="X11" s="1394">
        <f t="shared" si="2"/>
        <v>1</v>
      </c>
      <c r="Y11" s="1394">
        <f t="shared" si="2"/>
        <v>2</v>
      </c>
      <c r="Z11" s="1394">
        <f t="shared" si="2"/>
        <v>0</v>
      </c>
      <c r="AA11" s="1394">
        <f t="shared" si="2"/>
        <v>10</v>
      </c>
      <c r="AB11" s="1394">
        <f t="shared" si="2"/>
        <v>3</v>
      </c>
      <c r="AC11" s="1395">
        <f t="shared" si="2"/>
        <v>5</v>
      </c>
      <c r="AH11" s="332"/>
      <c r="AI11" s="332"/>
      <c r="AJ11" s="332"/>
    </row>
    <row r="12" spans="2:36" ht="27.9" customHeight="1" thickBot="1" x14ac:dyDescent="0.25">
      <c r="B12" s="1957"/>
      <c r="C12" s="2023"/>
      <c r="D12" s="1039"/>
      <c r="E12" s="1040"/>
      <c r="F12" s="1008"/>
      <c r="G12" s="1009">
        <f>IFERROR(G11/$F11,"-")</f>
        <v>9.0163934426229511E-2</v>
      </c>
      <c r="H12" s="1009">
        <f t="shared" ref="H12:M12" si="3">IFERROR(H11/$F11,"-")</f>
        <v>6.5573770491803282E-2</v>
      </c>
      <c r="I12" s="1009">
        <f t="shared" si="3"/>
        <v>8.1967213114754092E-2</v>
      </c>
      <c r="J12" s="1009">
        <f t="shared" si="3"/>
        <v>6.5573770491803282E-2</v>
      </c>
      <c r="K12" s="1009">
        <f t="shared" si="3"/>
        <v>0.29508196721311475</v>
      </c>
      <c r="L12" s="1009">
        <f t="shared" si="3"/>
        <v>0.18032786885245902</v>
      </c>
      <c r="M12" s="1009">
        <f t="shared" si="3"/>
        <v>0.22131147540983606</v>
      </c>
      <c r="N12" s="1411"/>
      <c r="O12" s="1009">
        <f>IFERROR(O11/$N11,"-")</f>
        <v>8.1632653061224483E-2</v>
      </c>
      <c r="P12" s="1009">
        <f t="shared" ref="P12:U12" si="4">IFERROR(P11/$N11,"-")</f>
        <v>7.1428571428571425E-2</v>
      </c>
      <c r="Q12" s="1009">
        <f t="shared" si="4"/>
        <v>8.1632653061224483E-2</v>
      </c>
      <c r="R12" s="1009">
        <f t="shared" si="4"/>
        <v>8.1632653061224483E-2</v>
      </c>
      <c r="S12" s="1009">
        <f t="shared" si="4"/>
        <v>0.26530612244897961</v>
      </c>
      <c r="T12" s="1009">
        <f t="shared" si="4"/>
        <v>0.19387755102040816</v>
      </c>
      <c r="U12" s="1009">
        <f t="shared" si="4"/>
        <v>0.22448979591836735</v>
      </c>
      <c r="V12" s="1411"/>
      <c r="W12" s="1009">
        <f>IFERROR(W11/$V11,"-")</f>
        <v>0.125</v>
      </c>
      <c r="X12" s="1009">
        <f t="shared" ref="X12:AC12" si="5">IFERROR(X11/$V11,"-")</f>
        <v>4.1666666666666664E-2</v>
      </c>
      <c r="Y12" s="1009">
        <f t="shared" si="5"/>
        <v>8.3333333333333329E-2</v>
      </c>
      <c r="Z12" s="1009">
        <f t="shared" si="5"/>
        <v>0</v>
      </c>
      <c r="AA12" s="1009">
        <f t="shared" si="5"/>
        <v>0.41666666666666669</v>
      </c>
      <c r="AB12" s="1009">
        <f t="shared" si="5"/>
        <v>0.125</v>
      </c>
      <c r="AC12" s="1011">
        <f t="shared" si="5"/>
        <v>0.20833333333333334</v>
      </c>
      <c r="AE12" s="44"/>
      <c r="AF12" s="44"/>
      <c r="AG12" s="44"/>
      <c r="AH12" s="332"/>
      <c r="AI12" s="332"/>
      <c r="AJ12" s="332"/>
    </row>
    <row r="13" spans="2:36" ht="27.9" customHeight="1" thickTop="1" x14ac:dyDescent="0.2">
      <c r="B13" s="1852" t="s">
        <v>251</v>
      </c>
      <c r="C13" s="2003" t="s">
        <v>169</v>
      </c>
      <c r="D13" s="1041">
        <f>表1!U14</f>
        <v>48</v>
      </c>
      <c r="E13" s="1042">
        <f>表1!W14</f>
        <v>17</v>
      </c>
      <c r="F13" s="1012">
        <f>SUM(G13:M13)</f>
        <v>5</v>
      </c>
      <c r="G13" s="1013">
        <f t="shared" ref="G13:M13" si="6">O13+W13</f>
        <v>0</v>
      </c>
      <c r="H13" s="1013">
        <f t="shared" si="6"/>
        <v>0</v>
      </c>
      <c r="I13" s="1013">
        <f t="shared" si="6"/>
        <v>0</v>
      </c>
      <c r="J13" s="1013">
        <f t="shared" si="6"/>
        <v>0</v>
      </c>
      <c r="K13" s="1013">
        <f t="shared" si="6"/>
        <v>2</v>
      </c>
      <c r="L13" s="1013">
        <f t="shared" si="6"/>
        <v>2</v>
      </c>
      <c r="M13" s="1013">
        <f t="shared" si="6"/>
        <v>1</v>
      </c>
      <c r="N13" s="1397">
        <f>SUM(O13:U13)</f>
        <v>5</v>
      </c>
      <c r="O13" s="1398">
        <v>0</v>
      </c>
      <c r="P13" s="1398">
        <v>0</v>
      </c>
      <c r="Q13" s="1398">
        <v>0</v>
      </c>
      <c r="R13" s="1398">
        <v>0</v>
      </c>
      <c r="S13" s="1398">
        <v>2</v>
      </c>
      <c r="T13" s="1398">
        <v>2</v>
      </c>
      <c r="U13" s="1398">
        <v>1</v>
      </c>
      <c r="V13" s="1397">
        <f>SUM(W13:AC13)</f>
        <v>0</v>
      </c>
      <c r="W13" s="1398">
        <v>0</v>
      </c>
      <c r="X13" s="1398">
        <v>0</v>
      </c>
      <c r="Y13" s="1398">
        <v>0</v>
      </c>
      <c r="Z13" s="1398">
        <v>0</v>
      </c>
      <c r="AA13" s="1398">
        <v>0</v>
      </c>
      <c r="AB13" s="1398">
        <v>0</v>
      </c>
      <c r="AC13" s="1400">
        <v>0</v>
      </c>
      <c r="AH13" s="332"/>
      <c r="AI13" s="332"/>
      <c r="AJ13" s="332"/>
    </row>
    <row r="14" spans="2:36" ht="27.9" customHeight="1" x14ac:dyDescent="0.2">
      <c r="B14" s="1853"/>
      <c r="C14" s="1900"/>
      <c r="D14" s="1043"/>
      <c r="E14" s="1044"/>
      <c r="F14" s="1015"/>
      <c r="G14" s="666">
        <f>IFERROR(G13/$F13,"-")</f>
        <v>0</v>
      </c>
      <c r="H14" s="666">
        <f t="shared" ref="H14:M14" si="7">IFERROR(H13/$F13,"-")</f>
        <v>0</v>
      </c>
      <c r="I14" s="666">
        <f t="shared" si="7"/>
        <v>0</v>
      </c>
      <c r="J14" s="666">
        <f t="shared" si="7"/>
        <v>0</v>
      </c>
      <c r="K14" s="666">
        <f t="shared" si="7"/>
        <v>0.4</v>
      </c>
      <c r="L14" s="666">
        <f t="shared" si="7"/>
        <v>0.4</v>
      </c>
      <c r="M14" s="662">
        <f t="shared" si="7"/>
        <v>0.2</v>
      </c>
      <c r="N14" s="1403"/>
      <c r="O14" s="666">
        <f>IFERROR(O13/$N13,"-")</f>
        <v>0</v>
      </c>
      <c r="P14" s="666">
        <f t="shared" ref="P14:U14" si="8">IFERROR(P13/$N13,"-")</f>
        <v>0</v>
      </c>
      <c r="Q14" s="666">
        <f t="shared" si="8"/>
        <v>0</v>
      </c>
      <c r="R14" s="666">
        <f t="shared" si="8"/>
        <v>0</v>
      </c>
      <c r="S14" s="666">
        <f t="shared" si="8"/>
        <v>0.4</v>
      </c>
      <c r="T14" s="666">
        <f t="shared" si="8"/>
        <v>0.4</v>
      </c>
      <c r="U14" s="662">
        <f t="shared" si="8"/>
        <v>0.2</v>
      </c>
      <c r="V14" s="1403"/>
      <c r="W14" s="1417" t="str">
        <f>IFERROR(W13/$V13,"-")</f>
        <v>-</v>
      </c>
      <c r="X14" s="1417" t="str">
        <f t="shared" ref="X14:AC14" si="9">IFERROR(X13/$V13,"-")</f>
        <v>-</v>
      </c>
      <c r="Y14" s="1417" t="str">
        <f t="shared" si="9"/>
        <v>-</v>
      </c>
      <c r="Z14" s="1417" t="str">
        <f t="shared" si="9"/>
        <v>-</v>
      </c>
      <c r="AA14" s="1417" t="str">
        <f t="shared" si="9"/>
        <v>-</v>
      </c>
      <c r="AB14" s="1417" t="str">
        <f t="shared" si="9"/>
        <v>-</v>
      </c>
      <c r="AC14" s="1432" t="str">
        <f t="shared" si="9"/>
        <v>-</v>
      </c>
      <c r="AE14" s="44"/>
      <c r="AF14" s="44"/>
      <c r="AG14" s="44"/>
      <c r="AH14" s="332"/>
      <c r="AI14" s="332"/>
      <c r="AJ14" s="332"/>
    </row>
    <row r="15" spans="2:36" ht="27.9" customHeight="1" x14ac:dyDescent="0.2">
      <c r="B15" s="1853"/>
      <c r="C15" s="1940" t="s">
        <v>170</v>
      </c>
      <c r="D15" s="1038">
        <f>表1!U17</f>
        <v>71</v>
      </c>
      <c r="E15" s="1048">
        <f>表1!W17</f>
        <v>47</v>
      </c>
      <c r="F15" s="1005">
        <f>SUM(G15:M15)</f>
        <v>29</v>
      </c>
      <c r="G15" s="1006">
        <f t="shared" ref="G15:M15" si="10">O15+W15</f>
        <v>5</v>
      </c>
      <c r="H15" s="1006">
        <f t="shared" si="10"/>
        <v>2</v>
      </c>
      <c r="I15" s="1006">
        <f t="shared" si="10"/>
        <v>3</v>
      </c>
      <c r="J15" s="1006">
        <f t="shared" si="10"/>
        <v>2</v>
      </c>
      <c r="K15" s="1006">
        <f t="shared" si="10"/>
        <v>8</v>
      </c>
      <c r="L15" s="1006">
        <f t="shared" si="10"/>
        <v>5</v>
      </c>
      <c r="M15" s="1006">
        <f t="shared" si="10"/>
        <v>4</v>
      </c>
      <c r="N15" s="1393">
        <f>SUM(O15:U15)</f>
        <v>24</v>
      </c>
      <c r="O15" s="1394">
        <v>4</v>
      </c>
      <c r="P15" s="1394">
        <v>2</v>
      </c>
      <c r="Q15" s="1394">
        <v>1</v>
      </c>
      <c r="R15" s="1394">
        <v>2</v>
      </c>
      <c r="S15" s="1394">
        <v>8</v>
      </c>
      <c r="T15" s="1394">
        <v>5</v>
      </c>
      <c r="U15" s="1394">
        <v>2</v>
      </c>
      <c r="V15" s="1393">
        <f>SUM(W15:AC15)</f>
        <v>5</v>
      </c>
      <c r="W15" s="1394">
        <v>1</v>
      </c>
      <c r="X15" s="1394">
        <v>0</v>
      </c>
      <c r="Y15" s="1394">
        <v>2</v>
      </c>
      <c r="Z15" s="1394">
        <v>0</v>
      </c>
      <c r="AA15" s="1394">
        <v>0</v>
      </c>
      <c r="AB15" s="1394">
        <v>0</v>
      </c>
      <c r="AC15" s="1395">
        <v>2</v>
      </c>
      <c r="AH15" s="332"/>
      <c r="AI15" s="332"/>
      <c r="AJ15" s="332"/>
    </row>
    <row r="16" spans="2:36" ht="27.9" customHeight="1" x14ac:dyDescent="0.2">
      <c r="B16" s="1853"/>
      <c r="C16" s="1900"/>
      <c r="D16" s="1043"/>
      <c r="E16" s="1044"/>
      <c r="F16" s="1019"/>
      <c r="G16" s="1049">
        <f>IFERROR(G15/$F15,"-")</f>
        <v>0.17241379310344829</v>
      </c>
      <c r="H16" s="1049">
        <f t="shared" ref="H16:M16" si="11">IFERROR(H15/$F15,"-")</f>
        <v>6.8965517241379309E-2</v>
      </c>
      <c r="I16" s="1049">
        <f t="shared" si="11"/>
        <v>0.10344827586206896</v>
      </c>
      <c r="J16" s="1049">
        <f t="shared" si="11"/>
        <v>6.8965517241379309E-2</v>
      </c>
      <c r="K16" s="1049">
        <f t="shared" si="11"/>
        <v>0.27586206896551724</v>
      </c>
      <c r="L16" s="1049">
        <f t="shared" si="11"/>
        <v>0.17241379310344829</v>
      </c>
      <c r="M16" s="662">
        <f t="shared" si="11"/>
        <v>0.13793103448275862</v>
      </c>
      <c r="N16" s="1406"/>
      <c r="O16" s="1045">
        <f>IFERROR(O15/$N15,"-")</f>
        <v>0.16666666666666666</v>
      </c>
      <c r="P16" s="1045">
        <f t="shared" ref="P16:U16" si="12">IFERROR(P15/$N15,"-")</f>
        <v>8.3333333333333329E-2</v>
      </c>
      <c r="Q16" s="1045">
        <f t="shared" si="12"/>
        <v>4.1666666666666664E-2</v>
      </c>
      <c r="R16" s="1045">
        <f t="shared" si="12"/>
        <v>8.3333333333333329E-2</v>
      </c>
      <c r="S16" s="1045">
        <f t="shared" si="12"/>
        <v>0.33333333333333331</v>
      </c>
      <c r="T16" s="1045">
        <f t="shared" si="12"/>
        <v>0.20833333333333334</v>
      </c>
      <c r="U16" s="662">
        <f t="shared" si="12"/>
        <v>8.3333333333333329E-2</v>
      </c>
      <c r="V16" s="1406"/>
      <c r="W16" s="665">
        <f>IFERROR(W15/$V15,"-")</f>
        <v>0.2</v>
      </c>
      <c r="X16" s="665">
        <f t="shared" ref="X16:AC16" si="13">IFERROR(X15/$V15,"-")</f>
        <v>0</v>
      </c>
      <c r="Y16" s="665">
        <f t="shared" si="13"/>
        <v>0.4</v>
      </c>
      <c r="Z16" s="665">
        <f t="shared" si="13"/>
        <v>0</v>
      </c>
      <c r="AA16" s="665">
        <f t="shared" si="13"/>
        <v>0</v>
      </c>
      <c r="AB16" s="665">
        <f t="shared" si="13"/>
        <v>0</v>
      </c>
      <c r="AC16" s="664">
        <f t="shared" si="13"/>
        <v>0.4</v>
      </c>
      <c r="AE16" s="44"/>
      <c r="AF16" s="44"/>
      <c r="AG16" s="44"/>
      <c r="AH16" s="332"/>
      <c r="AI16" s="332"/>
      <c r="AJ16" s="332"/>
    </row>
    <row r="17" spans="2:36" ht="27.9" customHeight="1" x14ac:dyDescent="0.2">
      <c r="B17" s="1853"/>
      <c r="C17" s="1940" t="s">
        <v>412</v>
      </c>
      <c r="D17" s="1038">
        <f>表1!U20</f>
        <v>27</v>
      </c>
      <c r="E17" s="1048">
        <f>表1!W20</f>
        <v>12</v>
      </c>
      <c r="F17" s="1005">
        <f>SUM(G17:M17)</f>
        <v>7</v>
      </c>
      <c r="G17" s="1006">
        <f t="shared" ref="G17:M17" si="14">O17+W17</f>
        <v>0</v>
      </c>
      <c r="H17" s="1006">
        <f t="shared" si="14"/>
        <v>0</v>
      </c>
      <c r="I17" s="1006">
        <f t="shared" si="14"/>
        <v>3</v>
      </c>
      <c r="J17" s="1006">
        <f t="shared" si="14"/>
        <v>1</v>
      </c>
      <c r="K17" s="1006">
        <f t="shared" si="14"/>
        <v>0</v>
      </c>
      <c r="L17" s="1006">
        <f t="shared" si="14"/>
        <v>2</v>
      </c>
      <c r="M17" s="1006">
        <f t="shared" si="14"/>
        <v>1</v>
      </c>
      <c r="N17" s="1408">
        <f>SUM(O17:U17)</f>
        <v>7</v>
      </c>
      <c r="O17" s="1394">
        <v>0</v>
      </c>
      <c r="P17" s="1394">
        <v>0</v>
      </c>
      <c r="Q17" s="1394">
        <v>3</v>
      </c>
      <c r="R17" s="1394">
        <v>1</v>
      </c>
      <c r="S17" s="1394">
        <v>0</v>
      </c>
      <c r="T17" s="1394">
        <v>2</v>
      </c>
      <c r="U17" s="1394">
        <v>1</v>
      </c>
      <c r="V17" s="1408">
        <f>SUM(W17:AC17)</f>
        <v>0</v>
      </c>
      <c r="W17" s="1394">
        <v>0</v>
      </c>
      <c r="X17" s="1394">
        <v>0</v>
      </c>
      <c r="Y17" s="1394">
        <v>0</v>
      </c>
      <c r="Z17" s="1394">
        <v>0</v>
      </c>
      <c r="AA17" s="1394">
        <v>0</v>
      </c>
      <c r="AB17" s="1394">
        <v>0</v>
      </c>
      <c r="AC17" s="1395">
        <v>0</v>
      </c>
      <c r="AH17" s="332"/>
      <c r="AI17" s="332"/>
      <c r="AJ17" s="332"/>
    </row>
    <row r="18" spans="2:36" ht="27.9" customHeight="1" x14ac:dyDescent="0.2">
      <c r="B18" s="1853"/>
      <c r="C18" s="1900"/>
      <c r="D18" s="1043"/>
      <c r="E18" s="1044"/>
      <c r="F18" s="1015"/>
      <c r="G18" s="1045">
        <f>IFERROR(G17/$F17,"-")</f>
        <v>0</v>
      </c>
      <c r="H18" s="1045">
        <f t="shared" ref="H18:M18" si="15">IFERROR(H17/$F17,"-")</f>
        <v>0</v>
      </c>
      <c r="I18" s="1045">
        <f t="shared" si="15"/>
        <v>0.42857142857142855</v>
      </c>
      <c r="J18" s="1045">
        <f t="shared" si="15"/>
        <v>0.14285714285714285</v>
      </c>
      <c r="K18" s="1045">
        <f t="shared" si="15"/>
        <v>0</v>
      </c>
      <c r="L18" s="1045">
        <f t="shared" si="15"/>
        <v>0.2857142857142857</v>
      </c>
      <c r="M18" s="662">
        <f t="shared" si="15"/>
        <v>0.14285714285714285</v>
      </c>
      <c r="N18" s="1401"/>
      <c r="O18" s="1045">
        <f>IFERROR(O17/$N17,"-")</f>
        <v>0</v>
      </c>
      <c r="P18" s="1045">
        <f t="shared" ref="P18:U18" si="16">IFERROR(P17/$N17,"-")</f>
        <v>0</v>
      </c>
      <c r="Q18" s="1045">
        <f t="shared" si="16"/>
        <v>0.42857142857142855</v>
      </c>
      <c r="R18" s="1045">
        <f t="shared" si="16"/>
        <v>0.14285714285714285</v>
      </c>
      <c r="S18" s="1045">
        <f t="shared" si="16"/>
        <v>0</v>
      </c>
      <c r="T18" s="1045">
        <f t="shared" si="16"/>
        <v>0.2857142857142857</v>
      </c>
      <c r="U18" s="662">
        <f t="shared" si="16"/>
        <v>0.14285714285714285</v>
      </c>
      <c r="V18" s="1401"/>
      <c r="W18" s="666" t="str">
        <f>IFERROR(W17/$V17,"-")</f>
        <v>-</v>
      </c>
      <c r="X18" s="666" t="str">
        <f t="shared" ref="X18:AC18" si="17">IFERROR(X17/$V17,"-")</f>
        <v>-</v>
      </c>
      <c r="Y18" s="666" t="str">
        <f t="shared" si="17"/>
        <v>-</v>
      </c>
      <c r="Z18" s="666" t="str">
        <f t="shared" si="17"/>
        <v>-</v>
      </c>
      <c r="AA18" s="666" t="str">
        <f t="shared" si="17"/>
        <v>-</v>
      </c>
      <c r="AB18" s="666" t="str">
        <f t="shared" si="17"/>
        <v>-</v>
      </c>
      <c r="AC18" s="1025" t="str">
        <f t="shared" si="17"/>
        <v>-</v>
      </c>
      <c r="AE18" s="44"/>
      <c r="AF18" s="44"/>
      <c r="AG18" s="44"/>
      <c r="AH18" s="332"/>
      <c r="AI18" s="332"/>
      <c r="AJ18" s="332"/>
    </row>
    <row r="19" spans="2:36" ht="27.9" customHeight="1" x14ac:dyDescent="0.2">
      <c r="B19" s="1853"/>
      <c r="C19" s="1940" t="s">
        <v>307</v>
      </c>
      <c r="D19" s="1038">
        <f>表1!U23</f>
        <v>78</v>
      </c>
      <c r="E19" s="1048">
        <f>表1!W23</f>
        <v>65</v>
      </c>
      <c r="F19" s="1005">
        <f>SUM(G19:M19)</f>
        <v>19</v>
      </c>
      <c r="G19" s="1006">
        <f t="shared" ref="G19:M19" si="18">O19+W19</f>
        <v>0</v>
      </c>
      <c r="H19" s="1006">
        <f t="shared" si="18"/>
        <v>1</v>
      </c>
      <c r="I19" s="1006">
        <f t="shared" si="18"/>
        <v>1</v>
      </c>
      <c r="J19" s="1006">
        <f t="shared" si="18"/>
        <v>1</v>
      </c>
      <c r="K19" s="1006">
        <f t="shared" si="18"/>
        <v>6</v>
      </c>
      <c r="L19" s="1006">
        <f t="shared" si="18"/>
        <v>6</v>
      </c>
      <c r="M19" s="1006">
        <f t="shared" si="18"/>
        <v>4</v>
      </c>
      <c r="N19" s="1393">
        <f>SUM(O19:U19)</f>
        <v>17</v>
      </c>
      <c r="O19" s="1394">
        <v>0</v>
      </c>
      <c r="P19" s="1394">
        <v>1</v>
      </c>
      <c r="Q19" s="1394">
        <v>1</v>
      </c>
      <c r="R19" s="1394">
        <v>1</v>
      </c>
      <c r="S19" s="1394">
        <v>6</v>
      </c>
      <c r="T19" s="1394">
        <v>5</v>
      </c>
      <c r="U19" s="1394">
        <v>3</v>
      </c>
      <c r="V19" s="1393">
        <f>SUM(W19:AC19)</f>
        <v>2</v>
      </c>
      <c r="W19" s="1394">
        <v>0</v>
      </c>
      <c r="X19" s="1394">
        <v>0</v>
      </c>
      <c r="Y19" s="1394">
        <v>0</v>
      </c>
      <c r="Z19" s="1394">
        <v>0</v>
      </c>
      <c r="AA19" s="1394">
        <v>0</v>
      </c>
      <c r="AB19" s="1394">
        <v>1</v>
      </c>
      <c r="AC19" s="1395">
        <v>1</v>
      </c>
      <c r="AH19" s="332"/>
      <c r="AI19" s="332"/>
      <c r="AJ19" s="332"/>
    </row>
    <row r="20" spans="2:36" ht="27.9" customHeight="1" x14ac:dyDescent="0.2">
      <c r="B20" s="1853"/>
      <c r="C20" s="1900"/>
      <c r="D20" s="1043"/>
      <c r="E20" s="1044"/>
      <c r="F20" s="1019"/>
      <c r="G20" s="1049">
        <f>IFERROR(G19/$F19,"-")</f>
        <v>0</v>
      </c>
      <c r="H20" s="1049">
        <f t="shared" ref="H20:M20" si="19">IFERROR(H19/$F19,"-")</f>
        <v>5.2631578947368418E-2</v>
      </c>
      <c r="I20" s="1049">
        <f t="shared" si="19"/>
        <v>5.2631578947368418E-2</v>
      </c>
      <c r="J20" s="1049">
        <f t="shared" si="19"/>
        <v>5.2631578947368418E-2</v>
      </c>
      <c r="K20" s="1049">
        <f t="shared" si="19"/>
        <v>0.31578947368421051</v>
      </c>
      <c r="L20" s="1049">
        <f t="shared" si="19"/>
        <v>0.31578947368421051</v>
      </c>
      <c r="M20" s="662">
        <f t="shared" si="19"/>
        <v>0.21052631578947367</v>
      </c>
      <c r="N20" s="1407"/>
      <c r="O20" s="1045">
        <f>IFERROR(O19/$N19,"-")</f>
        <v>0</v>
      </c>
      <c r="P20" s="1045">
        <f t="shared" ref="P20:U20" si="20">IFERROR(P19/$N19,"-")</f>
        <v>5.8823529411764705E-2</v>
      </c>
      <c r="Q20" s="1045">
        <f t="shared" si="20"/>
        <v>5.8823529411764705E-2</v>
      </c>
      <c r="R20" s="1045">
        <f t="shared" si="20"/>
        <v>5.8823529411764705E-2</v>
      </c>
      <c r="S20" s="1045">
        <f t="shared" si="20"/>
        <v>0.35294117647058826</v>
      </c>
      <c r="T20" s="1045">
        <f t="shared" si="20"/>
        <v>0.29411764705882354</v>
      </c>
      <c r="U20" s="662">
        <f t="shared" si="20"/>
        <v>0.17647058823529413</v>
      </c>
      <c r="V20" s="1407"/>
      <c r="W20" s="1049">
        <f>IFERROR(W19/$V19,"-")</f>
        <v>0</v>
      </c>
      <c r="X20" s="1049">
        <f t="shared" ref="X20:AC20" si="21">IFERROR(X19/$V19,"-")</f>
        <v>0</v>
      </c>
      <c r="Y20" s="1049">
        <f t="shared" si="21"/>
        <v>0</v>
      </c>
      <c r="Z20" s="1049">
        <f t="shared" si="21"/>
        <v>0</v>
      </c>
      <c r="AA20" s="1049">
        <f t="shared" si="21"/>
        <v>0</v>
      </c>
      <c r="AB20" s="1049">
        <f t="shared" si="21"/>
        <v>0.5</v>
      </c>
      <c r="AC20" s="664">
        <f t="shared" si="21"/>
        <v>0.5</v>
      </c>
      <c r="AE20" s="44"/>
      <c r="AF20" s="44"/>
      <c r="AG20" s="44"/>
      <c r="AH20" s="332"/>
      <c r="AI20" s="332"/>
      <c r="AJ20" s="332"/>
    </row>
    <row r="21" spans="2:36" ht="27.9" customHeight="1" x14ac:dyDescent="0.2">
      <c r="B21" s="1853"/>
      <c r="C21" s="1940" t="s">
        <v>308</v>
      </c>
      <c r="D21" s="1038">
        <f>表1!U26</f>
        <v>16</v>
      </c>
      <c r="E21" s="1048">
        <f>表1!W26</f>
        <v>6</v>
      </c>
      <c r="F21" s="1005">
        <f>SUM(G21:M21)</f>
        <v>24</v>
      </c>
      <c r="G21" s="1006">
        <f t="shared" ref="G21:M21" si="22">O21+W21</f>
        <v>4</v>
      </c>
      <c r="H21" s="1006">
        <f t="shared" si="22"/>
        <v>2</v>
      </c>
      <c r="I21" s="1006">
        <f t="shared" si="22"/>
        <v>2</v>
      </c>
      <c r="J21" s="1006">
        <f t="shared" si="22"/>
        <v>2</v>
      </c>
      <c r="K21" s="1006">
        <f t="shared" si="22"/>
        <v>6</v>
      </c>
      <c r="L21" s="1006">
        <f t="shared" si="22"/>
        <v>4</v>
      </c>
      <c r="M21" s="1006">
        <f t="shared" si="22"/>
        <v>4</v>
      </c>
      <c r="N21" s="1408">
        <f>SUM(O21:U21)</f>
        <v>20</v>
      </c>
      <c r="O21" s="1394">
        <v>3</v>
      </c>
      <c r="P21" s="1394">
        <v>2</v>
      </c>
      <c r="Q21" s="1394">
        <v>2</v>
      </c>
      <c r="R21" s="1394">
        <v>2</v>
      </c>
      <c r="S21" s="1394">
        <v>4</v>
      </c>
      <c r="T21" s="1394">
        <v>3</v>
      </c>
      <c r="U21" s="1394">
        <v>4</v>
      </c>
      <c r="V21" s="1408">
        <f>SUM(W21:AC21)</f>
        <v>4</v>
      </c>
      <c r="W21" s="1394">
        <v>1</v>
      </c>
      <c r="X21" s="1394">
        <v>0</v>
      </c>
      <c r="Y21" s="1394">
        <v>0</v>
      </c>
      <c r="Z21" s="1394">
        <v>0</v>
      </c>
      <c r="AA21" s="1394">
        <v>2</v>
      </c>
      <c r="AB21" s="1394">
        <v>1</v>
      </c>
      <c r="AC21" s="1395">
        <v>0</v>
      </c>
      <c r="AH21" s="332"/>
      <c r="AI21" s="332"/>
      <c r="AJ21" s="332"/>
    </row>
    <row r="22" spans="2:36" ht="27.9" customHeight="1" x14ac:dyDescent="0.2">
      <c r="B22" s="1853"/>
      <c r="C22" s="1900"/>
      <c r="D22" s="1043"/>
      <c r="E22" s="1044"/>
      <c r="F22" s="1015"/>
      <c r="G22" s="1045">
        <f>IFERROR(G21/$F21,"-")</f>
        <v>0.16666666666666666</v>
      </c>
      <c r="H22" s="1045">
        <f t="shared" ref="H22:M22" si="23">IFERROR(H21/$F21,"-")</f>
        <v>8.3333333333333329E-2</v>
      </c>
      <c r="I22" s="1045">
        <f t="shared" si="23"/>
        <v>8.3333333333333329E-2</v>
      </c>
      <c r="J22" s="1045">
        <f t="shared" si="23"/>
        <v>8.3333333333333329E-2</v>
      </c>
      <c r="K22" s="1045">
        <f t="shared" si="23"/>
        <v>0.25</v>
      </c>
      <c r="L22" s="1045">
        <f t="shared" si="23"/>
        <v>0.16666666666666666</v>
      </c>
      <c r="M22" s="662">
        <f t="shared" si="23"/>
        <v>0.16666666666666666</v>
      </c>
      <c r="N22" s="1401"/>
      <c r="O22" s="1045">
        <f>IFERROR(O21/$N21,"-")</f>
        <v>0.15</v>
      </c>
      <c r="P22" s="1045">
        <f t="shared" ref="P22:U22" si="24">IFERROR(P21/$N21,"-")</f>
        <v>0.1</v>
      </c>
      <c r="Q22" s="1045">
        <f t="shared" si="24"/>
        <v>0.1</v>
      </c>
      <c r="R22" s="1045">
        <f t="shared" si="24"/>
        <v>0.1</v>
      </c>
      <c r="S22" s="1045">
        <f t="shared" si="24"/>
        <v>0.2</v>
      </c>
      <c r="T22" s="1045">
        <f t="shared" si="24"/>
        <v>0.15</v>
      </c>
      <c r="U22" s="662">
        <f t="shared" si="24"/>
        <v>0.2</v>
      </c>
      <c r="V22" s="1403"/>
      <c r="W22" s="1434">
        <f>IFERROR(W21/$V21,"-")</f>
        <v>0.25</v>
      </c>
      <c r="X22" s="1434">
        <f t="shared" ref="X22:AC22" si="25">IFERROR(X21/$V21,"-")</f>
        <v>0</v>
      </c>
      <c r="Y22" s="1434">
        <f t="shared" si="25"/>
        <v>0</v>
      </c>
      <c r="Z22" s="1434">
        <f t="shared" si="25"/>
        <v>0</v>
      </c>
      <c r="AA22" s="1434">
        <f t="shared" si="25"/>
        <v>0.5</v>
      </c>
      <c r="AB22" s="1434">
        <f t="shared" si="25"/>
        <v>0.25</v>
      </c>
      <c r="AC22" s="1435">
        <f t="shared" si="25"/>
        <v>0</v>
      </c>
      <c r="AE22" s="44"/>
      <c r="AF22" s="44"/>
      <c r="AG22" s="44"/>
      <c r="AH22" s="332"/>
      <c r="AI22" s="332"/>
      <c r="AJ22" s="332"/>
    </row>
    <row r="23" spans="2:36" ht="27.9" customHeight="1" x14ac:dyDescent="0.2">
      <c r="B23" s="1853"/>
      <c r="C23" s="1940" t="s">
        <v>174</v>
      </c>
      <c r="D23" s="1038">
        <f>表1!U29</f>
        <v>151</v>
      </c>
      <c r="E23" s="1048">
        <f>表1!W29</f>
        <v>124</v>
      </c>
      <c r="F23" s="1005">
        <f>SUM(G23:M23)</f>
        <v>38</v>
      </c>
      <c r="G23" s="1006">
        <f t="shared" ref="G23:M23" si="26">O23+W23</f>
        <v>2</v>
      </c>
      <c r="H23" s="1006">
        <f t="shared" si="26"/>
        <v>3</v>
      </c>
      <c r="I23" s="1006">
        <f t="shared" si="26"/>
        <v>1</v>
      </c>
      <c r="J23" s="1006">
        <f t="shared" si="26"/>
        <v>2</v>
      </c>
      <c r="K23" s="1006">
        <f t="shared" si="26"/>
        <v>14</v>
      </c>
      <c r="L23" s="1006">
        <f t="shared" si="26"/>
        <v>3</v>
      </c>
      <c r="M23" s="1006">
        <f t="shared" si="26"/>
        <v>13</v>
      </c>
      <c r="N23" s="1393">
        <f>SUM(O23:U23)</f>
        <v>25</v>
      </c>
      <c r="O23" s="1394">
        <v>1</v>
      </c>
      <c r="P23" s="1394">
        <v>2</v>
      </c>
      <c r="Q23" s="1394">
        <v>1</v>
      </c>
      <c r="R23" s="1394">
        <v>2</v>
      </c>
      <c r="S23" s="1394">
        <v>6</v>
      </c>
      <c r="T23" s="1394">
        <v>2</v>
      </c>
      <c r="U23" s="1394">
        <v>11</v>
      </c>
      <c r="V23" s="1393">
        <f>SUM(W23:AC23)</f>
        <v>13</v>
      </c>
      <c r="W23" s="1394">
        <v>1</v>
      </c>
      <c r="X23" s="1394">
        <v>1</v>
      </c>
      <c r="Y23" s="1394">
        <v>0</v>
      </c>
      <c r="Z23" s="1394">
        <v>0</v>
      </c>
      <c r="AA23" s="1394">
        <v>8</v>
      </c>
      <c r="AB23" s="1394">
        <v>1</v>
      </c>
      <c r="AC23" s="1395">
        <v>2</v>
      </c>
      <c r="AH23" s="332"/>
      <c r="AI23" s="332"/>
      <c r="AJ23" s="332"/>
    </row>
    <row r="24" spans="2:36" ht="27.9" customHeight="1" thickBot="1" x14ac:dyDescent="0.25">
      <c r="B24" s="1854"/>
      <c r="C24" s="2009"/>
      <c r="D24" s="1043"/>
      <c r="E24" s="1044"/>
      <c r="F24" s="1008"/>
      <c r="G24" s="1009">
        <f>IFERROR(G23/$F23,"-")</f>
        <v>5.2631578947368418E-2</v>
      </c>
      <c r="H24" s="1009">
        <f t="shared" ref="H24:M24" si="27">IFERROR(H23/$F23,"-")</f>
        <v>7.8947368421052627E-2</v>
      </c>
      <c r="I24" s="1009">
        <f t="shared" si="27"/>
        <v>2.6315789473684209E-2</v>
      </c>
      <c r="J24" s="1009">
        <f t="shared" si="27"/>
        <v>5.2631578947368418E-2</v>
      </c>
      <c r="K24" s="1009">
        <f t="shared" si="27"/>
        <v>0.36842105263157893</v>
      </c>
      <c r="L24" s="1009">
        <f t="shared" si="27"/>
        <v>7.8947368421052627E-2</v>
      </c>
      <c r="M24" s="667">
        <f t="shared" si="27"/>
        <v>0.34210526315789475</v>
      </c>
      <c r="N24" s="1396"/>
      <c r="O24" s="1009">
        <f>IFERROR(O23/$N23,"-")</f>
        <v>0.04</v>
      </c>
      <c r="P24" s="1009">
        <f t="shared" ref="P24:U24" si="28">IFERROR(P23/$N23,"-")</f>
        <v>0.08</v>
      </c>
      <c r="Q24" s="1009">
        <f t="shared" si="28"/>
        <v>0.04</v>
      </c>
      <c r="R24" s="1009">
        <f t="shared" si="28"/>
        <v>0.08</v>
      </c>
      <c r="S24" s="1009">
        <f t="shared" si="28"/>
        <v>0.24</v>
      </c>
      <c r="T24" s="1009">
        <f t="shared" si="28"/>
        <v>0.08</v>
      </c>
      <c r="U24" s="667">
        <f t="shared" si="28"/>
        <v>0.44</v>
      </c>
      <c r="V24" s="1411"/>
      <c r="W24" s="1009">
        <f>IFERROR(W23/$V23,"-")</f>
        <v>7.6923076923076927E-2</v>
      </c>
      <c r="X24" s="1009">
        <f t="shared" ref="X24:AC24" si="29">IFERROR(X23/$V23,"-")</f>
        <v>7.6923076923076927E-2</v>
      </c>
      <c r="Y24" s="1009">
        <f t="shared" si="29"/>
        <v>0</v>
      </c>
      <c r="Z24" s="1009">
        <f t="shared" si="29"/>
        <v>0</v>
      </c>
      <c r="AA24" s="1009">
        <f t="shared" si="29"/>
        <v>0.61538461538461542</v>
      </c>
      <c r="AB24" s="1009">
        <f t="shared" si="29"/>
        <v>7.6923076923076927E-2</v>
      </c>
      <c r="AC24" s="1143">
        <f t="shared" si="29"/>
        <v>0.15384615384615385</v>
      </c>
      <c r="AE24" s="44"/>
      <c r="AF24" s="44"/>
      <c r="AG24" s="44"/>
      <c r="AH24" s="332"/>
      <c r="AI24" s="332"/>
      <c r="AJ24" s="332"/>
    </row>
    <row r="25" spans="2:36" ht="27.9" customHeight="1" thickTop="1" x14ac:dyDescent="0.2">
      <c r="B25" s="1852" t="s">
        <v>283</v>
      </c>
      <c r="C25" s="1900" t="s">
        <v>259</v>
      </c>
      <c r="D25" s="1041">
        <f>表1!U32</f>
        <v>72</v>
      </c>
      <c r="E25" s="1042">
        <f>表1!W32</f>
        <v>36</v>
      </c>
      <c r="F25" s="1020">
        <f>SUM(G25:M25)</f>
        <v>4</v>
      </c>
      <c r="G25" s="1023">
        <f t="shared" ref="G25:M25" si="30">O25+W25</f>
        <v>0</v>
      </c>
      <c r="H25" s="1023">
        <f t="shared" si="30"/>
        <v>1</v>
      </c>
      <c r="I25" s="1023">
        <f t="shared" si="30"/>
        <v>0</v>
      </c>
      <c r="J25" s="1023">
        <f t="shared" si="30"/>
        <v>0</v>
      </c>
      <c r="K25" s="1023">
        <f t="shared" si="30"/>
        <v>1</v>
      </c>
      <c r="L25" s="1023">
        <f t="shared" si="30"/>
        <v>0</v>
      </c>
      <c r="M25" s="1023">
        <f t="shared" si="30"/>
        <v>2</v>
      </c>
      <c r="N25" s="1408">
        <f>SUM(O25:U25)</f>
        <v>3</v>
      </c>
      <c r="O25" s="1414">
        <v>0</v>
      </c>
      <c r="P25" s="1414">
        <v>1</v>
      </c>
      <c r="Q25" s="1414">
        <v>0</v>
      </c>
      <c r="R25" s="1414">
        <v>0</v>
      </c>
      <c r="S25" s="1414">
        <v>1</v>
      </c>
      <c r="T25" s="1414">
        <v>0</v>
      </c>
      <c r="U25" s="1414">
        <v>1</v>
      </c>
      <c r="V25" s="1397">
        <f>SUM(W25:AC25)</f>
        <v>1</v>
      </c>
      <c r="W25" s="1398">
        <v>0</v>
      </c>
      <c r="X25" s="1398">
        <v>0</v>
      </c>
      <c r="Y25" s="1398">
        <v>0</v>
      </c>
      <c r="Z25" s="1398">
        <v>0</v>
      </c>
      <c r="AA25" s="1398">
        <v>0</v>
      </c>
      <c r="AB25" s="1398">
        <v>0</v>
      </c>
      <c r="AC25" s="1400">
        <v>1</v>
      </c>
      <c r="AH25" s="332"/>
      <c r="AI25" s="332"/>
      <c r="AJ25" s="332"/>
    </row>
    <row r="26" spans="2:36" ht="27.9" customHeight="1" x14ac:dyDescent="0.2">
      <c r="B26" s="1853"/>
      <c r="C26" s="1900"/>
      <c r="D26" s="1043"/>
      <c r="E26" s="1044"/>
      <c r="F26" s="1015"/>
      <c r="G26" s="1045">
        <f>IFERROR(G25/$F25,"-")</f>
        <v>0</v>
      </c>
      <c r="H26" s="1045">
        <f t="shared" ref="H26:M26" si="31">IFERROR(H25/$F25,"-")</f>
        <v>0.25</v>
      </c>
      <c r="I26" s="1045">
        <f t="shared" si="31"/>
        <v>0</v>
      </c>
      <c r="J26" s="1045">
        <f t="shared" si="31"/>
        <v>0</v>
      </c>
      <c r="K26" s="1045">
        <f t="shared" si="31"/>
        <v>0.25</v>
      </c>
      <c r="L26" s="1045">
        <f t="shared" si="31"/>
        <v>0</v>
      </c>
      <c r="M26" s="1045">
        <f t="shared" si="31"/>
        <v>0.5</v>
      </c>
      <c r="N26" s="1403"/>
      <c r="O26" s="666">
        <f>IFERROR(O25/$N25,"-")</f>
        <v>0</v>
      </c>
      <c r="P26" s="666">
        <f t="shared" ref="P26:U26" si="32">IFERROR(P25/$N25,"-")</f>
        <v>0.33333333333333331</v>
      </c>
      <c r="Q26" s="666">
        <f t="shared" si="32"/>
        <v>0</v>
      </c>
      <c r="R26" s="666">
        <f t="shared" si="32"/>
        <v>0</v>
      </c>
      <c r="S26" s="666">
        <f t="shared" si="32"/>
        <v>0.33333333333333331</v>
      </c>
      <c r="T26" s="666">
        <f t="shared" si="32"/>
        <v>0</v>
      </c>
      <c r="U26" s="666">
        <f t="shared" si="32"/>
        <v>0.33333333333333331</v>
      </c>
      <c r="V26" s="1406"/>
      <c r="W26" s="666">
        <f>IFERROR(W25/$V25,"-")</f>
        <v>0</v>
      </c>
      <c r="X26" s="666">
        <f t="shared" ref="X26:AC26" si="33">IFERROR(X25/$V25,"-")</f>
        <v>0</v>
      </c>
      <c r="Y26" s="666">
        <f t="shared" si="33"/>
        <v>0</v>
      </c>
      <c r="Z26" s="666">
        <f t="shared" si="33"/>
        <v>0</v>
      </c>
      <c r="AA26" s="666">
        <f t="shared" si="33"/>
        <v>0</v>
      </c>
      <c r="AB26" s="666">
        <f t="shared" si="33"/>
        <v>0</v>
      </c>
      <c r="AC26" s="1025">
        <f t="shared" si="33"/>
        <v>1</v>
      </c>
      <c r="AE26" s="44"/>
      <c r="AF26" s="44"/>
      <c r="AG26" s="44"/>
      <c r="AH26" s="332"/>
      <c r="AI26" s="332"/>
      <c r="AJ26" s="332"/>
    </row>
    <row r="27" spans="2:36" ht="27.9" customHeight="1" x14ac:dyDescent="0.2">
      <c r="B27" s="1853"/>
      <c r="C27" s="1940" t="s">
        <v>260</v>
      </c>
      <c r="D27" s="1038">
        <f>表1!U35</f>
        <v>164</v>
      </c>
      <c r="E27" s="1048">
        <f>表1!W35</f>
        <v>117</v>
      </c>
      <c r="F27" s="1005">
        <f>SUM(G27:M27)</f>
        <v>29</v>
      </c>
      <c r="G27" s="1006">
        <f t="shared" ref="G27:M27" si="34">O27+W27</f>
        <v>1</v>
      </c>
      <c r="H27" s="1006">
        <f t="shared" si="34"/>
        <v>1</v>
      </c>
      <c r="I27" s="1006">
        <f t="shared" si="34"/>
        <v>3</v>
      </c>
      <c r="J27" s="1006">
        <f t="shared" si="34"/>
        <v>1</v>
      </c>
      <c r="K27" s="1006">
        <f t="shared" si="34"/>
        <v>7</v>
      </c>
      <c r="L27" s="1006">
        <f t="shared" si="34"/>
        <v>8</v>
      </c>
      <c r="M27" s="1006">
        <f t="shared" si="34"/>
        <v>8</v>
      </c>
      <c r="N27" s="1393">
        <f>SUM(O27:U27)</f>
        <v>27</v>
      </c>
      <c r="O27" s="1394">
        <v>1</v>
      </c>
      <c r="P27" s="1394">
        <v>1</v>
      </c>
      <c r="Q27" s="1394">
        <v>3</v>
      </c>
      <c r="R27" s="1394">
        <v>1</v>
      </c>
      <c r="S27" s="1394">
        <v>7</v>
      </c>
      <c r="T27" s="1394">
        <v>8</v>
      </c>
      <c r="U27" s="1394">
        <v>6</v>
      </c>
      <c r="V27" s="1408">
        <f>SUM(W27:AC27)</f>
        <v>2</v>
      </c>
      <c r="W27" s="1394">
        <v>0</v>
      </c>
      <c r="X27" s="1394">
        <v>0</v>
      </c>
      <c r="Y27" s="1394">
        <v>0</v>
      </c>
      <c r="Z27" s="1394">
        <v>0</v>
      </c>
      <c r="AA27" s="1394">
        <v>0</v>
      </c>
      <c r="AB27" s="1394">
        <v>0</v>
      </c>
      <c r="AC27" s="1395">
        <v>2</v>
      </c>
      <c r="AH27" s="332"/>
      <c r="AI27" s="332"/>
      <c r="AJ27" s="332"/>
    </row>
    <row r="28" spans="2:36" ht="27.9" customHeight="1" x14ac:dyDescent="0.2">
      <c r="B28" s="1853"/>
      <c r="C28" s="1900"/>
      <c r="D28" s="1043"/>
      <c r="E28" s="1044"/>
      <c r="F28" s="1019"/>
      <c r="G28" s="1045">
        <f>IFERROR(G27/$F27,"-")</f>
        <v>3.4482758620689655E-2</v>
      </c>
      <c r="H28" s="1045">
        <f t="shared" ref="H28:M28" si="35">IFERROR(H27/$F27,"-")</f>
        <v>3.4482758620689655E-2</v>
      </c>
      <c r="I28" s="1045">
        <f t="shared" si="35"/>
        <v>0.10344827586206896</v>
      </c>
      <c r="J28" s="1045">
        <f t="shared" si="35"/>
        <v>3.4482758620689655E-2</v>
      </c>
      <c r="K28" s="1045">
        <f t="shared" si="35"/>
        <v>0.2413793103448276</v>
      </c>
      <c r="L28" s="1045">
        <f t="shared" si="35"/>
        <v>0.27586206896551724</v>
      </c>
      <c r="M28" s="662">
        <f t="shared" si="35"/>
        <v>0.27586206896551724</v>
      </c>
      <c r="N28" s="1406"/>
      <c r="O28" s="1045">
        <f>IFERROR(O27/$N27,"-")</f>
        <v>3.7037037037037035E-2</v>
      </c>
      <c r="P28" s="1045">
        <f t="shared" ref="P28:U28" si="36">IFERROR(P27/$N27,"-")</f>
        <v>3.7037037037037035E-2</v>
      </c>
      <c r="Q28" s="1045">
        <f t="shared" si="36"/>
        <v>0.1111111111111111</v>
      </c>
      <c r="R28" s="1045">
        <f t="shared" si="36"/>
        <v>3.7037037037037035E-2</v>
      </c>
      <c r="S28" s="1045">
        <f t="shared" si="36"/>
        <v>0.25925925925925924</v>
      </c>
      <c r="T28" s="1045">
        <f t="shared" si="36"/>
        <v>0.29629629629629628</v>
      </c>
      <c r="U28" s="1436">
        <f t="shared" si="36"/>
        <v>0.22222222222222221</v>
      </c>
      <c r="V28" s="1406"/>
      <c r="W28" s="1026">
        <f>IFERROR(W27/$V27,"-")</f>
        <v>0</v>
      </c>
      <c r="X28" s="1026">
        <f t="shared" ref="X28:AC28" si="37">IFERROR(X27/$V27,"-")</f>
        <v>0</v>
      </c>
      <c r="Y28" s="1026">
        <f t="shared" si="37"/>
        <v>0</v>
      </c>
      <c r="Z28" s="1026">
        <f t="shared" si="37"/>
        <v>0</v>
      </c>
      <c r="AA28" s="1026">
        <f t="shared" si="37"/>
        <v>0</v>
      </c>
      <c r="AB28" s="1026">
        <f t="shared" si="37"/>
        <v>0</v>
      </c>
      <c r="AC28" s="664">
        <f t="shared" si="37"/>
        <v>1</v>
      </c>
      <c r="AE28" s="44"/>
      <c r="AF28" s="44"/>
      <c r="AG28" s="44"/>
      <c r="AH28" s="332"/>
      <c r="AI28" s="332"/>
      <c r="AJ28" s="332"/>
    </row>
    <row r="29" spans="2:36" ht="27.9" customHeight="1" x14ac:dyDescent="0.2">
      <c r="B29" s="1853"/>
      <c r="C29" s="1940" t="s">
        <v>261</v>
      </c>
      <c r="D29" s="1038">
        <f>表1!U38</f>
        <v>48</v>
      </c>
      <c r="E29" s="1048">
        <f>表1!W38</f>
        <v>34</v>
      </c>
      <c r="F29" s="1005">
        <f>SUM(G29:M29)</f>
        <v>12</v>
      </c>
      <c r="G29" s="1006">
        <f t="shared" ref="G29:M29" si="38">O29+W29</f>
        <v>0</v>
      </c>
      <c r="H29" s="1006">
        <f t="shared" si="38"/>
        <v>0</v>
      </c>
      <c r="I29" s="1006">
        <f t="shared" si="38"/>
        <v>1</v>
      </c>
      <c r="J29" s="1006">
        <f t="shared" si="38"/>
        <v>0</v>
      </c>
      <c r="K29" s="1006">
        <f t="shared" si="38"/>
        <v>2</v>
      </c>
      <c r="L29" s="1006">
        <f t="shared" si="38"/>
        <v>2</v>
      </c>
      <c r="M29" s="1006">
        <f t="shared" si="38"/>
        <v>7</v>
      </c>
      <c r="N29" s="1393">
        <f>SUM(O29:U29)</f>
        <v>9</v>
      </c>
      <c r="O29" s="1394">
        <v>0</v>
      </c>
      <c r="P29" s="1394">
        <v>0</v>
      </c>
      <c r="Q29" s="1394">
        <v>1</v>
      </c>
      <c r="R29" s="1394">
        <v>0</v>
      </c>
      <c r="S29" s="1394">
        <v>2</v>
      </c>
      <c r="T29" s="1394">
        <v>1</v>
      </c>
      <c r="U29" s="1394">
        <v>5</v>
      </c>
      <c r="V29" s="1393">
        <f>SUM(W29:AC29)</f>
        <v>3</v>
      </c>
      <c r="W29" s="1394">
        <v>0</v>
      </c>
      <c r="X29" s="1394">
        <v>0</v>
      </c>
      <c r="Y29" s="1394">
        <v>0</v>
      </c>
      <c r="Z29" s="1394">
        <v>0</v>
      </c>
      <c r="AA29" s="1394">
        <v>0</v>
      </c>
      <c r="AB29" s="1394">
        <v>1</v>
      </c>
      <c r="AC29" s="1395">
        <v>2</v>
      </c>
      <c r="AH29" s="332"/>
      <c r="AI29" s="332"/>
      <c r="AJ29" s="332"/>
    </row>
    <row r="30" spans="2:36" ht="27.9" customHeight="1" x14ac:dyDescent="0.2">
      <c r="B30" s="1853"/>
      <c r="C30" s="1900"/>
      <c r="D30" s="1043"/>
      <c r="E30" s="1044"/>
      <c r="F30" s="1019"/>
      <c r="G30" s="1049">
        <f>IFERROR(G29/$F29,"-")</f>
        <v>0</v>
      </c>
      <c r="H30" s="1049">
        <f t="shared" ref="H30:M30" si="39">IFERROR(H29/$F29,"-")</f>
        <v>0</v>
      </c>
      <c r="I30" s="1049">
        <f t="shared" si="39"/>
        <v>8.3333333333333329E-2</v>
      </c>
      <c r="J30" s="1049">
        <f t="shared" si="39"/>
        <v>0</v>
      </c>
      <c r="K30" s="1049">
        <f t="shared" si="39"/>
        <v>0.16666666666666666</v>
      </c>
      <c r="L30" s="1049">
        <f t="shared" si="39"/>
        <v>0.16666666666666666</v>
      </c>
      <c r="M30" s="662">
        <f t="shared" si="39"/>
        <v>0.58333333333333337</v>
      </c>
      <c r="N30" s="1406"/>
      <c r="O30" s="1049">
        <f>IFERROR(O29/$N29,"-")</f>
        <v>0</v>
      </c>
      <c r="P30" s="1049">
        <f>IFERROR(P29/$N29,"-")</f>
        <v>0</v>
      </c>
      <c r="Q30" s="1049">
        <f>IFERROR(Q29/$N29,"-")</f>
        <v>0.1111111111111111</v>
      </c>
      <c r="R30" s="1049">
        <f>IFERROR(R29/$N29,"-")</f>
        <v>0</v>
      </c>
      <c r="S30" s="1049">
        <f>IFERROR(S29/$N29,"-")</f>
        <v>0.22222222222222221</v>
      </c>
      <c r="T30" s="1049">
        <f t="shared" ref="T30:U30" si="40">IFERROR(T29/$N29,"-")</f>
        <v>0.1111111111111111</v>
      </c>
      <c r="U30" s="1434">
        <f t="shared" si="40"/>
        <v>0.55555555555555558</v>
      </c>
      <c r="V30" s="1406"/>
      <c r="W30" s="665">
        <f>IFERROR(W29/$V29,"-")</f>
        <v>0</v>
      </c>
      <c r="X30" s="665">
        <f t="shared" ref="X30:AC30" si="41">IFERROR(X29/$V29,"-")</f>
        <v>0</v>
      </c>
      <c r="Y30" s="665">
        <f t="shared" si="41"/>
        <v>0</v>
      </c>
      <c r="Z30" s="665">
        <f t="shared" si="41"/>
        <v>0</v>
      </c>
      <c r="AA30" s="665">
        <f t="shared" si="41"/>
        <v>0</v>
      </c>
      <c r="AB30" s="665">
        <f t="shared" si="41"/>
        <v>0.33333333333333331</v>
      </c>
      <c r="AC30" s="664">
        <f t="shared" si="41"/>
        <v>0.66666666666666663</v>
      </c>
      <c r="AE30" s="44"/>
      <c r="AF30" s="44"/>
      <c r="AG30" s="44"/>
      <c r="AH30" s="332"/>
      <c r="AI30" s="332"/>
      <c r="AJ30" s="332"/>
    </row>
    <row r="31" spans="2:36" ht="27.9" customHeight="1" x14ac:dyDescent="0.2">
      <c r="B31" s="1853"/>
      <c r="C31" s="1940" t="s">
        <v>262</v>
      </c>
      <c r="D31" s="1038">
        <f>表1!U41</f>
        <v>40</v>
      </c>
      <c r="E31" s="1048">
        <f>表1!W41</f>
        <v>34</v>
      </c>
      <c r="F31" s="1005">
        <f>SUM(G31:M31)</f>
        <v>11</v>
      </c>
      <c r="G31" s="1006">
        <f t="shared" ref="G31:M31" si="42">O31+W31</f>
        <v>1</v>
      </c>
      <c r="H31" s="1006">
        <f t="shared" si="42"/>
        <v>0</v>
      </c>
      <c r="I31" s="1006">
        <f t="shared" si="42"/>
        <v>0</v>
      </c>
      <c r="J31" s="1006">
        <f t="shared" si="42"/>
        <v>1</v>
      </c>
      <c r="K31" s="1006">
        <f t="shared" si="42"/>
        <v>1</v>
      </c>
      <c r="L31" s="1006">
        <f t="shared" si="42"/>
        <v>4</v>
      </c>
      <c r="M31" s="1006">
        <f t="shared" si="42"/>
        <v>4</v>
      </c>
      <c r="N31" s="1408">
        <f>SUM(O31:U31)</f>
        <v>10</v>
      </c>
      <c r="O31" s="1394">
        <v>0</v>
      </c>
      <c r="P31" s="1394">
        <v>0</v>
      </c>
      <c r="Q31" s="1394">
        <v>0</v>
      </c>
      <c r="R31" s="1394">
        <v>1</v>
      </c>
      <c r="S31" s="1394">
        <v>1</v>
      </c>
      <c r="T31" s="1394">
        <v>4</v>
      </c>
      <c r="U31" s="1394">
        <v>4</v>
      </c>
      <c r="V31" s="1408">
        <f>SUM(W31:AC31)</f>
        <v>1</v>
      </c>
      <c r="W31" s="1394">
        <v>1</v>
      </c>
      <c r="X31" s="1394">
        <v>0</v>
      </c>
      <c r="Y31" s="1394">
        <v>0</v>
      </c>
      <c r="Z31" s="1394">
        <v>0</v>
      </c>
      <c r="AA31" s="1394">
        <v>0</v>
      </c>
      <c r="AB31" s="1394">
        <v>0</v>
      </c>
      <c r="AC31" s="1395">
        <v>0</v>
      </c>
      <c r="AH31" s="332"/>
      <c r="AI31" s="332"/>
      <c r="AJ31" s="332"/>
    </row>
    <row r="32" spans="2:36" ht="27.9" customHeight="1" x14ac:dyDescent="0.2">
      <c r="B32" s="1853"/>
      <c r="C32" s="1900"/>
      <c r="D32" s="1043"/>
      <c r="E32" s="1044"/>
      <c r="F32" s="1015"/>
      <c r="G32" s="1045">
        <f>IFERROR(G31/$F31,"-")</f>
        <v>9.0909090909090912E-2</v>
      </c>
      <c r="H32" s="1045">
        <f>IFERROR(H31/$F31,"-")</f>
        <v>0</v>
      </c>
      <c r="I32" s="1045">
        <f t="shared" ref="I32:M32" si="43">IFERROR(I31/$F31,"-")</f>
        <v>0</v>
      </c>
      <c r="J32" s="1045">
        <f t="shared" si="43"/>
        <v>9.0909090909090912E-2</v>
      </c>
      <c r="K32" s="1045">
        <f t="shared" si="43"/>
        <v>9.0909090909090912E-2</v>
      </c>
      <c r="L32" s="1045">
        <f t="shared" si="43"/>
        <v>0.36363636363636365</v>
      </c>
      <c r="M32" s="662">
        <f t="shared" si="43"/>
        <v>0.36363636363636365</v>
      </c>
      <c r="N32" s="1403"/>
      <c r="O32" s="1045">
        <f>IFERROR(O31/$N31,"-")</f>
        <v>0</v>
      </c>
      <c r="P32" s="1045">
        <f t="shared" ref="P32:U32" si="44">IFERROR(P31/$N31,"-")</f>
        <v>0</v>
      </c>
      <c r="Q32" s="1045">
        <f t="shared" si="44"/>
        <v>0</v>
      </c>
      <c r="R32" s="1045">
        <f t="shared" si="44"/>
        <v>0.1</v>
      </c>
      <c r="S32" s="1045">
        <f t="shared" si="44"/>
        <v>0.1</v>
      </c>
      <c r="T32" s="1045">
        <f t="shared" si="44"/>
        <v>0.4</v>
      </c>
      <c r="U32" s="1436">
        <f t="shared" si="44"/>
        <v>0.4</v>
      </c>
      <c r="V32" s="1403"/>
      <c r="W32" s="666">
        <f>IFERROR(W31/$V31,"-")</f>
        <v>1</v>
      </c>
      <c r="X32" s="666">
        <f t="shared" ref="X32:AC32" si="45">IFERROR(X31/$V31,"-")</f>
        <v>0</v>
      </c>
      <c r="Y32" s="666">
        <f t="shared" si="45"/>
        <v>0</v>
      </c>
      <c r="Z32" s="666">
        <f t="shared" si="45"/>
        <v>0</v>
      </c>
      <c r="AA32" s="666">
        <f t="shared" si="45"/>
        <v>0</v>
      </c>
      <c r="AB32" s="666">
        <f t="shared" si="45"/>
        <v>0</v>
      </c>
      <c r="AC32" s="664">
        <f t="shared" si="45"/>
        <v>0</v>
      </c>
      <c r="AE32" s="44"/>
      <c r="AF32" s="44"/>
      <c r="AG32" s="44"/>
      <c r="AH32" s="332"/>
      <c r="AI32" s="332"/>
      <c r="AJ32" s="332"/>
    </row>
    <row r="33" spans="2:36" ht="27.9" customHeight="1" x14ac:dyDescent="0.2">
      <c r="B33" s="1853"/>
      <c r="C33" s="1940" t="s">
        <v>263</v>
      </c>
      <c r="D33" s="1038">
        <f>表1!U44</f>
        <v>27</v>
      </c>
      <c r="E33" s="1048">
        <f>表1!W44</f>
        <v>23</v>
      </c>
      <c r="F33" s="1005">
        <f>SUM(G33:M33)</f>
        <v>8</v>
      </c>
      <c r="G33" s="1006">
        <f t="shared" ref="G33:M33" si="46">O33+W33</f>
        <v>0</v>
      </c>
      <c r="H33" s="1006">
        <f t="shared" si="46"/>
        <v>0</v>
      </c>
      <c r="I33" s="1006">
        <f t="shared" si="46"/>
        <v>1</v>
      </c>
      <c r="J33" s="1006">
        <f t="shared" si="46"/>
        <v>1</v>
      </c>
      <c r="K33" s="1006">
        <f t="shared" si="46"/>
        <v>3</v>
      </c>
      <c r="L33" s="1006">
        <f t="shared" si="46"/>
        <v>2</v>
      </c>
      <c r="M33" s="1006">
        <f t="shared" si="46"/>
        <v>1</v>
      </c>
      <c r="N33" s="1393">
        <f>SUM(O33:U33)</f>
        <v>7</v>
      </c>
      <c r="O33" s="1394">
        <v>0</v>
      </c>
      <c r="P33" s="1394">
        <v>0</v>
      </c>
      <c r="Q33" s="1394">
        <v>1</v>
      </c>
      <c r="R33" s="1394">
        <v>1</v>
      </c>
      <c r="S33" s="1394">
        <v>3</v>
      </c>
      <c r="T33" s="1394">
        <v>1</v>
      </c>
      <c r="U33" s="1394">
        <v>1</v>
      </c>
      <c r="V33" s="1393">
        <f>SUM(W33:AC33)</f>
        <v>1</v>
      </c>
      <c r="W33" s="1394">
        <v>0</v>
      </c>
      <c r="X33" s="1394">
        <v>0</v>
      </c>
      <c r="Y33" s="1394">
        <v>0</v>
      </c>
      <c r="Z33" s="1394">
        <v>0</v>
      </c>
      <c r="AA33" s="1394">
        <v>0</v>
      </c>
      <c r="AB33" s="1394">
        <v>1</v>
      </c>
      <c r="AC33" s="1395">
        <v>0</v>
      </c>
      <c r="AH33" s="332"/>
      <c r="AI33" s="332"/>
      <c r="AJ33" s="332"/>
    </row>
    <row r="34" spans="2:36" ht="27.9" customHeight="1" x14ac:dyDescent="0.2">
      <c r="B34" s="1853"/>
      <c r="C34" s="1901"/>
      <c r="D34" s="1043"/>
      <c r="E34" s="1044"/>
      <c r="F34" s="1019"/>
      <c r="G34" s="1045">
        <f>IFERROR(G33/$F33,"-")</f>
        <v>0</v>
      </c>
      <c r="H34" s="1045">
        <f t="shared" ref="H34:M34" si="47">IFERROR(H33/$F33,"-")</f>
        <v>0</v>
      </c>
      <c r="I34" s="1045">
        <f t="shared" si="47"/>
        <v>0.125</v>
      </c>
      <c r="J34" s="1045">
        <f t="shared" si="47"/>
        <v>0.125</v>
      </c>
      <c r="K34" s="1045">
        <f t="shared" si="47"/>
        <v>0.375</v>
      </c>
      <c r="L34" s="1045">
        <f t="shared" si="47"/>
        <v>0.25</v>
      </c>
      <c r="M34" s="662">
        <f t="shared" si="47"/>
        <v>0.125</v>
      </c>
      <c r="N34" s="1406"/>
      <c r="O34" s="1045">
        <f>IFERROR(O33/$N33,"-")</f>
        <v>0</v>
      </c>
      <c r="P34" s="1045">
        <f t="shared" ref="P34:U34" si="48">IFERROR(P33/$N33,"-")</f>
        <v>0</v>
      </c>
      <c r="Q34" s="1045">
        <f t="shared" si="48"/>
        <v>0.14285714285714285</v>
      </c>
      <c r="R34" s="1045">
        <f t="shared" si="48"/>
        <v>0.14285714285714285</v>
      </c>
      <c r="S34" s="1045">
        <f t="shared" si="48"/>
        <v>0.42857142857142855</v>
      </c>
      <c r="T34" s="1045">
        <f t="shared" si="48"/>
        <v>0.14285714285714285</v>
      </c>
      <c r="U34" s="1436">
        <f t="shared" si="48"/>
        <v>0.14285714285714285</v>
      </c>
      <c r="V34" s="1406"/>
      <c r="W34" s="1026">
        <f>IFERROR(W33/$V33,"-")</f>
        <v>0</v>
      </c>
      <c r="X34" s="1026">
        <f t="shared" ref="X34:AC34" si="49">IFERROR(X33/$V33,"-")</f>
        <v>0</v>
      </c>
      <c r="Y34" s="1026">
        <f t="shared" si="49"/>
        <v>0</v>
      </c>
      <c r="Z34" s="1026">
        <f t="shared" si="49"/>
        <v>0</v>
      </c>
      <c r="AA34" s="1026">
        <f t="shared" si="49"/>
        <v>0</v>
      </c>
      <c r="AB34" s="1026">
        <f t="shared" si="49"/>
        <v>1</v>
      </c>
      <c r="AC34" s="664">
        <f t="shared" si="49"/>
        <v>0</v>
      </c>
      <c r="AE34" s="44"/>
      <c r="AF34" s="44"/>
      <c r="AG34" s="44"/>
      <c r="AH34" s="332"/>
      <c r="AI34" s="332"/>
      <c r="AJ34" s="332"/>
    </row>
    <row r="35" spans="2:36" ht="27.9" customHeight="1" x14ac:dyDescent="0.2">
      <c r="B35" s="1853"/>
      <c r="C35" s="1900" t="s">
        <v>264</v>
      </c>
      <c r="D35" s="1038">
        <f>表1!U47</f>
        <v>40</v>
      </c>
      <c r="E35" s="1048">
        <f>表1!W47</f>
        <v>27</v>
      </c>
      <c r="F35" s="1005">
        <f>SUM(G35:M35)</f>
        <v>58</v>
      </c>
      <c r="G35" s="1006">
        <f t="shared" ref="G35:M35" si="50">O35+W35</f>
        <v>9</v>
      </c>
      <c r="H35" s="1006">
        <f t="shared" si="50"/>
        <v>6</v>
      </c>
      <c r="I35" s="1006">
        <f t="shared" si="50"/>
        <v>5</v>
      </c>
      <c r="J35" s="1006">
        <f t="shared" si="50"/>
        <v>5</v>
      </c>
      <c r="K35" s="1006">
        <f t="shared" si="50"/>
        <v>22</v>
      </c>
      <c r="L35" s="1006">
        <f t="shared" si="50"/>
        <v>6</v>
      </c>
      <c r="M35" s="1006">
        <f t="shared" si="50"/>
        <v>5</v>
      </c>
      <c r="N35" s="1393">
        <f>SUM(O35:U35)</f>
        <v>42</v>
      </c>
      <c r="O35" s="1394">
        <v>7</v>
      </c>
      <c r="P35" s="1394">
        <v>5</v>
      </c>
      <c r="Q35" s="1394">
        <v>3</v>
      </c>
      <c r="R35" s="1394">
        <v>5</v>
      </c>
      <c r="S35" s="1394">
        <v>12</v>
      </c>
      <c r="T35" s="1394">
        <v>5</v>
      </c>
      <c r="U35" s="1394">
        <v>5</v>
      </c>
      <c r="V35" s="1393">
        <f>SUM(W35:AC35)</f>
        <v>16</v>
      </c>
      <c r="W35" s="1394">
        <v>2</v>
      </c>
      <c r="X35" s="1394">
        <v>1</v>
      </c>
      <c r="Y35" s="1394">
        <v>2</v>
      </c>
      <c r="Z35" s="1394">
        <v>0</v>
      </c>
      <c r="AA35" s="1394">
        <v>10</v>
      </c>
      <c r="AB35" s="1394">
        <v>1</v>
      </c>
      <c r="AC35" s="1395">
        <v>0</v>
      </c>
      <c r="AH35" s="332"/>
      <c r="AI35" s="332"/>
      <c r="AJ35" s="332"/>
    </row>
    <row r="36" spans="2:36" ht="27.9" customHeight="1" thickBot="1" x14ac:dyDescent="0.25">
      <c r="B36" s="1853"/>
      <c r="C36" s="2009"/>
      <c r="D36" s="1039"/>
      <c r="E36" s="1053"/>
      <c r="F36" s="1008"/>
      <c r="G36" s="1009">
        <f>IFERROR(G35/$F35,"-")</f>
        <v>0.15517241379310345</v>
      </c>
      <c r="H36" s="1009">
        <f t="shared" ref="H36:M36" si="51">IFERROR(H35/$F35,"-")</f>
        <v>0.10344827586206896</v>
      </c>
      <c r="I36" s="1009">
        <f t="shared" si="51"/>
        <v>8.6206896551724144E-2</v>
      </c>
      <c r="J36" s="1009">
        <f t="shared" si="51"/>
        <v>8.6206896551724144E-2</v>
      </c>
      <c r="K36" s="1009">
        <f t="shared" si="51"/>
        <v>0.37931034482758619</v>
      </c>
      <c r="L36" s="1009">
        <f t="shared" si="51"/>
        <v>0.10344827586206896</v>
      </c>
      <c r="M36" s="667">
        <f t="shared" si="51"/>
        <v>8.6206896551724144E-2</v>
      </c>
      <c r="N36" s="1411"/>
      <c r="O36" s="1009">
        <f>IFERROR(O35/$N35,"-")</f>
        <v>0.16666666666666666</v>
      </c>
      <c r="P36" s="1009">
        <f t="shared" ref="P36:U36" si="52">IFERROR(P35/$N35,"-")</f>
        <v>0.11904761904761904</v>
      </c>
      <c r="Q36" s="1009">
        <f t="shared" si="52"/>
        <v>7.1428571428571425E-2</v>
      </c>
      <c r="R36" s="1009">
        <f t="shared" si="52"/>
        <v>0.11904761904761904</v>
      </c>
      <c r="S36" s="1009">
        <f t="shared" si="52"/>
        <v>0.2857142857142857</v>
      </c>
      <c r="T36" s="1009">
        <f t="shared" si="52"/>
        <v>0.11904761904761904</v>
      </c>
      <c r="U36" s="1438">
        <f t="shared" si="52"/>
        <v>0.11904761904761904</v>
      </c>
      <c r="V36" s="1411"/>
      <c r="W36" s="1009">
        <f>IFERROR(W35/$V35,"-")</f>
        <v>0.125</v>
      </c>
      <c r="X36" s="1009">
        <f t="shared" ref="X36:AC36" si="53">IFERROR(X35/$V35,"-")</f>
        <v>6.25E-2</v>
      </c>
      <c r="Y36" s="1009">
        <f t="shared" si="53"/>
        <v>0.125</v>
      </c>
      <c r="Z36" s="1009">
        <f t="shared" si="53"/>
        <v>0</v>
      </c>
      <c r="AA36" s="1009">
        <f t="shared" si="53"/>
        <v>0.625</v>
      </c>
      <c r="AB36" s="1009">
        <f t="shared" si="53"/>
        <v>6.25E-2</v>
      </c>
      <c r="AC36" s="1143">
        <f t="shared" si="53"/>
        <v>0</v>
      </c>
      <c r="AE36" s="44"/>
      <c r="AF36" s="44"/>
      <c r="AG36" s="44"/>
      <c r="AH36" s="332"/>
      <c r="AI36" s="332"/>
      <c r="AJ36" s="332"/>
    </row>
    <row r="37" spans="2:36" ht="27.9" customHeight="1" thickTop="1" x14ac:dyDescent="0.2">
      <c r="B37" s="1853"/>
      <c r="C37" s="37" t="s">
        <v>265</v>
      </c>
      <c r="D37" s="1054">
        <f>D27+D29+D31+D33</f>
        <v>279</v>
      </c>
      <c r="E37" s="1054">
        <f>E27+E29+E31+E33</f>
        <v>208</v>
      </c>
      <c r="F37" s="1020">
        <f>SUM(G37:M37)</f>
        <v>60</v>
      </c>
      <c r="G37" s="1023">
        <f t="shared" ref="G37:M37" si="54">O37+W37</f>
        <v>2</v>
      </c>
      <c r="H37" s="1023">
        <f t="shared" si="54"/>
        <v>1</v>
      </c>
      <c r="I37" s="1023">
        <f t="shared" si="54"/>
        <v>5</v>
      </c>
      <c r="J37" s="1023">
        <f t="shared" si="54"/>
        <v>3</v>
      </c>
      <c r="K37" s="1023">
        <f t="shared" si="54"/>
        <v>13</v>
      </c>
      <c r="L37" s="1023">
        <f t="shared" si="54"/>
        <v>16</v>
      </c>
      <c r="M37" s="1023">
        <f t="shared" si="54"/>
        <v>20</v>
      </c>
      <c r="N37" s="1408">
        <f>SUM(O37:U37)</f>
        <v>53</v>
      </c>
      <c r="O37" s="1414">
        <f t="shared" ref="O37:U37" si="55">O27+O29+O31+O33</f>
        <v>1</v>
      </c>
      <c r="P37" s="1414">
        <f>P27+P29+P31+P33</f>
        <v>1</v>
      </c>
      <c r="Q37" s="1414">
        <f>Q27+Q29+Q31+Q33</f>
        <v>5</v>
      </c>
      <c r="R37" s="1414">
        <f t="shared" si="55"/>
        <v>3</v>
      </c>
      <c r="S37" s="1414">
        <f t="shared" si="55"/>
        <v>13</v>
      </c>
      <c r="T37" s="1414">
        <f t="shared" si="55"/>
        <v>14</v>
      </c>
      <c r="U37" s="1414">
        <f t="shared" si="55"/>
        <v>16</v>
      </c>
      <c r="V37" s="1408">
        <f>SUM(W37:AC37)</f>
        <v>7</v>
      </c>
      <c r="W37" s="1414">
        <f t="shared" ref="W37:AC37" si="56">W27+W29+W31+W33</f>
        <v>1</v>
      </c>
      <c r="X37" s="1414">
        <f t="shared" si="56"/>
        <v>0</v>
      </c>
      <c r="Y37" s="1414">
        <f t="shared" si="56"/>
        <v>0</v>
      </c>
      <c r="Z37" s="1414">
        <f t="shared" si="56"/>
        <v>0</v>
      </c>
      <c r="AA37" s="1414">
        <f t="shared" si="56"/>
        <v>0</v>
      </c>
      <c r="AB37" s="1414">
        <f t="shared" si="56"/>
        <v>2</v>
      </c>
      <c r="AC37" s="1416">
        <f t="shared" si="56"/>
        <v>4</v>
      </c>
      <c r="AH37" s="332"/>
      <c r="AI37" s="332"/>
      <c r="AJ37" s="332"/>
    </row>
    <row r="38" spans="2:36" ht="27.9" customHeight="1" x14ac:dyDescent="0.2">
      <c r="B38" s="1853"/>
      <c r="C38" s="38" t="s">
        <v>266</v>
      </c>
      <c r="D38" s="1055"/>
      <c r="E38" s="1055"/>
      <c r="F38" s="1019"/>
      <c r="G38" s="1049">
        <f>IFERROR(G37/$F37,"-")</f>
        <v>3.3333333333333333E-2</v>
      </c>
      <c r="H38" s="1049">
        <f t="shared" ref="H38:M38" si="57">IFERROR(H37/$F37,"-")</f>
        <v>1.6666666666666666E-2</v>
      </c>
      <c r="I38" s="1049">
        <f t="shared" si="57"/>
        <v>8.3333333333333329E-2</v>
      </c>
      <c r="J38" s="1049">
        <f t="shared" si="57"/>
        <v>0.05</v>
      </c>
      <c r="K38" s="1049">
        <f t="shared" si="57"/>
        <v>0.21666666666666667</v>
      </c>
      <c r="L38" s="1049">
        <f t="shared" si="57"/>
        <v>0.26666666666666666</v>
      </c>
      <c r="M38" s="662">
        <f t="shared" si="57"/>
        <v>0.33333333333333331</v>
      </c>
      <c r="N38" s="1406"/>
      <c r="O38" s="1049">
        <f>IFERROR(O37/$N37,"-")</f>
        <v>1.8867924528301886E-2</v>
      </c>
      <c r="P38" s="1049">
        <f t="shared" ref="P38:U38" si="58">IFERROR(P37/$N37,"-")</f>
        <v>1.8867924528301886E-2</v>
      </c>
      <c r="Q38" s="1049">
        <f t="shared" si="58"/>
        <v>9.4339622641509441E-2</v>
      </c>
      <c r="R38" s="1049">
        <f t="shared" si="58"/>
        <v>5.6603773584905662E-2</v>
      </c>
      <c r="S38" s="1049">
        <f t="shared" si="58"/>
        <v>0.24528301886792453</v>
      </c>
      <c r="T38" s="1049">
        <f t="shared" si="58"/>
        <v>0.26415094339622641</v>
      </c>
      <c r="U38" s="1434">
        <f t="shared" si="58"/>
        <v>0.30188679245283018</v>
      </c>
      <c r="V38" s="1406"/>
      <c r="W38" s="1049">
        <f>IFERROR(W37/$V37,"-")</f>
        <v>0.14285714285714285</v>
      </c>
      <c r="X38" s="1049">
        <f t="shared" ref="X38:AC38" si="59">IFERROR(X37/$V37,"-")</f>
        <v>0</v>
      </c>
      <c r="Y38" s="1049">
        <f t="shared" si="59"/>
        <v>0</v>
      </c>
      <c r="Z38" s="1049">
        <f t="shared" si="59"/>
        <v>0</v>
      </c>
      <c r="AA38" s="1049">
        <f t="shared" si="59"/>
        <v>0</v>
      </c>
      <c r="AB38" s="1049">
        <f t="shared" si="59"/>
        <v>0.2857142857142857</v>
      </c>
      <c r="AC38" s="664">
        <f t="shared" si="59"/>
        <v>0.5714285714285714</v>
      </c>
      <c r="AE38" s="44"/>
      <c r="AF38" s="44"/>
      <c r="AG38" s="44"/>
      <c r="AH38" s="332"/>
      <c r="AI38" s="332"/>
      <c r="AJ38" s="332"/>
    </row>
    <row r="39" spans="2:36" ht="27.9" customHeight="1" x14ac:dyDescent="0.2">
      <c r="B39" s="1853"/>
      <c r="C39" s="37" t="s">
        <v>265</v>
      </c>
      <c r="D39" s="1056">
        <f>D29+D31+D33+D35</f>
        <v>155</v>
      </c>
      <c r="E39" s="1056">
        <f>E29+E31+E33+E35</f>
        <v>118</v>
      </c>
      <c r="F39" s="1020">
        <f>SUM(G39:M39)</f>
        <v>89</v>
      </c>
      <c r="G39" s="1023">
        <f t="shared" ref="G39:M39" si="60">O39+W39</f>
        <v>10</v>
      </c>
      <c r="H39" s="1023">
        <f t="shared" si="60"/>
        <v>6</v>
      </c>
      <c r="I39" s="1023">
        <f t="shared" si="60"/>
        <v>7</v>
      </c>
      <c r="J39" s="1023">
        <f t="shared" si="60"/>
        <v>7</v>
      </c>
      <c r="K39" s="1023">
        <f t="shared" si="60"/>
        <v>28</v>
      </c>
      <c r="L39" s="1023">
        <f t="shared" si="60"/>
        <v>14</v>
      </c>
      <c r="M39" s="1023">
        <f t="shared" si="60"/>
        <v>17</v>
      </c>
      <c r="N39" s="1408">
        <f>SUM(O39:U39)</f>
        <v>68</v>
      </c>
      <c r="O39" s="1414">
        <f t="shared" ref="O39:U39" si="61">O29+O31+O33+O35</f>
        <v>7</v>
      </c>
      <c r="P39" s="1414">
        <f>P29+P31+P33+P35</f>
        <v>5</v>
      </c>
      <c r="Q39" s="1414">
        <f>Q29+Q31+Q33+Q35</f>
        <v>5</v>
      </c>
      <c r="R39" s="1414">
        <f t="shared" si="61"/>
        <v>7</v>
      </c>
      <c r="S39" s="1414">
        <f t="shared" si="61"/>
        <v>18</v>
      </c>
      <c r="T39" s="1414">
        <f t="shared" si="61"/>
        <v>11</v>
      </c>
      <c r="U39" s="1414">
        <f t="shared" si="61"/>
        <v>15</v>
      </c>
      <c r="V39" s="1408">
        <f>SUM(W39:AC39)</f>
        <v>21</v>
      </c>
      <c r="W39" s="1414">
        <f t="shared" ref="W39:AC39" si="62">W29+W31+W33+W35</f>
        <v>3</v>
      </c>
      <c r="X39" s="1414">
        <f t="shared" si="62"/>
        <v>1</v>
      </c>
      <c r="Y39" s="1414">
        <f t="shared" si="62"/>
        <v>2</v>
      </c>
      <c r="Z39" s="1414">
        <f t="shared" si="62"/>
        <v>0</v>
      </c>
      <c r="AA39" s="1414">
        <f t="shared" si="62"/>
        <v>10</v>
      </c>
      <c r="AB39" s="1414">
        <f t="shared" si="62"/>
        <v>3</v>
      </c>
      <c r="AC39" s="1416">
        <f t="shared" si="62"/>
        <v>2</v>
      </c>
      <c r="AH39" s="332"/>
      <c r="AI39" s="332"/>
      <c r="AJ39" s="332"/>
    </row>
    <row r="40" spans="2:36" ht="27.9" customHeight="1" thickBot="1" x14ac:dyDescent="0.25">
      <c r="B40" s="1859"/>
      <c r="C40" s="38" t="s">
        <v>267</v>
      </c>
      <c r="D40" s="1055"/>
      <c r="E40" s="1055"/>
      <c r="F40" s="1033"/>
      <c r="G40" s="1034">
        <f>IFERROR(G39/$F39,"-")</f>
        <v>0.11235955056179775</v>
      </c>
      <c r="H40" s="1034">
        <f t="shared" ref="H40:M40" si="63">IFERROR(H39/$F39,"-")</f>
        <v>6.741573033707865E-2</v>
      </c>
      <c r="I40" s="1034">
        <f t="shared" si="63"/>
        <v>7.8651685393258425E-2</v>
      </c>
      <c r="J40" s="1034">
        <f t="shared" si="63"/>
        <v>7.8651685393258425E-2</v>
      </c>
      <c r="K40" s="1034">
        <f t="shared" si="63"/>
        <v>0.3146067415730337</v>
      </c>
      <c r="L40" s="1034">
        <f t="shared" si="63"/>
        <v>0.15730337078651685</v>
      </c>
      <c r="M40" s="672">
        <f t="shared" si="63"/>
        <v>0.19101123595505617</v>
      </c>
      <c r="N40" s="1422"/>
      <c r="O40" s="1034">
        <f>IFERROR(O39/$N39,"-")</f>
        <v>0.10294117647058823</v>
      </c>
      <c r="P40" s="1034">
        <f t="shared" ref="P40:U40" si="64">IFERROR(P39/$N39,"-")</f>
        <v>7.3529411764705885E-2</v>
      </c>
      <c r="Q40" s="1034">
        <f t="shared" si="64"/>
        <v>7.3529411764705885E-2</v>
      </c>
      <c r="R40" s="1034">
        <f t="shared" si="64"/>
        <v>0.10294117647058823</v>
      </c>
      <c r="S40" s="1034">
        <f t="shared" si="64"/>
        <v>0.26470588235294118</v>
      </c>
      <c r="T40" s="1034">
        <f t="shared" si="64"/>
        <v>0.16176470588235295</v>
      </c>
      <c r="U40" s="1441">
        <f t="shared" si="64"/>
        <v>0.22058823529411764</v>
      </c>
      <c r="V40" s="1422"/>
      <c r="W40" s="1034">
        <f>IFERROR(W39/$V39,"-")</f>
        <v>0.14285714285714285</v>
      </c>
      <c r="X40" s="1034">
        <f t="shared" ref="X40:AC40" si="65">IFERROR(X39/$V39,"-")</f>
        <v>4.7619047619047616E-2</v>
      </c>
      <c r="Y40" s="1034">
        <f t="shared" si="65"/>
        <v>9.5238095238095233E-2</v>
      </c>
      <c r="Z40" s="1034">
        <f t="shared" si="65"/>
        <v>0</v>
      </c>
      <c r="AA40" s="1034">
        <f t="shared" si="65"/>
        <v>0.47619047619047616</v>
      </c>
      <c r="AB40" s="1034">
        <f t="shared" si="65"/>
        <v>0.14285714285714285</v>
      </c>
      <c r="AC40" s="1144">
        <f t="shared" si="65"/>
        <v>9.5238095238095233E-2</v>
      </c>
      <c r="AE40" s="44"/>
      <c r="AF40" s="44"/>
      <c r="AG40" s="44"/>
      <c r="AH40" s="332"/>
      <c r="AI40" s="332"/>
      <c r="AJ40" s="332"/>
    </row>
    <row r="41" spans="2:36" x14ac:dyDescent="0.2">
      <c r="B41" s="1" t="s">
        <v>406</v>
      </c>
    </row>
    <row r="44" spans="2:36" ht="15" customHeight="1" x14ac:dyDescent="0.2">
      <c r="B44"/>
      <c r="G44" s="44"/>
      <c r="H44" s="44"/>
      <c r="I44" s="44"/>
      <c r="J44" s="44"/>
      <c r="K44" s="44"/>
      <c r="L44" s="44"/>
      <c r="M44" s="44"/>
      <c r="N44" s="44"/>
      <c r="O44" s="44"/>
      <c r="P44" s="44"/>
      <c r="Q44" s="44"/>
      <c r="R44" s="44"/>
      <c r="S44" s="44"/>
      <c r="T44" s="44"/>
      <c r="U44" s="44"/>
      <c r="V44" s="44"/>
      <c r="W44" s="44"/>
      <c r="X44" s="44"/>
      <c r="Y44" s="44"/>
      <c r="Z44" s="44"/>
      <c r="AA44" s="44"/>
      <c r="AB44" s="44"/>
      <c r="AC44" s="44"/>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row>
    <row r="47" spans="2:36" ht="14.25" customHeight="1" x14ac:dyDescent="0.2">
      <c r="B47"/>
    </row>
    <row r="48" spans="2:36" x14ac:dyDescent="0.2">
      <c r="B48"/>
    </row>
    <row r="49" spans="2:29" s="924" customFormat="1" ht="10.8" x14ac:dyDescent="0.15">
      <c r="B49" s="925"/>
      <c r="D49" s="926"/>
      <c r="E49" s="926"/>
      <c r="F49" s="926"/>
      <c r="G49" s="926"/>
      <c r="H49" s="926"/>
      <c r="I49" s="926"/>
      <c r="J49" s="926"/>
      <c r="K49" s="926"/>
      <c r="L49" s="926"/>
      <c r="M49" s="926"/>
      <c r="N49" s="926"/>
      <c r="O49" s="926"/>
      <c r="P49" s="926"/>
      <c r="Q49" s="926"/>
      <c r="R49" s="926"/>
      <c r="S49" s="926"/>
      <c r="T49" s="926"/>
      <c r="U49" s="926"/>
      <c r="V49" s="926"/>
      <c r="W49" s="926"/>
      <c r="X49" s="926"/>
      <c r="Y49" s="926"/>
      <c r="Z49" s="926"/>
      <c r="AA49" s="926"/>
      <c r="AB49" s="926"/>
      <c r="AC49" s="926"/>
    </row>
    <row r="50" spans="2:29" s="924" customFormat="1" ht="10.8" x14ac:dyDescent="0.15">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row>
    <row r="51" spans="2:29" s="924" customFormat="1" ht="13.5" customHeight="1" x14ac:dyDescent="0.15">
      <c r="D51" s="926"/>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row>
    <row r="52" spans="2:29" s="924" customFormat="1" ht="10.8" x14ac:dyDescent="0.15">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row>
    <row r="53" spans="2:29" s="924" customFormat="1" ht="13.5" customHeight="1" x14ac:dyDescent="0.15">
      <c r="D53" s="926"/>
      <c r="E53" s="926"/>
      <c r="F53" s="926"/>
      <c r="G53" s="926"/>
      <c r="H53" s="926"/>
      <c r="I53" s="926"/>
      <c r="J53" s="926"/>
      <c r="K53" s="926"/>
      <c r="L53" s="926"/>
      <c r="M53" s="926"/>
      <c r="N53" s="926"/>
      <c r="O53" s="926"/>
      <c r="P53" s="926"/>
      <c r="Q53" s="926"/>
      <c r="R53" s="926"/>
      <c r="S53" s="926"/>
      <c r="T53" s="926"/>
      <c r="U53" s="926"/>
      <c r="V53" s="926"/>
      <c r="W53" s="926"/>
      <c r="X53" s="926"/>
      <c r="Y53" s="926"/>
      <c r="Z53" s="926"/>
      <c r="AA53" s="926"/>
      <c r="AB53" s="926"/>
      <c r="AC53" s="926"/>
    </row>
    <row r="56" spans="2:29" ht="13.5" customHeight="1" x14ac:dyDescent="0.2"/>
    <row r="58" spans="2:29" ht="13.5" customHeight="1" x14ac:dyDescent="0.2"/>
    <row r="60" spans="2:29" ht="13.5" customHeight="1" x14ac:dyDescent="0.2"/>
    <row r="64"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2992125984251968" bottom="0.39370078740157483" header="0.35433070866141736" footer="0.19685039370078741"/>
  <pageSetup paperSize="9" scale="5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00B0F0"/>
  </sheetPr>
  <dimension ref="B2:S94"/>
  <sheetViews>
    <sheetView view="pageBreakPreview" zoomScale="90" zoomScaleNormal="100" zoomScaleSheetLayoutView="9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436</v>
      </c>
    </row>
    <row r="3" spans="2:19" x14ac:dyDescent="0.2">
      <c r="B3" s="1"/>
    </row>
    <row r="4" spans="2:19" x14ac:dyDescent="0.2">
      <c r="B4" s="1"/>
      <c r="K4" s="70" t="s">
        <v>152</v>
      </c>
    </row>
    <row r="5" spans="2:19" ht="13.5" customHeight="1" x14ac:dyDescent="0.2">
      <c r="B5" s="1"/>
      <c r="K5" s="70" t="s">
        <v>293</v>
      </c>
    </row>
    <row r="6" spans="2:19" ht="15.75" customHeight="1" x14ac:dyDescent="0.2">
      <c r="B6" s="1"/>
      <c r="K6" s="70" t="s">
        <v>437</v>
      </c>
    </row>
    <row r="7" spans="2:19" ht="15.75" customHeight="1" x14ac:dyDescent="0.2">
      <c r="B7" s="1"/>
      <c r="K7" s="70"/>
    </row>
    <row r="8" spans="2:19" ht="21.75" customHeight="1" thickBot="1" x14ac:dyDescent="0.25">
      <c r="B8" s="1" t="s">
        <v>438</v>
      </c>
      <c r="O8" s="2"/>
      <c r="P8" s="2" t="s">
        <v>315</v>
      </c>
    </row>
    <row r="9" spans="2:19" ht="15.75" customHeight="1" x14ac:dyDescent="0.2">
      <c r="B9" s="1969"/>
      <c r="C9" s="1969"/>
      <c r="D9" s="1856" t="s">
        <v>243</v>
      </c>
      <c r="E9" s="2030" t="s">
        <v>439</v>
      </c>
      <c r="F9" s="217"/>
      <c r="G9" s="217"/>
      <c r="H9" s="217"/>
      <c r="I9" s="217"/>
      <c r="J9" s="217"/>
      <c r="K9" s="217"/>
      <c r="L9" s="218"/>
      <c r="M9" s="218"/>
      <c r="N9" s="218"/>
      <c r="O9" s="2040" t="s">
        <v>317</v>
      </c>
      <c r="P9" s="2040" t="s">
        <v>296</v>
      </c>
    </row>
    <row r="10" spans="2:19" ht="15.75" customHeight="1" x14ac:dyDescent="0.2">
      <c r="B10" s="1969"/>
      <c r="C10" s="1969"/>
      <c r="D10" s="1857"/>
      <c r="E10" s="2031"/>
      <c r="F10" s="2034" t="s">
        <v>440</v>
      </c>
      <c r="G10" s="2034" t="s">
        <v>441</v>
      </c>
      <c r="H10" s="2034" t="s">
        <v>442</v>
      </c>
      <c r="I10" s="2034" t="s">
        <v>443</v>
      </c>
      <c r="J10" s="2034" t="s">
        <v>444</v>
      </c>
      <c r="K10" s="2034" t="s">
        <v>445</v>
      </c>
      <c r="L10" s="2034" t="s">
        <v>446</v>
      </c>
      <c r="M10" s="2037" t="s">
        <v>447</v>
      </c>
      <c r="N10" s="2037" t="s">
        <v>327</v>
      </c>
      <c r="O10" s="2041"/>
      <c r="P10" s="2041"/>
    </row>
    <row r="11" spans="2:19" ht="15.75" customHeight="1" x14ac:dyDescent="0.2">
      <c r="B11" s="1969"/>
      <c r="C11" s="1969"/>
      <c r="D11" s="1857"/>
      <c r="E11" s="2031"/>
      <c r="F11" s="2035"/>
      <c r="G11" s="2035"/>
      <c r="H11" s="2035"/>
      <c r="I11" s="2035"/>
      <c r="J11" s="2035"/>
      <c r="K11" s="2035"/>
      <c r="L11" s="2035"/>
      <c r="M11" s="2038"/>
      <c r="N11" s="2038"/>
      <c r="O11" s="2041"/>
      <c r="P11" s="2041"/>
    </row>
    <row r="12" spans="2:19" ht="48" customHeight="1" x14ac:dyDescent="0.2">
      <c r="B12" s="1969"/>
      <c r="C12" s="1969"/>
      <c r="D12" s="1960"/>
      <c r="E12" s="2032"/>
      <c r="F12" s="2036"/>
      <c r="G12" s="2036"/>
      <c r="H12" s="2036"/>
      <c r="I12" s="2036"/>
      <c r="J12" s="2036"/>
      <c r="K12" s="2036"/>
      <c r="L12" s="2036"/>
      <c r="M12" s="2039"/>
      <c r="N12" s="2039"/>
      <c r="O12" s="2042"/>
      <c r="P12" s="2042"/>
      <c r="S12" s="325"/>
    </row>
    <row r="13" spans="2:19" s="304" customFormat="1" ht="15.75" customHeight="1" x14ac:dyDescent="0.2">
      <c r="B13" s="1953" t="s">
        <v>250</v>
      </c>
      <c r="C13" s="1978"/>
      <c r="D13" s="1442">
        <f>D16+D19+D22+D25+D28+D31</f>
        <v>416</v>
      </c>
      <c r="E13" s="1443">
        <f>E16+E19+E22+E25+E28+E31</f>
        <v>238</v>
      </c>
      <c r="F13" s="1199">
        <f t="shared" ref="F13:N13" si="0">F16+F19+F22+F25+F28+F31</f>
        <v>1</v>
      </c>
      <c r="G13" s="1199">
        <f t="shared" si="0"/>
        <v>11</v>
      </c>
      <c r="H13" s="1199">
        <f>H16+H19+H22+H25+H28+H31</f>
        <v>148</v>
      </c>
      <c r="I13" s="1199">
        <f>I16+I19+I22+I25+I28+I31</f>
        <v>75</v>
      </c>
      <c r="J13" s="1199">
        <f>J16+J19+J22+J25+J28+J31</f>
        <v>29</v>
      </c>
      <c r="K13" s="1199">
        <f t="shared" si="0"/>
        <v>38</v>
      </c>
      <c r="L13" s="1199">
        <f t="shared" si="0"/>
        <v>84</v>
      </c>
      <c r="M13" s="1199">
        <f t="shared" si="0"/>
        <v>17</v>
      </c>
      <c r="N13" s="1318">
        <f t="shared" si="0"/>
        <v>18</v>
      </c>
      <c r="O13" s="1313">
        <f>O16+O19+O22+O25+O28+O31</f>
        <v>133</v>
      </c>
      <c r="P13" s="1313">
        <f>P16+P19+P22+P25+P28+P31</f>
        <v>45</v>
      </c>
      <c r="Q13" s="1"/>
      <c r="R13" s="1"/>
      <c r="S13" s="336"/>
    </row>
    <row r="14" spans="2:19" s="304" customFormat="1" ht="15.75" customHeight="1" x14ac:dyDescent="0.2">
      <c r="B14" s="1955"/>
      <c r="C14" s="1979"/>
      <c r="D14" s="1444"/>
      <c r="E14" s="560">
        <f>E13/D13</f>
        <v>0.57211538461538458</v>
      </c>
      <c r="F14" s="443">
        <f>F13/D13</f>
        <v>2.403846153846154E-3</v>
      </c>
      <c r="G14" s="443">
        <f>G13/D13</f>
        <v>2.6442307692307692E-2</v>
      </c>
      <c r="H14" s="443">
        <f>H13/D13</f>
        <v>0.35576923076923078</v>
      </c>
      <c r="I14" s="443">
        <f>I13/D13</f>
        <v>0.18028846153846154</v>
      </c>
      <c r="J14" s="443">
        <f>J13/D13</f>
        <v>6.9711538461538464E-2</v>
      </c>
      <c r="K14" s="443">
        <f>K13/D13</f>
        <v>9.1346153846153841E-2</v>
      </c>
      <c r="L14" s="443">
        <f>L13/D13</f>
        <v>0.20192307692307693</v>
      </c>
      <c r="M14" s="443">
        <f>M13/D13</f>
        <v>4.0865384615384616E-2</v>
      </c>
      <c r="N14" s="561">
        <f>N13/D13</f>
        <v>4.3269230769230768E-2</v>
      </c>
      <c r="O14" s="562">
        <f>O13/D13</f>
        <v>0.31971153846153844</v>
      </c>
      <c r="P14" s="562">
        <f>P13/D13</f>
        <v>0.10817307692307693</v>
      </c>
      <c r="Q14" s="1"/>
      <c r="R14" s="44"/>
      <c r="S14" s="336"/>
    </row>
    <row r="15" spans="2:19" s="304" customFormat="1" ht="15.75" customHeight="1" thickBot="1" x14ac:dyDescent="0.25">
      <c r="B15" s="1957"/>
      <c r="C15" s="2023"/>
      <c r="D15" s="1445"/>
      <c r="E15" s="564"/>
      <c r="F15" s="445">
        <f>F13/E13</f>
        <v>4.2016806722689074E-3</v>
      </c>
      <c r="G15" s="445">
        <f>G13/E13</f>
        <v>4.6218487394957986E-2</v>
      </c>
      <c r="H15" s="445">
        <f>H13/E13</f>
        <v>0.62184873949579833</v>
      </c>
      <c r="I15" s="445">
        <f>I13/E13</f>
        <v>0.31512605042016806</v>
      </c>
      <c r="J15" s="445">
        <f>J13/E13</f>
        <v>0.12184873949579832</v>
      </c>
      <c r="K15" s="445">
        <f>K13/E13</f>
        <v>0.15966386554621848</v>
      </c>
      <c r="L15" s="445">
        <f>L13/E13</f>
        <v>0.35294117647058826</v>
      </c>
      <c r="M15" s="445">
        <f>M13/E13</f>
        <v>7.1428571428571425E-2</v>
      </c>
      <c r="N15" s="587">
        <f>N13/E13</f>
        <v>7.5630252100840331E-2</v>
      </c>
      <c r="O15" s="566"/>
      <c r="P15" s="566"/>
      <c r="Q15" s="1"/>
      <c r="R15" s="347"/>
    </row>
    <row r="16" spans="2:19" s="304" customFormat="1" ht="15.75" customHeight="1" thickTop="1" x14ac:dyDescent="0.2">
      <c r="B16" s="1852" t="s">
        <v>251</v>
      </c>
      <c r="C16" s="1959" t="s">
        <v>252</v>
      </c>
      <c r="D16" s="1364">
        <v>54</v>
      </c>
      <c r="E16" s="1446">
        <f>D16-O16-P16</f>
        <v>33</v>
      </c>
      <c r="F16" s="1187">
        <v>0</v>
      </c>
      <c r="G16" s="1187">
        <v>2</v>
      </c>
      <c r="H16" s="1187">
        <v>22</v>
      </c>
      <c r="I16" s="1187">
        <v>8</v>
      </c>
      <c r="J16" s="1187">
        <v>9</v>
      </c>
      <c r="K16" s="1187">
        <v>5</v>
      </c>
      <c r="L16" s="1187">
        <v>13</v>
      </c>
      <c r="M16" s="1187">
        <v>1</v>
      </c>
      <c r="N16" s="1314">
        <v>2</v>
      </c>
      <c r="O16" s="1315">
        <v>19</v>
      </c>
      <c r="P16" s="1315">
        <v>2</v>
      </c>
      <c r="Q16" s="1"/>
      <c r="R16" s="1"/>
      <c r="S16" s="336"/>
    </row>
    <row r="17" spans="2:19" s="304" customFormat="1" ht="15.75" customHeight="1" x14ac:dyDescent="0.2">
      <c r="B17" s="1853"/>
      <c r="C17" s="1857"/>
      <c r="D17" s="1324"/>
      <c r="E17" s="560">
        <f>E16/D16</f>
        <v>0.61111111111111116</v>
      </c>
      <c r="F17" s="443">
        <f>F16/D16</f>
        <v>0</v>
      </c>
      <c r="G17" s="443">
        <f>G16/D16</f>
        <v>3.7037037037037035E-2</v>
      </c>
      <c r="H17" s="443">
        <f>H16/D16</f>
        <v>0.40740740740740738</v>
      </c>
      <c r="I17" s="443">
        <f>I16/D16</f>
        <v>0.14814814814814814</v>
      </c>
      <c r="J17" s="443">
        <f>J16/D16</f>
        <v>0.16666666666666666</v>
      </c>
      <c r="K17" s="443">
        <f>K16/D16</f>
        <v>9.2592592592592587E-2</v>
      </c>
      <c r="L17" s="443">
        <f>L16/D16</f>
        <v>0.24074074074074073</v>
      </c>
      <c r="M17" s="443">
        <f>M16/D16</f>
        <v>1.8518518518518517E-2</v>
      </c>
      <c r="N17" s="561">
        <f>N16/D16</f>
        <v>3.7037037037037035E-2</v>
      </c>
      <c r="O17" s="562">
        <f>O16/D16</f>
        <v>0.35185185185185186</v>
      </c>
      <c r="P17" s="562">
        <f>P16/D16</f>
        <v>3.7037037037037035E-2</v>
      </c>
      <c r="Q17" s="1"/>
      <c r="R17" s="44"/>
      <c r="S17" s="336"/>
    </row>
    <row r="18" spans="2:19" s="304" customFormat="1" ht="15.75" customHeight="1" x14ac:dyDescent="0.2">
      <c r="B18" s="1853"/>
      <c r="C18" s="1960"/>
      <c r="D18" s="1370"/>
      <c r="E18" s="567"/>
      <c r="F18" s="449">
        <f>F16/E16</f>
        <v>0</v>
      </c>
      <c r="G18" s="449">
        <f>G16/E16</f>
        <v>6.0606060606060608E-2</v>
      </c>
      <c r="H18" s="449">
        <f>H16/E16</f>
        <v>0.66666666666666663</v>
      </c>
      <c r="I18" s="449">
        <f>I16/E16</f>
        <v>0.24242424242424243</v>
      </c>
      <c r="J18" s="449">
        <f>J16/E16</f>
        <v>0.27272727272727271</v>
      </c>
      <c r="K18" s="449">
        <f>K16/E16</f>
        <v>0.15151515151515152</v>
      </c>
      <c r="L18" s="449">
        <f>L16/E16</f>
        <v>0.39393939393939392</v>
      </c>
      <c r="M18" s="449">
        <f>M16/E16</f>
        <v>3.0303030303030304E-2</v>
      </c>
      <c r="N18" s="588">
        <f>N16/E16</f>
        <v>6.0606060606060608E-2</v>
      </c>
      <c r="O18" s="568"/>
      <c r="P18" s="568"/>
      <c r="Q18" s="1"/>
      <c r="R18" s="347"/>
    </row>
    <row r="19" spans="2:19" s="304" customFormat="1" ht="15.75" customHeight="1" x14ac:dyDescent="0.2">
      <c r="B19" s="1853"/>
      <c r="C19" s="1856" t="s">
        <v>253</v>
      </c>
      <c r="D19" s="1371">
        <v>75</v>
      </c>
      <c r="E19" s="1447">
        <f>D19-O19-P19</f>
        <v>47</v>
      </c>
      <c r="F19" s="1194">
        <v>1</v>
      </c>
      <c r="G19" s="1194">
        <v>1</v>
      </c>
      <c r="H19" s="1194">
        <v>25</v>
      </c>
      <c r="I19" s="1194">
        <v>15</v>
      </c>
      <c r="J19" s="1194">
        <v>5</v>
      </c>
      <c r="K19" s="1194">
        <v>9</v>
      </c>
      <c r="L19" s="1194">
        <v>21</v>
      </c>
      <c r="M19" s="1194">
        <v>7</v>
      </c>
      <c r="N19" s="1316">
        <v>2</v>
      </c>
      <c r="O19" s="1317">
        <v>22</v>
      </c>
      <c r="P19" s="1317">
        <v>6</v>
      </c>
      <c r="Q19" s="1"/>
      <c r="R19" s="1"/>
      <c r="S19" s="336"/>
    </row>
    <row r="20" spans="2:19" s="304" customFormat="1" ht="15.75" customHeight="1" x14ac:dyDescent="0.2">
      <c r="B20" s="1853"/>
      <c r="C20" s="1857"/>
      <c r="D20" s="1324"/>
      <c r="E20" s="560">
        <f>E19/D19</f>
        <v>0.62666666666666671</v>
      </c>
      <c r="F20" s="443">
        <f>F19/D19</f>
        <v>1.3333333333333334E-2</v>
      </c>
      <c r="G20" s="443">
        <f>G19/D19</f>
        <v>1.3333333333333334E-2</v>
      </c>
      <c r="H20" s="443">
        <f>H19/D19</f>
        <v>0.33333333333333331</v>
      </c>
      <c r="I20" s="443">
        <f>I19/D19</f>
        <v>0.2</v>
      </c>
      <c r="J20" s="443">
        <f>J19/D19</f>
        <v>6.6666666666666666E-2</v>
      </c>
      <c r="K20" s="443">
        <f>K19/D19</f>
        <v>0.12</v>
      </c>
      <c r="L20" s="443">
        <f>L19/D19</f>
        <v>0.28000000000000003</v>
      </c>
      <c r="M20" s="443">
        <f>M19/D19</f>
        <v>9.3333333333333338E-2</v>
      </c>
      <c r="N20" s="561">
        <f>N19/D19</f>
        <v>2.6666666666666668E-2</v>
      </c>
      <c r="O20" s="562">
        <f>O19/D19</f>
        <v>0.29333333333333333</v>
      </c>
      <c r="P20" s="562">
        <f>P19/D19</f>
        <v>0.08</v>
      </c>
      <c r="Q20" s="1"/>
      <c r="R20" s="44"/>
      <c r="S20" s="336"/>
    </row>
    <row r="21" spans="2:19" s="304" customFormat="1" ht="15.75" customHeight="1" x14ac:dyDescent="0.2">
      <c r="B21" s="1853"/>
      <c r="C21" s="1960"/>
      <c r="D21" s="1374"/>
      <c r="E21" s="567"/>
      <c r="F21" s="449">
        <f>F19/E19</f>
        <v>2.1276595744680851E-2</v>
      </c>
      <c r="G21" s="449">
        <f>G19/E19</f>
        <v>2.1276595744680851E-2</v>
      </c>
      <c r="H21" s="449">
        <f>H19/E19</f>
        <v>0.53191489361702127</v>
      </c>
      <c r="I21" s="449">
        <f>I19/E19</f>
        <v>0.31914893617021278</v>
      </c>
      <c r="J21" s="449">
        <f>J19/E19</f>
        <v>0.10638297872340426</v>
      </c>
      <c r="K21" s="449">
        <f>K19/E19</f>
        <v>0.19148936170212766</v>
      </c>
      <c r="L21" s="449">
        <f>L19/E19</f>
        <v>0.44680851063829785</v>
      </c>
      <c r="M21" s="449">
        <f>M19/E19</f>
        <v>0.14893617021276595</v>
      </c>
      <c r="N21" s="588">
        <f>N19/E19</f>
        <v>4.2553191489361701E-2</v>
      </c>
      <c r="O21" s="568"/>
      <c r="P21" s="568"/>
      <c r="Q21" s="1"/>
      <c r="R21" s="347"/>
    </row>
    <row r="22" spans="2:19" s="304" customFormat="1" ht="15.75" customHeight="1" x14ac:dyDescent="0.2">
      <c r="B22" s="1853"/>
      <c r="C22" s="1856" t="s">
        <v>254</v>
      </c>
      <c r="D22" s="1373">
        <v>28</v>
      </c>
      <c r="E22" s="1447">
        <f>D22-O22-P22</f>
        <v>18</v>
      </c>
      <c r="F22" s="1194">
        <v>0</v>
      </c>
      <c r="G22" s="1194">
        <v>0</v>
      </c>
      <c r="H22" s="1194">
        <v>6</v>
      </c>
      <c r="I22" s="1194">
        <v>6</v>
      </c>
      <c r="J22" s="1194">
        <v>3</v>
      </c>
      <c r="K22" s="1194">
        <v>4</v>
      </c>
      <c r="L22" s="1194">
        <v>8</v>
      </c>
      <c r="M22" s="1194">
        <v>2</v>
      </c>
      <c r="N22" s="1316">
        <v>2</v>
      </c>
      <c r="O22" s="1317">
        <v>6</v>
      </c>
      <c r="P22" s="1317">
        <v>4</v>
      </c>
      <c r="Q22" s="1"/>
      <c r="R22" s="1"/>
      <c r="S22" s="336"/>
    </row>
    <row r="23" spans="2:19" s="304" customFormat="1" ht="15.75" customHeight="1" x14ac:dyDescent="0.2">
      <c r="B23" s="1853"/>
      <c r="C23" s="1857"/>
      <c r="D23" s="1324"/>
      <c r="E23" s="560">
        <f>E22/D22</f>
        <v>0.6428571428571429</v>
      </c>
      <c r="F23" s="443">
        <f>F22/D22</f>
        <v>0</v>
      </c>
      <c r="G23" s="443">
        <f>G22/D22</f>
        <v>0</v>
      </c>
      <c r="H23" s="443">
        <f>H22/D22</f>
        <v>0.21428571428571427</v>
      </c>
      <c r="I23" s="443">
        <f>I22/D22</f>
        <v>0.21428571428571427</v>
      </c>
      <c r="J23" s="443">
        <f>J22/D22</f>
        <v>0.10714285714285714</v>
      </c>
      <c r="K23" s="443">
        <f>K22/D22</f>
        <v>0.14285714285714285</v>
      </c>
      <c r="L23" s="443">
        <f>L22/D22</f>
        <v>0.2857142857142857</v>
      </c>
      <c r="M23" s="443">
        <f>M22/D22</f>
        <v>7.1428571428571425E-2</v>
      </c>
      <c r="N23" s="561">
        <f>N22/D22</f>
        <v>7.1428571428571425E-2</v>
      </c>
      <c r="O23" s="562">
        <f>O22/D22</f>
        <v>0.21428571428571427</v>
      </c>
      <c r="P23" s="562">
        <f>P22/D22</f>
        <v>0.14285714285714285</v>
      </c>
      <c r="Q23" s="1"/>
      <c r="R23" s="44"/>
      <c r="S23" s="336"/>
    </row>
    <row r="24" spans="2:19" s="304" customFormat="1" ht="15.75" customHeight="1" x14ac:dyDescent="0.2">
      <c r="B24" s="1853"/>
      <c r="C24" s="1960"/>
      <c r="D24" s="1374"/>
      <c r="E24" s="567"/>
      <c r="F24" s="449">
        <f>F22/E22</f>
        <v>0</v>
      </c>
      <c r="G24" s="449">
        <f>G22/E22</f>
        <v>0</v>
      </c>
      <c r="H24" s="449">
        <f>H22/E22</f>
        <v>0.33333333333333331</v>
      </c>
      <c r="I24" s="449">
        <f>I22/E22</f>
        <v>0.33333333333333331</v>
      </c>
      <c r="J24" s="449">
        <f>J22/E22</f>
        <v>0.16666666666666666</v>
      </c>
      <c r="K24" s="449">
        <f>K22/E22</f>
        <v>0.22222222222222221</v>
      </c>
      <c r="L24" s="449">
        <f>L22/E22</f>
        <v>0.44444444444444442</v>
      </c>
      <c r="M24" s="449">
        <f>M22/E22</f>
        <v>0.1111111111111111</v>
      </c>
      <c r="N24" s="588">
        <f>N22/E22</f>
        <v>0.1111111111111111</v>
      </c>
      <c r="O24" s="568"/>
      <c r="P24" s="568"/>
      <c r="Q24" s="1"/>
      <c r="R24" s="347"/>
    </row>
    <row r="25" spans="2:19" s="304" customFormat="1" ht="15.75" customHeight="1" x14ac:dyDescent="0.2">
      <c r="B25" s="1853"/>
      <c r="C25" s="1856" t="s">
        <v>255</v>
      </c>
      <c r="D25" s="1373">
        <v>87</v>
      </c>
      <c r="E25" s="1447">
        <f>D25-O25-P25</f>
        <v>50</v>
      </c>
      <c r="F25" s="1194">
        <v>0</v>
      </c>
      <c r="G25" s="1194">
        <v>3</v>
      </c>
      <c r="H25" s="1194">
        <v>37</v>
      </c>
      <c r="I25" s="1194">
        <v>16</v>
      </c>
      <c r="J25" s="1194">
        <v>3</v>
      </c>
      <c r="K25" s="1194">
        <v>6</v>
      </c>
      <c r="L25" s="1194">
        <v>18</v>
      </c>
      <c r="M25" s="1194">
        <v>2</v>
      </c>
      <c r="N25" s="1316">
        <v>3</v>
      </c>
      <c r="O25" s="1317">
        <v>21</v>
      </c>
      <c r="P25" s="1317">
        <v>16</v>
      </c>
      <c r="Q25" s="1"/>
      <c r="R25" s="1"/>
      <c r="S25" s="336"/>
    </row>
    <row r="26" spans="2:19" s="304" customFormat="1" ht="15.75" customHeight="1" x14ac:dyDescent="0.2">
      <c r="B26" s="1853"/>
      <c r="C26" s="1857"/>
      <c r="D26" s="1324"/>
      <c r="E26" s="560">
        <f>E25/D25</f>
        <v>0.57471264367816088</v>
      </c>
      <c r="F26" s="443">
        <f>F25/D25</f>
        <v>0</v>
      </c>
      <c r="G26" s="443">
        <f>G25/D25</f>
        <v>3.4482758620689655E-2</v>
      </c>
      <c r="H26" s="443">
        <f>H25/D25</f>
        <v>0.42528735632183906</v>
      </c>
      <c r="I26" s="443">
        <f>I25/D25</f>
        <v>0.18390804597701149</v>
      </c>
      <c r="J26" s="443">
        <f>J25/D25</f>
        <v>3.4482758620689655E-2</v>
      </c>
      <c r="K26" s="443">
        <f>K25/D25</f>
        <v>6.8965517241379309E-2</v>
      </c>
      <c r="L26" s="443">
        <f>L25/D25</f>
        <v>0.20689655172413793</v>
      </c>
      <c r="M26" s="443">
        <f>M25/D25</f>
        <v>2.2988505747126436E-2</v>
      </c>
      <c r="N26" s="561">
        <f>N25/D25</f>
        <v>3.4482758620689655E-2</v>
      </c>
      <c r="O26" s="562">
        <f>O25/D25</f>
        <v>0.2413793103448276</v>
      </c>
      <c r="P26" s="562">
        <f>P25/D25</f>
        <v>0.18390804597701149</v>
      </c>
      <c r="Q26" s="1"/>
      <c r="R26" s="44"/>
      <c r="S26" s="336"/>
    </row>
    <row r="27" spans="2:19" s="304" customFormat="1" ht="15.75" customHeight="1" x14ac:dyDescent="0.2">
      <c r="B27" s="1853"/>
      <c r="C27" s="1960"/>
      <c r="D27" s="1374"/>
      <c r="E27" s="567"/>
      <c r="F27" s="449">
        <f>F25/E25</f>
        <v>0</v>
      </c>
      <c r="G27" s="449">
        <f>G25/E25</f>
        <v>0.06</v>
      </c>
      <c r="H27" s="449">
        <f>H25/E25</f>
        <v>0.74</v>
      </c>
      <c r="I27" s="449">
        <f>I25/E25</f>
        <v>0.32</v>
      </c>
      <c r="J27" s="449">
        <f>J25/E25</f>
        <v>0.06</v>
      </c>
      <c r="K27" s="449">
        <f>K25/E25</f>
        <v>0.12</v>
      </c>
      <c r="L27" s="449">
        <f>L25/E25</f>
        <v>0.36</v>
      </c>
      <c r="M27" s="449">
        <f>M25/E25</f>
        <v>0.04</v>
      </c>
      <c r="N27" s="588">
        <f>N25/E25</f>
        <v>0.06</v>
      </c>
      <c r="O27" s="568"/>
      <c r="P27" s="568"/>
      <c r="Q27" s="1"/>
      <c r="R27" s="347"/>
    </row>
    <row r="28" spans="2:19" s="304" customFormat="1" ht="15.75" customHeight="1" x14ac:dyDescent="0.2">
      <c r="B28" s="1853"/>
      <c r="C28" s="1856" t="s">
        <v>256</v>
      </c>
      <c r="D28" s="1373">
        <v>16</v>
      </c>
      <c r="E28" s="1447">
        <f t="shared" ref="E28" si="1">D28-O28-P28</f>
        <v>11</v>
      </c>
      <c r="F28" s="1194">
        <v>0</v>
      </c>
      <c r="G28" s="1194">
        <v>2</v>
      </c>
      <c r="H28" s="1194">
        <v>8</v>
      </c>
      <c r="I28" s="1194">
        <v>4</v>
      </c>
      <c r="J28" s="1194">
        <v>0</v>
      </c>
      <c r="K28" s="1194">
        <v>4</v>
      </c>
      <c r="L28" s="1194">
        <v>3</v>
      </c>
      <c r="M28" s="1194">
        <v>4</v>
      </c>
      <c r="N28" s="1316">
        <v>1</v>
      </c>
      <c r="O28" s="1317">
        <v>5</v>
      </c>
      <c r="P28" s="1317">
        <v>0</v>
      </c>
      <c r="Q28" s="1"/>
      <c r="R28" s="1"/>
      <c r="S28" s="336"/>
    </row>
    <row r="29" spans="2:19" s="304" customFormat="1" ht="15.75" customHeight="1" x14ac:dyDescent="0.2">
      <c r="B29" s="1853"/>
      <c r="C29" s="1857"/>
      <c r="D29" s="1324"/>
      <c r="E29" s="560">
        <f>E28/D28</f>
        <v>0.6875</v>
      </c>
      <c r="F29" s="443">
        <f>F28/D28</f>
        <v>0</v>
      </c>
      <c r="G29" s="443">
        <f>G28/D28</f>
        <v>0.125</v>
      </c>
      <c r="H29" s="443">
        <f>H28/D28</f>
        <v>0.5</v>
      </c>
      <c r="I29" s="443">
        <f>I28/D28</f>
        <v>0.25</v>
      </c>
      <c r="J29" s="443">
        <f>J28/D28</f>
        <v>0</v>
      </c>
      <c r="K29" s="443">
        <f>K28/D28</f>
        <v>0.25</v>
      </c>
      <c r="L29" s="443">
        <f>L28/D28</f>
        <v>0.1875</v>
      </c>
      <c r="M29" s="443">
        <f>M28/D28</f>
        <v>0.25</v>
      </c>
      <c r="N29" s="561">
        <f>N28/D28</f>
        <v>6.25E-2</v>
      </c>
      <c r="O29" s="562">
        <f>O28/D28</f>
        <v>0.3125</v>
      </c>
      <c r="P29" s="562">
        <f>P28/D28</f>
        <v>0</v>
      </c>
      <c r="Q29" s="1"/>
      <c r="R29" s="44"/>
      <c r="S29" s="336"/>
    </row>
    <row r="30" spans="2:19" s="304" customFormat="1" ht="15.75" customHeight="1" x14ac:dyDescent="0.2">
      <c r="B30" s="1853"/>
      <c r="C30" s="1960"/>
      <c r="D30" s="1374"/>
      <c r="E30" s="567"/>
      <c r="F30" s="449">
        <f>F28/E28</f>
        <v>0</v>
      </c>
      <c r="G30" s="449">
        <f>G28/E28</f>
        <v>0.18181818181818182</v>
      </c>
      <c r="H30" s="449">
        <f>H28/E28</f>
        <v>0.72727272727272729</v>
      </c>
      <c r="I30" s="449">
        <f>I28/E28</f>
        <v>0.36363636363636365</v>
      </c>
      <c r="J30" s="449">
        <f>J28/E28</f>
        <v>0</v>
      </c>
      <c r="K30" s="449">
        <f>K28/E28</f>
        <v>0.36363636363636365</v>
      </c>
      <c r="L30" s="449">
        <f>L28/E28</f>
        <v>0.27272727272727271</v>
      </c>
      <c r="M30" s="449">
        <f>M28/E28</f>
        <v>0.36363636363636365</v>
      </c>
      <c r="N30" s="588">
        <f>N28/E28</f>
        <v>9.0909090909090912E-2</v>
      </c>
      <c r="O30" s="568"/>
      <c r="P30" s="568"/>
      <c r="Q30" s="1"/>
      <c r="R30" s="347"/>
    </row>
    <row r="31" spans="2:19" s="304" customFormat="1" ht="15.75" customHeight="1" x14ac:dyDescent="0.2">
      <c r="B31" s="1853"/>
      <c r="C31" s="1856" t="s">
        <v>257</v>
      </c>
      <c r="D31" s="1373">
        <v>156</v>
      </c>
      <c r="E31" s="1447">
        <f>D31-O31-P31</f>
        <v>79</v>
      </c>
      <c r="F31" s="1194">
        <v>0</v>
      </c>
      <c r="G31" s="1194">
        <v>3</v>
      </c>
      <c r="H31" s="1194">
        <v>50</v>
      </c>
      <c r="I31" s="1194">
        <v>26</v>
      </c>
      <c r="J31" s="1194">
        <v>9</v>
      </c>
      <c r="K31" s="1194">
        <v>10</v>
      </c>
      <c r="L31" s="1194">
        <v>21</v>
      </c>
      <c r="M31" s="1194">
        <v>1</v>
      </c>
      <c r="N31" s="1316">
        <v>8</v>
      </c>
      <c r="O31" s="1317">
        <v>60</v>
      </c>
      <c r="P31" s="1317">
        <v>17</v>
      </c>
      <c r="Q31" s="1"/>
      <c r="R31" s="1"/>
      <c r="S31" s="336"/>
    </row>
    <row r="32" spans="2:19" s="304" customFormat="1" ht="15.75" customHeight="1" x14ac:dyDescent="0.2">
      <c r="B32" s="1853"/>
      <c r="C32" s="1857"/>
      <c r="D32" s="1324"/>
      <c r="E32" s="560">
        <f>E31/D31</f>
        <v>0.50641025641025639</v>
      </c>
      <c r="F32" s="443">
        <f>F31/D31</f>
        <v>0</v>
      </c>
      <c r="G32" s="443">
        <f>G31/D31</f>
        <v>1.9230769230769232E-2</v>
      </c>
      <c r="H32" s="443">
        <f>H31/D31</f>
        <v>0.32051282051282054</v>
      </c>
      <c r="I32" s="443">
        <f>I31/D31</f>
        <v>0.16666666666666666</v>
      </c>
      <c r="J32" s="443">
        <f>J31/D31</f>
        <v>5.7692307692307696E-2</v>
      </c>
      <c r="K32" s="443">
        <f>K31/D31</f>
        <v>6.4102564102564097E-2</v>
      </c>
      <c r="L32" s="443">
        <f>L31/D31</f>
        <v>0.13461538461538461</v>
      </c>
      <c r="M32" s="443">
        <f>M31/D31</f>
        <v>6.41025641025641E-3</v>
      </c>
      <c r="N32" s="561">
        <f>N31/D31</f>
        <v>5.128205128205128E-2</v>
      </c>
      <c r="O32" s="562">
        <f>O31/D31</f>
        <v>0.38461538461538464</v>
      </c>
      <c r="P32" s="562">
        <f>P31/D31</f>
        <v>0.10897435897435898</v>
      </c>
      <c r="Q32" s="1"/>
      <c r="R32" s="44"/>
      <c r="S32" s="336"/>
    </row>
    <row r="33" spans="2:19" s="304" customFormat="1" ht="15.75" customHeight="1" thickBot="1" x14ac:dyDescent="0.25">
      <c r="B33" s="1854"/>
      <c r="C33" s="1949"/>
      <c r="D33" s="1375"/>
      <c r="E33" s="569"/>
      <c r="F33" s="453">
        <f>F31/E31</f>
        <v>0</v>
      </c>
      <c r="G33" s="453">
        <f>G31/E31</f>
        <v>3.7974683544303799E-2</v>
      </c>
      <c r="H33" s="453">
        <f>H31/E31</f>
        <v>0.63291139240506333</v>
      </c>
      <c r="I33" s="453">
        <f>I31/E31</f>
        <v>0.32911392405063289</v>
      </c>
      <c r="J33" s="453">
        <f>J31/E31</f>
        <v>0.11392405063291139</v>
      </c>
      <c r="K33" s="453">
        <f>K31/E31</f>
        <v>0.12658227848101267</v>
      </c>
      <c r="L33" s="453">
        <f>L31/E31</f>
        <v>0.26582278481012656</v>
      </c>
      <c r="M33" s="453">
        <f>M31/E31</f>
        <v>1.2658227848101266E-2</v>
      </c>
      <c r="N33" s="570">
        <f>N31/E31</f>
        <v>0.10126582278481013</v>
      </c>
      <c r="O33" s="571"/>
      <c r="P33" s="571"/>
      <c r="Q33" s="1"/>
      <c r="R33" s="347"/>
    </row>
    <row r="34" spans="2:19" s="304" customFormat="1" ht="15.75" customHeight="1" thickTop="1" x14ac:dyDescent="0.2">
      <c r="B34" s="1852" t="s">
        <v>258</v>
      </c>
      <c r="C34" s="1959" t="s">
        <v>259</v>
      </c>
      <c r="D34" s="1373">
        <v>81</v>
      </c>
      <c r="E34" s="1447">
        <f t="shared" ref="E34" si="2">D34-O34-P34</f>
        <v>38</v>
      </c>
      <c r="F34" s="1194">
        <v>0</v>
      </c>
      <c r="G34" s="1194">
        <v>2</v>
      </c>
      <c r="H34" s="1194">
        <v>28</v>
      </c>
      <c r="I34" s="1194">
        <v>16</v>
      </c>
      <c r="J34" s="1194">
        <v>3</v>
      </c>
      <c r="K34" s="1194">
        <v>7</v>
      </c>
      <c r="L34" s="1194">
        <v>9</v>
      </c>
      <c r="M34" s="1194">
        <v>2</v>
      </c>
      <c r="N34" s="1316">
        <v>3</v>
      </c>
      <c r="O34" s="1317">
        <v>26</v>
      </c>
      <c r="P34" s="1317">
        <v>17</v>
      </c>
      <c r="Q34" s="1"/>
      <c r="R34" s="1"/>
      <c r="S34" s="336"/>
    </row>
    <row r="35" spans="2:19" s="304" customFormat="1" ht="15.75" customHeight="1" x14ac:dyDescent="0.2">
      <c r="B35" s="1853"/>
      <c r="C35" s="1857"/>
      <c r="D35" s="1324"/>
      <c r="E35" s="560">
        <f>E34/D34</f>
        <v>0.46913580246913578</v>
      </c>
      <c r="F35" s="443">
        <f>F34/D34</f>
        <v>0</v>
      </c>
      <c r="G35" s="443">
        <f>G34/D34</f>
        <v>2.4691358024691357E-2</v>
      </c>
      <c r="H35" s="443">
        <f>H34/D34</f>
        <v>0.34567901234567899</v>
      </c>
      <c r="I35" s="443">
        <f>I34/D34</f>
        <v>0.19753086419753085</v>
      </c>
      <c r="J35" s="443">
        <f>J34/D34</f>
        <v>3.7037037037037035E-2</v>
      </c>
      <c r="K35" s="443">
        <f>K34/D34</f>
        <v>8.6419753086419748E-2</v>
      </c>
      <c r="L35" s="443">
        <f>L34/D34</f>
        <v>0.1111111111111111</v>
      </c>
      <c r="M35" s="443">
        <f>M34/D34</f>
        <v>2.4691358024691357E-2</v>
      </c>
      <c r="N35" s="561">
        <f>N34/D34</f>
        <v>3.7037037037037035E-2</v>
      </c>
      <c r="O35" s="562">
        <f>O34/D34</f>
        <v>0.32098765432098764</v>
      </c>
      <c r="P35" s="562">
        <f>P34/D34</f>
        <v>0.20987654320987653</v>
      </c>
      <c r="Q35" s="1"/>
      <c r="R35" s="44"/>
      <c r="S35" s="336"/>
    </row>
    <row r="36" spans="2:19" s="304" customFormat="1" ht="15.75" customHeight="1" x14ac:dyDescent="0.2">
      <c r="B36" s="1853"/>
      <c r="C36" s="1960"/>
      <c r="D36" s="1374"/>
      <c r="E36" s="567"/>
      <c r="F36" s="449">
        <f>F34/E34</f>
        <v>0</v>
      </c>
      <c r="G36" s="449">
        <f>G34/E34</f>
        <v>5.2631578947368418E-2</v>
      </c>
      <c r="H36" s="449">
        <f>H34/E34</f>
        <v>0.73684210526315785</v>
      </c>
      <c r="I36" s="449">
        <f>I34/E34</f>
        <v>0.42105263157894735</v>
      </c>
      <c r="J36" s="449">
        <f>J34/E34</f>
        <v>7.8947368421052627E-2</v>
      </c>
      <c r="K36" s="449">
        <f>K34/E34</f>
        <v>0.18421052631578946</v>
      </c>
      <c r="L36" s="449">
        <f>L34/E34</f>
        <v>0.23684210526315788</v>
      </c>
      <c r="M36" s="449">
        <f>M34/E34</f>
        <v>5.2631578947368418E-2</v>
      </c>
      <c r="N36" s="588">
        <f>N34/E34</f>
        <v>7.8947368421052627E-2</v>
      </c>
      <c r="O36" s="568"/>
      <c r="P36" s="568"/>
      <c r="Q36" s="1"/>
      <c r="R36" s="347"/>
    </row>
    <row r="37" spans="2:19" s="304" customFormat="1" ht="15.75" customHeight="1" x14ac:dyDescent="0.2">
      <c r="B37" s="1853"/>
      <c r="C37" s="1856" t="s">
        <v>260</v>
      </c>
      <c r="D37" s="1373">
        <v>178</v>
      </c>
      <c r="E37" s="1447">
        <f t="shared" ref="E37" si="3">D37-O37-P37</f>
        <v>97</v>
      </c>
      <c r="F37" s="1194">
        <v>0</v>
      </c>
      <c r="G37" s="1194">
        <v>6</v>
      </c>
      <c r="H37" s="1194">
        <v>64</v>
      </c>
      <c r="I37" s="1194">
        <v>29</v>
      </c>
      <c r="J37" s="1194">
        <v>12</v>
      </c>
      <c r="K37" s="1194">
        <v>13</v>
      </c>
      <c r="L37" s="1194">
        <v>27</v>
      </c>
      <c r="M37" s="1194">
        <v>3</v>
      </c>
      <c r="N37" s="1316">
        <v>9</v>
      </c>
      <c r="O37" s="1317">
        <v>59</v>
      </c>
      <c r="P37" s="1317">
        <v>22</v>
      </c>
      <c r="Q37" s="1"/>
      <c r="R37" s="1"/>
      <c r="S37" s="336"/>
    </row>
    <row r="38" spans="2:19" s="304" customFormat="1" ht="15.75" customHeight="1" x14ac:dyDescent="0.2">
      <c r="B38" s="1853"/>
      <c r="C38" s="1857"/>
      <c r="D38" s="1324"/>
      <c r="E38" s="560">
        <f>E37/D37</f>
        <v>0.5449438202247191</v>
      </c>
      <c r="F38" s="443">
        <f>F37/D37</f>
        <v>0</v>
      </c>
      <c r="G38" s="443">
        <f>G37/D37</f>
        <v>3.3707865168539325E-2</v>
      </c>
      <c r="H38" s="443">
        <f>H37/D37</f>
        <v>0.3595505617977528</v>
      </c>
      <c r="I38" s="443">
        <f>I37/D37</f>
        <v>0.16292134831460675</v>
      </c>
      <c r="J38" s="443">
        <f>J37/D37</f>
        <v>6.741573033707865E-2</v>
      </c>
      <c r="K38" s="443">
        <f>K37/D37</f>
        <v>7.3033707865168537E-2</v>
      </c>
      <c r="L38" s="443">
        <f>L37/D37</f>
        <v>0.15168539325842698</v>
      </c>
      <c r="M38" s="443">
        <f>M37/D37</f>
        <v>1.6853932584269662E-2</v>
      </c>
      <c r="N38" s="561">
        <f>N37/D37</f>
        <v>5.0561797752808987E-2</v>
      </c>
      <c r="O38" s="562">
        <f>O37/D37</f>
        <v>0.33146067415730335</v>
      </c>
      <c r="P38" s="562">
        <f>P37/D37</f>
        <v>0.12359550561797752</v>
      </c>
      <c r="Q38" s="1"/>
      <c r="R38" s="44"/>
      <c r="S38" s="336"/>
    </row>
    <row r="39" spans="2:19" x14ac:dyDescent="0.2">
      <c r="B39" s="1853"/>
      <c r="C39" s="1960"/>
      <c r="D39" s="1374"/>
      <c r="E39" s="567"/>
      <c r="F39" s="449">
        <f>F37/E37</f>
        <v>0</v>
      </c>
      <c r="G39" s="449">
        <f>G37/E37</f>
        <v>6.1855670103092786E-2</v>
      </c>
      <c r="H39" s="449">
        <f>H37/E37</f>
        <v>0.65979381443298968</v>
      </c>
      <c r="I39" s="449">
        <f>I37/E37</f>
        <v>0.29896907216494845</v>
      </c>
      <c r="J39" s="449">
        <f>J37/E37</f>
        <v>0.12371134020618557</v>
      </c>
      <c r="K39" s="449">
        <f>K37/E37</f>
        <v>0.13402061855670103</v>
      </c>
      <c r="L39" s="449">
        <f>L37/E37</f>
        <v>0.27835051546391754</v>
      </c>
      <c r="M39" s="449">
        <f>M37/E37</f>
        <v>3.0927835051546393E-2</v>
      </c>
      <c r="N39" s="588">
        <f>N37/E37</f>
        <v>9.2783505154639179E-2</v>
      </c>
      <c r="O39" s="568"/>
      <c r="P39" s="568"/>
      <c r="R39" s="347"/>
      <c r="S39" s="304"/>
    </row>
    <row r="40" spans="2:19" ht="13.5" customHeight="1" x14ac:dyDescent="0.2">
      <c r="B40" s="1853"/>
      <c r="C40" s="1856" t="s">
        <v>261</v>
      </c>
      <c r="D40" s="1373">
        <v>50</v>
      </c>
      <c r="E40" s="1447">
        <f t="shared" ref="E40" si="4">D40-O40-P40</f>
        <v>32</v>
      </c>
      <c r="F40" s="1194">
        <v>0</v>
      </c>
      <c r="G40" s="1194">
        <v>1</v>
      </c>
      <c r="H40" s="1194">
        <v>20</v>
      </c>
      <c r="I40" s="1194">
        <v>8</v>
      </c>
      <c r="J40" s="1194">
        <v>3</v>
      </c>
      <c r="K40" s="1194">
        <v>4</v>
      </c>
      <c r="L40" s="1194">
        <v>12</v>
      </c>
      <c r="M40" s="1194">
        <v>1</v>
      </c>
      <c r="N40" s="1316">
        <v>1</v>
      </c>
      <c r="O40" s="1317">
        <v>16</v>
      </c>
      <c r="P40" s="1317">
        <v>2</v>
      </c>
      <c r="S40" s="336"/>
    </row>
    <row r="41" spans="2:19" ht="13.5" customHeight="1" x14ac:dyDescent="0.2">
      <c r="B41" s="1853"/>
      <c r="C41" s="1857"/>
      <c r="D41" s="1324"/>
      <c r="E41" s="560">
        <f>E40/D40</f>
        <v>0.64</v>
      </c>
      <c r="F41" s="443">
        <f>F40/D40</f>
        <v>0</v>
      </c>
      <c r="G41" s="443">
        <f>G40/D40</f>
        <v>0.02</v>
      </c>
      <c r="H41" s="443">
        <f>H40/D40</f>
        <v>0.4</v>
      </c>
      <c r="I41" s="443">
        <f>I40/D40</f>
        <v>0.16</v>
      </c>
      <c r="J41" s="443">
        <f>J40/D40</f>
        <v>0.06</v>
      </c>
      <c r="K41" s="443">
        <f>K40/D40</f>
        <v>0.08</v>
      </c>
      <c r="L41" s="443">
        <f>L40/D40</f>
        <v>0.24</v>
      </c>
      <c r="M41" s="443">
        <f>M40/D40</f>
        <v>0.02</v>
      </c>
      <c r="N41" s="561">
        <f>N40/D40</f>
        <v>0.02</v>
      </c>
      <c r="O41" s="562">
        <f>O40/D40</f>
        <v>0.32</v>
      </c>
      <c r="P41" s="562">
        <f>P40/D40</f>
        <v>0.04</v>
      </c>
      <c r="R41" s="44"/>
      <c r="S41" s="336"/>
    </row>
    <row r="42" spans="2:19" ht="13.5" customHeight="1" x14ac:dyDescent="0.2">
      <c r="B42" s="1853"/>
      <c r="C42" s="1960"/>
      <c r="D42" s="1374"/>
      <c r="E42" s="567"/>
      <c r="F42" s="449">
        <f>F40/E40</f>
        <v>0</v>
      </c>
      <c r="G42" s="449">
        <f>G40/E40</f>
        <v>3.125E-2</v>
      </c>
      <c r="H42" s="449">
        <f>H40/E40</f>
        <v>0.625</v>
      </c>
      <c r="I42" s="449">
        <f>I40/E40</f>
        <v>0.25</v>
      </c>
      <c r="J42" s="449">
        <f>J40/E40</f>
        <v>9.375E-2</v>
      </c>
      <c r="K42" s="449">
        <f>K40/E40</f>
        <v>0.125</v>
      </c>
      <c r="L42" s="449">
        <f>L40/E40</f>
        <v>0.375</v>
      </c>
      <c r="M42" s="449">
        <f>M40/E40</f>
        <v>3.125E-2</v>
      </c>
      <c r="N42" s="588">
        <f>N40/E40</f>
        <v>3.125E-2</v>
      </c>
      <c r="O42" s="568"/>
      <c r="P42" s="568"/>
      <c r="R42" s="347"/>
      <c r="S42" s="304"/>
    </row>
    <row r="43" spans="2:19" x14ac:dyDescent="0.2">
      <c r="B43" s="1853"/>
      <c r="C43" s="1856" t="s">
        <v>262</v>
      </c>
      <c r="D43" s="1373">
        <v>40</v>
      </c>
      <c r="E43" s="1447">
        <f t="shared" ref="E43" si="5">D43-O43-P43</f>
        <v>27</v>
      </c>
      <c r="F43" s="1194">
        <v>0</v>
      </c>
      <c r="G43" s="1194">
        <v>1</v>
      </c>
      <c r="H43" s="1194">
        <v>16</v>
      </c>
      <c r="I43" s="1194">
        <v>9</v>
      </c>
      <c r="J43" s="1194">
        <v>5</v>
      </c>
      <c r="K43" s="1194">
        <v>6</v>
      </c>
      <c r="L43" s="1194">
        <v>14</v>
      </c>
      <c r="M43" s="1194">
        <v>3</v>
      </c>
      <c r="N43" s="1316">
        <v>3</v>
      </c>
      <c r="O43" s="1317">
        <v>10</v>
      </c>
      <c r="P43" s="1317">
        <v>3</v>
      </c>
      <c r="S43" s="336"/>
    </row>
    <row r="44" spans="2:19" x14ac:dyDescent="0.2">
      <c r="B44" s="1853"/>
      <c r="C44" s="1857"/>
      <c r="D44" s="1324"/>
      <c r="E44" s="560">
        <f>E43/D43</f>
        <v>0.67500000000000004</v>
      </c>
      <c r="F44" s="443">
        <f>F43/D43</f>
        <v>0</v>
      </c>
      <c r="G44" s="443">
        <f>G43/D43</f>
        <v>2.5000000000000001E-2</v>
      </c>
      <c r="H44" s="443">
        <f>H43/D43</f>
        <v>0.4</v>
      </c>
      <c r="I44" s="443">
        <f>I43/D43</f>
        <v>0.22500000000000001</v>
      </c>
      <c r="J44" s="443">
        <f>J43/D43</f>
        <v>0.125</v>
      </c>
      <c r="K44" s="443">
        <f>K43/D43</f>
        <v>0.15</v>
      </c>
      <c r="L44" s="443">
        <f>L43/D43</f>
        <v>0.35</v>
      </c>
      <c r="M44" s="443">
        <f>M43/D43</f>
        <v>7.4999999999999997E-2</v>
      </c>
      <c r="N44" s="561">
        <f>N43/D43</f>
        <v>7.4999999999999997E-2</v>
      </c>
      <c r="O44" s="562">
        <f>O43/D43</f>
        <v>0.25</v>
      </c>
      <c r="P44" s="562">
        <f>P43/D43</f>
        <v>7.4999999999999997E-2</v>
      </c>
      <c r="R44" s="44"/>
      <c r="S44" s="336"/>
    </row>
    <row r="45" spans="2:19" x14ac:dyDescent="0.2">
      <c r="B45" s="1853"/>
      <c r="C45" s="1960"/>
      <c r="D45" s="1374"/>
      <c r="E45" s="567"/>
      <c r="F45" s="449">
        <f>F43/E43</f>
        <v>0</v>
      </c>
      <c r="G45" s="449">
        <f>G43/E43</f>
        <v>3.7037037037037035E-2</v>
      </c>
      <c r="H45" s="449">
        <f>H43/E43</f>
        <v>0.59259259259259256</v>
      </c>
      <c r="I45" s="449">
        <f>I43/E43</f>
        <v>0.33333333333333331</v>
      </c>
      <c r="J45" s="449">
        <f>J43/E43</f>
        <v>0.18518518518518517</v>
      </c>
      <c r="K45" s="449">
        <f>K43/E43</f>
        <v>0.22222222222222221</v>
      </c>
      <c r="L45" s="449">
        <f>L43/E43</f>
        <v>0.51851851851851849</v>
      </c>
      <c r="M45" s="449">
        <f>M43/E43</f>
        <v>0.1111111111111111</v>
      </c>
      <c r="N45" s="588">
        <f>N43/E43</f>
        <v>0.1111111111111111</v>
      </c>
      <c r="O45" s="568"/>
      <c r="P45" s="568"/>
      <c r="R45" s="347"/>
      <c r="S45" s="304"/>
    </row>
    <row r="46" spans="2:19" x14ac:dyDescent="0.2">
      <c r="B46" s="1853"/>
      <c r="C46" s="1856" t="s">
        <v>263</v>
      </c>
      <c r="D46" s="1373">
        <v>27</v>
      </c>
      <c r="E46" s="1447">
        <f t="shared" ref="E46" si="6">D46-O46-P46</f>
        <v>17</v>
      </c>
      <c r="F46" s="1194">
        <v>0</v>
      </c>
      <c r="G46" s="1194">
        <v>0</v>
      </c>
      <c r="H46" s="1194">
        <v>8</v>
      </c>
      <c r="I46" s="1194">
        <v>5</v>
      </c>
      <c r="J46" s="1194">
        <v>0</v>
      </c>
      <c r="K46" s="1194">
        <v>1</v>
      </c>
      <c r="L46" s="1194">
        <v>7</v>
      </c>
      <c r="M46" s="1194">
        <v>2</v>
      </c>
      <c r="N46" s="1316">
        <v>1</v>
      </c>
      <c r="O46" s="1317">
        <v>10</v>
      </c>
      <c r="P46" s="1317">
        <v>0</v>
      </c>
      <c r="S46" s="336"/>
    </row>
    <row r="47" spans="2:19" x14ac:dyDescent="0.2">
      <c r="B47" s="1853"/>
      <c r="C47" s="1857"/>
      <c r="D47" s="1324"/>
      <c r="E47" s="560">
        <f>E46/D46</f>
        <v>0.62962962962962965</v>
      </c>
      <c r="F47" s="443">
        <f>F46/D46</f>
        <v>0</v>
      </c>
      <c r="G47" s="443">
        <f>G46/D46</f>
        <v>0</v>
      </c>
      <c r="H47" s="443">
        <f>H46/D46</f>
        <v>0.29629629629629628</v>
      </c>
      <c r="I47" s="443">
        <f>I46/D46</f>
        <v>0.18518518518518517</v>
      </c>
      <c r="J47" s="443">
        <f>J46/D46</f>
        <v>0</v>
      </c>
      <c r="K47" s="443">
        <f>K46/D46</f>
        <v>3.7037037037037035E-2</v>
      </c>
      <c r="L47" s="443">
        <f>L46/D46</f>
        <v>0.25925925925925924</v>
      </c>
      <c r="M47" s="443">
        <f>M46/D46</f>
        <v>7.407407407407407E-2</v>
      </c>
      <c r="N47" s="561">
        <f>N46/D46</f>
        <v>3.7037037037037035E-2</v>
      </c>
      <c r="O47" s="562">
        <f>O46/D46</f>
        <v>0.37037037037037035</v>
      </c>
      <c r="P47" s="562">
        <f>P46/D46</f>
        <v>0</v>
      </c>
      <c r="R47" s="44"/>
      <c r="S47" s="336"/>
    </row>
    <row r="48" spans="2:19" x14ac:dyDescent="0.2">
      <c r="B48" s="1853"/>
      <c r="C48" s="1960"/>
      <c r="D48" s="1374"/>
      <c r="E48" s="567"/>
      <c r="F48" s="449">
        <f>F46/E46</f>
        <v>0</v>
      </c>
      <c r="G48" s="449">
        <f>G46/E46</f>
        <v>0</v>
      </c>
      <c r="H48" s="449">
        <f>H46/E46</f>
        <v>0.47058823529411764</v>
      </c>
      <c r="I48" s="449">
        <f>I46/E46</f>
        <v>0.29411764705882354</v>
      </c>
      <c r="J48" s="449">
        <f>J46/E46</f>
        <v>0</v>
      </c>
      <c r="K48" s="449">
        <f>K46/E46</f>
        <v>5.8823529411764705E-2</v>
      </c>
      <c r="L48" s="449">
        <f>L46/E46</f>
        <v>0.41176470588235292</v>
      </c>
      <c r="M48" s="449">
        <f>M46/E46</f>
        <v>0.11764705882352941</v>
      </c>
      <c r="N48" s="588">
        <f>N46/E46</f>
        <v>5.8823529411764705E-2</v>
      </c>
      <c r="O48" s="568"/>
      <c r="P48" s="568"/>
      <c r="R48" s="347"/>
      <c r="S48" s="304"/>
    </row>
    <row r="49" spans="2:19" x14ac:dyDescent="0.2">
      <c r="B49" s="1853"/>
      <c r="C49" s="1856" t="s">
        <v>264</v>
      </c>
      <c r="D49" s="1373">
        <v>40</v>
      </c>
      <c r="E49" s="1447">
        <f t="shared" ref="E49" si="7">D49-O49-P49</f>
        <v>27</v>
      </c>
      <c r="F49" s="1194">
        <v>1</v>
      </c>
      <c r="G49" s="1194">
        <v>1</v>
      </c>
      <c r="H49" s="1194">
        <v>12</v>
      </c>
      <c r="I49" s="1194">
        <v>8</v>
      </c>
      <c r="J49" s="1194">
        <v>6</v>
      </c>
      <c r="K49" s="1194">
        <v>7</v>
      </c>
      <c r="L49" s="1194">
        <v>15</v>
      </c>
      <c r="M49" s="1194">
        <v>6</v>
      </c>
      <c r="N49" s="1316">
        <v>1</v>
      </c>
      <c r="O49" s="1317">
        <v>12</v>
      </c>
      <c r="P49" s="1317">
        <v>1</v>
      </c>
      <c r="S49" s="336"/>
    </row>
    <row r="50" spans="2:19" x14ac:dyDescent="0.2">
      <c r="B50" s="1853"/>
      <c r="C50" s="1857"/>
      <c r="D50" s="1324"/>
      <c r="E50" s="560">
        <f>E49/D49</f>
        <v>0.67500000000000004</v>
      </c>
      <c r="F50" s="443">
        <f>F49/D49</f>
        <v>2.5000000000000001E-2</v>
      </c>
      <c r="G50" s="443">
        <f>G49/D49</f>
        <v>2.5000000000000001E-2</v>
      </c>
      <c r="H50" s="443">
        <f>H49/D49</f>
        <v>0.3</v>
      </c>
      <c r="I50" s="443">
        <f>I49/D49</f>
        <v>0.2</v>
      </c>
      <c r="J50" s="443">
        <f>J49/D49</f>
        <v>0.15</v>
      </c>
      <c r="K50" s="443">
        <f>K49/D49</f>
        <v>0.17499999999999999</v>
      </c>
      <c r="L50" s="443">
        <f>L49/D49</f>
        <v>0.375</v>
      </c>
      <c r="M50" s="443">
        <f>M49/D49</f>
        <v>0.15</v>
      </c>
      <c r="N50" s="561">
        <f>N49/D49</f>
        <v>2.5000000000000001E-2</v>
      </c>
      <c r="O50" s="562">
        <f>O49/D49</f>
        <v>0.3</v>
      </c>
      <c r="P50" s="562">
        <f>P49/D49</f>
        <v>2.5000000000000001E-2</v>
      </c>
      <c r="R50" s="44"/>
      <c r="S50" s="336"/>
    </row>
    <row r="51" spans="2:19" ht="13.8" thickBot="1" x14ac:dyDescent="0.25">
      <c r="B51" s="1853"/>
      <c r="C51" s="1949"/>
      <c r="D51" s="1375"/>
      <c r="E51" s="569"/>
      <c r="F51" s="453">
        <f>F49/E49</f>
        <v>3.7037037037037035E-2</v>
      </c>
      <c r="G51" s="453">
        <f>G49/E49</f>
        <v>3.7037037037037035E-2</v>
      </c>
      <c r="H51" s="453">
        <f>H49/E49</f>
        <v>0.44444444444444442</v>
      </c>
      <c r="I51" s="453">
        <f>I49/E49</f>
        <v>0.29629629629629628</v>
      </c>
      <c r="J51" s="453">
        <f>J49/E49</f>
        <v>0.22222222222222221</v>
      </c>
      <c r="K51" s="453">
        <f>K49/E49</f>
        <v>0.25925925925925924</v>
      </c>
      <c r="L51" s="453">
        <f>L49/E49</f>
        <v>0.55555555555555558</v>
      </c>
      <c r="M51" s="453">
        <f>M49/E49</f>
        <v>0.22222222222222221</v>
      </c>
      <c r="N51" s="570">
        <f>N49/E49</f>
        <v>3.7037037037037035E-2</v>
      </c>
      <c r="O51" s="571"/>
      <c r="P51" s="571"/>
      <c r="R51" s="347"/>
      <c r="S51" s="304"/>
    </row>
    <row r="52" spans="2:19" ht="13.8" thickTop="1" x14ac:dyDescent="0.2">
      <c r="B52" s="1853"/>
      <c r="C52" s="37" t="s">
        <v>265</v>
      </c>
      <c r="D52" s="1448">
        <f>D37+D40+D43+D46</f>
        <v>295</v>
      </c>
      <c r="E52" s="1447">
        <f>E37+E40+E43+E46</f>
        <v>173</v>
      </c>
      <c r="F52" s="1194">
        <f t="shared" ref="F52:O52" si="8">F37+F40+F43+F46</f>
        <v>0</v>
      </c>
      <c r="G52" s="1194">
        <f t="shared" si="8"/>
        <v>8</v>
      </c>
      <c r="H52" s="1194">
        <f>H37+H40+H43+H46</f>
        <v>108</v>
      </c>
      <c r="I52" s="1194">
        <f>I37+I40+I43+I46</f>
        <v>51</v>
      </c>
      <c r="J52" s="1194">
        <f>J37+J40+J43+J46</f>
        <v>20</v>
      </c>
      <c r="K52" s="1194">
        <f t="shared" si="8"/>
        <v>24</v>
      </c>
      <c r="L52" s="1194">
        <f t="shared" si="8"/>
        <v>60</v>
      </c>
      <c r="M52" s="1194">
        <f t="shared" si="8"/>
        <v>9</v>
      </c>
      <c r="N52" s="1316">
        <f t="shared" si="8"/>
        <v>14</v>
      </c>
      <c r="O52" s="1317">
        <f t="shared" si="8"/>
        <v>95</v>
      </c>
      <c r="P52" s="1317">
        <f>P37+P40+P43+P46</f>
        <v>27</v>
      </c>
      <c r="S52" s="336"/>
    </row>
    <row r="53" spans="2:19" x14ac:dyDescent="0.2">
      <c r="B53" s="1853"/>
      <c r="C53" s="45" t="s">
        <v>266</v>
      </c>
      <c r="D53" s="1449"/>
      <c r="E53" s="560">
        <f>E52/D52</f>
        <v>0.58644067796610166</v>
      </c>
      <c r="F53" s="443">
        <f>F52/D52</f>
        <v>0</v>
      </c>
      <c r="G53" s="443">
        <f>G52/D52</f>
        <v>2.7118644067796609E-2</v>
      </c>
      <c r="H53" s="443">
        <f>H52/D52</f>
        <v>0.36610169491525424</v>
      </c>
      <c r="I53" s="443">
        <f>I52/D52</f>
        <v>0.17288135593220338</v>
      </c>
      <c r="J53" s="443">
        <f>J52/D52</f>
        <v>6.7796610169491525E-2</v>
      </c>
      <c r="K53" s="443">
        <f>K52/D52</f>
        <v>8.1355932203389825E-2</v>
      </c>
      <c r="L53" s="443">
        <f>L52/D52</f>
        <v>0.20338983050847459</v>
      </c>
      <c r="M53" s="443">
        <f>M52/D52</f>
        <v>3.0508474576271188E-2</v>
      </c>
      <c r="N53" s="561">
        <f>N52/D52</f>
        <v>4.7457627118644069E-2</v>
      </c>
      <c r="O53" s="562">
        <f>O52/D52</f>
        <v>0.32203389830508472</v>
      </c>
      <c r="P53" s="562">
        <f>P52/D52</f>
        <v>9.152542372881356E-2</v>
      </c>
      <c r="R53" s="44"/>
      <c r="S53" s="336"/>
    </row>
    <row r="54" spans="2:19" x14ac:dyDescent="0.2">
      <c r="B54" s="1853"/>
      <c r="C54" s="38"/>
      <c r="D54" s="1450"/>
      <c r="E54" s="567"/>
      <c r="F54" s="449">
        <f>F52/E52</f>
        <v>0</v>
      </c>
      <c r="G54" s="449">
        <f>G52/E52</f>
        <v>4.6242774566473986E-2</v>
      </c>
      <c r="H54" s="449">
        <f>H52/E52</f>
        <v>0.62427745664739887</v>
      </c>
      <c r="I54" s="449">
        <f>I52/E52</f>
        <v>0.2947976878612717</v>
      </c>
      <c r="J54" s="449">
        <f>J52/E52</f>
        <v>0.11560693641618497</v>
      </c>
      <c r="K54" s="449">
        <f>K52/E52</f>
        <v>0.13872832369942195</v>
      </c>
      <c r="L54" s="449">
        <f>L52/E52</f>
        <v>0.34682080924855491</v>
      </c>
      <c r="M54" s="449">
        <f>M52/E52</f>
        <v>5.2023121387283239E-2</v>
      </c>
      <c r="N54" s="588">
        <f>N52/E52</f>
        <v>8.0924855491329481E-2</v>
      </c>
      <c r="O54" s="568"/>
      <c r="P54" s="568"/>
      <c r="R54" s="347"/>
      <c r="S54" s="304"/>
    </row>
    <row r="55" spans="2:19" x14ac:dyDescent="0.2">
      <c r="B55" s="1853"/>
      <c r="C55" s="40" t="s">
        <v>265</v>
      </c>
      <c r="D55" s="1451">
        <f>D40+D43+D46+D49</f>
        <v>157</v>
      </c>
      <c r="E55" s="1443">
        <f t="shared" ref="E55:O55" si="9">E40+E43+E46+E49</f>
        <v>103</v>
      </c>
      <c r="F55" s="1199">
        <f t="shared" si="9"/>
        <v>1</v>
      </c>
      <c r="G55" s="1199">
        <f t="shared" si="9"/>
        <v>3</v>
      </c>
      <c r="H55" s="1199">
        <f>H40+H43+H46+H49</f>
        <v>56</v>
      </c>
      <c r="I55" s="1199">
        <f>I40+I43+I46+I49</f>
        <v>30</v>
      </c>
      <c r="J55" s="1199">
        <f>J40+J43+J46+J49</f>
        <v>14</v>
      </c>
      <c r="K55" s="1199">
        <f t="shared" si="9"/>
        <v>18</v>
      </c>
      <c r="L55" s="1199">
        <f t="shared" si="9"/>
        <v>48</v>
      </c>
      <c r="M55" s="1199">
        <f t="shared" si="9"/>
        <v>12</v>
      </c>
      <c r="N55" s="1318">
        <f t="shared" si="9"/>
        <v>6</v>
      </c>
      <c r="O55" s="1313">
        <f t="shared" si="9"/>
        <v>48</v>
      </c>
      <c r="P55" s="1313">
        <f t="shared" ref="P55" si="10">P40+P43+P46+P49</f>
        <v>6</v>
      </c>
      <c r="S55" s="336"/>
    </row>
    <row r="56" spans="2:19" x14ac:dyDescent="0.2">
      <c r="B56" s="1853"/>
      <c r="C56" s="45" t="s">
        <v>267</v>
      </c>
      <c r="D56" s="1452"/>
      <c r="E56" s="560">
        <f>E55/D55</f>
        <v>0.6560509554140127</v>
      </c>
      <c r="F56" s="443">
        <f>F55/D55</f>
        <v>6.369426751592357E-3</v>
      </c>
      <c r="G56" s="443">
        <f>G55/D55</f>
        <v>1.9108280254777069E-2</v>
      </c>
      <c r="H56" s="443">
        <f>H55/D55</f>
        <v>0.35668789808917195</v>
      </c>
      <c r="I56" s="443">
        <f>I55/D55</f>
        <v>0.19108280254777071</v>
      </c>
      <c r="J56" s="443">
        <f>J55/D55</f>
        <v>8.9171974522292988E-2</v>
      </c>
      <c r="K56" s="443">
        <f>K55/D55</f>
        <v>0.11464968152866242</v>
      </c>
      <c r="L56" s="443">
        <f>L55/D55</f>
        <v>0.30573248407643311</v>
      </c>
      <c r="M56" s="443">
        <f>M55/D55</f>
        <v>7.6433121019108277E-2</v>
      </c>
      <c r="N56" s="561">
        <f>N55/D55</f>
        <v>3.8216560509554139E-2</v>
      </c>
      <c r="O56" s="562">
        <f>O55/D55</f>
        <v>0.30573248407643311</v>
      </c>
      <c r="P56" s="562">
        <f>P55/D55</f>
        <v>3.8216560509554139E-2</v>
      </c>
      <c r="R56" s="44"/>
      <c r="S56" s="336"/>
    </row>
    <row r="57" spans="2:19" ht="13.8" thickBot="1" x14ac:dyDescent="0.25">
      <c r="B57" s="1859"/>
      <c r="C57" s="38"/>
      <c r="D57" s="1450"/>
      <c r="E57" s="575"/>
      <c r="F57" s="456">
        <f>F55/E55</f>
        <v>9.7087378640776691E-3</v>
      </c>
      <c r="G57" s="456">
        <f>G55/E55</f>
        <v>2.9126213592233011E-2</v>
      </c>
      <c r="H57" s="456">
        <f>H55/E55</f>
        <v>0.5436893203883495</v>
      </c>
      <c r="I57" s="456">
        <f>I55/E55</f>
        <v>0.29126213592233008</v>
      </c>
      <c r="J57" s="456">
        <f>J55/E55</f>
        <v>0.13592233009708737</v>
      </c>
      <c r="K57" s="456">
        <f>K55/E55</f>
        <v>0.17475728155339806</v>
      </c>
      <c r="L57" s="456">
        <f>L55/E55</f>
        <v>0.46601941747572817</v>
      </c>
      <c r="M57" s="456">
        <f>M55/E55</f>
        <v>0.11650485436893204</v>
      </c>
      <c r="N57" s="576">
        <f>N55/E55</f>
        <v>5.8252427184466021E-2</v>
      </c>
      <c r="O57" s="577"/>
      <c r="P57" s="577"/>
      <c r="R57" s="347"/>
      <c r="S57" s="304"/>
    </row>
    <row r="58" spans="2:19" ht="13.2" customHeight="1" x14ac:dyDescent="0.2">
      <c r="B58" s="1817"/>
      <c r="C58" s="2217" t="s">
        <v>995</v>
      </c>
      <c r="D58" s="2217"/>
      <c r="E58" s="2217"/>
      <c r="F58" s="2217"/>
      <c r="G58" s="2217"/>
      <c r="H58" s="1817"/>
      <c r="I58" s="1817"/>
      <c r="J58" s="1817"/>
      <c r="K58" s="1817"/>
      <c r="L58" s="1817"/>
      <c r="M58" s="1817"/>
      <c r="N58" s="1817"/>
      <c r="O58" s="1817"/>
      <c r="P58" s="1817"/>
    </row>
    <row r="59" spans="2:19" x14ac:dyDescent="0.2">
      <c r="B59" s="1"/>
      <c r="C59" s="27"/>
    </row>
    <row r="60" spans="2:19" x14ac:dyDescent="0.2">
      <c r="B60" s="44"/>
      <c r="E60" s="44"/>
      <c r="F60" s="86"/>
      <c r="G60" s="86"/>
      <c r="H60" s="86"/>
      <c r="I60" s="86"/>
      <c r="J60" s="86"/>
      <c r="K60" s="86"/>
      <c r="L60" s="86"/>
      <c r="M60" s="86"/>
      <c r="N60" s="86"/>
      <c r="O60" s="86"/>
      <c r="P60" s="86"/>
    </row>
    <row r="61" spans="2:19" x14ac:dyDescent="0.2">
      <c r="B61" s="44"/>
      <c r="E61" s="44"/>
      <c r="F61" s="86"/>
      <c r="G61" s="86"/>
      <c r="H61" s="86"/>
      <c r="I61" s="86"/>
      <c r="J61" s="86"/>
      <c r="K61" s="86"/>
      <c r="L61" s="86"/>
      <c r="M61" s="86"/>
      <c r="N61" s="86"/>
      <c r="O61" s="86"/>
      <c r="P61" s="86"/>
    </row>
    <row r="63" spans="2:19" x14ac:dyDescent="0.2">
      <c r="B63" s="1"/>
      <c r="C63" s="19"/>
      <c r="D63" s="88"/>
      <c r="E63" s="88"/>
      <c r="F63" s="88"/>
      <c r="G63" s="88"/>
      <c r="H63" s="88"/>
      <c r="I63" s="88"/>
      <c r="J63" s="88"/>
      <c r="K63" s="88"/>
      <c r="L63" s="88"/>
      <c r="M63" s="88"/>
      <c r="N63" s="88"/>
      <c r="O63" s="88"/>
      <c r="P63" s="88"/>
    </row>
    <row r="64" spans="2:19" x14ac:dyDescent="0.2">
      <c r="B64" s="1"/>
      <c r="C64" s="19"/>
      <c r="D64" s="7"/>
      <c r="E64" s="7"/>
      <c r="F64" s="7"/>
      <c r="G64" s="7"/>
      <c r="H64" s="7"/>
      <c r="I64" s="7"/>
      <c r="J64" s="7"/>
      <c r="K64" s="7"/>
      <c r="L64" s="7"/>
      <c r="M64" s="7"/>
      <c r="N64" s="7"/>
      <c r="O64" s="7"/>
      <c r="P64" s="7"/>
    </row>
    <row r="65" spans="2:16" x14ac:dyDescent="0.2">
      <c r="B65" s="1"/>
      <c r="C65" s="19"/>
      <c r="D65" s="19"/>
      <c r="G65" s="88"/>
      <c r="H65" s="88"/>
      <c r="I65" s="88"/>
      <c r="J65" s="88"/>
      <c r="K65" s="88"/>
      <c r="L65" s="88"/>
      <c r="M65" s="88"/>
      <c r="N65" s="88"/>
      <c r="O65" s="88"/>
      <c r="P65" s="88"/>
    </row>
    <row r="66" spans="2:16" x14ac:dyDescent="0.2">
      <c r="B66" s="332"/>
      <c r="C66" s="19"/>
      <c r="D66" s="332"/>
      <c r="E66" s="332"/>
      <c r="F66" s="332"/>
      <c r="G66" s="332"/>
      <c r="H66" s="332"/>
      <c r="I66" s="332"/>
      <c r="J66" s="332"/>
      <c r="K66" s="332"/>
      <c r="L66" s="332"/>
      <c r="M66" s="332"/>
      <c r="N66" s="332"/>
      <c r="O66" s="332"/>
      <c r="P66" s="332"/>
    </row>
    <row r="67" spans="2:16" x14ac:dyDescent="0.2">
      <c r="C67" s="19"/>
      <c r="D67" s="332"/>
      <c r="E67" s="332"/>
      <c r="F67" s="332"/>
      <c r="G67" s="332"/>
      <c r="H67" s="332"/>
      <c r="I67" s="332"/>
      <c r="J67" s="332"/>
      <c r="K67" s="332"/>
      <c r="L67" s="332"/>
      <c r="M67" s="332"/>
      <c r="N67" s="332"/>
      <c r="O67" s="332"/>
      <c r="P67" s="332"/>
    </row>
    <row r="68" spans="2:16" x14ac:dyDescent="0.2">
      <c r="C68" s="19"/>
      <c r="D68" s="332"/>
      <c r="E68" s="332"/>
      <c r="F68" s="332"/>
      <c r="G68" s="332"/>
      <c r="H68" s="332"/>
      <c r="I68" s="332"/>
      <c r="J68" s="332"/>
      <c r="K68" s="332"/>
      <c r="L68" s="332"/>
      <c r="M68" s="332"/>
      <c r="N68" s="332"/>
      <c r="O68" s="332"/>
      <c r="P68" s="332"/>
    </row>
    <row r="69" spans="2:16" x14ac:dyDescent="0.2">
      <c r="C69" s="19"/>
      <c r="D69" s="332"/>
      <c r="E69" s="333"/>
      <c r="F69" s="333"/>
      <c r="G69" s="333"/>
      <c r="H69" s="333"/>
      <c r="I69" s="333"/>
      <c r="J69" s="333"/>
      <c r="K69" s="333"/>
      <c r="L69" s="333"/>
      <c r="M69" s="333"/>
      <c r="N69" s="333"/>
      <c r="O69" s="333"/>
      <c r="P69" s="333"/>
    </row>
    <row r="70" spans="2:16" x14ac:dyDescent="0.2">
      <c r="C70" s="19"/>
      <c r="D70" s="332"/>
      <c r="E70" s="332"/>
      <c r="F70" s="332"/>
      <c r="G70" s="332"/>
      <c r="H70" s="332"/>
      <c r="I70" s="332"/>
      <c r="J70" s="332"/>
      <c r="K70" s="332"/>
      <c r="L70" s="332"/>
      <c r="M70" s="332"/>
      <c r="N70" s="332"/>
      <c r="O70" s="332"/>
      <c r="P70" s="332"/>
    </row>
    <row r="71" spans="2:16" x14ac:dyDescent="0.2">
      <c r="C71" s="19"/>
      <c r="D71" s="332"/>
      <c r="E71" s="332"/>
      <c r="F71" s="332"/>
      <c r="G71" s="332"/>
      <c r="H71" s="332"/>
      <c r="I71" s="332"/>
      <c r="J71" s="332"/>
      <c r="K71" s="332"/>
      <c r="L71" s="332"/>
      <c r="M71" s="332"/>
      <c r="N71" s="332"/>
      <c r="O71" s="332"/>
      <c r="P71" s="332"/>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C58:G58"/>
    <mergeCell ref="B34:B57"/>
    <mergeCell ref="C34:C36"/>
    <mergeCell ref="C37:C39"/>
    <mergeCell ref="C40:C42"/>
    <mergeCell ref="C43:C45"/>
    <mergeCell ref="C46:C48"/>
    <mergeCell ref="C49:C51"/>
    <mergeCell ref="C22:C24"/>
    <mergeCell ref="C25:C27"/>
    <mergeCell ref="B13:C15"/>
    <mergeCell ref="B16:B33"/>
    <mergeCell ref="C16:C18"/>
    <mergeCell ref="C19:C21"/>
    <mergeCell ref="C28:C30"/>
    <mergeCell ref="C31:C33"/>
    <mergeCell ref="P9:P12"/>
    <mergeCell ref="B9:C12"/>
    <mergeCell ref="D9:D12"/>
    <mergeCell ref="E9:E12"/>
    <mergeCell ref="H10:H12"/>
    <mergeCell ref="I10:I12"/>
    <mergeCell ref="O9:O12"/>
    <mergeCell ref="F10:F12"/>
    <mergeCell ref="G10:G12"/>
    <mergeCell ref="K10:K12"/>
    <mergeCell ref="L10:L12"/>
    <mergeCell ref="M10:M12"/>
    <mergeCell ref="N10:N12"/>
    <mergeCell ref="J10:J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00B0F0"/>
  </sheetPr>
  <dimension ref="B2:S94"/>
  <sheetViews>
    <sheetView view="pageBreakPreview" zoomScale="90" zoomScaleNormal="100" zoomScaleSheetLayoutView="90" workbookViewId="0"/>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448</v>
      </c>
    </row>
    <row r="3" spans="2:19" x14ac:dyDescent="0.2">
      <c r="B3" s="1"/>
    </row>
    <row r="4" spans="2:19" x14ac:dyDescent="0.2">
      <c r="B4" s="1"/>
      <c r="K4" s="70" t="s">
        <v>449</v>
      </c>
    </row>
    <row r="5" spans="2:19" ht="13.5" customHeight="1" x14ac:dyDescent="0.2">
      <c r="B5" s="1"/>
      <c r="K5" s="70" t="s">
        <v>450</v>
      </c>
    </row>
    <row r="6" spans="2:19" ht="15.75" customHeight="1" x14ac:dyDescent="0.2">
      <c r="B6" s="1"/>
      <c r="K6" s="70" t="s">
        <v>451</v>
      </c>
    </row>
    <row r="7" spans="2:19" ht="15.75" customHeight="1" x14ac:dyDescent="0.2">
      <c r="B7" s="1"/>
      <c r="K7" s="70"/>
    </row>
    <row r="8" spans="2:19" ht="21.75" customHeight="1" thickBot="1" x14ac:dyDescent="0.25">
      <c r="B8" s="1" t="s">
        <v>452</v>
      </c>
      <c r="O8" s="2"/>
      <c r="P8" s="2" t="s">
        <v>453</v>
      </c>
    </row>
    <row r="9" spans="2:19" ht="15.75" customHeight="1" x14ac:dyDescent="0.2">
      <c r="B9" s="1969"/>
      <c r="C9" s="1969"/>
      <c r="D9" s="1856" t="s">
        <v>454</v>
      </c>
      <c r="E9" s="2030" t="s">
        <v>455</v>
      </c>
      <c r="F9" s="217"/>
      <c r="G9" s="217"/>
      <c r="H9" s="217"/>
      <c r="I9" s="217"/>
      <c r="J9" s="217"/>
      <c r="K9" s="217"/>
      <c r="L9" s="218"/>
      <c r="M9" s="218"/>
      <c r="N9" s="218"/>
      <c r="O9" s="2040" t="s">
        <v>456</v>
      </c>
      <c r="P9" s="2040" t="s">
        <v>457</v>
      </c>
    </row>
    <row r="10" spans="2:19" ht="15.75" customHeight="1" x14ac:dyDescent="0.2">
      <c r="B10" s="1969"/>
      <c r="C10" s="1969"/>
      <c r="D10" s="1857"/>
      <c r="E10" s="2031"/>
      <c r="F10" s="2034" t="s">
        <v>458</v>
      </c>
      <c r="G10" s="2034" t="s">
        <v>459</v>
      </c>
      <c r="H10" s="2034" t="s">
        <v>460</v>
      </c>
      <c r="I10" s="2034" t="s">
        <v>461</v>
      </c>
      <c r="J10" s="2034" t="s">
        <v>462</v>
      </c>
      <c r="K10" s="2034" t="s">
        <v>463</v>
      </c>
      <c r="L10" s="2034" t="s">
        <v>464</v>
      </c>
      <c r="M10" s="2037" t="s">
        <v>465</v>
      </c>
      <c r="N10" s="2037" t="s">
        <v>994</v>
      </c>
      <c r="O10" s="2041"/>
      <c r="P10" s="2041"/>
    </row>
    <row r="11" spans="2:19" ht="15.75" customHeight="1" x14ac:dyDescent="0.2">
      <c r="B11" s="1969"/>
      <c r="C11" s="1969"/>
      <c r="D11" s="1857"/>
      <c r="E11" s="2031"/>
      <c r="F11" s="2035"/>
      <c r="G11" s="2035"/>
      <c r="H11" s="2035"/>
      <c r="I11" s="2035"/>
      <c r="J11" s="2035"/>
      <c r="K11" s="2035"/>
      <c r="L11" s="2035"/>
      <c r="M11" s="2038"/>
      <c r="N11" s="2038"/>
      <c r="O11" s="2041"/>
      <c r="P11" s="2041"/>
    </row>
    <row r="12" spans="2:19" ht="48" customHeight="1" x14ac:dyDescent="0.2">
      <c r="B12" s="1969"/>
      <c r="C12" s="1969"/>
      <c r="D12" s="1960"/>
      <c r="E12" s="2032"/>
      <c r="F12" s="2036"/>
      <c r="G12" s="2036"/>
      <c r="H12" s="2036"/>
      <c r="I12" s="2036"/>
      <c r="J12" s="2036"/>
      <c r="K12" s="2036"/>
      <c r="L12" s="2036"/>
      <c r="M12" s="2039"/>
      <c r="N12" s="2039"/>
      <c r="O12" s="2042"/>
      <c r="P12" s="2042"/>
      <c r="S12" s="325"/>
    </row>
    <row r="13" spans="2:19" s="304" customFormat="1" ht="15.75" customHeight="1" x14ac:dyDescent="0.2">
      <c r="B13" s="1953" t="s">
        <v>405</v>
      </c>
      <c r="C13" s="1978"/>
      <c r="D13" s="1442">
        <f>SUM(D16:D33)</f>
        <v>416</v>
      </c>
      <c r="E13" s="1443">
        <f>E16+E19+E22+E25+E28+E31</f>
        <v>201</v>
      </c>
      <c r="F13" s="1199">
        <f t="shared" ref="F13:N13" si="0">F16+F19+F22+F25+F28+F31</f>
        <v>24</v>
      </c>
      <c r="G13" s="1199">
        <f t="shared" si="0"/>
        <v>35</v>
      </c>
      <c r="H13" s="1199">
        <f>H16+H19+H22+H25+H28+H31</f>
        <v>133</v>
      </c>
      <c r="I13" s="1199">
        <f>I16+I19+I22+I25+I28+I31</f>
        <v>46</v>
      </c>
      <c r="J13" s="1199">
        <f>J16+J19+J22+J25+J28+J31</f>
        <v>17</v>
      </c>
      <c r="K13" s="1199">
        <f t="shared" si="0"/>
        <v>9</v>
      </c>
      <c r="L13" s="1199">
        <f t="shared" si="0"/>
        <v>25</v>
      </c>
      <c r="M13" s="1199">
        <f t="shared" si="0"/>
        <v>3</v>
      </c>
      <c r="N13" s="1318">
        <f t="shared" si="0"/>
        <v>20</v>
      </c>
      <c r="O13" s="1313">
        <f>O16+O19+O22+O25+O28+O31</f>
        <v>165</v>
      </c>
      <c r="P13" s="1313">
        <f>P16+P19+P22+P25+P28+P31</f>
        <v>50</v>
      </c>
      <c r="Q13" s="1"/>
      <c r="R13" s="1"/>
      <c r="S13" s="336"/>
    </row>
    <row r="14" spans="2:19" s="304" customFormat="1" ht="15.75" customHeight="1" x14ac:dyDescent="0.2">
      <c r="B14" s="1955"/>
      <c r="C14" s="1979"/>
      <c r="D14" s="1444"/>
      <c r="E14" s="560">
        <f>E13/D13</f>
        <v>0.48317307692307693</v>
      </c>
      <c r="F14" s="443">
        <f>F13/D13</f>
        <v>5.7692307692307696E-2</v>
      </c>
      <c r="G14" s="443">
        <f>G13/D13</f>
        <v>8.4134615384615391E-2</v>
      </c>
      <c r="H14" s="443">
        <f>H13/D13</f>
        <v>0.31971153846153844</v>
      </c>
      <c r="I14" s="443">
        <f>I13/D13</f>
        <v>0.11057692307692307</v>
      </c>
      <c r="J14" s="443">
        <f>J13/D13</f>
        <v>4.0865384615384616E-2</v>
      </c>
      <c r="K14" s="443">
        <f>K13/D13</f>
        <v>2.1634615384615384E-2</v>
      </c>
      <c r="L14" s="443">
        <f>L13/D13</f>
        <v>6.0096153846153848E-2</v>
      </c>
      <c r="M14" s="443">
        <f>M13/D13</f>
        <v>7.2115384615384619E-3</v>
      </c>
      <c r="N14" s="561">
        <f>N13/D13</f>
        <v>4.807692307692308E-2</v>
      </c>
      <c r="O14" s="562">
        <f>O13/D13</f>
        <v>0.39663461538461536</v>
      </c>
      <c r="P14" s="562">
        <f>P13/D13</f>
        <v>0.1201923076923077</v>
      </c>
      <c r="Q14" s="1"/>
      <c r="R14" s="44"/>
      <c r="S14" s="336"/>
    </row>
    <row r="15" spans="2:19" s="304" customFormat="1" ht="15.75" customHeight="1" thickBot="1" x14ac:dyDescent="0.25">
      <c r="B15" s="1957"/>
      <c r="C15" s="2023"/>
      <c r="D15" s="1445"/>
      <c r="E15" s="564"/>
      <c r="F15" s="445">
        <f>F13/E13</f>
        <v>0.11940298507462686</v>
      </c>
      <c r="G15" s="445">
        <f>G13/E13</f>
        <v>0.17412935323383086</v>
      </c>
      <c r="H15" s="445">
        <f>H13/E13</f>
        <v>0.6616915422885572</v>
      </c>
      <c r="I15" s="445">
        <f>I13/E13</f>
        <v>0.22885572139303484</v>
      </c>
      <c r="J15" s="445">
        <f>J13/E13</f>
        <v>8.45771144278607E-2</v>
      </c>
      <c r="K15" s="445">
        <f>K13/E13</f>
        <v>4.4776119402985072E-2</v>
      </c>
      <c r="L15" s="445">
        <f>L13/E13</f>
        <v>0.12437810945273632</v>
      </c>
      <c r="M15" s="445">
        <f>M13/E13</f>
        <v>1.4925373134328358E-2</v>
      </c>
      <c r="N15" s="587">
        <f>N13/E13</f>
        <v>9.950248756218906E-2</v>
      </c>
      <c r="O15" s="566"/>
      <c r="P15" s="566"/>
      <c r="Q15" s="1"/>
      <c r="R15" s="347"/>
    </row>
    <row r="16" spans="2:19" s="304" customFormat="1" ht="15.75" customHeight="1" thickTop="1" x14ac:dyDescent="0.2">
      <c r="B16" s="1852" t="s">
        <v>411</v>
      </c>
      <c r="C16" s="2003" t="s">
        <v>169</v>
      </c>
      <c r="D16" s="1364">
        <v>54</v>
      </c>
      <c r="E16" s="1446">
        <f>D16-O16-P16</f>
        <v>25</v>
      </c>
      <c r="F16" s="1187">
        <v>1</v>
      </c>
      <c r="G16" s="1187">
        <v>7</v>
      </c>
      <c r="H16" s="1187">
        <v>15</v>
      </c>
      <c r="I16" s="1187">
        <v>5</v>
      </c>
      <c r="J16" s="1187">
        <v>3</v>
      </c>
      <c r="K16" s="1187">
        <v>1</v>
      </c>
      <c r="L16" s="1187">
        <v>5</v>
      </c>
      <c r="M16" s="1187">
        <v>0</v>
      </c>
      <c r="N16" s="1314">
        <v>3</v>
      </c>
      <c r="O16" s="1315">
        <v>23</v>
      </c>
      <c r="P16" s="1315">
        <v>6</v>
      </c>
      <c r="Q16" s="1"/>
      <c r="R16" s="1"/>
      <c r="S16" s="336"/>
    </row>
    <row r="17" spans="2:19" s="304" customFormat="1" ht="15.75" customHeight="1" x14ac:dyDescent="0.2">
      <c r="B17" s="1853"/>
      <c r="C17" s="1900"/>
      <c r="D17" s="1324"/>
      <c r="E17" s="560">
        <f>E16/D16</f>
        <v>0.46296296296296297</v>
      </c>
      <c r="F17" s="443">
        <f>F16/D16</f>
        <v>1.8518518518518517E-2</v>
      </c>
      <c r="G17" s="443">
        <f>G16/D16</f>
        <v>0.12962962962962962</v>
      </c>
      <c r="H17" s="443">
        <f>H16/D16</f>
        <v>0.27777777777777779</v>
      </c>
      <c r="I17" s="443">
        <f>I16/D16</f>
        <v>9.2592592592592587E-2</v>
      </c>
      <c r="J17" s="443">
        <f>J16/D16</f>
        <v>5.5555555555555552E-2</v>
      </c>
      <c r="K17" s="443">
        <f>K16/D16</f>
        <v>1.8518518518518517E-2</v>
      </c>
      <c r="L17" s="443">
        <f>L16/D16</f>
        <v>9.2592592592592587E-2</v>
      </c>
      <c r="M17" s="443">
        <f>M16/D16</f>
        <v>0</v>
      </c>
      <c r="N17" s="561">
        <f>N16/D16</f>
        <v>5.5555555555555552E-2</v>
      </c>
      <c r="O17" s="562">
        <f>O16/D16</f>
        <v>0.42592592592592593</v>
      </c>
      <c r="P17" s="562">
        <f>P16/D16</f>
        <v>0.1111111111111111</v>
      </c>
      <c r="Q17" s="1"/>
      <c r="R17" s="44"/>
      <c r="S17" s="336"/>
    </row>
    <row r="18" spans="2:19" s="304" customFormat="1" ht="15.75" customHeight="1" x14ac:dyDescent="0.2">
      <c r="B18" s="1853"/>
      <c r="C18" s="1901"/>
      <c r="D18" s="1370"/>
      <c r="E18" s="567"/>
      <c r="F18" s="449">
        <f>F16/E16</f>
        <v>0.04</v>
      </c>
      <c r="G18" s="449">
        <f>G16/E16</f>
        <v>0.28000000000000003</v>
      </c>
      <c r="H18" s="449">
        <f>H16/E16</f>
        <v>0.6</v>
      </c>
      <c r="I18" s="449">
        <f>I16/E16</f>
        <v>0.2</v>
      </c>
      <c r="J18" s="449">
        <f>J16/E16</f>
        <v>0.12</v>
      </c>
      <c r="K18" s="449">
        <f>K16/E16</f>
        <v>0.04</v>
      </c>
      <c r="L18" s="449">
        <f>L16/E16</f>
        <v>0.2</v>
      </c>
      <c r="M18" s="449">
        <f>M16/E16</f>
        <v>0</v>
      </c>
      <c r="N18" s="588">
        <f>N16/E16</f>
        <v>0.12</v>
      </c>
      <c r="O18" s="568"/>
      <c r="P18" s="568"/>
      <c r="Q18" s="1"/>
      <c r="R18" s="347"/>
    </row>
    <row r="19" spans="2:19" s="304" customFormat="1" ht="15.75" customHeight="1" x14ac:dyDescent="0.2">
      <c r="B19" s="1853"/>
      <c r="C19" s="1940" t="s">
        <v>170</v>
      </c>
      <c r="D19" s="1371">
        <v>75</v>
      </c>
      <c r="E19" s="1447">
        <f t="shared" ref="E19" si="1">D19-O19-P19</f>
        <v>35</v>
      </c>
      <c r="F19" s="1194">
        <v>3</v>
      </c>
      <c r="G19" s="1194">
        <v>4</v>
      </c>
      <c r="H19" s="1194">
        <v>21</v>
      </c>
      <c r="I19" s="1194">
        <v>7</v>
      </c>
      <c r="J19" s="1194">
        <v>1</v>
      </c>
      <c r="K19" s="1194">
        <v>2</v>
      </c>
      <c r="L19" s="1194">
        <v>2</v>
      </c>
      <c r="M19" s="1194">
        <v>3</v>
      </c>
      <c r="N19" s="1316">
        <v>4</v>
      </c>
      <c r="O19" s="1317">
        <v>30</v>
      </c>
      <c r="P19" s="1317">
        <v>10</v>
      </c>
      <c r="Q19" s="1"/>
      <c r="R19" s="1"/>
      <c r="S19" s="336"/>
    </row>
    <row r="20" spans="2:19" s="304" customFormat="1" ht="15.75" customHeight="1" x14ac:dyDescent="0.2">
      <c r="B20" s="1853"/>
      <c r="C20" s="1900"/>
      <c r="D20" s="1324"/>
      <c r="E20" s="560">
        <f>E19/D19</f>
        <v>0.46666666666666667</v>
      </c>
      <c r="F20" s="443">
        <f>F19/D19</f>
        <v>0.04</v>
      </c>
      <c r="G20" s="443">
        <f>G19/D19</f>
        <v>5.3333333333333337E-2</v>
      </c>
      <c r="H20" s="443">
        <f>H19/D19</f>
        <v>0.28000000000000003</v>
      </c>
      <c r="I20" s="443">
        <f>I19/D19</f>
        <v>9.3333333333333338E-2</v>
      </c>
      <c r="J20" s="443">
        <f>J19/D19</f>
        <v>1.3333333333333334E-2</v>
      </c>
      <c r="K20" s="443">
        <f>K19/D19</f>
        <v>2.6666666666666668E-2</v>
      </c>
      <c r="L20" s="443">
        <f>L19/D19</f>
        <v>2.6666666666666668E-2</v>
      </c>
      <c r="M20" s="443">
        <f>M19/D19</f>
        <v>0.04</v>
      </c>
      <c r="N20" s="561">
        <f>N19/D19</f>
        <v>5.3333333333333337E-2</v>
      </c>
      <c r="O20" s="562">
        <f>O19/D19</f>
        <v>0.4</v>
      </c>
      <c r="P20" s="562">
        <f>P19/D19</f>
        <v>0.13333333333333333</v>
      </c>
      <c r="Q20" s="1"/>
      <c r="R20" s="44"/>
      <c r="S20" s="336"/>
    </row>
    <row r="21" spans="2:19" s="304" customFormat="1" ht="15.75" customHeight="1" x14ac:dyDescent="0.2">
      <c r="B21" s="1853"/>
      <c r="C21" s="1901"/>
      <c r="D21" s="1374"/>
      <c r="E21" s="567"/>
      <c r="F21" s="449">
        <f>F19/E19</f>
        <v>8.5714285714285715E-2</v>
      </c>
      <c r="G21" s="449">
        <f>G19/E19</f>
        <v>0.11428571428571428</v>
      </c>
      <c r="H21" s="449">
        <f>H19/E19</f>
        <v>0.6</v>
      </c>
      <c r="I21" s="449">
        <f>I19/E19</f>
        <v>0.2</v>
      </c>
      <c r="J21" s="449">
        <f>J19/E19</f>
        <v>2.8571428571428571E-2</v>
      </c>
      <c r="K21" s="449">
        <f>K19/E19</f>
        <v>5.7142857142857141E-2</v>
      </c>
      <c r="L21" s="449">
        <f>L19/E19</f>
        <v>5.7142857142857141E-2</v>
      </c>
      <c r="M21" s="449">
        <f>M19/E19</f>
        <v>8.5714285714285715E-2</v>
      </c>
      <c r="N21" s="588">
        <f>N19/E19</f>
        <v>0.11428571428571428</v>
      </c>
      <c r="O21" s="568"/>
      <c r="P21" s="568"/>
      <c r="Q21" s="1"/>
      <c r="R21" s="347"/>
    </row>
    <row r="22" spans="2:19" s="304" customFormat="1" ht="15.75" customHeight="1" x14ac:dyDescent="0.2">
      <c r="B22" s="1853"/>
      <c r="C22" s="1940" t="s">
        <v>412</v>
      </c>
      <c r="D22" s="1373">
        <v>28</v>
      </c>
      <c r="E22" s="1447">
        <f t="shared" ref="E22" si="2">D22-O22-P22</f>
        <v>12</v>
      </c>
      <c r="F22" s="1194">
        <v>1</v>
      </c>
      <c r="G22" s="1194">
        <v>2</v>
      </c>
      <c r="H22" s="1194">
        <v>5</v>
      </c>
      <c r="I22" s="1194">
        <v>2</v>
      </c>
      <c r="J22" s="1194">
        <v>2</v>
      </c>
      <c r="K22" s="1194">
        <v>2</v>
      </c>
      <c r="L22" s="1194">
        <v>3</v>
      </c>
      <c r="M22" s="1194">
        <v>0</v>
      </c>
      <c r="N22" s="1316">
        <v>3</v>
      </c>
      <c r="O22" s="1317">
        <v>11</v>
      </c>
      <c r="P22" s="1317">
        <v>5</v>
      </c>
      <c r="Q22" s="1"/>
      <c r="R22" s="1"/>
      <c r="S22" s="336"/>
    </row>
    <row r="23" spans="2:19" s="304" customFormat="1" ht="15.75" customHeight="1" x14ac:dyDescent="0.2">
      <c r="B23" s="1853"/>
      <c r="C23" s="1900"/>
      <c r="D23" s="1324"/>
      <c r="E23" s="560">
        <f>E22/D22</f>
        <v>0.42857142857142855</v>
      </c>
      <c r="F23" s="443">
        <f>F22/D22</f>
        <v>3.5714285714285712E-2</v>
      </c>
      <c r="G23" s="443">
        <f>G22/D22</f>
        <v>7.1428571428571425E-2</v>
      </c>
      <c r="H23" s="443">
        <f>H22/D22</f>
        <v>0.17857142857142858</v>
      </c>
      <c r="I23" s="443">
        <f>I22/D22</f>
        <v>7.1428571428571425E-2</v>
      </c>
      <c r="J23" s="443">
        <f>J22/D22</f>
        <v>7.1428571428571425E-2</v>
      </c>
      <c r="K23" s="443">
        <f>K22/D22</f>
        <v>7.1428571428571425E-2</v>
      </c>
      <c r="L23" s="443">
        <f>L22/D22</f>
        <v>0.10714285714285714</v>
      </c>
      <c r="M23" s="443">
        <f>M22/D22</f>
        <v>0</v>
      </c>
      <c r="N23" s="561">
        <f>N22/D22</f>
        <v>0.10714285714285714</v>
      </c>
      <c r="O23" s="562">
        <f>O22/D22</f>
        <v>0.39285714285714285</v>
      </c>
      <c r="P23" s="562">
        <f>P22/D22</f>
        <v>0.17857142857142858</v>
      </c>
      <c r="Q23" s="1"/>
      <c r="R23" s="44"/>
      <c r="S23" s="336"/>
    </row>
    <row r="24" spans="2:19" s="304" customFormat="1" ht="15.75" customHeight="1" x14ac:dyDescent="0.2">
      <c r="B24" s="1853"/>
      <c r="C24" s="1901"/>
      <c r="D24" s="1374"/>
      <c r="E24" s="567"/>
      <c r="F24" s="449">
        <f>F22/E22</f>
        <v>8.3333333333333329E-2</v>
      </c>
      <c r="G24" s="449">
        <f>G22/E22</f>
        <v>0.16666666666666666</v>
      </c>
      <c r="H24" s="449">
        <f>H22/E22</f>
        <v>0.41666666666666669</v>
      </c>
      <c r="I24" s="449">
        <f>I22/E22</f>
        <v>0.16666666666666666</v>
      </c>
      <c r="J24" s="449">
        <f>J22/E22</f>
        <v>0.16666666666666666</v>
      </c>
      <c r="K24" s="449">
        <f>K22/E22</f>
        <v>0.16666666666666666</v>
      </c>
      <c r="L24" s="449">
        <f>L22/E22</f>
        <v>0.25</v>
      </c>
      <c r="M24" s="449">
        <f>M22/E22</f>
        <v>0</v>
      </c>
      <c r="N24" s="588">
        <f>N22/E22</f>
        <v>0.25</v>
      </c>
      <c r="O24" s="568"/>
      <c r="P24" s="568"/>
      <c r="Q24" s="1"/>
      <c r="R24" s="347"/>
    </row>
    <row r="25" spans="2:19" s="304" customFormat="1" ht="15.75" customHeight="1" x14ac:dyDescent="0.2">
      <c r="B25" s="1853"/>
      <c r="C25" s="1940" t="s">
        <v>467</v>
      </c>
      <c r="D25" s="1373">
        <v>87</v>
      </c>
      <c r="E25" s="1447">
        <f t="shared" ref="E25" si="3">D25-O25-P25</f>
        <v>46</v>
      </c>
      <c r="F25" s="1194">
        <v>5</v>
      </c>
      <c r="G25" s="1194">
        <v>6</v>
      </c>
      <c r="H25" s="1194">
        <v>34</v>
      </c>
      <c r="I25" s="1194">
        <v>10</v>
      </c>
      <c r="J25" s="1194">
        <v>3</v>
      </c>
      <c r="K25" s="1194">
        <v>1</v>
      </c>
      <c r="L25" s="1194">
        <v>5</v>
      </c>
      <c r="M25" s="1194">
        <v>0</v>
      </c>
      <c r="N25" s="1316">
        <v>3</v>
      </c>
      <c r="O25" s="1317">
        <v>23</v>
      </c>
      <c r="P25" s="1317">
        <v>18</v>
      </c>
      <c r="Q25" s="1"/>
      <c r="R25" s="1"/>
      <c r="S25" s="336"/>
    </row>
    <row r="26" spans="2:19" s="304" customFormat="1" ht="15.75" customHeight="1" x14ac:dyDescent="0.2">
      <c r="B26" s="1853"/>
      <c r="C26" s="1900"/>
      <c r="D26" s="1324"/>
      <c r="E26" s="560">
        <f>E25/D25</f>
        <v>0.52873563218390807</v>
      </c>
      <c r="F26" s="443">
        <f>F25/D25</f>
        <v>5.7471264367816091E-2</v>
      </c>
      <c r="G26" s="443">
        <f>G25/D25</f>
        <v>6.8965517241379309E-2</v>
      </c>
      <c r="H26" s="443">
        <f>H25/D25</f>
        <v>0.39080459770114945</v>
      </c>
      <c r="I26" s="443">
        <f>I25/D25</f>
        <v>0.11494252873563218</v>
      </c>
      <c r="J26" s="443">
        <f>J25/D25</f>
        <v>3.4482758620689655E-2</v>
      </c>
      <c r="K26" s="443">
        <f>K25/D25</f>
        <v>1.1494252873563218E-2</v>
      </c>
      <c r="L26" s="443">
        <f>L25/D25</f>
        <v>5.7471264367816091E-2</v>
      </c>
      <c r="M26" s="443">
        <f>M25/D25</f>
        <v>0</v>
      </c>
      <c r="N26" s="561">
        <f>N25/D25</f>
        <v>3.4482758620689655E-2</v>
      </c>
      <c r="O26" s="562">
        <f>O25/D25</f>
        <v>0.26436781609195403</v>
      </c>
      <c r="P26" s="562">
        <f>P25/D25</f>
        <v>0.20689655172413793</v>
      </c>
      <c r="Q26" s="1"/>
      <c r="R26" s="44"/>
      <c r="S26" s="336"/>
    </row>
    <row r="27" spans="2:19" s="304" customFormat="1" ht="15.75" customHeight="1" x14ac:dyDescent="0.2">
      <c r="B27" s="1853"/>
      <c r="C27" s="1901"/>
      <c r="D27" s="1374"/>
      <c r="E27" s="567"/>
      <c r="F27" s="449">
        <f>F25/E25</f>
        <v>0.10869565217391304</v>
      </c>
      <c r="G27" s="449">
        <f>G25/E25</f>
        <v>0.13043478260869565</v>
      </c>
      <c r="H27" s="449">
        <f>H25/E25</f>
        <v>0.73913043478260865</v>
      </c>
      <c r="I27" s="449">
        <f>I25/E25</f>
        <v>0.21739130434782608</v>
      </c>
      <c r="J27" s="449">
        <f>J25/E25</f>
        <v>6.5217391304347824E-2</v>
      </c>
      <c r="K27" s="449">
        <f>K25/E25</f>
        <v>2.1739130434782608E-2</v>
      </c>
      <c r="L27" s="449">
        <f>L25/E25</f>
        <v>0.10869565217391304</v>
      </c>
      <c r="M27" s="449">
        <f>M25/E25</f>
        <v>0</v>
      </c>
      <c r="N27" s="588">
        <f>N25/E25</f>
        <v>6.5217391304347824E-2</v>
      </c>
      <c r="O27" s="568"/>
      <c r="P27" s="568"/>
      <c r="Q27" s="1"/>
      <c r="R27" s="347"/>
    </row>
    <row r="28" spans="2:19" s="304" customFormat="1" ht="15.75" customHeight="1" x14ac:dyDescent="0.2">
      <c r="B28" s="1853"/>
      <c r="C28" s="1940" t="s">
        <v>468</v>
      </c>
      <c r="D28" s="1373">
        <v>16</v>
      </c>
      <c r="E28" s="1443">
        <f t="shared" ref="E28" si="4">D28-O28-P28</f>
        <v>7</v>
      </c>
      <c r="F28" s="1194">
        <v>0</v>
      </c>
      <c r="G28" s="1194">
        <v>4</v>
      </c>
      <c r="H28" s="1194">
        <v>6</v>
      </c>
      <c r="I28" s="1194">
        <v>1</v>
      </c>
      <c r="J28" s="1194">
        <v>0</v>
      </c>
      <c r="K28" s="1194">
        <v>0</v>
      </c>
      <c r="L28" s="1194">
        <v>0</v>
      </c>
      <c r="M28" s="1194">
        <v>0</v>
      </c>
      <c r="N28" s="1316">
        <v>1</v>
      </c>
      <c r="O28" s="1317">
        <v>8</v>
      </c>
      <c r="P28" s="1317">
        <v>1</v>
      </c>
      <c r="Q28" s="1"/>
      <c r="R28" s="1"/>
      <c r="S28" s="336"/>
    </row>
    <row r="29" spans="2:19" s="304" customFormat="1" ht="15.75" customHeight="1" x14ac:dyDescent="0.2">
      <c r="B29" s="1853"/>
      <c r="C29" s="1900"/>
      <c r="D29" s="1324"/>
      <c r="E29" s="560">
        <f>E28/D28</f>
        <v>0.4375</v>
      </c>
      <c r="F29" s="443">
        <f>F28/D28</f>
        <v>0</v>
      </c>
      <c r="G29" s="443">
        <f>G28/D28</f>
        <v>0.25</v>
      </c>
      <c r="H29" s="443">
        <f>H28/D28</f>
        <v>0.375</v>
      </c>
      <c r="I29" s="443">
        <f>I28/D28</f>
        <v>6.25E-2</v>
      </c>
      <c r="J29" s="443">
        <f>J28/D28</f>
        <v>0</v>
      </c>
      <c r="K29" s="443">
        <f>K28/D28</f>
        <v>0</v>
      </c>
      <c r="L29" s="443">
        <f>L28/D28</f>
        <v>0</v>
      </c>
      <c r="M29" s="443">
        <f>M28/D28</f>
        <v>0</v>
      </c>
      <c r="N29" s="561">
        <f>N28/D28</f>
        <v>6.25E-2</v>
      </c>
      <c r="O29" s="562">
        <f>O28/D28</f>
        <v>0.5</v>
      </c>
      <c r="P29" s="562">
        <f>P28/D28</f>
        <v>6.25E-2</v>
      </c>
      <c r="Q29" s="1"/>
      <c r="R29" s="44"/>
      <c r="S29" s="336"/>
    </row>
    <row r="30" spans="2:19" s="304" customFormat="1" ht="15.75" customHeight="1" x14ac:dyDescent="0.2">
      <c r="B30" s="1853"/>
      <c r="C30" s="1901"/>
      <c r="D30" s="1374"/>
      <c r="E30" s="567"/>
      <c r="F30" s="449">
        <f>F28/E28</f>
        <v>0</v>
      </c>
      <c r="G30" s="449">
        <f>G28/E28</f>
        <v>0.5714285714285714</v>
      </c>
      <c r="H30" s="449">
        <f>H28/E28</f>
        <v>0.8571428571428571</v>
      </c>
      <c r="I30" s="449">
        <f>I28/E28</f>
        <v>0.14285714285714285</v>
      </c>
      <c r="J30" s="449">
        <f>J28/E28</f>
        <v>0</v>
      </c>
      <c r="K30" s="449">
        <f>K28/E28</f>
        <v>0</v>
      </c>
      <c r="L30" s="449">
        <f>L28/E28</f>
        <v>0</v>
      </c>
      <c r="M30" s="449">
        <f>M28/E28</f>
        <v>0</v>
      </c>
      <c r="N30" s="588">
        <f>N28/E28</f>
        <v>0.14285714285714285</v>
      </c>
      <c r="O30" s="568"/>
      <c r="P30" s="568"/>
      <c r="Q30" s="1"/>
      <c r="R30" s="347"/>
    </row>
    <row r="31" spans="2:19" s="304" customFormat="1" ht="15.75" customHeight="1" x14ac:dyDescent="0.2">
      <c r="B31" s="1853"/>
      <c r="C31" s="1940" t="s">
        <v>174</v>
      </c>
      <c r="D31" s="1373">
        <v>156</v>
      </c>
      <c r="E31" s="1447">
        <f t="shared" ref="E31" si="5">D31-O31-P31</f>
        <v>76</v>
      </c>
      <c r="F31" s="1194">
        <v>14</v>
      </c>
      <c r="G31" s="1194">
        <v>12</v>
      </c>
      <c r="H31" s="1194">
        <v>52</v>
      </c>
      <c r="I31" s="1194">
        <v>21</v>
      </c>
      <c r="J31" s="1194">
        <v>8</v>
      </c>
      <c r="K31" s="1194">
        <v>3</v>
      </c>
      <c r="L31" s="1194">
        <v>10</v>
      </c>
      <c r="M31" s="1194">
        <v>0</v>
      </c>
      <c r="N31" s="1316">
        <v>6</v>
      </c>
      <c r="O31" s="1317">
        <v>70</v>
      </c>
      <c r="P31" s="1317">
        <v>10</v>
      </c>
      <c r="Q31" s="1"/>
      <c r="R31" s="1"/>
      <c r="S31" s="336"/>
    </row>
    <row r="32" spans="2:19" s="304" customFormat="1" ht="15.75" customHeight="1" x14ac:dyDescent="0.2">
      <c r="B32" s="1853"/>
      <c r="C32" s="1900"/>
      <c r="D32" s="1324"/>
      <c r="E32" s="560">
        <f>E31/D31</f>
        <v>0.48717948717948717</v>
      </c>
      <c r="F32" s="443">
        <f>F31/D31</f>
        <v>8.9743589743589744E-2</v>
      </c>
      <c r="G32" s="443">
        <f>G31/D31</f>
        <v>7.6923076923076927E-2</v>
      </c>
      <c r="H32" s="443">
        <f>H31/D31</f>
        <v>0.33333333333333331</v>
      </c>
      <c r="I32" s="443">
        <f>I31/D31</f>
        <v>0.13461538461538461</v>
      </c>
      <c r="J32" s="443">
        <f>J31/D31</f>
        <v>5.128205128205128E-2</v>
      </c>
      <c r="K32" s="443">
        <f>K31/D31</f>
        <v>1.9230769230769232E-2</v>
      </c>
      <c r="L32" s="443">
        <f>L31/D31</f>
        <v>6.4102564102564097E-2</v>
      </c>
      <c r="M32" s="443">
        <f>M31/D31</f>
        <v>0</v>
      </c>
      <c r="N32" s="561">
        <f>N31/D31</f>
        <v>3.8461538461538464E-2</v>
      </c>
      <c r="O32" s="562">
        <f>O31/D31</f>
        <v>0.44871794871794873</v>
      </c>
      <c r="P32" s="562">
        <f>P31/D31</f>
        <v>6.4102564102564097E-2</v>
      </c>
      <c r="Q32" s="1"/>
      <c r="R32" s="44"/>
      <c r="S32" s="336"/>
    </row>
    <row r="33" spans="2:19" s="304" customFormat="1" ht="15.75" customHeight="1" thickBot="1" x14ac:dyDescent="0.25">
      <c r="B33" s="1854"/>
      <c r="C33" s="2009"/>
      <c r="D33" s="1375"/>
      <c r="E33" s="569"/>
      <c r="F33" s="453">
        <f>F31/E31</f>
        <v>0.18421052631578946</v>
      </c>
      <c r="G33" s="453">
        <f>G31/E31</f>
        <v>0.15789473684210525</v>
      </c>
      <c r="H33" s="453">
        <f>H31/E31</f>
        <v>0.68421052631578949</v>
      </c>
      <c r="I33" s="453">
        <f>I31/E31</f>
        <v>0.27631578947368424</v>
      </c>
      <c r="J33" s="453">
        <f>J31/E31</f>
        <v>0.10526315789473684</v>
      </c>
      <c r="K33" s="453">
        <f>K31/E31</f>
        <v>3.9473684210526314E-2</v>
      </c>
      <c r="L33" s="453">
        <f>L31/E31</f>
        <v>0.13157894736842105</v>
      </c>
      <c r="M33" s="453">
        <f>M31/E31</f>
        <v>0</v>
      </c>
      <c r="N33" s="570">
        <f>N31/E31</f>
        <v>7.8947368421052627E-2</v>
      </c>
      <c r="O33" s="571"/>
      <c r="P33" s="571"/>
      <c r="Q33" s="1"/>
      <c r="R33" s="347"/>
    </row>
    <row r="34" spans="2:19" s="304" customFormat="1" ht="15.75" customHeight="1" thickTop="1" x14ac:dyDescent="0.2">
      <c r="B34" s="1852" t="s">
        <v>413</v>
      </c>
      <c r="C34" s="2003" t="s">
        <v>414</v>
      </c>
      <c r="D34" s="1373">
        <v>81</v>
      </c>
      <c r="E34" s="1447">
        <f t="shared" ref="E34" si="6">D34-O34-P34</f>
        <v>33</v>
      </c>
      <c r="F34" s="1194">
        <v>5</v>
      </c>
      <c r="G34" s="1194">
        <v>7</v>
      </c>
      <c r="H34" s="1194">
        <v>24</v>
      </c>
      <c r="I34" s="1194">
        <v>11</v>
      </c>
      <c r="J34" s="1194">
        <v>3</v>
      </c>
      <c r="K34" s="1194">
        <v>2</v>
      </c>
      <c r="L34" s="1194">
        <v>4</v>
      </c>
      <c r="M34" s="1194">
        <v>1</v>
      </c>
      <c r="N34" s="1316">
        <v>3</v>
      </c>
      <c r="O34" s="1317">
        <v>30</v>
      </c>
      <c r="P34" s="1317">
        <v>18</v>
      </c>
      <c r="Q34" s="1"/>
      <c r="R34" s="1"/>
      <c r="S34" s="336"/>
    </row>
    <row r="35" spans="2:19" s="304" customFormat="1" ht="15.75" customHeight="1" x14ac:dyDescent="0.2">
      <c r="B35" s="1853"/>
      <c r="C35" s="1900"/>
      <c r="D35" s="1324"/>
      <c r="E35" s="560">
        <f>E34/D34</f>
        <v>0.40740740740740738</v>
      </c>
      <c r="F35" s="443">
        <f>F34/D34</f>
        <v>6.1728395061728392E-2</v>
      </c>
      <c r="G35" s="443">
        <f>G34/D34</f>
        <v>8.6419753086419748E-2</v>
      </c>
      <c r="H35" s="443">
        <f>H34/D34</f>
        <v>0.29629629629629628</v>
      </c>
      <c r="I35" s="443">
        <f>I34/D34</f>
        <v>0.13580246913580246</v>
      </c>
      <c r="J35" s="443">
        <f>J34/D34</f>
        <v>3.7037037037037035E-2</v>
      </c>
      <c r="K35" s="443">
        <f>K34/D34</f>
        <v>2.4691358024691357E-2</v>
      </c>
      <c r="L35" s="443">
        <f>L34/D34</f>
        <v>4.9382716049382713E-2</v>
      </c>
      <c r="M35" s="443">
        <f>M34/D34</f>
        <v>1.2345679012345678E-2</v>
      </c>
      <c r="N35" s="561">
        <f>N34/D34</f>
        <v>3.7037037037037035E-2</v>
      </c>
      <c r="O35" s="562">
        <f>O34/D34</f>
        <v>0.37037037037037035</v>
      </c>
      <c r="P35" s="562">
        <f>P34/D34</f>
        <v>0.22222222222222221</v>
      </c>
      <c r="Q35" s="1"/>
      <c r="R35" s="44"/>
      <c r="S35" s="336"/>
    </row>
    <row r="36" spans="2:19" s="304" customFormat="1" ht="15.75" customHeight="1" x14ac:dyDescent="0.2">
      <c r="B36" s="1853"/>
      <c r="C36" s="1901"/>
      <c r="D36" s="1374"/>
      <c r="E36" s="567"/>
      <c r="F36" s="449">
        <f>F34/E34</f>
        <v>0.15151515151515152</v>
      </c>
      <c r="G36" s="449">
        <f>G34/E34</f>
        <v>0.21212121212121213</v>
      </c>
      <c r="H36" s="449">
        <f>H34/E34</f>
        <v>0.72727272727272729</v>
      </c>
      <c r="I36" s="449">
        <f>I34/E34</f>
        <v>0.33333333333333331</v>
      </c>
      <c r="J36" s="449">
        <f>J34/E34</f>
        <v>9.0909090909090912E-2</v>
      </c>
      <c r="K36" s="449">
        <f>K34/E34</f>
        <v>6.0606060606060608E-2</v>
      </c>
      <c r="L36" s="449">
        <f>L34/E34</f>
        <v>0.12121212121212122</v>
      </c>
      <c r="M36" s="449">
        <f>M34/E34</f>
        <v>3.0303030303030304E-2</v>
      </c>
      <c r="N36" s="588">
        <f>N34/E34</f>
        <v>9.0909090909090912E-2</v>
      </c>
      <c r="O36" s="568"/>
      <c r="P36" s="568"/>
      <c r="Q36" s="1"/>
      <c r="R36" s="347"/>
    </row>
    <row r="37" spans="2:19" s="304" customFormat="1" ht="15.75" customHeight="1" x14ac:dyDescent="0.2">
      <c r="B37" s="1853"/>
      <c r="C37" s="1940" t="s">
        <v>415</v>
      </c>
      <c r="D37" s="1373">
        <v>178</v>
      </c>
      <c r="E37" s="1447">
        <f t="shared" ref="E37" si="7">D37-O37-P37</f>
        <v>88</v>
      </c>
      <c r="F37" s="1194">
        <v>10</v>
      </c>
      <c r="G37" s="1194">
        <v>13</v>
      </c>
      <c r="H37" s="1194">
        <v>54</v>
      </c>
      <c r="I37" s="1194">
        <v>19</v>
      </c>
      <c r="J37" s="1194">
        <v>8</v>
      </c>
      <c r="K37" s="1194">
        <v>3</v>
      </c>
      <c r="L37" s="1194">
        <v>11</v>
      </c>
      <c r="M37" s="1194">
        <v>1</v>
      </c>
      <c r="N37" s="1316">
        <v>11</v>
      </c>
      <c r="O37" s="1317">
        <v>70</v>
      </c>
      <c r="P37" s="1317">
        <v>20</v>
      </c>
      <c r="Q37" s="1"/>
      <c r="R37" s="1"/>
      <c r="S37" s="336"/>
    </row>
    <row r="38" spans="2:19" s="304" customFormat="1" ht="15.75" customHeight="1" x14ac:dyDescent="0.2">
      <c r="B38" s="1853"/>
      <c r="C38" s="1900"/>
      <c r="D38" s="1324"/>
      <c r="E38" s="560">
        <f>E37/D37</f>
        <v>0.4943820224719101</v>
      </c>
      <c r="F38" s="443">
        <f>F37/D37</f>
        <v>5.6179775280898875E-2</v>
      </c>
      <c r="G38" s="443">
        <f>G37/D37</f>
        <v>7.3033707865168537E-2</v>
      </c>
      <c r="H38" s="443">
        <f>H37/D37</f>
        <v>0.30337078651685395</v>
      </c>
      <c r="I38" s="443">
        <f>I37/D37</f>
        <v>0.10674157303370786</v>
      </c>
      <c r="J38" s="443">
        <f>J37/D37</f>
        <v>4.49438202247191E-2</v>
      </c>
      <c r="K38" s="443">
        <f>K37/D37</f>
        <v>1.6853932584269662E-2</v>
      </c>
      <c r="L38" s="443">
        <f>L37/D37</f>
        <v>6.1797752808988762E-2</v>
      </c>
      <c r="M38" s="443">
        <f>M37/D37</f>
        <v>5.6179775280898875E-3</v>
      </c>
      <c r="N38" s="561">
        <f>N37/D37</f>
        <v>6.1797752808988762E-2</v>
      </c>
      <c r="O38" s="562">
        <f>O37/D37</f>
        <v>0.39325842696629215</v>
      </c>
      <c r="P38" s="562">
        <f>P37/D37</f>
        <v>0.11235955056179775</v>
      </c>
      <c r="Q38" s="1"/>
      <c r="R38" s="44"/>
      <c r="S38" s="336"/>
    </row>
    <row r="39" spans="2:19" x14ac:dyDescent="0.2">
      <c r="B39" s="1853"/>
      <c r="C39" s="1901"/>
      <c r="D39" s="1374"/>
      <c r="E39" s="567"/>
      <c r="F39" s="449">
        <f>F37/E37</f>
        <v>0.11363636363636363</v>
      </c>
      <c r="G39" s="449">
        <f>G37/E37</f>
        <v>0.14772727272727273</v>
      </c>
      <c r="H39" s="449">
        <f>H37/E37</f>
        <v>0.61363636363636365</v>
      </c>
      <c r="I39" s="449">
        <f>I37/E37</f>
        <v>0.21590909090909091</v>
      </c>
      <c r="J39" s="449">
        <f>J37/E37</f>
        <v>9.0909090909090912E-2</v>
      </c>
      <c r="K39" s="449">
        <f>K37/E37</f>
        <v>3.4090909090909088E-2</v>
      </c>
      <c r="L39" s="449">
        <f>L37/E37</f>
        <v>0.125</v>
      </c>
      <c r="M39" s="449">
        <f>M37/E37</f>
        <v>1.1363636363636364E-2</v>
      </c>
      <c r="N39" s="588">
        <f>N37/E37</f>
        <v>0.125</v>
      </c>
      <c r="O39" s="568"/>
      <c r="P39" s="568"/>
      <c r="R39" s="347"/>
      <c r="S39" s="304"/>
    </row>
    <row r="40" spans="2:19" ht="13.5" customHeight="1" x14ac:dyDescent="0.2">
      <c r="B40" s="1853"/>
      <c r="C40" s="1940" t="s">
        <v>416</v>
      </c>
      <c r="D40" s="1373">
        <v>50</v>
      </c>
      <c r="E40" s="1443">
        <f t="shared" ref="E40" si="8">D40-O40-P40</f>
        <v>27</v>
      </c>
      <c r="F40" s="1194">
        <v>4</v>
      </c>
      <c r="G40" s="1194">
        <v>3</v>
      </c>
      <c r="H40" s="1194">
        <v>18</v>
      </c>
      <c r="I40" s="1194">
        <v>4</v>
      </c>
      <c r="J40" s="1194">
        <v>2</v>
      </c>
      <c r="K40" s="1194">
        <v>0</v>
      </c>
      <c r="L40" s="1194">
        <v>3</v>
      </c>
      <c r="M40" s="1194">
        <v>0</v>
      </c>
      <c r="N40" s="1316">
        <v>1</v>
      </c>
      <c r="O40" s="1317">
        <v>17</v>
      </c>
      <c r="P40" s="1317">
        <v>6</v>
      </c>
      <c r="S40" s="336"/>
    </row>
    <row r="41" spans="2:19" ht="13.5" customHeight="1" x14ac:dyDescent="0.2">
      <c r="B41" s="1853"/>
      <c r="C41" s="1900"/>
      <c r="D41" s="1324"/>
      <c r="E41" s="560">
        <f>E40/D40</f>
        <v>0.54</v>
      </c>
      <c r="F41" s="443">
        <f>F40/D40</f>
        <v>0.08</v>
      </c>
      <c r="G41" s="443">
        <f>G40/D40</f>
        <v>0.06</v>
      </c>
      <c r="H41" s="443">
        <f>H40/D40</f>
        <v>0.36</v>
      </c>
      <c r="I41" s="443">
        <f>I40/D40</f>
        <v>0.08</v>
      </c>
      <c r="J41" s="443">
        <f>J40/D40</f>
        <v>0.04</v>
      </c>
      <c r="K41" s="443">
        <f>K40/D40</f>
        <v>0</v>
      </c>
      <c r="L41" s="443">
        <f>L40/D40</f>
        <v>0.06</v>
      </c>
      <c r="M41" s="443">
        <f>M40/D40</f>
        <v>0</v>
      </c>
      <c r="N41" s="561">
        <f>N40/D40</f>
        <v>0.02</v>
      </c>
      <c r="O41" s="562">
        <f>O40/D40</f>
        <v>0.34</v>
      </c>
      <c r="P41" s="562">
        <f>P40/D40</f>
        <v>0.12</v>
      </c>
      <c r="R41" s="44"/>
      <c r="S41" s="336"/>
    </row>
    <row r="42" spans="2:19" ht="12.75" customHeight="1" x14ac:dyDescent="0.2">
      <c r="B42" s="1853"/>
      <c r="C42" s="1901"/>
      <c r="D42" s="1374"/>
      <c r="E42" s="567"/>
      <c r="F42" s="449">
        <f>F40/E40</f>
        <v>0.14814814814814814</v>
      </c>
      <c r="G42" s="449">
        <f>G40/E40</f>
        <v>0.1111111111111111</v>
      </c>
      <c r="H42" s="449">
        <f>H40/E40</f>
        <v>0.66666666666666663</v>
      </c>
      <c r="I42" s="449">
        <f>I40/E40</f>
        <v>0.14814814814814814</v>
      </c>
      <c r="J42" s="449">
        <f>J40/E40</f>
        <v>7.407407407407407E-2</v>
      </c>
      <c r="K42" s="449">
        <f>K40/E40</f>
        <v>0</v>
      </c>
      <c r="L42" s="449">
        <f>L40/E40</f>
        <v>0.1111111111111111</v>
      </c>
      <c r="M42" s="449">
        <f>M40/E40</f>
        <v>0</v>
      </c>
      <c r="N42" s="588">
        <f>N40/E40</f>
        <v>3.7037037037037035E-2</v>
      </c>
      <c r="O42" s="568"/>
      <c r="P42" s="568"/>
      <c r="R42" s="347"/>
      <c r="S42" s="304"/>
    </row>
    <row r="43" spans="2:19" x14ac:dyDescent="0.2">
      <c r="B43" s="1853"/>
      <c r="C43" s="1940" t="s">
        <v>417</v>
      </c>
      <c r="D43" s="1373">
        <v>40</v>
      </c>
      <c r="E43" s="1443">
        <f t="shared" ref="E43" si="9">D43-O43-P43</f>
        <v>24</v>
      </c>
      <c r="F43" s="1194">
        <v>4</v>
      </c>
      <c r="G43" s="1194">
        <v>6</v>
      </c>
      <c r="H43" s="1194">
        <v>15</v>
      </c>
      <c r="I43" s="1194">
        <v>5</v>
      </c>
      <c r="J43" s="1194">
        <v>2</v>
      </c>
      <c r="K43" s="1194">
        <v>2</v>
      </c>
      <c r="L43" s="1194">
        <v>3</v>
      </c>
      <c r="M43" s="1194">
        <v>0</v>
      </c>
      <c r="N43" s="1316">
        <v>3</v>
      </c>
      <c r="O43" s="1317">
        <v>13</v>
      </c>
      <c r="P43" s="1317">
        <v>3</v>
      </c>
      <c r="S43" s="336"/>
    </row>
    <row r="44" spans="2:19" x14ac:dyDescent="0.2">
      <c r="B44" s="1853"/>
      <c r="C44" s="1900"/>
      <c r="D44" s="1324"/>
      <c r="E44" s="560">
        <f>E43/D43</f>
        <v>0.6</v>
      </c>
      <c r="F44" s="443">
        <f>F43/D43</f>
        <v>0.1</v>
      </c>
      <c r="G44" s="443">
        <f>G43/D43</f>
        <v>0.15</v>
      </c>
      <c r="H44" s="443">
        <f>H43/D43</f>
        <v>0.375</v>
      </c>
      <c r="I44" s="443">
        <f>I43/D43</f>
        <v>0.125</v>
      </c>
      <c r="J44" s="443">
        <f>J43/D43</f>
        <v>0.05</v>
      </c>
      <c r="K44" s="443">
        <f>K43/D43</f>
        <v>0.05</v>
      </c>
      <c r="L44" s="443">
        <f>L43/D43</f>
        <v>7.4999999999999997E-2</v>
      </c>
      <c r="M44" s="443">
        <f>M43/D43</f>
        <v>0</v>
      </c>
      <c r="N44" s="561">
        <f>N43/D43</f>
        <v>7.4999999999999997E-2</v>
      </c>
      <c r="O44" s="562">
        <f>O43/D43</f>
        <v>0.32500000000000001</v>
      </c>
      <c r="P44" s="562">
        <f>P43/D43</f>
        <v>7.4999999999999997E-2</v>
      </c>
      <c r="R44" s="44"/>
      <c r="S44" s="336"/>
    </row>
    <row r="45" spans="2:19" x14ac:dyDescent="0.2">
      <c r="B45" s="1853"/>
      <c r="C45" s="1901"/>
      <c r="D45" s="1374"/>
      <c r="E45" s="567"/>
      <c r="F45" s="449">
        <f>F43/E43</f>
        <v>0.16666666666666666</v>
      </c>
      <c r="G45" s="449">
        <f>G43/E43</f>
        <v>0.25</v>
      </c>
      <c r="H45" s="449">
        <f>H43/E43</f>
        <v>0.625</v>
      </c>
      <c r="I45" s="449">
        <f>I43/E43</f>
        <v>0.20833333333333334</v>
      </c>
      <c r="J45" s="449">
        <f>J43/E43</f>
        <v>8.3333333333333329E-2</v>
      </c>
      <c r="K45" s="449">
        <f>K43/E43</f>
        <v>8.3333333333333329E-2</v>
      </c>
      <c r="L45" s="449">
        <f>L43/E43</f>
        <v>0.125</v>
      </c>
      <c r="M45" s="449">
        <f>M43/E43</f>
        <v>0</v>
      </c>
      <c r="N45" s="588">
        <f>N43/E43</f>
        <v>0.125</v>
      </c>
      <c r="O45" s="568"/>
      <c r="P45" s="568"/>
      <c r="R45" s="347"/>
      <c r="S45" s="304"/>
    </row>
    <row r="46" spans="2:19" x14ac:dyDescent="0.2">
      <c r="B46" s="1853"/>
      <c r="C46" s="1940" t="s">
        <v>180</v>
      </c>
      <c r="D46" s="1373">
        <v>27</v>
      </c>
      <c r="E46" s="1443">
        <f t="shared" ref="E46" si="10">D46-O46-P46</f>
        <v>11</v>
      </c>
      <c r="F46" s="1194">
        <v>1</v>
      </c>
      <c r="G46" s="1194">
        <v>1</v>
      </c>
      <c r="H46" s="1194">
        <v>10</v>
      </c>
      <c r="I46" s="1194">
        <v>3</v>
      </c>
      <c r="J46" s="1194">
        <v>0</v>
      </c>
      <c r="K46" s="1194">
        <v>0</v>
      </c>
      <c r="L46" s="1194">
        <v>2</v>
      </c>
      <c r="M46" s="1194">
        <v>0</v>
      </c>
      <c r="N46" s="1316">
        <v>1</v>
      </c>
      <c r="O46" s="1317">
        <v>14</v>
      </c>
      <c r="P46" s="1317">
        <v>2</v>
      </c>
      <c r="S46" s="336"/>
    </row>
    <row r="47" spans="2:19" x14ac:dyDescent="0.2">
      <c r="B47" s="1853"/>
      <c r="C47" s="1900"/>
      <c r="D47" s="1324"/>
      <c r="E47" s="560">
        <f>E46/D46</f>
        <v>0.40740740740740738</v>
      </c>
      <c r="F47" s="443">
        <f>F46/D46</f>
        <v>3.7037037037037035E-2</v>
      </c>
      <c r="G47" s="443">
        <f>G46/D46</f>
        <v>3.7037037037037035E-2</v>
      </c>
      <c r="H47" s="443">
        <f>H46/D46</f>
        <v>0.37037037037037035</v>
      </c>
      <c r="I47" s="443">
        <f>I46/D46</f>
        <v>0.1111111111111111</v>
      </c>
      <c r="J47" s="443">
        <f>J46/D46</f>
        <v>0</v>
      </c>
      <c r="K47" s="443">
        <f>K46/D46</f>
        <v>0</v>
      </c>
      <c r="L47" s="443">
        <f>L46/D46</f>
        <v>7.407407407407407E-2</v>
      </c>
      <c r="M47" s="443">
        <f>M46/D46</f>
        <v>0</v>
      </c>
      <c r="N47" s="561">
        <f>N46/D46</f>
        <v>3.7037037037037035E-2</v>
      </c>
      <c r="O47" s="562">
        <f>O46/D46</f>
        <v>0.51851851851851849</v>
      </c>
      <c r="P47" s="562">
        <f>P46/D46</f>
        <v>7.407407407407407E-2</v>
      </c>
      <c r="R47" s="44"/>
      <c r="S47" s="336"/>
    </row>
    <row r="48" spans="2:19" x14ac:dyDescent="0.2">
      <c r="B48" s="1853"/>
      <c r="C48" s="1901"/>
      <c r="D48" s="1374"/>
      <c r="E48" s="567"/>
      <c r="F48" s="449">
        <f>F46/E46</f>
        <v>9.0909090909090912E-2</v>
      </c>
      <c r="G48" s="449">
        <f>G46/E46</f>
        <v>9.0909090909090912E-2</v>
      </c>
      <c r="H48" s="449">
        <f>H46/E46</f>
        <v>0.90909090909090906</v>
      </c>
      <c r="I48" s="449">
        <f>I46/E46</f>
        <v>0.27272727272727271</v>
      </c>
      <c r="J48" s="449">
        <f>J46/E46</f>
        <v>0</v>
      </c>
      <c r="K48" s="449">
        <f>K46/E46</f>
        <v>0</v>
      </c>
      <c r="L48" s="449">
        <f>L46/E46</f>
        <v>0.18181818181818182</v>
      </c>
      <c r="M48" s="449">
        <f>M46/E46</f>
        <v>0</v>
      </c>
      <c r="N48" s="588">
        <f>N46/E46</f>
        <v>9.0909090909090912E-2</v>
      </c>
      <c r="O48" s="568"/>
      <c r="P48" s="568"/>
      <c r="R48" s="347"/>
      <c r="S48" s="304"/>
    </row>
    <row r="49" spans="2:19" x14ac:dyDescent="0.2">
      <c r="B49" s="1853"/>
      <c r="C49" s="1940" t="s">
        <v>418</v>
      </c>
      <c r="D49" s="1373">
        <v>40</v>
      </c>
      <c r="E49" s="1443">
        <f t="shared" ref="E49" si="11">D49-O49-P49</f>
        <v>18</v>
      </c>
      <c r="F49" s="1194">
        <v>0</v>
      </c>
      <c r="G49" s="1194">
        <v>5</v>
      </c>
      <c r="H49" s="1194">
        <v>12</v>
      </c>
      <c r="I49" s="1194">
        <v>4</v>
      </c>
      <c r="J49" s="1194">
        <v>2</v>
      </c>
      <c r="K49" s="1194">
        <v>2</v>
      </c>
      <c r="L49" s="1194">
        <v>2</v>
      </c>
      <c r="M49" s="1194">
        <v>1</v>
      </c>
      <c r="N49" s="1316">
        <v>1</v>
      </c>
      <c r="O49" s="1317">
        <v>21</v>
      </c>
      <c r="P49" s="1317">
        <v>1</v>
      </c>
      <c r="S49" s="336"/>
    </row>
    <row r="50" spans="2:19" x14ac:dyDescent="0.2">
      <c r="B50" s="1853"/>
      <c r="C50" s="1900"/>
      <c r="D50" s="1324"/>
      <c r="E50" s="560">
        <f>E49/D49</f>
        <v>0.45</v>
      </c>
      <c r="F50" s="443">
        <f>F49/D49</f>
        <v>0</v>
      </c>
      <c r="G50" s="443">
        <f>G49/D49</f>
        <v>0.125</v>
      </c>
      <c r="H50" s="443">
        <f>H49/D49</f>
        <v>0.3</v>
      </c>
      <c r="I50" s="443">
        <f>I49/D49</f>
        <v>0.1</v>
      </c>
      <c r="J50" s="443">
        <f>J49/D49</f>
        <v>0.05</v>
      </c>
      <c r="K50" s="443">
        <f>K49/D49</f>
        <v>0.05</v>
      </c>
      <c r="L50" s="443">
        <f>L49/D49</f>
        <v>0.05</v>
      </c>
      <c r="M50" s="443">
        <f>M49/D49</f>
        <v>2.5000000000000001E-2</v>
      </c>
      <c r="N50" s="561">
        <f>N49/D49</f>
        <v>2.5000000000000001E-2</v>
      </c>
      <c r="O50" s="562">
        <f>O49/D49</f>
        <v>0.52500000000000002</v>
      </c>
      <c r="P50" s="562">
        <f>P49/D49</f>
        <v>2.5000000000000001E-2</v>
      </c>
      <c r="R50" s="44"/>
      <c r="S50" s="336"/>
    </row>
    <row r="51" spans="2:19" ht="13.8" thickBot="1" x14ac:dyDescent="0.25">
      <c r="B51" s="1853"/>
      <c r="C51" s="2009"/>
      <c r="D51" s="1375"/>
      <c r="E51" s="569"/>
      <c r="F51" s="453">
        <f>F49/E49</f>
        <v>0</v>
      </c>
      <c r="G51" s="453">
        <f>G49/E49</f>
        <v>0.27777777777777779</v>
      </c>
      <c r="H51" s="453">
        <f>H49/E49</f>
        <v>0.66666666666666663</v>
      </c>
      <c r="I51" s="453">
        <f>I49/E49</f>
        <v>0.22222222222222221</v>
      </c>
      <c r="J51" s="453">
        <f>J49/E49</f>
        <v>0.1111111111111111</v>
      </c>
      <c r="K51" s="453">
        <f>K49/E49</f>
        <v>0.1111111111111111</v>
      </c>
      <c r="L51" s="453">
        <f>L49/E49</f>
        <v>0.1111111111111111</v>
      </c>
      <c r="M51" s="453">
        <f>M49/E49</f>
        <v>5.5555555555555552E-2</v>
      </c>
      <c r="N51" s="570">
        <f>N49/E49</f>
        <v>5.5555555555555552E-2</v>
      </c>
      <c r="O51" s="571"/>
      <c r="P51" s="571"/>
      <c r="R51" s="347"/>
      <c r="S51" s="304"/>
    </row>
    <row r="52" spans="2:19" ht="13.8" thickTop="1" x14ac:dyDescent="0.2">
      <c r="B52" s="1853"/>
      <c r="C52" s="37" t="s">
        <v>419</v>
      </c>
      <c r="D52" s="1453">
        <f>D37+D40+D43+D46</f>
        <v>295</v>
      </c>
      <c r="E52" s="1447">
        <f>E37+E40+E43+E46</f>
        <v>150</v>
      </c>
      <c r="F52" s="1194">
        <f>F37+F40+F43+F46</f>
        <v>19</v>
      </c>
      <c r="G52" s="1194">
        <f t="shared" ref="G52:O52" si="12">G37+G40+G43+G46</f>
        <v>23</v>
      </c>
      <c r="H52" s="1194">
        <f>H37+H40+H43+H46</f>
        <v>97</v>
      </c>
      <c r="I52" s="1194">
        <f>I37+I40+I43+I46</f>
        <v>31</v>
      </c>
      <c r="J52" s="1194">
        <f>J37+J40+J43+J46</f>
        <v>12</v>
      </c>
      <c r="K52" s="1194">
        <f t="shared" si="12"/>
        <v>5</v>
      </c>
      <c r="L52" s="1194">
        <f t="shared" si="12"/>
        <v>19</v>
      </c>
      <c r="M52" s="1194">
        <f t="shared" si="12"/>
        <v>1</v>
      </c>
      <c r="N52" s="1316">
        <f t="shared" si="12"/>
        <v>16</v>
      </c>
      <c r="O52" s="1317">
        <f t="shared" si="12"/>
        <v>114</v>
      </c>
      <c r="P52" s="1317">
        <f>P37+P40+P43+P46</f>
        <v>31</v>
      </c>
      <c r="S52" s="336"/>
    </row>
    <row r="53" spans="2:19" x14ac:dyDescent="0.2">
      <c r="B53" s="1853"/>
      <c r="C53" s="45" t="s">
        <v>183</v>
      </c>
      <c r="D53" s="1449"/>
      <c r="E53" s="560">
        <f>E52/D52</f>
        <v>0.50847457627118642</v>
      </c>
      <c r="F53" s="443">
        <f>F52/D52</f>
        <v>6.4406779661016947E-2</v>
      </c>
      <c r="G53" s="443">
        <f>G52/D52</f>
        <v>7.796610169491526E-2</v>
      </c>
      <c r="H53" s="443">
        <f>H52/D52</f>
        <v>0.32881355932203388</v>
      </c>
      <c r="I53" s="443">
        <f>I52/D52</f>
        <v>0.10508474576271186</v>
      </c>
      <c r="J53" s="443">
        <f>J52/D52</f>
        <v>4.0677966101694912E-2</v>
      </c>
      <c r="K53" s="443">
        <f>K52/D52</f>
        <v>1.6949152542372881E-2</v>
      </c>
      <c r="L53" s="443">
        <f>L52/D52</f>
        <v>6.4406779661016947E-2</v>
      </c>
      <c r="M53" s="443">
        <f>M52/D52</f>
        <v>3.3898305084745762E-3</v>
      </c>
      <c r="N53" s="561">
        <f>N52/D52</f>
        <v>5.4237288135593219E-2</v>
      </c>
      <c r="O53" s="562">
        <f>O52/D52</f>
        <v>0.38644067796610171</v>
      </c>
      <c r="P53" s="562">
        <f>P52/D52</f>
        <v>0.10508474576271186</v>
      </c>
      <c r="R53" s="44"/>
      <c r="S53" s="336"/>
    </row>
    <row r="54" spans="2:19" x14ac:dyDescent="0.2">
      <c r="B54" s="1853"/>
      <c r="C54" s="38"/>
      <c r="D54" s="1450"/>
      <c r="E54" s="567"/>
      <c r="F54" s="449">
        <f>F52/E52</f>
        <v>0.12666666666666668</v>
      </c>
      <c r="G54" s="449">
        <f>G52/E52</f>
        <v>0.15333333333333332</v>
      </c>
      <c r="H54" s="449">
        <f>H52/E52</f>
        <v>0.64666666666666661</v>
      </c>
      <c r="I54" s="449">
        <f>I52/E52</f>
        <v>0.20666666666666667</v>
      </c>
      <c r="J54" s="449">
        <f>J52/E52</f>
        <v>0.08</v>
      </c>
      <c r="K54" s="449">
        <f>K52/E52</f>
        <v>3.3333333333333333E-2</v>
      </c>
      <c r="L54" s="449">
        <f>L52/E52</f>
        <v>0.12666666666666668</v>
      </c>
      <c r="M54" s="449">
        <f>M52/E52</f>
        <v>6.6666666666666671E-3</v>
      </c>
      <c r="N54" s="588">
        <f>N52/E52</f>
        <v>0.10666666666666667</v>
      </c>
      <c r="O54" s="568"/>
      <c r="P54" s="568"/>
      <c r="R54" s="347"/>
      <c r="S54" s="304"/>
    </row>
    <row r="55" spans="2:19" x14ac:dyDescent="0.2">
      <c r="B55" s="1853"/>
      <c r="C55" s="40" t="s">
        <v>419</v>
      </c>
      <c r="D55" s="1451">
        <f>D40+D43+D46+D49</f>
        <v>157</v>
      </c>
      <c r="E55" s="1443">
        <f t="shared" ref="E55:P55" si="13">E40+E43+E46+E49</f>
        <v>80</v>
      </c>
      <c r="F55" s="1199">
        <f t="shared" si="13"/>
        <v>9</v>
      </c>
      <c r="G55" s="1199">
        <f t="shared" si="13"/>
        <v>15</v>
      </c>
      <c r="H55" s="1199">
        <f>H40+H43+H46+H49</f>
        <v>55</v>
      </c>
      <c r="I55" s="1199">
        <f>I40+I43+I46+I49</f>
        <v>16</v>
      </c>
      <c r="J55" s="1199">
        <f>J40+J43+J46+J49</f>
        <v>6</v>
      </c>
      <c r="K55" s="1199">
        <f t="shared" si="13"/>
        <v>4</v>
      </c>
      <c r="L55" s="1199">
        <f t="shared" si="13"/>
        <v>10</v>
      </c>
      <c r="M55" s="1199">
        <f t="shared" si="13"/>
        <v>1</v>
      </c>
      <c r="N55" s="1318">
        <f t="shared" si="13"/>
        <v>6</v>
      </c>
      <c r="O55" s="1313">
        <f t="shared" si="13"/>
        <v>65</v>
      </c>
      <c r="P55" s="1313">
        <f t="shared" si="13"/>
        <v>12</v>
      </c>
      <c r="S55" s="336"/>
    </row>
    <row r="56" spans="2:19" x14ac:dyDescent="0.2">
      <c r="B56" s="1853"/>
      <c r="C56" s="45" t="s">
        <v>420</v>
      </c>
      <c r="D56" s="1452"/>
      <c r="E56" s="560">
        <f>E55/D55</f>
        <v>0.50955414012738853</v>
      </c>
      <c r="F56" s="443">
        <f>F55/D55</f>
        <v>5.7324840764331211E-2</v>
      </c>
      <c r="G56" s="443">
        <f>G55/D55</f>
        <v>9.5541401273885357E-2</v>
      </c>
      <c r="H56" s="443">
        <f>H55/D55</f>
        <v>0.3503184713375796</v>
      </c>
      <c r="I56" s="443">
        <f>I55/D55</f>
        <v>0.10191082802547771</v>
      </c>
      <c r="J56" s="443">
        <f>J55/D55</f>
        <v>3.8216560509554139E-2</v>
      </c>
      <c r="K56" s="443">
        <f>K55/D55</f>
        <v>2.5477707006369428E-2</v>
      </c>
      <c r="L56" s="443">
        <f>L55/D55</f>
        <v>6.3694267515923567E-2</v>
      </c>
      <c r="M56" s="443">
        <f>M55/D55</f>
        <v>6.369426751592357E-3</v>
      </c>
      <c r="N56" s="561">
        <f>N55/D55</f>
        <v>3.8216560509554139E-2</v>
      </c>
      <c r="O56" s="562">
        <f>O55/D55</f>
        <v>0.4140127388535032</v>
      </c>
      <c r="P56" s="562">
        <f>P55/D55</f>
        <v>7.6433121019108277E-2</v>
      </c>
      <c r="R56" s="44"/>
      <c r="S56" s="336"/>
    </row>
    <row r="57" spans="2:19" ht="13.8" thickBot="1" x14ac:dyDescent="0.25">
      <c r="B57" s="1859"/>
      <c r="C57" s="38"/>
      <c r="D57" s="1450"/>
      <c r="E57" s="575"/>
      <c r="F57" s="456">
        <f>F55/E55</f>
        <v>0.1125</v>
      </c>
      <c r="G57" s="456">
        <f>G55/E55</f>
        <v>0.1875</v>
      </c>
      <c r="H57" s="456">
        <f>H55/E55</f>
        <v>0.6875</v>
      </c>
      <c r="I57" s="456">
        <f>I55/E55</f>
        <v>0.2</v>
      </c>
      <c r="J57" s="456">
        <f>J55/E55</f>
        <v>7.4999999999999997E-2</v>
      </c>
      <c r="K57" s="456">
        <f>K55/E55</f>
        <v>0.05</v>
      </c>
      <c r="L57" s="456">
        <f>L55/E55</f>
        <v>0.125</v>
      </c>
      <c r="M57" s="456">
        <f>M55/E55</f>
        <v>1.2500000000000001E-2</v>
      </c>
      <c r="N57" s="576">
        <f>N55/E55</f>
        <v>7.4999999999999997E-2</v>
      </c>
      <c r="O57" s="577"/>
      <c r="P57" s="577"/>
      <c r="R57" s="347"/>
      <c r="S57" s="304"/>
    </row>
    <row r="58" spans="2:19" x14ac:dyDescent="0.2">
      <c r="B58" s="1816"/>
      <c r="C58" s="2217" t="s">
        <v>993</v>
      </c>
      <c r="D58" s="2217"/>
      <c r="E58" s="2217"/>
      <c r="F58" s="2217"/>
      <c r="G58" s="129"/>
      <c r="H58" s="129"/>
      <c r="I58" s="129"/>
      <c r="J58" s="129"/>
      <c r="K58" s="129"/>
      <c r="L58" s="129"/>
      <c r="M58" s="129"/>
      <c r="N58" s="129"/>
      <c r="O58" s="129"/>
      <c r="P58" s="238"/>
    </row>
    <row r="59" spans="2:19" x14ac:dyDescent="0.2">
      <c r="B59" s="1"/>
      <c r="C59" s="27"/>
    </row>
    <row r="60" spans="2:19" x14ac:dyDescent="0.2">
      <c r="B60" s="44"/>
      <c r="E60" s="44"/>
      <c r="F60" s="86"/>
      <c r="G60" s="86"/>
      <c r="H60" s="86"/>
      <c r="I60" s="86"/>
      <c r="J60" s="86"/>
      <c r="K60" s="86"/>
      <c r="L60" s="86"/>
      <c r="M60" s="86"/>
      <c r="N60" s="86"/>
      <c r="O60" s="86"/>
      <c r="P60" s="86"/>
    </row>
    <row r="61" spans="2:19" x14ac:dyDescent="0.2">
      <c r="B61" s="44"/>
      <c r="E61" s="44"/>
      <c r="F61" s="86"/>
      <c r="G61" s="86"/>
      <c r="H61" s="86"/>
      <c r="I61" s="86"/>
      <c r="J61" s="86"/>
      <c r="K61" s="86"/>
      <c r="L61" s="86"/>
      <c r="M61" s="86"/>
      <c r="N61" s="86"/>
      <c r="O61" s="86"/>
      <c r="P61" s="86"/>
    </row>
    <row r="63" spans="2:19" x14ac:dyDescent="0.2">
      <c r="B63" s="1"/>
      <c r="C63" s="19"/>
      <c r="D63" s="88"/>
      <c r="E63" s="88"/>
      <c r="F63" s="88"/>
      <c r="G63" s="88"/>
      <c r="H63" s="88"/>
      <c r="I63" s="88"/>
      <c r="J63" s="88"/>
      <c r="K63" s="88"/>
      <c r="L63" s="88"/>
      <c r="M63" s="88"/>
      <c r="N63" s="88"/>
      <c r="O63" s="88"/>
      <c r="P63" s="88"/>
    </row>
    <row r="64" spans="2:19" x14ac:dyDescent="0.2">
      <c r="B64" s="1"/>
      <c r="C64" s="19"/>
      <c r="D64" s="7"/>
      <c r="E64" s="7"/>
      <c r="F64" s="7"/>
      <c r="G64" s="7"/>
      <c r="H64" s="7"/>
      <c r="I64" s="7"/>
      <c r="J64" s="7"/>
      <c r="K64" s="7"/>
      <c r="L64" s="7"/>
      <c r="M64" s="7"/>
      <c r="N64" s="7"/>
      <c r="O64" s="7"/>
      <c r="P64" s="7"/>
    </row>
    <row r="65" spans="2:16" x14ac:dyDescent="0.2">
      <c r="B65" s="1"/>
      <c r="C65" s="19"/>
      <c r="D65" s="19"/>
      <c r="G65" s="88"/>
      <c r="H65" s="88"/>
      <c r="I65" s="88"/>
      <c r="J65" s="88"/>
      <c r="K65" s="88"/>
      <c r="L65" s="88"/>
      <c r="M65" s="88"/>
      <c r="N65" s="88"/>
      <c r="O65" s="88"/>
      <c r="P65" s="88"/>
    </row>
    <row r="66" spans="2:16" x14ac:dyDescent="0.2">
      <c r="B66" s="332"/>
      <c r="C66" s="19"/>
      <c r="D66" s="332"/>
      <c r="E66" s="332"/>
      <c r="F66" s="332"/>
      <c r="G66" s="332"/>
      <c r="H66" s="332"/>
      <c r="I66" s="332"/>
      <c r="J66" s="332"/>
      <c r="K66" s="332"/>
      <c r="L66" s="332"/>
      <c r="M66" s="332"/>
      <c r="N66" s="332"/>
      <c r="O66" s="332"/>
      <c r="P66" s="332"/>
    </row>
    <row r="67" spans="2:16" x14ac:dyDescent="0.2">
      <c r="C67" s="19"/>
      <c r="D67" s="332"/>
      <c r="E67" s="332"/>
      <c r="F67" s="332"/>
      <c r="G67" s="332"/>
      <c r="H67" s="332"/>
      <c r="I67" s="332"/>
      <c r="J67" s="332"/>
      <c r="K67" s="332"/>
      <c r="L67" s="332"/>
      <c r="M67" s="332"/>
      <c r="N67" s="332"/>
      <c r="O67" s="332"/>
      <c r="P67" s="332"/>
    </row>
    <row r="68" spans="2:16" x14ac:dyDescent="0.2">
      <c r="C68" s="19"/>
      <c r="D68" s="332"/>
      <c r="E68" s="332"/>
      <c r="F68" s="332"/>
      <c r="G68" s="332"/>
      <c r="H68" s="332"/>
      <c r="I68" s="332"/>
      <c r="J68" s="332"/>
      <c r="K68" s="332"/>
      <c r="L68" s="332"/>
      <c r="M68" s="332"/>
      <c r="N68" s="332"/>
      <c r="O68" s="332"/>
      <c r="P68" s="332"/>
    </row>
    <row r="69" spans="2:16" x14ac:dyDescent="0.2">
      <c r="C69" s="19"/>
      <c r="D69" s="332"/>
      <c r="E69" s="333"/>
      <c r="F69" s="333"/>
      <c r="G69" s="333"/>
      <c r="H69" s="333"/>
      <c r="I69" s="333"/>
      <c r="J69" s="333"/>
      <c r="K69" s="333"/>
      <c r="L69" s="333"/>
      <c r="M69" s="333"/>
      <c r="N69" s="333"/>
      <c r="O69" s="333"/>
      <c r="P69" s="333"/>
    </row>
    <row r="70" spans="2:16" x14ac:dyDescent="0.2">
      <c r="C70" s="19"/>
      <c r="D70" s="332"/>
      <c r="E70" s="332"/>
      <c r="F70" s="332"/>
      <c r="G70" s="332"/>
      <c r="H70" s="332"/>
      <c r="I70" s="332"/>
      <c r="J70" s="332"/>
      <c r="K70" s="332"/>
      <c r="L70" s="332"/>
      <c r="M70" s="332"/>
      <c r="N70" s="332"/>
      <c r="O70" s="332"/>
      <c r="P70" s="332"/>
    </row>
    <row r="71" spans="2:16" x14ac:dyDescent="0.2">
      <c r="C71" s="19"/>
      <c r="D71" s="332"/>
      <c r="E71" s="332"/>
      <c r="F71" s="332"/>
      <c r="G71" s="332"/>
      <c r="H71" s="332"/>
      <c r="I71" s="332"/>
      <c r="J71" s="332"/>
      <c r="K71" s="332"/>
      <c r="L71" s="332"/>
      <c r="M71" s="332"/>
      <c r="N71" s="332"/>
      <c r="O71" s="332"/>
      <c r="P71" s="332"/>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N10:N12"/>
    <mergeCell ref="C58:F58"/>
    <mergeCell ref="J10:J12"/>
    <mergeCell ref="K10:K12"/>
    <mergeCell ref="L10:L12"/>
    <mergeCell ref="M10:M12"/>
    <mergeCell ref="C31:C33"/>
    <mergeCell ref="B34:B57"/>
    <mergeCell ref="C34:C36"/>
    <mergeCell ref="C37:C39"/>
    <mergeCell ref="C40:C42"/>
    <mergeCell ref="C43:C45"/>
    <mergeCell ref="C46:C48"/>
    <mergeCell ref="C49:C51"/>
    <mergeCell ref="P9:P12"/>
    <mergeCell ref="B13:C15"/>
    <mergeCell ref="B16:B33"/>
    <mergeCell ref="C16:C18"/>
    <mergeCell ref="C19:C21"/>
    <mergeCell ref="C22:C24"/>
    <mergeCell ref="C25:C27"/>
    <mergeCell ref="C28:C30"/>
    <mergeCell ref="B9:C12"/>
    <mergeCell ref="D9:D12"/>
    <mergeCell ref="E9:E12"/>
    <mergeCell ref="O9:O12"/>
    <mergeCell ref="F10:F12"/>
    <mergeCell ref="G10:G12"/>
    <mergeCell ref="H10:H12"/>
    <mergeCell ref="I10:I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00B0F0"/>
  </sheetPr>
  <dimension ref="B2:M76"/>
  <sheetViews>
    <sheetView view="pageBreakPreview" zoomScaleNormal="100" zoomScaleSheetLayoutView="100" workbookViewId="0"/>
  </sheetViews>
  <sheetFormatPr defaultColWidth="9" defaultRowHeight="13.2" x14ac:dyDescent="0.2"/>
  <cols>
    <col min="1" max="1" width="4.6640625" style="1" customWidth="1"/>
    <col min="2" max="2" width="5.33203125" style="1" customWidth="1"/>
    <col min="3" max="3" width="23" style="1" customWidth="1"/>
    <col min="4" max="8" width="12.33203125" style="1" customWidth="1"/>
    <col min="9" max="9" width="12.33203125" style="19" customWidth="1"/>
    <col min="10" max="10" width="12.33203125" style="1" customWidth="1"/>
    <col min="11" max="12" width="12.33203125" style="19" customWidth="1"/>
    <col min="13" max="13" width="13.109375" style="1" customWidth="1"/>
    <col min="14" max="16384" width="9" style="1"/>
  </cols>
  <sheetData>
    <row r="2" spans="2:13" x14ac:dyDescent="0.2">
      <c r="B2" s="1" t="s">
        <v>469</v>
      </c>
      <c r="I2" s="1"/>
    </row>
    <row r="3" spans="2:13" x14ac:dyDescent="0.2">
      <c r="K3" s="70" t="s">
        <v>470</v>
      </c>
    </row>
    <row r="4" spans="2:13" x14ac:dyDescent="0.2">
      <c r="K4" s="70" t="s">
        <v>471</v>
      </c>
    </row>
    <row r="5" spans="2:13" ht="13.5" customHeight="1" thickBot="1" x14ac:dyDescent="0.25">
      <c r="M5" s="2" t="s">
        <v>242</v>
      </c>
    </row>
    <row r="6" spans="2:13" ht="15.75" customHeight="1" x14ac:dyDescent="0.2">
      <c r="B6" s="8"/>
      <c r="C6" s="4"/>
      <c r="D6" s="1937" t="s">
        <v>472</v>
      </c>
      <c r="E6" s="1971" t="s">
        <v>473</v>
      </c>
      <c r="F6" s="2018" t="s">
        <v>474</v>
      </c>
      <c r="G6" s="2033"/>
      <c r="H6" s="2033"/>
      <c r="I6" s="2019"/>
      <c r="J6" s="2087" t="s">
        <v>346</v>
      </c>
      <c r="K6" s="2088"/>
      <c r="L6" s="2088"/>
      <c r="M6" s="2089"/>
    </row>
    <row r="7" spans="2:13" ht="15.75" customHeight="1" x14ac:dyDescent="0.2">
      <c r="B7" s="18"/>
      <c r="C7" s="11"/>
      <c r="D7" s="1944"/>
      <c r="E7" s="1943"/>
      <c r="F7" s="2242" t="s">
        <v>475</v>
      </c>
      <c r="G7" s="1971" t="s">
        <v>476</v>
      </c>
      <c r="H7" s="1986" t="s">
        <v>477</v>
      </c>
      <c r="I7" s="2245" t="s">
        <v>250</v>
      </c>
      <c r="J7" s="2242" t="s">
        <v>475</v>
      </c>
      <c r="K7" s="1971" t="s">
        <v>476</v>
      </c>
      <c r="L7" s="1986" t="s">
        <v>477</v>
      </c>
      <c r="M7" s="2244" t="s">
        <v>250</v>
      </c>
    </row>
    <row r="8" spans="2:13" ht="28.5" customHeight="1" x14ac:dyDescent="0.2">
      <c r="B8" s="35"/>
      <c r="C8" s="36"/>
      <c r="D8" s="1945"/>
      <c r="E8" s="1972"/>
      <c r="F8" s="2243"/>
      <c r="G8" s="1972"/>
      <c r="H8" s="1986"/>
      <c r="I8" s="2246"/>
      <c r="J8" s="2243"/>
      <c r="K8" s="1972"/>
      <c r="L8" s="1986"/>
      <c r="M8" s="2244"/>
    </row>
    <row r="9" spans="2:13" s="304" customFormat="1" ht="15.75" customHeight="1" x14ac:dyDescent="0.2">
      <c r="B9" s="1953" t="s">
        <v>250</v>
      </c>
      <c r="C9" s="1978"/>
      <c r="D9" s="2225">
        <f>SUM(D11:D22)</f>
        <v>370</v>
      </c>
      <c r="E9" s="2227">
        <f>SUM(E11:E22)</f>
        <v>299</v>
      </c>
      <c r="F9" s="2240">
        <f>SUM(F11:F22)</f>
        <v>445</v>
      </c>
      <c r="G9" s="1336">
        <f>G11+G13+G15+G17+G19+G21</f>
        <v>2</v>
      </c>
      <c r="H9" s="1336">
        <f>H11+H13+H15+H17+H19+H21</f>
        <v>16</v>
      </c>
      <c r="I9" s="1454">
        <f t="shared" ref="I9:M9" si="0">I11+I13+I15+I17+I19+I21</f>
        <v>18</v>
      </c>
      <c r="J9" s="2240">
        <f>SUM(J11:J22)</f>
        <v>55</v>
      </c>
      <c r="K9" s="1336">
        <f>K11+K13+K15+K17+K19+K21</f>
        <v>6</v>
      </c>
      <c r="L9" s="1336">
        <f>L11+L13+L15+L17+L19+L21</f>
        <v>3</v>
      </c>
      <c r="M9" s="1454">
        <f t="shared" si="0"/>
        <v>9</v>
      </c>
    </row>
    <row r="10" spans="2:13" s="304" customFormat="1" ht="15.75" customHeight="1" thickBot="1" x14ac:dyDescent="0.25">
      <c r="B10" s="1957"/>
      <c r="C10" s="2023"/>
      <c r="D10" s="2226"/>
      <c r="E10" s="2226"/>
      <c r="F10" s="2241"/>
      <c r="G10" s="688"/>
      <c r="H10" s="146">
        <f>H9/F9</f>
        <v>3.5955056179775284E-2</v>
      </c>
      <c r="I10" s="689"/>
      <c r="J10" s="2241"/>
      <c r="K10" s="688"/>
      <c r="L10" s="453">
        <f>L9/J9</f>
        <v>5.4545454545454543E-2</v>
      </c>
      <c r="M10" s="689"/>
    </row>
    <row r="11" spans="2:13" s="304" customFormat="1" ht="15.75" customHeight="1" thickTop="1" x14ac:dyDescent="0.2">
      <c r="B11" s="1852" t="s">
        <v>281</v>
      </c>
      <c r="C11" s="1900" t="s">
        <v>252</v>
      </c>
      <c r="D11" s="2223">
        <f>表13!E15</f>
        <v>54</v>
      </c>
      <c r="E11" s="2223">
        <f>表13!R15</f>
        <v>20</v>
      </c>
      <c r="F11" s="2232">
        <f>表14!S12</f>
        <v>8</v>
      </c>
      <c r="G11" s="1455">
        <v>0</v>
      </c>
      <c r="H11" s="1456">
        <v>0</v>
      </c>
      <c r="I11" s="1457">
        <f>G11+H11</f>
        <v>0</v>
      </c>
      <c r="J11" s="2230">
        <f>表14!T12</f>
        <v>1</v>
      </c>
      <c r="K11" s="1455">
        <v>0</v>
      </c>
      <c r="L11" s="1455">
        <v>0</v>
      </c>
      <c r="M11" s="1457">
        <f>K11+L11</f>
        <v>0</v>
      </c>
    </row>
    <row r="12" spans="2:13" s="304" customFormat="1" ht="15.75" customHeight="1" x14ac:dyDescent="0.2">
      <c r="B12" s="1853"/>
      <c r="C12" s="1900"/>
      <c r="D12" s="2221"/>
      <c r="E12" s="2221"/>
      <c r="F12" s="2235"/>
      <c r="G12" s="1057"/>
      <c r="H12" s="1058">
        <f>H11/F11</f>
        <v>0</v>
      </c>
      <c r="I12" s="1059"/>
      <c r="J12" s="2237"/>
      <c r="K12" s="1057"/>
      <c r="L12" s="1060">
        <f>IFERROR(L11/J11,0)</f>
        <v>0</v>
      </c>
      <c r="M12" s="1059"/>
    </row>
    <row r="13" spans="2:13" s="304" customFormat="1" ht="15.75" customHeight="1" x14ac:dyDescent="0.2">
      <c r="B13" s="1853"/>
      <c r="C13" s="1940" t="s">
        <v>253</v>
      </c>
      <c r="D13" s="2220">
        <f>表13!E18</f>
        <v>69</v>
      </c>
      <c r="E13" s="2220">
        <f>表13!R18</f>
        <v>55</v>
      </c>
      <c r="F13" s="2232">
        <f>表14!S14</f>
        <v>110</v>
      </c>
      <c r="G13" s="1455">
        <v>0</v>
      </c>
      <c r="H13" s="1458">
        <v>2</v>
      </c>
      <c r="I13" s="1457">
        <f t="shared" ref="I13" si="1">G13+H13</f>
        <v>2</v>
      </c>
      <c r="J13" s="2238">
        <f>表14!T14</f>
        <v>7</v>
      </c>
      <c r="K13" s="1455">
        <v>0</v>
      </c>
      <c r="L13" s="1455">
        <v>1</v>
      </c>
      <c r="M13" s="1459">
        <f t="shared" ref="M13" si="2">K13+L13</f>
        <v>1</v>
      </c>
    </row>
    <row r="14" spans="2:13" s="304" customFormat="1" ht="15.75" customHeight="1" x14ac:dyDescent="0.2">
      <c r="B14" s="1853"/>
      <c r="C14" s="1900"/>
      <c r="D14" s="2221"/>
      <c r="E14" s="2221"/>
      <c r="F14" s="2235"/>
      <c r="G14" s="1057"/>
      <c r="H14" s="1058">
        <f>H13/F13</f>
        <v>1.8181818181818181E-2</v>
      </c>
      <c r="I14" s="1059"/>
      <c r="J14" s="2237"/>
      <c r="K14" s="1057"/>
      <c r="L14" s="1060">
        <f>L13/J13</f>
        <v>0.14285714285714285</v>
      </c>
      <c r="M14" s="1059"/>
    </row>
    <row r="15" spans="2:13" s="304" customFormat="1" ht="15.75" customHeight="1" x14ac:dyDescent="0.2">
      <c r="B15" s="1853"/>
      <c r="C15" s="1940" t="s">
        <v>412</v>
      </c>
      <c r="D15" s="2220">
        <f>表13!E21</f>
        <v>28</v>
      </c>
      <c r="E15" s="2220">
        <f>表13!R21</f>
        <v>15</v>
      </c>
      <c r="F15" s="2232">
        <f>表14!S16</f>
        <v>7</v>
      </c>
      <c r="G15" s="1455">
        <v>1</v>
      </c>
      <c r="H15" s="1458">
        <v>0</v>
      </c>
      <c r="I15" s="1459">
        <f t="shared" ref="I15" si="3">G15+H15</f>
        <v>1</v>
      </c>
      <c r="J15" s="2238">
        <f>表14!T16</f>
        <v>0</v>
      </c>
      <c r="K15" s="1455">
        <f>SUM(K2:K4)</f>
        <v>0</v>
      </c>
      <c r="L15" s="1455">
        <f t="shared" ref="L15" si="4">SUM(L2:L4)</f>
        <v>0</v>
      </c>
      <c r="M15" s="1459">
        <f t="shared" ref="M15" si="5">K15+L15</f>
        <v>0</v>
      </c>
    </row>
    <row r="16" spans="2:13" s="304" customFormat="1" ht="15.75" customHeight="1" x14ac:dyDescent="0.2">
      <c r="B16" s="1853"/>
      <c r="C16" s="1900"/>
      <c r="D16" s="2221"/>
      <c r="E16" s="2221"/>
      <c r="F16" s="2235"/>
      <c r="G16" s="1057"/>
      <c r="H16" s="1058">
        <f t="shared" ref="H16" si="6">H15/F15</f>
        <v>0</v>
      </c>
      <c r="I16" s="1059"/>
      <c r="J16" s="2237"/>
      <c r="K16" s="1057"/>
      <c r="L16" s="1060">
        <f>IFERROR(L15/J15,0)</f>
        <v>0</v>
      </c>
      <c r="M16" s="1059"/>
    </row>
    <row r="17" spans="2:13" s="304" customFormat="1" ht="15.75" customHeight="1" x14ac:dyDescent="0.2">
      <c r="B17" s="1853"/>
      <c r="C17" s="1940" t="s">
        <v>307</v>
      </c>
      <c r="D17" s="2220">
        <f>表13!E24</f>
        <v>72</v>
      </c>
      <c r="E17" s="2220">
        <f>表13!R24</f>
        <v>71</v>
      </c>
      <c r="F17" s="2232">
        <f>表14!S18</f>
        <v>28</v>
      </c>
      <c r="G17" s="1455">
        <v>0</v>
      </c>
      <c r="H17" s="1458">
        <v>3</v>
      </c>
      <c r="I17" s="1459">
        <f t="shared" ref="I17" si="7">G17+H17</f>
        <v>3</v>
      </c>
      <c r="J17" s="2238">
        <f>表14!T18</f>
        <v>2</v>
      </c>
      <c r="K17" s="1455">
        <v>0</v>
      </c>
      <c r="L17" s="1458">
        <v>0</v>
      </c>
      <c r="M17" s="1459">
        <f t="shared" ref="M17" si="8">K17+L17</f>
        <v>0</v>
      </c>
    </row>
    <row r="18" spans="2:13" s="304" customFormat="1" ht="15.75" customHeight="1" x14ac:dyDescent="0.2">
      <c r="B18" s="1853"/>
      <c r="C18" s="1900"/>
      <c r="D18" s="2221"/>
      <c r="E18" s="2221"/>
      <c r="F18" s="2235"/>
      <c r="G18" s="1057"/>
      <c r="H18" s="1058">
        <f t="shared" ref="H18" si="9">H17/F17</f>
        <v>0.10714285714285714</v>
      </c>
      <c r="I18" s="1059"/>
      <c r="J18" s="2237"/>
      <c r="K18" s="1057"/>
      <c r="L18" s="1060">
        <f>L17/J17</f>
        <v>0</v>
      </c>
      <c r="M18" s="1059"/>
    </row>
    <row r="19" spans="2:13" s="304" customFormat="1" ht="15.75" customHeight="1" x14ac:dyDescent="0.2">
      <c r="B19" s="1853"/>
      <c r="C19" s="1940" t="s">
        <v>308</v>
      </c>
      <c r="D19" s="2220">
        <f>表13!E27</f>
        <v>16</v>
      </c>
      <c r="E19" s="2220">
        <f>表13!R27</f>
        <v>6</v>
      </c>
      <c r="F19" s="2232">
        <f>表14!S20</f>
        <v>34</v>
      </c>
      <c r="G19" s="1455">
        <v>0</v>
      </c>
      <c r="H19" s="1458">
        <v>1</v>
      </c>
      <c r="I19" s="1459">
        <f t="shared" ref="I19" si="10">G19+H19</f>
        <v>1</v>
      </c>
      <c r="J19" s="2238">
        <f>表14!T20</f>
        <v>5</v>
      </c>
      <c r="K19" s="1455">
        <v>0</v>
      </c>
      <c r="L19" s="1458">
        <v>0</v>
      </c>
      <c r="M19" s="1459">
        <f t="shared" ref="M19" si="11">K19+L19</f>
        <v>0</v>
      </c>
    </row>
    <row r="20" spans="2:13" s="304" customFormat="1" ht="15.75" customHeight="1" x14ac:dyDescent="0.2">
      <c r="B20" s="1853"/>
      <c r="C20" s="1900"/>
      <c r="D20" s="2221"/>
      <c r="E20" s="2221"/>
      <c r="F20" s="2235"/>
      <c r="G20" s="1057"/>
      <c r="H20" s="1058">
        <f t="shared" ref="H20" si="12">H19/F19</f>
        <v>2.9411764705882353E-2</v>
      </c>
      <c r="I20" s="1059"/>
      <c r="J20" s="2237"/>
      <c r="K20" s="1057"/>
      <c r="L20" s="1060">
        <f>L19/J19</f>
        <v>0</v>
      </c>
      <c r="M20" s="1059"/>
    </row>
    <row r="21" spans="2:13" s="304" customFormat="1" ht="15.75" customHeight="1" x14ac:dyDescent="0.2">
      <c r="B21" s="1853"/>
      <c r="C21" s="1940" t="s">
        <v>257</v>
      </c>
      <c r="D21" s="2220">
        <f>表13!E30</f>
        <v>131</v>
      </c>
      <c r="E21" s="2220">
        <f>表13!R30</f>
        <v>132</v>
      </c>
      <c r="F21" s="2232">
        <f>表14!S22</f>
        <v>258</v>
      </c>
      <c r="G21" s="1455">
        <v>1</v>
      </c>
      <c r="H21" s="1458">
        <v>10</v>
      </c>
      <c r="I21" s="1459">
        <f t="shared" ref="I21" si="13">G21+H21</f>
        <v>11</v>
      </c>
      <c r="J21" s="2238">
        <f>表14!T22</f>
        <v>40</v>
      </c>
      <c r="K21" s="1455">
        <v>6</v>
      </c>
      <c r="L21" s="1455">
        <v>2</v>
      </c>
      <c r="M21" s="1459">
        <f t="shared" ref="M21" si="14">K21+L21</f>
        <v>8</v>
      </c>
    </row>
    <row r="22" spans="2:13" s="304" customFormat="1" ht="15.75" customHeight="1" thickBot="1" x14ac:dyDescent="0.25">
      <c r="B22" s="1854"/>
      <c r="C22" s="1900"/>
      <c r="D22" s="2221"/>
      <c r="E22" s="2222"/>
      <c r="F22" s="2235"/>
      <c r="G22" s="1057"/>
      <c r="H22" s="1058">
        <f t="shared" ref="H22" si="15">H21/F21</f>
        <v>3.875968992248062E-2</v>
      </c>
      <c r="I22" s="1059"/>
      <c r="J22" s="2237"/>
      <c r="K22" s="1061"/>
      <c r="L22" s="1060">
        <f>L21/J21</f>
        <v>0.05</v>
      </c>
      <c r="M22" s="1059"/>
    </row>
    <row r="23" spans="2:13" s="304" customFormat="1" ht="15.75" customHeight="1" thickTop="1" x14ac:dyDescent="0.2">
      <c r="B23" s="1852" t="s">
        <v>283</v>
      </c>
      <c r="C23" s="2003" t="s">
        <v>284</v>
      </c>
      <c r="D23" s="2223">
        <f>表13!E33</f>
        <v>64</v>
      </c>
      <c r="E23" s="2223">
        <f>表13!R33</f>
        <v>43</v>
      </c>
      <c r="F23" s="2247">
        <f>表14!S24</f>
        <v>7</v>
      </c>
      <c r="G23" s="1460">
        <v>0</v>
      </c>
      <c r="H23" s="1460">
        <v>1</v>
      </c>
      <c r="I23" s="1461">
        <f t="shared" ref="I23" si="16">G23+H23</f>
        <v>1</v>
      </c>
      <c r="J23" s="2239">
        <f>表14!T24</f>
        <v>0</v>
      </c>
      <c r="K23" s="1460">
        <v>0</v>
      </c>
      <c r="L23" s="1460">
        <v>0</v>
      </c>
      <c r="M23" s="1461">
        <f>K23+L23</f>
        <v>0</v>
      </c>
    </row>
    <row r="24" spans="2:13" s="304" customFormat="1" ht="15.75" customHeight="1" x14ac:dyDescent="0.2">
      <c r="B24" s="1853"/>
      <c r="C24" s="1900"/>
      <c r="D24" s="2221"/>
      <c r="E24" s="2221"/>
      <c r="F24" s="2235"/>
      <c r="G24" s="1058"/>
      <c r="H24" s="1058">
        <f>H23/F23</f>
        <v>0.14285714285714285</v>
      </c>
      <c r="I24" s="1059"/>
      <c r="J24" s="2237"/>
      <c r="K24" s="1057"/>
      <c r="L24" s="1062">
        <f>IF(L23,L23/J23,0)</f>
        <v>0</v>
      </c>
      <c r="M24" s="1059"/>
    </row>
    <row r="25" spans="2:13" s="304" customFormat="1" ht="15.75" customHeight="1" x14ac:dyDescent="0.2">
      <c r="B25" s="1853"/>
      <c r="C25" s="1940" t="s">
        <v>285</v>
      </c>
      <c r="D25" s="2220">
        <f>表13!E36</f>
        <v>155</v>
      </c>
      <c r="E25" s="2220">
        <f>表13!R36</f>
        <v>129</v>
      </c>
      <c r="F25" s="2234">
        <f>表14!S26</f>
        <v>23</v>
      </c>
      <c r="G25" s="1455">
        <v>0</v>
      </c>
      <c r="H25" s="1458">
        <v>1</v>
      </c>
      <c r="I25" s="1459">
        <f t="shared" ref="I25" si="17">G25+H25</f>
        <v>1</v>
      </c>
      <c r="J25" s="2234">
        <f>表14!T26</f>
        <v>3</v>
      </c>
      <c r="K25" s="1455">
        <v>6</v>
      </c>
      <c r="L25" s="1458">
        <v>0</v>
      </c>
      <c r="M25" s="1459">
        <f t="shared" ref="M25" si="18">K25+L25</f>
        <v>6</v>
      </c>
    </row>
    <row r="26" spans="2:13" s="304" customFormat="1" ht="15.75" customHeight="1" x14ac:dyDescent="0.2">
      <c r="B26" s="1853"/>
      <c r="C26" s="1900"/>
      <c r="D26" s="2221"/>
      <c r="E26" s="2221"/>
      <c r="F26" s="2235"/>
      <c r="G26" s="1058"/>
      <c r="H26" s="1058">
        <f t="shared" ref="H26" si="19">H25/F25</f>
        <v>4.3478260869565216E-2</v>
      </c>
      <c r="I26" s="1059"/>
      <c r="J26" s="2235"/>
      <c r="K26" s="1057"/>
      <c r="L26" s="1060">
        <f t="shared" ref="L26" si="20">L25/J25</f>
        <v>0</v>
      </c>
      <c r="M26" s="1059"/>
    </row>
    <row r="27" spans="2:13" s="304" customFormat="1" ht="15.75" customHeight="1" x14ac:dyDescent="0.2">
      <c r="B27" s="1853"/>
      <c r="C27" s="1940" t="s">
        <v>286</v>
      </c>
      <c r="D27" s="2220">
        <f>表13!E39</f>
        <v>46</v>
      </c>
      <c r="E27" s="2220">
        <f>表13!R39</f>
        <v>38</v>
      </c>
      <c r="F27" s="2234">
        <f>表14!S28</f>
        <v>19</v>
      </c>
      <c r="G27" s="1455">
        <v>0</v>
      </c>
      <c r="H27" s="1458">
        <v>1</v>
      </c>
      <c r="I27" s="1459">
        <f t="shared" ref="I27" si="21">G27+H27</f>
        <v>1</v>
      </c>
      <c r="J27" s="2234">
        <f>表14!T28</f>
        <v>8</v>
      </c>
      <c r="K27" s="1455">
        <v>0</v>
      </c>
      <c r="L27" s="1458">
        <v>0</v>
      </c>
      <c r="M27" s="1459">
        <f t="shared" ref="M27" si="22">K27+L27</f>
        <v>0</v>
      </c>
    </row>
    <row r="28" spans="2:13" s="304" customFormat="1" ht="15.75" customHeight="1" x14ac:dyDescent="0.2">
      <c r="B28" s="1853"/>
      <c r="C28" s="1900"/>
      <c r="D28" s="2221"/>
      <c r="E28" s="2221"/>
      <c r="F28" s="2235"/>
      <c r="G28" s="1058"/>
      <c r="H28" s="1058">
        <f t="shared" ref="H28" si="23">H27/F27</f>
        <v>5.2631578947368418E-2</v>
      </c>
      <c r="I28" s="1059"/>
      <c r="J28" s="2235"/>
      <c r="K28" s="1057"/>
      <c r="L28" s="1060">
        <f t="shared" ref="L28" si="24">L27/J27</f>
        <v>0</v>
      </c>
      <c r="M28" s="1059"/>
    </row>
    <row r="29" spans="2:13" s="304" customFormat="1" ht="15.75" customHeight="1" x14ac:dyDescent="0.2">
      <c r="B29" s="1853"/>
      <c r="C29" s="1940" t="s">
        <v>287</v>
      </c>
      <c r="D29" s="2220">
        <f>表13!E42</f>
        <v>38</v>
      </c>
      <c r="E29" s="2220">
        <f>表13!R42</f>
        <v>36</v>
      </c>
      <c r="F29" s="2234">
        <f>表14!S30</f>
        <v>27</v>
      </c>
      <c r="G29" s="1456">
        <v>2</v>
      </c>
      <c r="H29" s="1178">
        <v>3</v>
      </c>
      <c r="I29" s="1319">
        <f t="shared" ref="I29" si="25">G29+H29</f>
        <v>5</v>
      </c>
      <c r="J29" s="2234">
        <f>表14!T30</f>
        <v>3</v>
      </c>
      <c r="K29" s="1455">
        <v>0</v>
      </c>
      <c r="L29" s="1458">
        <v>0</v>
      </c>
      <c r="M29" s="1459">
        <f t="shared" ref="M29" si="26">K29+L29</f>
        <v>0</v>
      </c>
    </row>
    <row r="30" spans="2:13" s="304" customFormat="1" ht="15.75" customHeight="1" x14ac:dyDescent="0.2">
      <c r="B30" s="1853"/>
      <c r="C30" s="1900"/>
      <c r="D30" s="2221"/>
      <c r="E30" s="2221"/>
      <c r="F30" s="2235"/>
      <c r="G30" s="1058"/>
      <c r="H30" s="1058">
        <f t="shared" ref="H30" si="27">H29/F29</f>
        <v>0.1111111111111111</v>
      </c>
      <c r="I30" s="1059"/>
      <c r="J30" s="2235"/>
      <c r="K30" s="1057"/>
      <c r="L30" s="1060">
        <f t="shared" ref="L30" si="28">L29/J29</f>
        <v>0</v>
      </c>
      <c r="M30" s="1059"/>
    </row>
    <row r="31" spans="2:13" s="304" customFormat="1" ht="15.75" customHeight="1" x14ac:dyDescent="0.2">
      <c r="B31" s="1853"/>
      <c r="C31" s="1940" t="s">
        <v>288</v>
      </c>
      <c r="D31" s="2220">
        <f>表13!E45</f>
        <v>27</v>
      </c>
      <c r="E31" s="2220">
        <f>表13!R45</f>
        <v>24</v>
      </c>
      <c r="F31" s="2234">
        <f>表14!S32</f>
        <v>38</v>
      </c>
      <c r="G31" s="1456">
        <v>0</v>
      </c>
      <c r="H31" s="1178">
        <v>1</v>
      </c>
      <c r="I31" s="1319">
        <f t="shared" ref="I31" si="29">G31+H31</f>
        <v>1</v>
      </c>
      <c r="J31" s="2234">
        <f>表14!T32</f>
        <v>4</v>
      </c>
      <c r="K31" s="1455">
        <v>0</v>
      </c>
      <c r="L31" s="1458">
        <v>0</v>
      </c>
      <c r="M31" s="1459">
        <f t="shared" ref="M31" si="30">K31+L31</f>
        <v>0</v>
      </c>
    </row>
    <row r="32" spans="2:13" s="304" customFormat="1" ht="15.75" customHeight="1" x14ac:dyDescent="0.2">
      <c r="B32" s="1853"/>
      <c r="C32" s="1900"/>
      <c r="D32" s="2221"/>
      <c r="E32" s="2221"/>
      <c r="F32" s="2235"/>
      <c r="G32" s="1058"/>
      <c r="H32" s="1058">
        <f t="shared" ref="H32" si="31">H31/F31</f>
        <v>2.6315789473684209E-2</v>
      </c>
      <c r="I32" s="1059"/>
      <c r="J32" s="2235"/>
      <c r="K32" s="1057"/>
      <c r="L32" s="1060">
        <f t="shared" ref="L32" si="32">L31/J31</f>
        <v>0</v>
      </c>
      <c r="M32" s="1059"/>
    </row>
    <row r="33" spans="2:13" s="304" customFormat="1" ht="15.75" customHeight="1" x14ac:dyDescent="0.2">
      <c r="B33" s="1853"/>
      <c r="C33" s="1940" t="s">
        <v>289</v>
      </c>
      <c r="D33" s="2220">
        <f>表13!E48</f>
        <v>40</v>
      </c>
      <c r="E33" s="2220">
        <f>表13!R48</f>
        <v>29</v>
      </c>
      <c r="F33" s="2234">
        <f>表14!S34</f>
        <v>331</v>
      </c>
      <c r="G33" s="1455">
        <v>0</v>
      </c>
      <c r="H33" s="1458">
        <v>9</v>
      </c>
      <c r="I33" s="1459">
        <f t="shared" ref="I33" si="33">G33+H33</f>
        <v>9</v>
      </c>
      <c r="J33" s="2234">
        <f>表14!T34</f>
        <v>37</v>
      </c>
      <c r="K33" s="1455">
        <v>0</v>
      </c>
      <c r="L33" s="1458">
        <v>3</v>
      </c>
      <c r="M33" s="1459">
        <f t="shared" ref="M33" si="34">K33+L33</f>
        <v>3</v>
      </c>
    </row>
    <row r="34" spans="2:13" s="304" customFormat="1" ht="15.75" customHeight="1" thickBot="1" x14ac:dyDescent="0.25">
      <c r="B34" s="1853"/>
      <c r="C34" s="2009"/>
      <c r="D34" s="2222"/>
      <c r="E34" s="2222"/>
      <c r="F34" s="2236"/>
      <c r="G34" s="146"/>
      <c r="H34" s="146">
        <f>H33/F33</f>
        <v>2.7190332326283987E-2</v>
      </c>
      <c r="I34" s="1063"/>
      <c r="J34" s="2236"/>
      <c r="K34" s="1061"/>
      <c r="L34" s="523">
        <f t="shared" ref="L34" si="35">L33/J33</f>
        <v>8.1081081081081086E-2</v>
      </c>
      <c r="M34" s="1064"/>
    </row>
    <row r="35" spans="2:13" s="304" customFormat="1" ht="15.75" customHeight="1" thickTop="1" x14ac:dyDescent="0.2">
      <c r="B35" s="1853"/>
      <c r="C35" s="37" t="s">
        <v>265</v>
      </c>
      <c r="D35" s="2224">
        <f>D25+D27+D29+D31</f>
        <v>266</v>
      </c>
      <c r="E35" s="2228">
        <f>E25+E27+E29+E31</f>
        <v>227</v>
      </c>
      <c r="F35" s="2232">
        <f t="shared" ref="F35" si="36">F25+F27+F29+F31</f>
        <v>107</v>
      </c>
      <c r="G35" s="1456">
        <f t="shared" ref="G35:M35" si="37">G25+G27+G29+G31</f>
        <v>2</v>
      </c>
      <c r="H35" s="1456">
        <f>H25+H27+H29+H31</f>
        <v>6</v>
      </c>
      <c r="I35" s="1462">
        <f t="shared" si="37"/>
        <v>8</v>
      </c>
      <c r="J35" s="2230">
        <f>J25+J27+J29+J31</f>
        <v>18</v>
      </c>
      <c r="K35" s="1455">
        <f t="shared" si="37"/>
        <v>6</v>
      </c>
      <c r="L35" s="1455">
        <f t="shared" si="37"/>
        <v>0</v>
      </c>
      <c r="M35" s="1457">
        <f t="shared" si="37"/>
        <v>6</v>
      </c>
    </row>
    <row r="36" spans="2:13" s="304" customFormat="1" ht="15.75" customHeight="1" x14ac:dyDescent="0.2">
      <c r="B36" s="1853"/>
      <c r="C36" s="38" t="s">
        <v>266</v>
      </c>
      <c r="D36" s="2219"/>
      <c r="E36" s="2229"/>
      <c r="F36" s="2235"/>
      <c r="G36" s="1463"/>
      <c r="H36" s="1058">
        <f>H35/F35</f>
        <v>5.6074766355140186E-2</v>
      </c>
      <c r="I36" s="1059"/>
      <c r="J36" s="2237"/>
      <c r="K36" s="1057"/>
      <c r="L36" s="1060">
        <f>L35/J35</f>
        <v>0</v>
      </c>
      <c r="M36" s="1059"/>
    </row>
    <row r="37" spans="2:13" s="304" customFormat="1" ht="15.75" customHeight="1" x14ac:dyDescent="0.2">
      <c r="B37" s="1853"/>
      <c r="C37" s="37" t="s">
        <v>265</v>
      </c>
      <c r="D37" s="2218">
        <f>D27+D29+D31+D33</f>
        <v>151</v>
      </c>
      <c r="E37" s="2228">
        <f>E27+E29+E31+E33</f>
        <v>127</v>
      </c>
      <c r="F37" s="2232">
        <f t="shared" ref="F37" si="38">F27+F29+F31+F33</f>
        <v>415</v>
      </c>
      <c r="G37" s="1455">
        <f t="shared" ref="G37:M37" si="39">G27+G29+G31+G33</f>
        <v>2</v>
      </c>
      <c r="H37" s="1455">
        <f>H27+H29+H31+H33</f>
        <v>14</v>
      </c>
      <c r="I37" s="1457">
        <f t="shared" si="39"/>
        <v>16</v>
      </c>
      <c r="J37" s="2230">
        <f>J27+J29+J31+J33</f>
        <v>52</v>
      </c>
      <c r="K37" s="1455">
        <f t="shared" si="39"/>
        <v>0</v>
      </c>
      <c r="L37" s="1455">
        <f t="shared" si="39"/>
        <v>3</v>
      </c>
      <c r="M37" s="1457">
        <f t="shared" si="39"/>
        <v>3</v>
      </c>
    </row>
    <row r="38" spans="2:13" s="304" customFormat="1" ht="15.75" customHeight="1" thickBot="1" x14ac:dyDescent="0.25">
      <c r="B38" s="1859"/>
      <c r="C38" s="38" t="s">
        <v>267</v>
      </c>
      <c r="D38" s="2219"/>
      <c r="E38" s="2229"/>
      <c r="F38" s="2233"/>
      <c r="G38" s="1067"/>
      <c r="H38" s="1065">
        <f>H37/F37</f>
        <v>3.3734939759036145E-2</v>
      </c>
      <c r="I38" s="1066"/>
      <c r="J38" s="2231"/>
      <c r="K38" s="1067"/>
      <c r="L38" s="538">
        <f>L37/J37</f>
        <v>5.7692307692307696E-2</v>
      </c>
      <c r="M38" s="1066"/>
    </row>
    <row r="39" spans="2:13" ht="13.5" customHeight="1" x14ac:dyDescent="0.2">
      <c r="B39" s="1" t="s">
        <v>886</v>
      </c>
      <c r="I39" s="1"/>
      <c r="K39" s="1"/>
      <c r="L39" s="1"/>
    </row>
    <row r="40" spans="2:13" ht="13.5" customHeight="1" x14ac:dyDescent="0.2">
      <c r="B40" s="1" t="s">
        <v>887</v>
      </c>
      <c r="K40" s="1"/>
      <c r="L40" s="1"/>
    </row>
    <row r="41" spans="2:13" ht="13.5" customHeight="1" x14ac:dyDescent="0.2">
      <c r="B41" s="1" t="s">
        <v>888</v>
      </c>
    </row>
    <row r="42" spans="2:13" ht="19.5" customHeight="1" x14ac:dyDescent="0.2"/>
    <row r="43" spans="2:13" x14ac:dyDescent="0.2">
      <c r="I43" s="1"/>
      <c r="K43" s="1"/>
      <c r="L43" s="1"/>
    </row>
    <row r="44" spans="2:13" x14ac:dyDescent="0.2">
      <c r="B44"/>
      <c r="G44" s="44"/>
      <c r="H44" s="44"/>
      <c r="I44" s="44"/>
      <c r="K44" s="44"/>
      <c r="L44" s="44"/>
      <c r="M44" s="44"/>
    </row>
    <row r="45" spans="2:13" x14ac:dyDescent="0.2">
      <c r="B45"/>
    </row>
    <row r="46" spans="2:13" x14ac:dyDescent="0.2">
      <c r="B46"/>
      <c r="I46" s="1"/>
      <c r="K46" s="1"/>
      <c r="L46" s="1"/>
    </row>
    <row r="47" spans="2:13" x14ac:dyDescent="0.2">
      <c r="B47"/>
      <c r="I47" s="1"/>
      <c r="K47" s="1"/>
      <c r="L47" s="1"/>
    </row>
    <row r="48" spans="2:13" x14ac:dyDescent="0.2">
      <c r="B48"/>
    </row>
    <row r="49" spans="2:13" x14ac:dyDescent="0.2">
      <c r="B49" s="345"/>
      <c r="D49" s="336"/>
      <c r="E49" s="336"/>
      <c r="F49" s="336"/>
      <c r="G49" s="336"/>
      <c r="H49" s="336"/>
      <c r="I49" s="336"/>
      <c r="J49" s="336"/>
      <c r="K49" s="336"/>
      <c r="L49" s="336"/>
      <c r="M49" s="336"/>
    </row>
    <row r="50" spans="2:13" x14ac:dyDescent="0.2">
      <c r="D50" s="336"/>
      <c r="E50" s="336"/>
      <c r="F50" s="336"/>
      <c r="G50" s="336"/>
      <c r="H50" s="336"/>
      <c r="I50" s="336"/>
      <c r="J50" s="336"/>
      <c r="K50" s="336"/>
      <c r="L50" s="336"/>
      <c r="M50" s="336"/>
    </row>
    <row r="51" spans="2:13" x14ac:dyDescent="0.2">
      <c r="D51" s="336"/>
      <c r="E51" s="336"/>
      <c r="F51" s="336"/>
      <c r="G51" s="336"/>
      <c r="H51" s="336"/>
      <c r="I51" s="336"/>
      <c r="J51" s="336"/>
      <c r="K51" s="336"/>
      <c r="L51" s="336"/>
      <c r="M51" s="336"/>
    </row>
    <row r="52" spans="2:13" x14ac:dyDescent="0.2">
      <c r="D52" s="336"/>
      <c r="E52" s="336"/>
      <c r="F52" s="336"/>
      <c r="G52" s="336"/>
      <c r="H52" s="336"/>
      <c r="I52" s="336"/>
      <c r="J52" s="336"/>
      <c r="K52" s="336"/>
      <c r="L52" s="336"/>
      <c r="M52" s="336"/>
    </row>
    <row r="53" spans="2:13" x14ac:dyDescent="0.2">
      <c r="D53" s="336"/>
      <c r="E53" s="336"/>
      <c r="F53" s="336"/>
      <c r="G53" s="336"/>
      <c r="H53" s="336"/>
      <c r="I53" s="336"/>
      <c r="J53" s="336"/>
      <c r="K53" s="336"/>
      <c r="L53" s="336"/>
      <c r="M53" s="336"/>
    </row>
    <row r="75" spans="6:13" x14ac:dyDescent="0.2">
      <c r="M75" s="19"/>
    </row>
    <row r="76" spans="6:13" x14ac:dyDescent="0.2">
      <c r="F76" s="1" t="e">
        <f>SUM(#REF!)</f>
        <v>#REF!</v>
      </c>
      <c r="G76" s="1" t="e">
        <f>SUM(#REF!)</f>
        <v>#REF!</v>
      </c>
      <c r="H76" s="1" t="e">
        <f>SUM(#REF!)</f>
        <v>#REF!</v>
      </c>
      <c r="I76" s="1" t="e">
        <f>SUM(#REF!)</f>
        <v>#REF!</v>
      </c>
      <c r="J76" s="1" t="e">
        <f>SUM(#REF!)</f>
        <v>#REF!</v>
      </c>
      <c r="K76" s="1" t="e">
        <f>SUM(#REF!)</f>
        <v>#REF!</v>
      </c>
      <c r="L76" s="1"/>
    </row>
  </sheetData>
  <mergeCells count="87">
    <mergeCell ref="C29:C30"/>
    <mergeCell ref="C31:C32"/>
    <mergeCell ref="C27:C28"/>
    <mergeCell ref="B11:B22"/>
    <mergeCell ref="B23:B38"/>
    <mergeCell ref="C33:C34"/>
    <mergeCell ref="C11:C12"/>
    <mergeCell ref="C13:C14"/>
    <mergeCell ref="C15:C16"/>
    <mergeCell ref="C17:C18"/>
    <mergeCell ref="C25:C26"/>
    <mergeCell ref="B9:C10"/>
    <mergeCell ref="C19:C20"/>
    <mergeCell ref="C21:C22"/>
    <mergeCell ref="F21:F22"/>
    <mergeCell ref="F23:F24"/>
    <mergeCell ref="C23:C24"/>
    <mergeCell ref="D17:D18"/>
    <mergeCell ref="F9:F10"/>
    <mergeCell ref="F11:F12"/>
    <mergeCell ref="F13:F14"/>
    <mergeCell ref="F15:F16"/>
    <mergeCell ref="E21:E22"/>
    <mergeCell ref="F6:I6"/>
    <mergeCell ref="F7:F8"/>
    <mergeCell ref="G7:G8"/>
    <mergeCell ref="H7:H8"/>
    <mergeCell ref="I7:I8"/>
    <mergeCell ref="J6:M6"/>
    <mergeCell ref="J9:J10"/>
    <mergeCell ref="J11:J12"/>
    <mergeCell ref="J13:J14"/>
    <mergeCell ref="J15:J16"/>
    <mergeCell ref="J7:J8"/>
    <mergeCell ref="K7:K8"/>
    <mergeCell ref="L7:L8"/>
    <mergeCell ref="M7:M8"/>
    <mergeCell ref="F27:F28"/>
    <mergeCell ref="J35:J36"/>
    <mergeCell ref="F35:F36"/>
    <mergeCell ref="J17:J18"/>
    <mergeCell ref="J19:J20"/>
    <mergeCell ref="J33:J34"/>
    <mergeCell ref="J31:J32"/>
    <mergeCell ref="J29:J30"/>
    <mergeCell ref="J27:J28"/>
    <mergeCell ref="J21:J22"/>
    <mergeCell ref="J25:J26"/>
    <mergeCell ref="J23:J24"/>
    <mergeCell ref="F17:F18"/>
    <mergeCell ref="F25:F26"/>
    <mergeCell ref="F19:F20"/>
    <mergeCell ref="J37:J38"/>
    <mergeCell ref="F37:F38"/>
    <mergeCell ref="F29:F30"/>
    <mergeCell ref="F31:F32"/>
    <mergeCell ref="F33:F34"/>
    <mergeCell ref="E35:E36"/>
    <mergeCell ref="E37:E38"/>
    <mergeCell ref="E29:E30"/>
    <mergeCell ref="E31:E32"/>
    <mergeCell ref="E33:E34"/>
    <mergeCell ref="E27:E28"/>
    <mergeCell ref="E17:E18"/>
    <mergeCell ref="D6:D8"/>
    <mergeCell ref="D9:D10"/>
    <mergeCell ref="D11:D12"/>
    <mergeCell ref="D13:D14"/>
    <mergeCell ref="D15:D16"/>
    <mergeCell ref="E6:E8"/>
    <mergeCell ref="E9:E10"/>
    <mergeCell ref="E11:E12"/>
    <mergeCell ref="E13:E14"/>
    <mergeCell ref="E15:E16"/>
    <mergeCell ref="E19:E20"/>
    <mergeCell ref="E23:E24"/>
    <mergeCell ref="E25:E26"/>
    <mergeCell ref="D37:D38"/>
    <mergeCell ref="D29:D30"/>
    <mergeCell ref="D31:D32"/>
    <mergeCell ref="D33:D34"/>
    <mergeCell ref="D19:D20"/>
    <mergeCell ref="D21:D22"/>
    <mergeCell ref="D23:D24"/>
    <mergeCell ref="D25:D26"/>
    <mergeCell ref="D27:D28"/>
    <mergeCell ref="D35:D36"/>
  </mergeCells>
  <phoneticPr fontId="2"/>
  <pageMargins left="1.07" right="0.32" top="0.63" bottom="0.59" header="0.34" footer="0.44"/>
  <pageSetup paperSize="9" scale="85" firstPageNumber="3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00B0F0"/>
    <pageSetUpPr fitToPage="1"/>
  </sheetPr>
  <dimension ref="B2:R70"/>
  <sheetViews>
    <sheetView view="pageBreakPreview" zoomScale="90" zoomScaleNormal="100" zoomScaleSheetLayoutView="90" workbookViewId="0">
      <pane xSplit="3" ySplit="11" topLeftCell="D12" activePane="bottomRight" state="frozen"/>
      <selection pane="topRight"/>
      <selection pane="bottomLeft"/>
      <selection pane="bottomRight"/>
    </sheetView>
  </sheetViews>
  <sheetFormatPr defaultColWidth="9" defaultRowHeight="13.2" x14ac:dyDescent="0.2"/>
  <cols>
    <col min="1" max="1" width="9" style="1"/>
    <col min="2" max="2" width="4.33203125" style="1" customWidth="1"/>
    <col min="3" max="3" width="16.6640625" style="1" customWidth="1"/>
    <col min="4" max="13" width="8.33203125" style="1" customWidth="1"/>
    <col min="14" max="16384" width="9" style="1"/>
  </cols>
  <sheetData>
    <row r="2" spans="2:18" x14ac:dyDescent="0.2">
      <c r="B2" s="1" t="s">
        <v>478</v>
      </c>
    </row>
    <row r="4" spans="2:18" x14ac:dyDescent="0.2">
      <c r="J4" s="69" t="s">
        <v>152</v>
      </c>
    </row>
    <row r="5" spans="2:18" x14ac:dyDescent="0.2">
      <c r="J5" s="69" t="s">
        <v>293</v>
      </c>
    </row>
    <row r="6" spans="2:18" ht="14.25" customHeight="1" x14ac:dyDescent="0.2">
      <c r="J6" s="69" t="s">
        <v>479</v>
      </c>
    </row>
    <row r="7" spans="2:18" ht="14.25" customHeight="1" x14ac:dyDescent="0.2">
      <c r="J7" s="69"/>
    </row>
    <row r="8" spans="2:18" ht="13.8" thickBot="1" x14ac:dyDescent="0.25">
      <c r="L8" s="2"/>
      <c r="M8" s="2" t="s">
        <v>155</v>
      </c>
    </row>
    <row r="9" spans="2:18" ht="7.5" customHeight="1" x14ac:dyDescent="0.2">
      <c r="B9" s="8"/>
      <c r="C9" s="4"/>
      <c r="D9" s="2024" t="s">
        <v>243</v>
      </c>
      <c r="E9" s="116"/>
      <c r="F9" s="117"/>
      <c r="G9" s="117"/>
      <c r="H9" s="118"/>
      <c r="I9" s="232"/>
      <c r="J9" s="122"/>
      <c r="K9" s="122"/>
      <c r="L9" s="123"/>
      <c r="M9" s="2248" t="s">
        <v>296</v>
      </c>
    </row>
    <row r="10" spans="2:18" ht="7.5" customHeight="1" x14ac:dyDescent="0.2">
      <c r="B10" s="18"/>
      <c r="C10" s="11"/>
      <c r="D10" s="2025"/>
      <c r="E10" s="2250" t="s">
        <v>480</v>
      </c>
      <c r="F10" s="119"/>
      <c r="G10" s="120"/>
      <c r="H10" s="121"/>
      <c r="I10" s="1910" t="s">
        <v>481</v>
      </c>
      <c r="J10" s="124"/>
      <c r="K10" s="124"/>
      <c r="L10" s="125"/>
      <c r="M10" s="2249"/>
    </row>
    <row r="11" spans="2:18" ht="73.5" customHeight="1" x14ac:dyDescent="0.2">
      <c r="B11" s="35"/>
      <c r="C11" s="36"/>
      <c r="D11" s="2026"/>
      <c r="E11" s="2251"/>
      <c r="F11" s="237" t="s">
        <v>482</v>
      </c>
      <c r="G11" s="150" t="s">
        <v>483</v>
      </c>
      <c r="H11" s="153" t="s">
        <v>484</v>
      </c>
      <c r="I11" s="2252"/>
      <c r="J11" s="89" t="s">
        <v>485</v>
      </c>
      <c r="K11" s="420" t="s">
        <v>486</v>
      </c>
      <c r="L11" s="220" t="s">
        <v>487</v>
      </c>
      <c r="M11" s="2246"/>
      <c r="Q11" s="325"/>
    </row>
    <row r="12" spans="2:18" ht="15.9" customHeight="1" x14ac:dyDescent="0.2">
      <c r="B12" s="1953" t="s">
        <v>250</v>
      </c>
      <c r="C12" s="1978"/>
      <c r="D12" s="1442">
        <f>D15+D18+D21+D24+D27+D30</f>
        <v>416</v>
      </c>
      <c r="E12" s="1348">
        <f>E15+E18+E21+E24+E27+E30</f>
        <v>60</v>
      </c>
      <c r="F12" s="1464">
        <f>F15+F18+F21+F24+F27+F30</f>
        <v>47</v>
      </c>
      <c r="G12" s="1349">
        <f t="shared" ref="G12:M12" si="0">G15+G18+G21+G24+G27+G30</f>
        <v>7</v>
      </c>
      <c r="H12" s="1465">
        <f t="shared" si="0"/>
        <v>6</v>
      </c>
      <c r="I12" s="1466">
        <f t="shared" si="0"/>
        <v>312</v>
      </c>
      <c r="J12" s="1465">
        <f t="shared" si="0"/>
        <v>101</v>
      </c>
      <c r="K12" s="1465">
        <f t="shared" si="0"/>
        <v>130</v>
      </c>
      <c r="L12" s="1467">
        <f t="shared" si="0"/>
        <v>81</v>
      </c>
      <c r="M12" s="1351">
        <f t="shared" si="0"/>
        <v>44</v>
      </c>
      <c r="Q12" s="332"/>
      <c r="R12" s="332"/>
    </row>
    <row r="13" spans="2:18" ht="15.9" customHeight="1" x14ac:dyDescent="0.2">
      <c r="B13" s="1955"/>
      <c r="C13" s="1979"/>
      <c r="D13" s="1444"/>
      <c r="E13" s="1356">
        <f>E12/D12</f>
        <v>0.14423076923076922</v>
      </c>
      <c r="F13" s="1468">
        <f>F12/D12</f>
        <v>0.11298076923076923</v>
      </c>
      <c r="G13" s="1468">
        <f>G12/D12</f>
        <v>1.6826923076923076E-2</v>
      </c>
      <c r="H13" s="1469">
        <f>H12/D12</f>
        <v>1.4423076923076924E-2</v>
      </c>
      <c r="I13" s="1470">
        <f>I12/D12</f>
        <v>0.75</v>
      </c>
      <c r="J13" s="1469">
        <f>J12/D12</f>
        <v>0.24278846153846154</v>
      </c>
      <c r="K13" s="1469">
        <f>K12/D12</f>
        <v>0.3125</v>
      </c>
      <c r="L13" s="1471">
        <f>L12/D12</f>
        <v>0.19471153846153846</v>
      </c>
      <c r="M13" s="1359">
        <f>M12/D12</f>
        <v>0.10576923076923077</v>
      </c>
      <c r="N13" s="44"/>
      <c r="O13" s="44"/>
      <c r="P13" s="44"/>
      <c r="Q13" s="332"/>
      <c r="R13" s="332"/>
    </row>
    <row r="14" spans="2:18" ht="15.9" customHeight="1" thickBot="1" x14ac:dyDescent="0.25">
      <c r="B14" s="1957"/>
      <c r="C14" s="2023"/>
      <c r="D14" s="1445"/>
      <c r="E14" s="619"/>
      <c r="F14" s="900">
        <f>F12/E12</f>
        <v>0.78333333333333333</v>
      </c>
      <c r="G14" s="620">
        <f>G12/E12</f>
        <v>0.11666666666666667</v>
      </c>
      <c r="H14" s="901">
        <f>H12/E12</f>
        <v>0.1</v>
      </c>
      <c r="I14" s="902"/>
      <c r="J14" s="903">
        <f>J12/I12</f>
        <v>0.32371794871794873</v>
      </c>
      <c r="K14" s="903">
        <f>K12/I12</f>
        <v>0.41666666666666669</v>
      </c>
      <c r="L14" s="904">
        <f>L12/I12</f>
        <v>0.25961538461538464</v>
      </c>
      <c r="M14" s="622"/>
      <c r="O14" s="44"/>
      <c r="P14" s="44"/>
      <c r="Q14" s="332"/>
      <c r="R14" s="332"/>
    </row>
    <row r="15" spans="2:18" ht="15.9" customHeight="1" thickTop="1" x14ac:dyDescent="0.2">
      <c r="B15" s="1852" t="s">
        <v>281</v>
      </c>
      <c r="C15" s="1959" t="s">
        <v>252</v>
      </c>
      <c r="D15" s="1472">
        <v>54</v>
      </c>
      <c r="E15" s="1473">
        <f>SUM(F15:H15)</f>
        <v>5</v>
      </c>
      <c r="F15" s="1474">
        <v>5</v>
      </c>
      <c r="G15" s="1366">
        <v>0</v>
      </c>
      <c r="H15" s="1475">
        <v>0</v>
      </c>
      <c r="I15" s="1476">
        <f>SUM(J15:L15)</f>
        <v>45</v>
      </c>
      <c r="J15" s="1475">
        <v>11</v>
      </c>
      <c r="K15" s="1475">
        <v>21</v>
      </c>
      <c r="L15" s="1477">
        <v>13</v>
      </c>
      <c r="M15" s="1368">
        <v>4</v>
      </c>
      <c r="Q15" s="332"/>
      <c r="R15" s="332"/>
    </row>
    <row r="16" spans="2:18" ht="15.9" customHeight="1" x14ac:dyDescent="0.2">
      <c r="B16" s="1853"/>
      <c r="C16" s="1857"/>
      <c r="D16" s="1324"/>
      <c r="E16" s="1356">
        <f>E15/D15</f>
        <v>9.2592592592592587E-2</v>
      </c>
      <c r="F16" s="1468">
        <f>F15/D15</f>
        <v>9.2592592592592587E-2</v>
      </c>
      <c r="G16" s="1357">
        <f>G15/D15</f>
        <v>0</v>
      </c>
      <c r="H16" s="1469">
        <f>H15/D15</f>
        <v>0</v>
      </c>
      <c r="I16" s="1470">
        <f>I15/D15</f>
        <v>0.83333333333333337</v>
      </c>
      <c r="J16" s="1469">
        <f>J15/D15</f>
        <v>0.20370370370370369</v>
      </c>
      <c r="K16" s="1469">
        <f>K15/D15</f>
        <v>0.3888888888888889</v>
      </c>
      <c r="L16" s="1471">
        <f>L15/D15</f>
        <v>0.24074074074074073</v>
      </c>
      <c r="M16" s="1359">
        <f>M15/D15</f>
        <v>7.407407407407407E-2</v>
      </c>
      <c r="O16" s="44"/>
      <c r="P16" s="44"/>
      <c r="Q16" s="332"/>
      <c r="R16" s="332"/>
    </row>
    <row r="17" spans="2:18" ht="15.9" customHeight="1" x14ac:dyDescent="0.2">
      <c r="B17" s="1853"/>
      <c r="C17" s="1857"/>
      <c r="D17" s="1370"/>
      <c r="E17" s="609"/>
      <c r="F17" s="851">
        <f>F15/E15</f>
        <v>1</v>
      </c>
      <c r="G17" s="851">
        <f>G15/E15</f>
        <v>0</v>
      </c>
      <c r="H17" s="852">
        <f>H15/E15</f>
        <v>0</v>
      </c>
      <c r="I17" s="853"/>
      <c r="J17" s="854">
        <f>J15/I15</f>
        <v>0.24444444444444444</v>
      </c>
      <c r="K17" s="854">
        <f>K15/I15</f>
        <v>0.46666666666666667</v>
      </c>
      <c r="L17" s="855">
        <f>L15/I15</f>
        <v>0.28888888888888886</v>
      </c>
      <c r="M17" s="612"/>
      <c r="O17" s="44"/>
      <c r="P17" s="44"/>
      <c r="Q17" s="332"/>
      <c r="R17" s="332"/>
    </row>
    <row r="18" spans="2:18" ht="15.9" customHeight="1" x14ac:dyDescent="0.2">
      <c r="B18" s="1853"/>
      <c r="C18" s="1856" t="s">
        <v>253</v>
      </c>
      <c r="D18" s="1478">
        <v>75</v>
      </c>
      <c r="E18" s="1348">
        <f>SUM(F18:H18)</f>
        <v>12</v>
      </c>
      <c r="F18" s="1474">
        <v>12</v>
      </c>
      <c r="G18" s="1366">
        <v>0</v>
      </c>
      <c r="H18" s="1475">
        <v>0</v>
      </c>
      <c r="I18" s="1476">
        <f>SUM(J18:L18)</f>
        <v>56</v>
      </c>
      <c r="J18" s="1475">
        <v>17</v>
      </c>
      <c r="K18" s="1475">
        <v>20</v>
      </c>
      <c r="L18" s="1477">
        <v>19</v>
      </c>
      <c r="M18" s="1351">
        <v>7</v>
      </c>
      <c r="Q18" s="332"/>
      <c r="R18" s="332"/>
    </row>
    <row r="19" spans="2:18" ht="15.9" customHeight="1" x14ac:dyDescent="0.2">
      <c r="B19" s="1853"/>
      <c r="C19" s="1857"/>
      <c r="D19" s="1324"/>
      <c r="E19" s="1356">
        <f>E18/D18</f>
        <v>0.16</v>
      </c>
      <c r="F19" s="1468">
        <f>F18/D18</f>
        <v>0.16</v>
      </c>
      <c r="G19" s="1357">
        <f>G18/D18</f>
        <v>0</v>
      </c>
      <c r="H19" s="1469">
        <f>H18/D18</f>
        <v>0</v>
      </c>
      <c r="I19" s="1470">
        <f>I18/D18</f>
        <v>0.7466666666666667</v>
      </c>
      <c r="J19" s="1469">
        <f>J18/D18</f>
        <v>0.22666666666666666</v>
      </c>
      <c r="K19" s="1469">
        <f>K18/D18</f>
        <v>0.26666666666666666</v>
      </c>
      <c r="L19" s="1471">
        <f>L18/D18</f>
        <v>0.25333333333333335</v>
      </c>
      <c r="M19" s="1359">
        <f>M18/D18</f>
        <v>9.3333333333333338E-2</v>
      </c>
      <c r="O19" s="44"/>
      <c r="P19" s="44"/>
      <c r="Q19" s="332"/>
      <c r="R19" s="332"/>
    </row>
    <row r="20" spans="2:18" ht="15.9" customHeight="1" x14ac:dyDescent="0.2">
      <c r="B20" s="1853"/>
      <c r="C20" s="1857"/>
      <c r="D20" s="1374"/>
      <c r="E20" s="609"/>
      <c r="F20" s="851">
        <f>F18/E18</f>
        <v>1</v>
      </c>
      <c r="G20" s="851">
        <f>G18/E18</f>
        <v>0</v>
      </c>
      <c r="H20" s="852">
        <f>H18/E18</f>
        <v>0</v>
      </c>
      <c r="I20" s="853"/>
      <c r="J20" s="854">
        <f>J18/I18</f>
        <v>0.30357142857142855</v>
      </c>
      <c r="K20" s="854">
        <f>K18/I18</f>
        <v>0.35714285714285715</v>
      </c>
      <c r="L20" s="855">
        <f>L18/I18</f>
        <v>0.3392857142857143</v>
      </c>
      <c r="M20" s="612"/>
      <c r="O20" s="44"/>
      <c r="P20" s="44"/>
      <c r="Q20" s="332"/>
      <c r="R20" s="332"/>
    </row>
    <row r="21" spans="2:18" ht="15.9" customHeight="1" x14ac:dyDescent="0.2">
      <c r="B21" s="1853"/>
      <c r="C21" s="1856" t="s">
        <v>282</v>
      </c>
      <c r="D21" s="1479">
        <v>28</v>
      </c>
      <c r="E21" s="1348">
        <f>SUM(F21:H21)</f>
        <v>5</v>
      </c>
      <c r="F21" s="1474">
        <v>4</v>
      </c>
      <c r="G21" s="1366">
        <v>1</v>
      </c>
      <c r="H21" s="1475">
        <v>0</v>
      </c>
      <c r="I21" s="1476">
        <f>SUM(J21:L21)</f>
        <v>19</v>
      </c>
      <c r="J21" s="1475">
        <v>6</v>
      </c>
      <c r="K21" s="1475">
        <v>9</v>
      </c>
      <c r="L21" s="1477">
        <v>4</v>
      </c>
      <c r="M21" s="1351">
        <v>4</v>
      </c>
      <c r="Q21" s="332"/>
      <c r="R21" s="332"/>
    </row>
    <row r="22" spans="2:18" ht="15.9" customHeight="1" x14ac:dyDescent="0.2">
      <c r="B22" s="1853"/>
      <c r="C22" s="1857"/>
      <c r="D22" s="1324"/>
      <c r="E22" s="1356">
        <f>E21/D21</f>
        <v>0.17857142857142858</v>
      </c>
      <c r="F22" s="1468">
        <f>F21/D21</f>
        <v>0.14285714285714285</v>
      </c>
      <c r="G22" s="1357">
        <f>G21/D21</f>
        <v>3.5714285714285712E-2</v>
      </c>
      <c r="H22" s="1469">
        <f>H21/D21</f>
        <v>0</v>
      </c>
      <c r="I22" s="1470">
        <f>I21/D21</f>
        <v>0.6785714285714286</v>
      </c>
      <c r="J22" s="1469">
        <f>J21/D21</f>
        <v>0.21428571428571427</v>
      </c>
      <c r="K22" s="1469">
        <f>K21/D21</f>
        <v>0.32142857142857145</v>
      </c>
      <c r="L22" s="1471">
        <f>L21/D21</f>
        <v>0.14285714285714285</v>
      </c>
      <c r="M22" s="1359">
        <f>M21/D21</f>
        <v>0.14285714285714285</v>
      </c>
      <c r="O22" s="44"/>
      <c r="P22" s="44"/>
      <c r="Q22" s="332"/>
      <c r="R22" s="332"/>
    </row>
    <row r="23" spans="2:18" ht="15.9" customHeight="1" x14ac:dyDescent="0.2">
      <c r="B23" s="1853"/>
      <c r="C23" s="1857"/>
      <c r="D23" s="1374"/>
      <c r="E23" s="609"/>
      <c r="F23" s="851">
        <f>F21/E21</f>
        <v>0.8</v>
      </c>
      <c r="G23" s="851">
        <f>G21/E21</f>
        <v>0.2</v>
      </c>
      <c r="H23" s="852">
        <f>H21/E21</f>
        <v>0</v>
      </c>
      <c r="I23" s="853"/>
      <c r="J23" s="854">
        <f>J21/I21</f>
        <v>0.31578947368421051</v>
      </c>
      <c r="K23" s="854">
        <f>K21/I21</f>
        <v>0.47368421052631576</v>
      </c>
      <c r="L23" s="855">
        <f>L21/I21</f>
        <v>0.21052631578947367</v>
      </c>
      <c r="M23" s="612"/>
      <c r="O23" s="44"/>
      <c r="P23" s="44"/>
      <c r="Q23" s="332"/>
      <c r="R23" s="332"/>
    </row>
    <row r="24" spans="2:18" ht="15.9" customHeight="1" x14ac:dyDescent="0.2">
      <c r="B24" s="1853"/>
      <c r="C24" s="1856" t="s">
        <v>488</v>
      </c>
      <c r="D24" s="1479">
        <v>87</v>
      </c>
      <c r="E24" s="1348">
        <f>SUM(F24:H24)</f>
        <v>12</v>
      </c>
      <c r="F24" s="1474">
        <v>7</v>
      </c>
      <c r="G24" s="1366">
        <v>2</v>
      </c>
      <c r="H24" s="1475">
        <v>3</v>
      </c>
      <c r="I24" s="1476">
        <f>SUM(J24:L24)</f>
        <v>62</v>
      </c>
      <c r="J24" s="1475">
        <v>21</v>
      </c>
      <c r="K24" s="1475">
        <v>24</v>
      </c>
      <c r="L24" s="1477">
        <v>17</v>
      </c>
      <c r="M24" s="1351">
        <v>13</v>
      </c>
      <c r="Q24" s="332"/>
      <c r="R24" s="332"/>
    </row>
    <row r="25" spans="2:18" ht="15.9" customHeight="1" x14ac:dyDescent="0.2">
      <c r="B25" s="1853"/>
      <c r="C25" s="1857"/>
      <c r="D25" s="1324"/>
      <c r="E25" s="1356">
        <f>E24/D24</f>
        <v>0.13793103448275862</v>
      </c>
      <c r="F25" s="1468">
        <f>F24/D24</f>
        <v>8.0459770114942528E-2</v>
      </c>
      <c r="G25" s="1357">
        <f>G24/D24</f>
        <v>2.2988505747126436E-2</v>
      </c>
      <c r="H25" s="1469">
        <f>H24/D24</f>
        <v>3.4482758620689655E-2</v>
      </c>
      <c r="I25" s="1470">
        <f>I24/D24</f>
        <v>0.71264367816091956</v>
      </c>
      <c r="J25" s="1469">
        <f>J24/D24</f>
        <v>0.2413793103448276</v>
      </c>
      <c r="K25" s="1469">
        <f>K24/D24</f>
        <v>0.27586206896551724</v>
      </c>
      <c r="L25" s="1471">
        <f>L24/D24</f>
        <v>0.19540229885057472</v>
      </c>
      <c r="M25" s="1359">
        <f>M24/D24</f>
        <v>0.14942528735632185</v>
      </c>
      <c r="O25" s="44"/>
      <c r="P25" s="44"/>
      <c r="Q25" s="332"/>
      <c r="R25" s="332"/>
    </row>
    <row r="26" spans="2:18" ht="15.9" customHeight="1" x14ac:dyDescent="0.2">
      <c r="B26" s="1853"/>
      <c r="C26" s="1960"/>
      <c r="D26" s="1374"/>
      <c r="E26" s="609"/>
      <c r="F26" s="851">
        <f>F24/E24</f>
        <v>0.58333333333333337</v>
      </c>
      <c r="G26" s="851">
        <f>G24/E24</f>
        <v>0.16666666666666666</v>
      </c>
      <c r="H26" s="852">
        <f>H24/E24</f>
        <v>0.25</v>
      </c>
      <c r="I26" s="853"/>
      <c r="J26" s="854">
        <f>J24/I24</f>
        <v>0.33870967741935482</v>
      </c>
      <c r="K26" s="854">
        <f>K24/I24</f>
        <v>0.38709677419354838</v>
      </c>
      <c r="L26" s="855">
        <f>L24/I24</f>
        <v>0.27419354838709675</v>
      </c>
      <c r="M26" s="612"/>
      <c r="O26" s="44"/>
      <c r="P26" s="44"/>
      <c r="Q26" s="332"/>
      <c r="R26" s="332"/>
    </row>
    <row r="27" spans="2:18" ht="15.9" customHeight="1" x14ac:dyDescent="0.2">
      <c r="B27" s="1853"/>
      <c r="C27" s="1856" t="s">
        <v>256</v>
      </c>
      <c r="D27" s="1479">
        <v>16</v>
      </c>
      <c r="E27" s="1348">
        <f>SUM(F27:H27)</f>
        <v>7</v>
      </c>
      <c r="F27" s="1474">
        <v>5</v>
      </c>
      <c r="G27" s="1366">
        <v>2</v>
      </c>
      <c r="H27" s="1475">
        <v>0</v>
      </c>
      <c r="I27" s="1476">
        <f>SUM(J27:L27)</f>
        <v>8</v>
      </c>
      <c r="J27" s="1475">
        <v>1</v>
      </c>
      <c r="K27" s="1475">
        <v>5</v>
      </c>
      <c r="L27" s="1477">
        <v>2</v>
      </c>
      <c r="M27" s="1351">
        <v>1</v>
      </c>
      <c r="Q27" s="332"/>
      <c r="R27" s="332"/>
    </row>
    <row r="28" spans="2:18" ht="15.9" customHeight="1" x14ac:dyDescent="0.2">
      <c r="B28" s="1853"/>
      <c r="C28" s="1857"/>
      <c r="D28" s="1324"/>
      <c r="E28" s="1356">
        <f>E27/D27</f>
        <v>0.4375</v>
      </c>
      <c r="F28" s="1468">
        <f>F27/D27</f>
        <v>0.3125</v>
      </c>
      <c r="G28" s="1357">
        <f>G27/D27</f>
        <v>0.125</v>
      </c>
      <c r="H28" s="1469">
        <f>H27/D27</f>
        <v>0</v>
      </c>
      <c r="I28" s="1470">
        <f>I27/D27</f>
        <v>0.5</v>
      </c>
      <c r="J28" s="1469">
        <f>J27/D27</f>
        <v>6.25E-2</v>
      </c>
      <c r="K28" s="1469">
        <f>K27/D27</f>
        <v>0.3125</v>
      </c>
      <c r="L28" s="1471">
        <f>L27/D27</f>
        <v>0.125</v>
      </c>
      <c r="M28" s="1359">
        <f>M27/D27</f>
        <v>6.25E-2</v>
      </c>
      <c r="O28" s="44"/>
      <c r="P28" s="44"/>
      <c r="Q28" s="332"/>
      <c r="R28" s="332"/>
    </row>
    <row r="29" spans="2:18" ht="15.9" customHeight="1" x14ac:dyDescent="0.2">
      <c r="B29" s="1853"/>
      <c r="C29" s="1857"/>
      <c r="D29" s="1374"/>
      <c r="E29" s="609"/>
      <c r="F29" s="851">
        <f>F27/E27</f>
        <v>0.7142857142857143</v>
      </c>
      <c r="G29" s="851">
        <f>G27/E27</f>
        <v>0.2857142857142857</v>
      </c>
      <c r="H29" s="852">
        <f>H27/E27</f>
        <v>0</v>
      </c>
      <c r="I29" s="853"/>
      <c r="J29" s="854">
        <f>J27/I27</f>
        <v>0.125</v>
      </c>
      <c r="K29" s="854">
        <f>K27/I27</f>
        <v>0.625</v>
      </c>
      <c r="L29" s="855">
        <f>L27/I27</f>
        <v>0.25</v>
      </c>
      <c r="M29" s="612"/>
      <c r="O29" s="44"/>
      <c r="P29" s="44"/>
      <c r="Q29" s="332"/>
      <c r="R29" s="332"/>
    </row>
    <row r="30" spans="2:18" ht="15.9" customHeight="1" x14ac:dyDescent="0.2">
      <c r="B30" s="1853"/>
      <c r="C30" s="1856" t="s">
        <v>257</v>
      </c>
      <c r="D30" s="1479">
        <v>156</v>
      </c>
      <c r="E30" s="1348">
        <f>SUM(F30:H30)</f>
        <v>19</v>
      </c>
      <c r="F30" s="1474">
        <v>14</v>
      </c>
      <c r="G30" s="1366">
        <v>2</v>
      </c>
      <c r="H30" s="1475">
        <v>3</v>
      </c>
      <c r="I30" s="1476">
        <f>SUM(J30:L30)</f>
        <v>122</v>
      </c>
      <c r="J30" s="1475">
        <v>45</v>
      </c>
      <c r="K30" s="1475">
        <v>51</v>
      </c>
      <c r="L30" s="1477">
        <v>26</v>
      </c>
      <c r="M30" s="1351">
        <v>15</v>
      </c>
      <c r="Q30" s="332"/>
      <c r="R30" s="332"/>
    </row>
    <row r="31" spans="2:18" ht="15.9" customHeight="1" x14ac:dyDescent="0.2">
      <c r="B31" s="1853"/>
      <c r="C31" s="1857"/>
      <c r="D31" s="1324"/>
      <c r="E31" s="1356">
        <f>E30/D30</f>
        <v>0.12179487179487179</v>
      </c>
      <c r="F31" s="1468">
        <f>F30/D30</f>
        <v>8.9743589743589744E-2</v>
      </c>
      <c r="G31" s="1357">
        <f>G30/D30</f>
        <v>1.282051282051282E-2</v>
      </c>
      <c r="H31" s="1469">
        <f>H30/D30</f>
        <v>1.9230769230769232E-2</v>
      </c>
      <c r="I31" s="1470">
        <f>I30/D30</f>
        <v>0.78205128205128205</v>
      </c>
      <c r="J31" s="1469">
        <f>J30/D30</f>
        <v>0.28846153846153844</v>
      </c>
      <c r="K31" s="1469">
        <f>K30/D30</f>
        <v>0.32692307692307693</v>
      </c>
      <c r="L31" s="1471">
        <f>L30/D30</f>
        <v>0.16666666666666666</v>
      </c>
      <c r="M31" s="1359">
        <f>M30/D30</f>
        <v>9.6153846153846159E-2</v>
      </c>
      <c r="O31" s="44"/>
      <c r="P31" s="44"/>
      <c r="Q31" s="332"/>
      <c r="R31" s="332"/>
    </row>
    <row r="32" spans="2:18" ht="15.9" customHeight="1" thickBot="1" x14ac:dyDescent="0.25">
      <c r="B32" s="1854"/>
      <c r="C32" s="1857"/>
      <c r="D32" s="1375"/>
      <c r="E32" s="624"/>
      <c r="F32" s="851">
        <f>F30/E30</f>
        <v>0.73684210526315785</v>
      </c>
      <c r="G32" s="851">
        <f>G30/E30</f>
        <v>0.10526315789473684</v>
      </c>
      <c r="H32" s="852">
        <f>H30/E30</f>
        <v>0.15789473684210525</v>
      </c>
      <c r="I32" s="615"/>
      <c r="J32" s="854">
        <f>J30/I30</f>
        <v>0.36885245901639346</v>
      </c>
      <c r="K32" s="854">
        <f>K30/I30</f>
        <v>0.41803278688524592</v>
      </c>
      <c r="L32" s="855">
        <f>L30/I30</f>
        <v>0.21311475409836064</v>
      </c>
      <c r="M32" s="627"/>
      <c r="O32" s="44"/>
      <c r="P32" s="44"/>
      <c r="Q32" s="332"/>
      <c r="R32" s="332"/>
    </row>
    <row r="33" spans="2:18" ht="15.9" customHeight="1" thickTop="1" x14ac:dyDescent="0.2">
      <c r="B33" s="1852" t="s">
        <v>283</v>
      </c>
      <c r="C33" s="2120" t="s">
        <v>176</v>
      </c>
      <c r="D33" s="1479">
        <v>81</v>
      </c>
      <c r="E33" s="1473">
        <f>SUM(F33:H33)</f>
        <v>8</v>
      </c>
      <c r="F33" s="1480">
        <v>5</v>
      </c>
      <c r="G33" s="1481">
        <v>2</v>
      </c>
      <c r="H33" s="1482">
        <v>1</v>
      </c>
      <c r="I33" s="1476">
        <f>SUM(J33:L33)</f>
        <v>57</v>
      </c>
      <c r="J33" s="1482">
        <v>11</v>
      </c>
      <c r="K33" s="1482">
        <v>24</v>
      </c>
      <c r="L33" s="1483">
        <v>22</v>
      </c>
      <c r="M33" s="1484">
        <v>16</v>
      </c>
      <c r="Q33" s="332"/>
      <c r="R33" s="332"/>
    </row>
    <row r="34" spans="2:18" ht="15.9" customHeight="1" x14ac:dyDescent="0.2">
      <c r="B34" s="1853"/>
      <c r="C34" s="1851"/>
      <c r="D34" s="1324"/>
      <c r="E34" s="1356">
        <f>E33/D33</f>
        <v>9.8765432098765427E-2</v>
      </c>
      <c r="F34" s="1468">
        <f>F33/D33</f>
        <v>6.1728395061728392E-2</v>
      </c>
      <c r="G34" s="1357">
        <f>G33/D33</f>
        <v>2.4691358024691357E-2</v>
      </c>
      <c r="H34" s="1469">
        <f>H33/D33</f>
        <v>1.2345679012345678E-2</v>
      </c>
      <c r="I34" s="1470">
        <f>I33/D33</f>
        <v>0.70370370370370372</v>
      </c>
      <c r="J34" s="1469">
        <f>J33/D33</f>
        <v>0.13580246913580246</v>
      </c>
      <c r="K34" s="1469">
        <f>K33/D33</f>
        <v>0.29629629629629628</v>
      </c>
      <c r="L34" s="1471">
        <f>L33/D33</f>
        <v>0.27160493827160492</v>
      </c>
      <c r="M34" s="1359">
        <f>M33/D33</f>
        <v>0.19753086419753085</v>
      </c>
      <c r="O34" s="44"/>
      <c r="P34" s="44"/>
      <c r="Q34" s="332"/>
      <c r="R34" s="332"/>
    </row>
    <row r="35" spans="2:18" ht="15.9" customHeight="1" x14ac:dyDescent="0.2">
      <c r="B35" s="1853"/>
      <c r="C35" s="2102"/>
      <c r="D35" s="1374"/>
      <c r="E35" s="609"/>
      <c r="F35" s="851">
        <f>F33/E33</f>
        <v>0.625</v>
      </c>
      <c r="G35" s="851">
        <f>G33/E33</f>
        <v>0.25</v>
      </c>
      <c r="H35" s="852">
        <f>H33/E33</f>
        <v>0.125</v>
      </c>
      <c r="I35" s="853"/>
      <c r="J35" s="854">
        <f>J33/I33</f>
        <v>0.19298245614035087</v>
      </c>
      <c r="K35" s="854">
        <f>K33/I33</f>
        <v>0.42105263157894735</v>
      </c>
      <c r="L35" s="855">
        <f>L33/I33</f>
        <v>0.38596491228070173</v>
      </c>
      <c r="M35" s="612"/>
      <c r="O35" s="44"/>
      <c r="P35" s="44"/>
      <c r="Q35" s="332"/>
      <c r="R35" s="332"/>
    </row>
    <row r="36" spans="2:18" ht="15.9" customHeight="1" x14ac:dyDescent="0.2">
      <c r="B36" s="1853"/>
      <c r="C36" s="2102" t="s">
        <v>177</v>
      </c>
      <c r="D36" s="1479">
        <v>178</v>
      </c>
      <c r="E36" s="1348">
        <f>SUM(F36:H36)</f>
        <v>24</v>
      </c>
      <c r="F36" s="1474">
        <v>22</v>
      </c>
      <c r="G36" s="1366">
        <v>0</v>
      </c>
      <c r="H36" s="1475">
        <v>2</v>
      </c>
      <c r="I36" s="1476">
        <f>SUM(J36:L36)</f>
        <v>134</v>
      </c>
      <c r="J36" s="1475">
        <v>47</v>
      </c>
      <c r="K36" s="1475">
        <v>60</v>
      </c>
      <c r="L36" s="1477">
        <v>27</v>
      </c>
      <c r="M36" s="1351">
        <v>20</v>
      </c>
      <c r="Q36" s="332"/>
      <c r="R36" s="332"/>
    </row>
    <row r="37" spans="2:18" ht="15.9" customHeight="1" x14ac:dyDescent="0.2">
      <c r="B37" s="1853"/>
      <c r="C37" s="2102"/>
      <c r="D37" s="1324"/>
      <c r="E37" s="1356">
        <f>E36/D36</f>
        <v>0.1348314606741573</v>
      </c>
      <c r="F37" s="1468">
        <f>F36/D36</f>
        <v>0.12359550561797752</v>
      </c>
      <c r="G37" s="1357">
        <f>G36/D36</f>
        <v>0</v>
      </c>
      <c r="H37" s="1469">
        <f>H36/D36</f>
        <v>1.1235955056179775E-2</v>
      </c>
      <c r="I37" s="1470">
        <f>I36/D36</f>
        <v>0.7528089887640449</v>
      </c>
      <c r="J37" s="1469">
        <f>J36/D36</f>
        <v>0.2640449438202247</v>
      </c>
      <c r="K37" s="1469">
        <f>K36/D36</f>
        <v>0.33707865168539325</v>
      </c>
      <c r="L37" s="1471">
        <f>L36/D36</f>
        <v>0.15168539325842698</v>
      </c>
      <c r="M37" s="1359">
        <f>M36/D36</f>
        <v>0.11235955056179775</v>
      </c>
      <c r="O37" s="44"/>
      <c r="P37" s="44"/>
      <c r="Q37" s="332"/>
      <c r="R37" s="332"/>
    </row>
    <row r="38" spans="2:18" ht="15.9" customHeight="1" x14ac:dyDescent="0.2">
      <c r="B38" s="1853"/>
      <c r="C38" s="2102"/>
      <c r="D38" s="1374"/>
      <c r="E38" s="609"/>
      <c r="F38" s="851">
        <f>F36/E36</f>
        <v>0.91666666666666663</v>
      </c>
      <c r="G38" s="851">
        <f>G36/E36</f>
        <v>0</v>
      </c>
      <c r="H38" s="852">
        <f>H36/E36</f>
        <v>8.3333333333333329E-2</v>
      </c>
      <c r="I38" s="853"/>
      <c r="J38" s="854">
        <f>J36/I36</f>
        <v>0.35074626865671643</v>
      </c>
      <c r="K38" s="854">
        <f>K36/I36</f>
        <v>0.44776119402985076</v>
      </c>
      <c r="L38" s="855">
        <f>L36/I36</f>
        <v>0.20149253731343283</v>
      </c>
      <c r="M38" s="612"/>
      <c r="O38" s="44"/>
      <c r="P38" s="44"/>
      <c r="Q38" s="332"/>
      <c r="R38" s="332"/>
    </row>
    <row r="39" spans="2:18" ht="15.9" customHeight="1" x14ac:dyDescent="0.2">
      <c r="B39" s="1853"/>
      <c r="C39" s="1851" t="s">
        <v>178</v>
      </c>
      <c r="D39" s="1479">
        <v>50</v>
      </c>
      <c r="E39" s="1348">
        <f>SUM(F39:H39)</f>
        <v>8</v>
      </c>
      <c r="F39" s="1474">
        <v>5</v>
      </c>
      <c r="G39" s="1366">
        <v>1</v>
      </c>
      <c r="H39" s="1475">
        <v>2</v>
      </c>
      <c r="I39" s="1476">
        <f>SUM(J39:L39)</f>
        <v>36</v>
      </c>
      <c r="J39" s="1475">
        <v>11</v>
      </c>
      <c r="K39" s="1475">
        <v>17</v>
      </c>
      <c r="L39" s="1477">
        <v>8</v>
      </c>
      <c r="M39" s="1351">
        <v>6</v>
      </c>
      <c r="Q39" s="332"/>
      <c r="R39" s="332"/>
    </row>
    <row r="40" spans="2:18" ht="15.9" customHeight="1" x14ac:dyDescent="0.2">
      <c r="B40" s="1853"/>
      <c r="C40" s="2102"/>
      <c r="D40" s="1324"/>
      <c r="E40" s="1356">
        <f>E39/D39</f>
        <v>0.16</v>
      </c>
      <c r="F40" s="1468">
        <f>F39/D39</f>
        <v>0.1</v>
      </c>
      <c r="G40" s="1357">
        <f>G39/D39</f>
        <v>0.02</v>
      </c>
      <c r="H40" s="1469">
        <f>H39/D39</f>
        <v>0.04</v>
      </c>
      <c r="I40" s="1470">
        <f>I39/D39</f>
        <v>0.72</v>
      </c>
      <c r="J40" s="1469">
        <f>J39/D39</f>
        <v>0.22</v>
      </c>
      <c r="K40" s="1469">
        <f>K39/D39</f>
        <v>0.34</v>
      </c>
      <c r="L40" s="1471">
        <f>L39/D39</f>
        <v>0.16</v>
      </c>
      <c r="M40" s="1359">
        <f>M39/D39</f>
        <v>0.12</v>
      </c>
      <c r="O40" s="44"/>
      <c r="P40" s="44"/>
      <c r="Q40" s="332"/>
      <c r="R40" s="332"/>
    </row>
    <row r="41" spans="2:18" ht="15.9" customHeight="1" x14ac:dyDescent="0.2">
      <c r="B41" s="1853"/>
      <c r="C41" s="2102"/>
      <c r="D41" s="1374"/>
      <c r="E41" s="609"/>
      <c r="F41" s="851">
        <f>F39/E39</f>
        <v>0.625</v>
      </c>
      <c r="G41" s="851">
        <f>G39/E39</f>
        <v>0.125</v>
      </c>
      <c r="H41" s="852">
        <f>H39/E39</f>
        <v>0.25</v>
      </c>
      <c r="I41" s="853"/>
      <c r="J41" s="854">
        <f>J39/I39</f>
        <v>0.30555555555555558</v>
      </c>
      <c r="K41" s="854">
        <f>K39/I39</f>
        <v>0.47222222222222221</v>
      </c>
      <c r="L41" s="855">
        <f>L39/I39</f>
        <v>0.22222222222222221</v>
      </c>
      <c r="M41" s="612"/>
      <c r="O41" s="44"/>
      <c r="P41" s="44"/>
      <c r="Q41" s="332"/>
      <c r="R41" s="332"/>
    </row>
    <row r="42" spans="2:18" ht="15.9" customHeight="1" x14ac:dyDescent="0.2">
      <c r="B42" s="1853"/>
      <c r="C42" s="2102" t="s">
        <v>179</v>
      </c>
      <c r="D42" s="1479">
        <v>40</v>
      </c>
      <c r="E42" s="1348">
        <f>SUM(F42:H42)</f>
        <v>4</v>
      </c>
      <c r="F42" s="1474">
        <v>3</v>
      </c>
      <c r="G42" s="1366">
        <v>1</v>
      </c>
      <c r="H42" s="1475">
        <v>0</v>
      </c>
      <c r="I42" s="1476">
        <f>SUM(J42:L42)</f>
        <v>35</v>
      </c>
      <c r="J42" s="1475">
        <v>15</v>
      </c>
      <c r="K42" s="1475">
        <v>15</v>
      </c>
      <c r="L42" s="1477">
        <v>5</v>
      </c>
      <c r="M42" s="1351">
        <v>1</v>
      </c>
      <c r="Q42" s="332"/>
      <c r="R42" s="332"/>
    </row>
    <row r="43" spans="2:18" ht="15.9" customHeight="1" x14ac:dyDescent="0.2">
      <c r="B43" s="1853"/>
      <c r="C43" s="2102"/>
      <c r="D43" s="1324"/>
      <c r="E43" s="1356">
        <f>E42/D42</f>
        <v>0.1</v>
      </c>
      <c r="F43" s="1468">
        <f>F42/D42</f>
        <v>7.4999999999999997E-2</v>
      </c>
      <c r="G43" s="1357">
        <f>G42/D42</f>
        <v>2.5000000000000001E-2</v>
      </c>
      <c r="H43" s="1469">
        <f>H42/D42</f>
        <v>0</v>
      </c>
      <c r="I43" s="1470">
        <f>I42/D42</f>
        <v>0.875</v>
      </c>
      <c r="J43" s="1469">
        <f>J42/D42</f>
        <v>0.375</v>
      </c>
      <c r="K43" s="1469">
        <f>K42/D42</f>
        <v>0.375</v>
      </c>
      <c r="L43" s="1471">
        <f>L42/D42</f>
        <v>0.125</v>
      </c>
      <c r="M43" s="1359">
        <f>M42/D42</f>
        <v>2.5000000000000001E-2</v>
      </c>
      <c r="O43" s="44"/>
      <c r="P43" s="44"/>
      <c r="Q43" s="332"/>
      <c r="R43" s="332"/>
    </row>
    <row r="44" spans="2:18" ht="15.9" customHeight="1" x14ac:dyDescent="0.2">
      <c r="B44" s="1853"/>
      <c r="C44" s="2102"/>
      <c r="D44" s="1374"/>
      <c r="E44" s="609"/>
      <c r="F44" s="851">
        <f>F42/E42</f>
        <v>0.75</v>
      </c>
      <c r="G44" s="851">
        <f>G42/E42</f>
        <v>0.25</v>
      </c>
      <c r="H44" s="852">
        <f>H42/E42</f>
        <v>0</v>
      </c>
      <c r="I44" s="853"/>
      <c r="J44" s="854">
        <f>J42/I42</f>
        <v>0.42857142857142855</v>
      </c>
      <c r="K44" s="854">
        <f>K42/I42</f>
        <v>0.42857142857142855</v>
      </c>
      <c r="L44" s="855">
        <f>L42/I42</f>
        <v>0.14285714285714285</v>
      </c>
      <c r="M44" s="612"/>
      <c r="O44" s="44"/>
      <c r="P44" s="44"/>
      <c r="Q44" s="332"/>
      <c r="R44" s="332"/>
    </row>
    <row r="45" spans="2:18" ht="15.9" customHeight="1" x14ac:dyDescent="0.2">
      <c r="B45" s="1853"/>
      <c r="C45" s="2102" t="s">
        <v>180</v>
      </c>
      <c r="D45" s="1479">
        <v>27</v>
      </c>
      <c r="E45" s="1348">
        <f>SUM(F45:H45)</f>
        <v>1</v>
      </c>
      <c r="F45" s="1474">
        <v>1</v>
      </c>
      <c r="G45" s="1366">
        <v>0</v>
      </c>
      <c r="H45" s="1475">
        <v>0</v>
      </c>
      <c r="I45" s="1476">
        <f>SUM(J45:L45)</f>
        <v>25</v>
      </c>
      <c r="J45" s="1475">
        <v>6</v>
      </c>
      <c r="K45" s="1475">
        <v>12</v>
      </c>
      <c r="L45" s="1477">
        <v>7</v>
      </c>
      <c r="M45" s="1351">
        <v>1</v>
      </c>
      <c r="Q45" s="332"/>
      <c r="R45" s="332"/>
    </row>
    <row r="46" spans="2:18" ht="15.9" customHeight="1" x14ac:dyDescent="0.2">
      <c r="B46" s="1853"/>
      <c r="C46" s="1849"/>
      <c r="D46" s="1324"/>
      <c r="E46" s="1356">
        <f>E45/D45</f>
        <v>3.7037037037037035E-2</v>
      </c>
      <c r="F46" s="1468">
        <f>F45/D45</f>
        <v>3.7037037037037035E-2</v>
      </c>
      <c r="G46" s="1357">
        <f>G45/D45</f>
        <v>0</v>
      </c>
      <c r="H46" s="1469">
        <f>H45/D45</f>
        <v>0</v>
      </c>
      <c r="I46" s="1470">
        <f>I45/D45</f>
        <v>0.92592592592592593</v>
      </c>
      <c r="J46" s="1469">
        <f>J45/D45</f>
        <v>0.22222222222222221</v>
      </c>
      <c r="K46" s="1469">
        <f>K45/D45</f>
        <v>0.44444444444444442</v>
      </c>
      <c r="L46" s="1471">
        <f>L45/D45</f>
        <v>0.25925925925925924</v>
      </c>
      <c r="M46" s="1359">
        <f>M45/D45</f>
        <v>3.7037037037037035E-2</v>
      </c>
      <c r="O46" s="44"/>
      <c r="P46" s="44"/>
      <c r="Q46" s="332"/>
      <c r="R46" s="332"/>
    </row>
    <row r="47" spans="2:18" ht="15.9" customHeight="1" x14ac:dyDescent="0.2">
      <c r="B47" s="1853"/>
      <c r="C47" s="1849"/>
      <c r="D47" s="1374"/>
      <c r="E47" s="609"/>
      <c r="F47" s="851">
        <f>F45/E45</f>
        <v>1</v>
      </c>
      <c r="G47" s="851">
        <f>G45/E45</f>
        <v>0</v>
      </c>
      <c r="H47" s="852">
        <f>H45/E45</f>
        <v>0</v>
      </c>
      <c r="I47" s="853"/>
      <c r="J47" s="854">
        <f>J45/I45</f>
        <v>0.24</v>
      </c>
      <c r="K47" s="854">
        <f>K45/I45</f>
        <v>0.48</v>
      </c>
      <c r="L47" s="855">
        <f>L45/I45</f>
        <v>0.28000000000000003</v>
      </c>
      <c r="M47" s="612"/>
      <c r="O47" s="44"/>
      <c r="P47" s="44"/>
      <c r="Q47" s="332"/>
      <c r="R47" s="332"/>
    </row>
    <row r="48" spans="2:18" ht="15.9" customHeight="1" x14ac:dyDescent="0.2">
      <c r="B48" s="1853"/>
      <c r="C48" s="2102" t="s">
        <v>181</v>
      </c>
      <c r="D48" s="1479">
        <v>40</v>
      </c>
      <c r="E48" s="1348">
        <f>SUM(F48:H48)</f>
        <v>15</v>
      </c>
      <c r="F48" s="1474">
        <v>11</v>
      </c>
      <c r="G48" s="1366">
        <v>3</v>
      </c>
      <c r="H48" s="1475">
        <v>1</v>
      </c>
      <c r="I48" s="1476">
        <f>SUM(J48:L48)</f>
        <v>25</v>
      </c>
      <c r="J48" s="1475">
        <v>11</v>
      </c>
      <c r="K48" s="1475">
        <v>2</v>
      </c>
      <c r="L48" s="1477">
        <v>12</v>
      </c>
      <c r="M48" s="1351">
        <v>0</v>
      </c>
      <c r="Q48" s="332"/>
      <c r="R48" s="332"/>
    </row>
    <row r="49" spans="2:18" ht="15.9" customHeight="1" x14ac:dyDescent="0.2">
      <c r="B49" s="1853"/>
      <c r="C49" s="1849"/>
      <c r="D49" s="1324"/>
      <c r="E49" s="1356">
        <f>E48/D48</f>
        <v>0.375</v>
      </c>
      <c r="F49" s="1468">
        <f>F48/D48</f>
        <v>0.27500000000000002</v>
      </c>
      <c r="G49" s="1357">
        <f>G48/D48</f>
        <v>7.4999999999999997E-2</v>
      </c>
      <c r="H49" s="1469">
        <f>H48/D48</f>
        <v>2.5000000000000001E-2</v>
      </c>
      <c r="I49" s="1470">
        <f>I48/D48</f>
        <v>0.625</v>
      </c>
      <c r="J49" s="1469">
        <f>J48/D48</f>
        <v>0.27500000000000002</v>
      </c>
      <c r="K49" s="1469">
        <f>K48/D48</f>
        <v>0.05</v>
      </c>
      <c r="L49" s="1471">
        <f>L48/D48</f>
        <v>0.3</v>
      </c>
      <c r="M49" s="1359">
        <f>M48/D48</f>
        <v>0</v>
      </c>
      <c r="O49" s="44"/>
      <c r="P49" s="44"/>
      <c r="Q49" s="332"/>
      <c r="R49" s="332"/>
    </row>
    <row r="50" spans="2:18" ht="15.9" customHeight="1" thickBot="1" x14ac:dyDescent="0.25">
      <c r="B50" s="1853"/>
      <c r="C50" s="2119"/>
      <c r="D50" s="1375"/>
      <c r="E50" s="619"/>
      <c r="F50" s="616">
        <f>F48/E48</f>
        <v>0.73333333333333328</v>
      </c>
      <c r="G50" s="616">
        <f>G48/E48</f>
        <v>0.2</v>
      </c>
      <c r="H50" s="857">
        <f>H48/E48</f>
        <v>6.6666666666666666E-2</v>
      </c>
      <c r="I50" s="858"/>
      <c r="J50" s="859">
        <f>J48/I48</f>
        <v>0.44</v>
      </c>
      <c r="K50" s="859">
        <f>K48/I48</f>
        <v>0.08</v>
      </c>
      <c r="L50" s="860">
        <f>L48/I48</f>
        <v>0.48</v>
      </c>
      <c r="M50" s="622"/>
      <c r="O50" s="44"/>
      <c r="P50" s="44"/>
      <c r="Q50" s="332"/>
      <c r="R50" s="332"/>
    </row>
    <row r="51" spans="2:18" ht="15.9" customHeight="1" thickTop="1" x14ac:dyDescent="0.2">
      <c r="B51" s="1853"/>
      <c r="C51" s="43" t="s">
        <v>182</v>
      </c>
      <c r="D51" s="572">
        <f>D36+D39+D42+D45</f>
        <v>295</v>
      </c>
      <c r="E51" s="51">
        <f t="shared" ref="E51:M51" si="1">E36+E39+E42+E45</f>
        <v>37</v>
      </c>
      <c r="F51" s="81">
        <f t="shared" si="1"/>
        <v>31</v>
      </c>
      <c r="G51" s="52">
        <f t="shared" si="1"/>
        <v>2</v>
      </c>
      <c r="H51" s="856">
        <f t="shared" si="1"/>
        <v>4</v>
      </c>
      <c r="I51" s="845">
        <f t="shared" si="1"/>
        <v>230</v>
      </c>
      <c r="J51" s="856">
        <f t="shared" si="1"/>
        <v>79</v>
      </c>
      <c r="K51" s="856">
        <f t="shared" si="1"/>
        <v>104</v>
      </c>
      <c r="L51" s="84">
        <f t="shared" si="1"/>
        <v>47</v>
      </c>
      <c r="M51" s="605">
        <f t="shared" si="1"/>
        <v>28</v>
      </c>
      <c r="Q51" s="332"/>
      <c r="R51" s="332"/>
    </row>
    <row r="52" spans="2:18" ht="15.9" customHeight="1" x14ac:dyDescent="0.2">
      <c r="B52" s="1853"/>
      <c r="C52" s="41" t="s">
        <v>183</v>
      </c>
      <c r="D52" s="215"/>
      <c r="E52" s="606">
        <f>E51/D51</f>
        <v>0.12542372881355932</v>
      </c>
      <c r="F52" s="847">
        <f>F51/D51</f>
        <v>0.10508474576271186</v>
      </c>
      <c r="G52" s="607">
        <f>G51/D51</f>
        <v>6.7796610169491523E-3</v>
      </c>
      <c r="H52" s="848">
        <f>H51/D51</f>
        <v>1.3559322033898305E-2</v>
      </c>
      <c r="I52" s="849">
        <f>I51/D51</f>
        <v>0.77966101694915257</v>
      </c>
      <c r="J52" s="848">
        <f>J51/D51</f>
        <v>0.26779661016949152</v>
      </c>
      <c r="K52" s="848">
        <f>K51/D51</f>
        <v>0.35254237288135593</v>
      </c>
      <c r="L52" s="850">
        <f>L51/D51</f>
        <v>0.15932203389830507</v>
      </c>
      <c r="M52" s="608">
        <f>M51/D51</f>
        <v>9.4915254237288138E-2</v>
      </c>
      <c r="O52" s="44"/>
      <c r="P52" s="44"/>
      <c r="Q52" s="332"/>
      <c r="R52" s="332"/>
    </row>
    <row r="53" spans="2:18" ht="15.9" customHeight="1" x14ac:dyDescent="0.2">
      <c r="B53" s="1853"/>
      <c r="C53" s="6"/>
      <c r="D53" s="216"/>
      <c r="E53" s="861"/>
      <c r="F53" s="851">
        <f>F51/E51</f>
        <v>0.83783783783783783</v>
      </c>
      <c r="G53" s="851">
        <f>G51/E51</f>
        <v>5.4054054054054057E-2</v>
      </c>
      <c r="H53" s="852">
        <f>H51/E51</f>
        <v>0.10810810810810811</v>
      </c>
      <c r="I53" s="853"/>
      <c r="J53" s="854">
        <f>J51/I51</f>
        <v>0.34347826086956523</v>
      </c>
      <c r="K53" s="854">
        <f>K51/I51</f>
        <v>0.45217391304347826</v>
      </c>
      <c r="L53" s="855">
        <f>L51/I51</f>
        <v>0.20434782608695654</v>
      </c>
      <c r="M53" s="862"/>
      <c r="O53" s="44"/>
      <c r="P53" s="44"/>
      <c r="Q53" s="332"/>
      <c r="R53" s="332"/>
    </row>
    <row r="54" spans="2:18" ht="15.9" customHeight="1" x14ac:dyDescent="0.2">
      <c r="B54" s="1853"/>
      <c r="C54" s="5" t="s">
        <v>182</v>
      </c>
      <c r="D54" s="572">
        <f>D39+D42+D45+D48</f>
        <v>157</v>
      </c>
      <c r="E54" s="863">
        <f t="shared" ref="E54:M54" si="2">E39+E42+E45+E48</f>
        <v>28</v>
      </c>
      <c r="F54" s="81">
        <f t="shared" si="2"/>
        <v>20</v>
      </c>
      <c r="G54" s="52">
        <f t="shared" si="2"/>
        <v>5</v>
      </c>
      <c r="H54" s="856">
        <f t="shared" si="2"/>
        <v>3</v>
      </c>
      <c r="I54" s="845">
        <f t="shared" si="2"/>
        <v>121</v>
      </c>
      <c r="J54" s="856">
        <f t="shared" si="2"/>
        <v>43</v>
      </c>
      <c r="K54" s="856">
        <f t="shared" si="2"/>
        <v>46</v>
      </c>
      <c r="L54" s="84">
        <f t="shared" si="2"/>
        <v>32</v>
      </c>
      <c r="M54" s="605">
        <f t="shared" si="2"/>
        <v>8</v>
      </c>
      <c r="Q54" s="332"/>
      <c r="R54" s="332"/>
    </row>
    <row r="55" spans="2:18" ht="15.9" customHeight="1" x14ac:dyDescent="0.2">
      <c r="B55" s="1853"/>
      <c r="C55" s="41" t="s">
        <v>184</v>
      </c>
      <c r="D55" s="215"/>
      <c r="E55" s="606">
        <f>E54/D54</f>
        <v>0.17834394904458598</v>
      </c>
      <c r="F55" s="847">
        <f>F54/D54</f>
        <v>0.12738853503184713</v>
      </c>
      <c r="G55" s="607">
        <f>G54/D54</f>
        <v>3.1847133757961783E-2</v>
      </c>
      <c r="H55" s="848">
        <f>H54/D54</f>
        <v>1.9108280254777069E-2</v>
      </c>
      <c r="I55" s="849">
        <f>I54/D54</f>
        <v>0.77070063694267521</v>
      </c>
      <c r="J55" s="848">
        <f>J54/D54</f>
        <v>0.27388535031847133</v>
      </c>
      <c r="K55" s="848">
        <f>K54/D54</f>
        <v>0.2929936305732484</v>
      </c>
      <c r="L55" s="850">
        <f>L54/D54</f>
        <v>0.20382165605095542</v>
      </c>
      <c r="M55" s="608">
        <f>M54/D54</f>
        <v>5.0955414012738856E-2</v>
      </c>
      <c r="O55" s="44"/>
      <c r="P55" s="44"/>
      <c r="Q55" s="332"/>
      <c r="R55" s="332"/>
    </row>
    <row r="56" spans="2:18" ht="15.9" customHeight="1" thickBot="1" x14ac:dyDescent="0.25">
      <c r="B56" s="1859"/>
      <c r="C56" s="6"/>
      <c r="D56" s="216"/>
      <c r="E56" s="629"/>
      <c r="F56" s="864">
        <f>F54/E54</f>
        <v>0.7142857142857143</v>
      </c>
      <c r="G56" s="864">
        <f>G54/E54</f>
        <v>0.17857142857142858</v>
      </c>
      <c r="H56" s="865">
        <f>H54/E54</f>
        <v>0.10714285714285714</v>
      </c>
      <c r="I56" s="866"/>
      <c r="J56" s="867">
        <f>J54/I54</f>
        <v>0.35537190082644626</v>
      </c>
      <c r="K56" s="867">
        <f>K54/I54</f>
        <v>0.38016528925619836</v>
      </c>
      <c r="L56" s="868">
        <f>L54/I54</f>
        <v>0.26446280991735538</v>
      </c>
      <c r="M56" s="632"/>
      <c r="O56" s="44"/>
      <c r="P56" s="44"/>
      <c r="Q56" s="332"/>
      <c r="R56" s="332"/>
    </row>
    <row r="57" spans="2:18" ht="15" customHeight="1" x14ac:dyDescent="0.2">
      <c r="C57" s="15"/>
      <c r="D57" s="16"/>
      <c r="E57" s="12"/>
      <c r="F57" s="12"/>
      <c r="G57" s="12"/>
      <c r="H57" s="12"/>
      <c r="I57" s="12"/>
      <c r="J57" s="12"/>
      <c r="K57" s="12"/>
      <c r="L57" s="12"/>
      <c r="M57" s="12"/>
    </row>
    <row r="59" spans="2:18" x14ac:dyDescent="0.2">
      <c r="B59" s="44"/>
      <c r="E59" s="86"/>
      <c r="F59" s="86"/>
      <c r="G59" s="86"/>
      <c r="H59" s="86"/>
      <c r="I59" s="86"/>
      <c r="J59" s="86"/>
      <c r="K59" s="86"/>
      <c r="L59" s="86"/>
      <c r="M59" s="86"/>
    </row>
    <row r="60" spans="2:18" x14ac:dyDescent="0.2">
      <c r="B60" s="44"/>
      <c r="E60" s="86"/>
      <c r="F60" s="86"/>
      <c r="G60" s="86"/>
      <c r="H60" s="86"/>
      <c r="I60" s="86"/>
      <c r="J60" s="86"/>
      <c r="K60" s="86"/>
      <c r="L60" s="86"/>
      <c r="M60" s="86"/>
    </row>
    <row r="61" spans="2:18" x14ac:dyDescent="0.2">
      <c r="B61" s="19"/>
      <c r="E61" s="86"/>
      <c r="F61" s="86"/>
      <c r="G61" s="86"/>
      <c r="H61" s="86"/>
      <c r="I61" s="86"/>
      <c r="J61" s="86"/>
      <c r="K61" s="86"/>
      <c r="L61" s="86"/>
      <c r="M61" s="86"/>
    </row>
    <row r="62" spans="2:18" x14ac:dyDescent="0.2">
      <c r="D62" s="88"/>
      <c r="E62" s="88"/>
      <c r="F62" s="88"/>
      <c r="G62" s="88"/>
      <c r="H62" s="88"/>
      <c r="I62" s="88"/>
      <c r="J62" s="88"/>
      <c r="K62" s="88"/>
      <c r="L62" s="88"/>
      <c r="M62" s="88"/>
    </row>
    <row r="63" spans="2:18" x14ac:dyDescent="0.2">
      <c r="D63" s="7"/>
      <c r="E63" s="7"/>
      <c r="F63" s="7"/>
      <c r="G63" s="7"/>
      <c r="H63" s="7"/>
      <c r="I63" s="7"/>
      <c r="J63" s="7"/>
      <c r="K63" s="7"/>
      <c r="L63" s="7"/>
      <c r="M63" s="7"/>
    </row>
    <row r="65" spans="2:13" x14ac:dyDescent="0.2">
      <c r="B65" s="332"/>
      <c r="D65" s="332"/>
      <c r="E65" s="332"/>
      <c r="F65" s="332"/>
      <c r="G65" s="332"/>
      <c r="H65" s="332"/>
      <c r="I65" s="332"/>
      <c r="J65" s="332"/>
      <c r="K65" s="332"/>
      <c r="L65" s="332"/>
      <c r="M65" s="332"/>
    </row>
    <row r="66" spans="2:13" x14ac:dyDescent="0.2">
      <c r="D66" s="332"/>
      <c r="E66" s="332"/>
      <c r="F66" s="332"/>
      <c r="G66" s="332"/>
      <c r="H66" s="332"/>
      <c r="I66" s="332"/>
      <c r="J66" s="332"/>
      <c r="K66" s="332"/>
      <c r="L66" s="332"/>
      <c r="M66" s="332"/>
    </row>
    <row r="67" spans="2:13" x14ac:dyDescent="0.2">
      <c r="D67" s="332"/>
      <c r="E67" s="332"/>
      <c r="F67" s="332"/>
      <c r="G67" s="332"/>
      <c r="H67" s="332"/>
      <c r="I67" s="332"/>
      <c r="J67" s="332"/>
      <c r="K67" s="332"/>
      <c r="L67" s="332"/>
      <c r="M67" s="332"/>
    </row>
    <row r="68" spans="2:13" x14ac:dyDescent="0.2">
      <c r="D68" s="332"/>
      <c r="E68" s="332"/>
      <c r="F68" s="332"/>
      <c r="G68" s="332"/>
      <c r="H68" s="332"/>
      <c r="I68" s="332"/>
      <c r="J68" s="332"/>
      <c r="K68" s="332"/>
      <c r="L68" s="332"/>
      <c r="M68" s="332"/>
    </row>
    <row r="69" spans="2:13" x14ac:dyDescent="0.2">
      <c r="D69" s="332"/>
      <c r="E69" s="332"/>
      <c r="F69" s="332"/>
      <c r="G69" s="332"/>
      <c r="H69" s="332"/>
      <c r="I69" s="332"/>
      <c r="J69" s="332"/>
      <c r="K69" s="332"/>
      <c r="L69" s="332"/>
      <c r="M69" s="332"/>
    </row>
    <row r="70" spans="2:13" x14ac:dyDescent="0.2">
      <c r="D70" s="332"/>
      <c r="E70" s="332"/>
      <c r="F70" s="332"/>
      <c r="G70" s="332"/>
      <c r="H70" s="332"/>
      <c r="I70" s="332"/>
      <c r="J70" s="332"/>
      <c r="K70" s="332"/>
      <c r="L70" s="332"/>
      <c r="M70" s="332"/>
    </row>
  </sheetData>
  <mergeCells count="19">
    <mergeCell ref="C39:C41"/>
    <mergeCell ref="C30:C32"/>
    <mergeCell ref="B33:B56"/>
    <mergeCell ref="C42:C44"/>
    <mergeCell ref="C45:C47"/>
    <mergeCell ref="C48:C50"/>
    <mergeCell ref="C33:C35"/>
    <mergeCell ref="C36:C38"/>
    <mergeCell ref="M9:M11"/>
    <mergeCell ref="B12:C14"/>
    <mergeCell ref="C15:C17"/>
    <mergeCell ref="B15:B32"/>
    <mergeCell ref="E10:E11"/>
    <mergeCell ref="C21:C23"/>
    <mergeCell ref="I10:I11"/>
    <mergeCell ref="D9:D11"/>
    <mergeCell ref="C18:C20"/>
    <mergeCell ref="C24:C26"/>
    <mergeCell ref="C27:C29"/>
  </mergeCells>
  <phoneticPr fontId="2"/>
  <pageMargins left="0.78740157480314965" right="0.51181102362204722" top="0.78740157480314965" bottom="0.35433070866141736" header="0.19685039370078741" footer="0.19685039370078741"/>
  <pageSetup paperSize="9" scale="86" firstPageNumber="2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pageSetUpPr fitToPage="1"/>
  </sheetPr>
  <dimension ref="B2:N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9.44140625" style="1" customWidth="1"/>
    <col min="9" max="9" width="17.88671875" style="1" customWidth="1"/>
    <col min="10" max="14" width="8.33203125" style="1" customWidth="1"/>
    <col min="15" max="16384" width="9" style="1"/>
  </cols>
  <sheetData>
    <row r="2" spans="2:13" x14ac:dyDescent="0.2">
      <c r="B2" s="1" t="s">
        <v>489</v>
      </c>
    </row>
    <row r="4" spans="2:13" x14ac:dyDescent="0.2">
      <c r="H4" s="69" t="s">
        <v>152</v>
      </c>
    </row>
    <row r="5" spans="2:13" x14ac:dyDescent="0.2">
      <c r="H5" s="69" t="s">
        <v>293</v>
      </c>
    </row>
    <row r="6" spans="2:13" ht="10.5" customHeight="1" x14ac:dyDescent="0.2">
      <c r="H6" s="69"/>
    </row>
    <row r="7" spans="2:13" ht="13.8" thickBot="1" x14ac:dyDescent="0.25">
      <c r="I7" s="2" t="s">
        <v>155</v>
      </c>
      <c r="M7" s="2"/>
    </row>
    <row r="8" spans="2:13" ht="7.5" customHeight="1" x14ac:dyDescent="0.2">
      <c r="B8" s="8"/>
      <c r="C8" s="4"/>
      <c r="D8" s="1950" t="s">
        <v>490</v>
      </c>
      <c r="E8" s="1929" t="s">
        <v>491</v>
      </c>
      <c r="F8" s="2256" t="s">
        <v>492</v>
      </c>
      <c r="G8" s="2256" t="s">
        <v>493</v>
      </c>
      <c r="H8" s="2256" t="s">
        <v>494</v>
      </c>
      <c r="I8" s="2253" t="s">
        <v>296</v>
      </c>
    </row>
    <row r="9" spans="2:13" ht="7.5" customHeight="1" x14ac:dyDescent="0.2">
      <c r="B9" s="18"/>
      <c r="C9" s="11"/>
      <c r="D9" s="1973"/>
      <c r="E9" s="2254"/>
      <c r="F9" s="2257"/>
      <c r="G9" s="2257"/>
      <c r="H9" s="2257"/>
      <c r="I9" s="1973"/>
    </row>
    <row r="10" spans="2:13" ht="66.75" customHeight="1" x14ac:dyDescent="0.2">
      <c r="B10" s="35"/>
      <c r="C10" s="36"/>
      <c r="D10" s="1974"/>
      <c r="E10" s="2255"/>
      <c r="F10" s="2258"/>
      <c r="G10" s="2258"/>
      <c r="H10" s="2258"/>
      <c r="I10" s="1974"/>
      <c r="L10" s="325"/>
    </row>
    <row r="11" spans="2:13" ht="20.100000000000001" customHeight="1" x14ac:dyDescent="0.2">
      <c r="B11" s="1953" t="s">
        <v>250</v>
      </c>
      <c r="C11" s="1978"/>
      <c r="D11" s="1354">
        <f>SUM(D13:D24)</f>
        <v>161</v>
      </c>
      <c r="E11" s="1348">
        <f>E13+E15+E17+E19+E21+E23</f>
        <v>8</v>
      </c>
      <c r="F11" s="1464">
        <f>F13+F15+F17+F19+F21+F23</f>
        <v>7</v>
      </c>
      <c r="G11" s="1464">
        <f>G13+G15+G17+G19+G21+G23</f>
        <v>3</v>
      </c>
      <c r="H11" s="1349">
        <f>H13+H15+H17+H19+H21+H23</f>
        <v>129</v>
      </c>
      <c r="I11" s="1467">
        <f>I13+I15+I17+I19+I21+I23</f>
        <v>14</v>
      </c>
      <c r="L11" s="332"/>
    </row>
    <row r="12" spans="2:13" ht="20.100000000000001" customHeight="1" thickBot="1" x14ac:dyDescent="0.25">
      <c r="B12" s="1955"/>
      <c r="C12" s="1979"/>
      <c r="D12" s="1493"/>
      <c r="E12" s="1485">
        <f>E11/D11</f>
        <v>4.9689440993788817E-2</v>
      </c>
      <c r="F12" s="1486">
        <f t="shared" ref="F12" si="0">F11/D11</f>
        <v>4.3478260869565216E-2</v>
      </c>
      <c r="G12" s="1486">
        <f t="shared" ref="G12" si="1">G11/D11</f>
        <v>1.8633540372670808E-2</v>
      </c>
      <c r="H12" s="1487">
        <f t="shared" ref="H12" si="2">H11/D11</f>
        <v>0.80124223602484468</v>
      </c>
      <c r="I12" s="1488">
        <f>I11/D11</f>
        <v>8.6956521739130432E-2</v>
      </c>
      <c r="J12" s="44"/>
      <c r="K12" s="44"/>
      <c r="L12" s="332"/>
    </row>
    <row r="13" spans="2:13" ht="20.100000000000001" customHeight="1" thickTop="1" x14ac:dyDescent="0.2">
      <c r="B13" s="1852" t="s">
        <v>281</v>
      </c>
      <c r="C13" s="1959" t="s">
        <v>252</v>
      </c>
      <c r="D13" s="1494">
        <f>SUM(E13:I13)</f>
        <v>16</v>
      </c>
      <c r="E13" s="1473">
        <v>0</v>
      </c>
      <c r="F13" s="1480">
        <v>0</v>
      </c>
      <c r="G13" s="1480">
        <v>0</v>
      </c>
      <c r="H13" s="1481">
        <v>16</v>
      </c>
      <c r="I13" s="1483">
        <v>0</v>
      </c>
      <c r="L13" s="332"/>
    </row>
    <row r="14" spans="2:13" ht="20.100000000000001" customHeight="1" x14ac:dyDescent="0.2">
      <c r="B14" s="1853"/>
      <c r="C14" s="1857"/>
      <c r="D14" s="1493"/>
      <c r="E14" s="1489">
        <f>E13/D13</f>
        <v>0</v>
      </c>
      <c r="F14" s="1490">
        <f t="shared" ref="F14" si="3">F13/D13</f>
        <v>0</v>
      </c>
      <c r="G14" s="1490">
        <f t="shared" ref="G14" si="4">G13/D13</f>
        <v>0</v>
      </c>
      <c r="H14" s="1491">
        <f t="shared" ref="H14" si="5">H13/D13</f>
        <v>1</v>
      </c>
      <c r="I14" s="1492">
        <f>I13/D13</f>
        <v>0</v>
      </c>
      <c r="K14" s="44"/>
      <c r="L14" s="332"/>
    </row>
    <row r="15" spans="2:13" ht="20.100000000000001" customHeight="1" x14ac:dyDescent="0.2">
      <c r="B15" s="1853"/>
      <c r="C15" s="1856" t="s">
        <v>253</v>
      </c>
      <c r="D15" s="1354">
        <f>SUM(E15:I15)</f>
        <v>29</v>
      </c>
      <c r="E15" s="1348">
        <v>1</v>
      </c>
      <c r="F15" s="1464">
        <v>1</v>
      </c>
      <c r="G15" s="1464">
        <v>1</v>
      </c>
      <c r="H15" s="1349">
        <v>23</v>
      </c>
      <c r="I15" s="1467">
        <v>3</v>
      </c>
      <c r="L15" s="332"/>
    </row>
    <row r="16" spans="2:13" ht="20.100000000000001" customHeight="1" x14ac:dyDescent="0.2">
      <c r="B16" s="1853"/>
      <c r="C16" s="1857"/>
      <c r="D16" s="1495"/>
      <c r="E16" s="1489">
        <f>E15/D15</f>
        <v>3.4482758620689655E-2</v>
      </c>
      <c r="F16" s="1490">
        <f t="shared" ref="F16" si="6">F15/D15</f>
        <v>3.4482758620689655E-2</v>
      </c>
      <c r="G16" s="1490">
        <f t="shared" ref="G16" si="7">G15/D15</f>
        <v>3.4482758620689655E-2</v>
      </c>
      <c r="H16" s="1491">
        <f t="shared" ref="H16" si="8">H15/D15</f>
        <v>0.7931034482758621</v>
      </c>
      <c r="I16" s="1492">
        <f>I15/D15</f>
        <v>0.10344827586206896</v>
      </c>
      <c r="K16" s="44"/>
      <c r="L16" s="332"/>
    </row>
    <row r="17" spans="2:12" ht="20.100000000000001" customHeight="1" x14ac:dyDescent="0.2">
      <c r="B17" s="1853"/>
      <c r="C17" s="1856" t="s">
        <v>282</v>
      </c>
      <c r="D17" s="1354">
        <f>SUM(E17:I17)</f>
        <v>11</v>
      </c>
      <c r="E17" s="1348">
        <v>0</v>
      </c>
      <c r="F17" s="1464">
        <v>0</v>
      </c>
      <c r="G17" s="1464">
        <v>0</v>
      </c>
      <c r="H17" s="1349">
        <v>9</v>
      </c>
      <c r="I17" s="1467">
        <v>2</v>
      </c>
      <c r="L17" s="332"/>
    </row>
    <row r="18" spans="2:12" ht="20.100000000000001" customHeight="1" x14ac:dyDescent="0.2">
      <c r="B18" s="1853"/>
      <c r="C18" s="1857"/>
      <c r="D18" s="1495"/>
      <c r="E18" s="1489">
        <f>E17/D17</f>
        <v>0</v>
      </c>
      <c r="F18" s="1490">
        <f t="shared" ref="F18" si="9">F17/D17</f>
        <v>0</v>
      </c>
      <c r="G18" s="1490">
        <f t="shared" ref="G18" si="10">G17/D17</f>
        <v>0</v>
      </c>
      <c r="H18" s="1491">
        <f t="shared" ref="H18" si="11">H17/D17</f>
        <v>0.81818181818181823</v>
      </c>
      <c r="I18" s="1492">
        <f>I17/D17</f>
        <v>0.18181818181818182</v>
      </c>
      <c r="K18" s="44"/>
      <c r="L18" s="332"/>
    </row>
    <row r="19" spans="2:12" ht="20.100000000000001" customHeight="1" x14ac:dyDescent="0.2">
      <c r="B19" s="1853"/>
      <c r="C19" s="1856" t="s">
        <v>255</v>
      </c>
      <c r="D19" s="1354">
        <f>SUM(E19:I19)</f>
        <v>33</v>
      </c>
      <c r="E19" s="1348">
        <v>3</v>
      </c>
      <c r="F19" s="1464">
        <v>3</v>
      </c>
      <c r="G19" s="1464">
        <v>0</v>
      </c>
      <c r="H19" s="1349">
        <v>23</v>
      </c>
      <c r="I19" s="1467">
        <v>4</v>
      </c>
      <c r="L19" s="332"/>
    </row>
    <row r="20" spans="2:12" ht="20.100000000000001" customHeight="1" x14ac:dyDescent="0.2">
      <c r="B20" s="1853"/>
      <c r="C20" s="1857"/>
      <c r="D20" s="1495"/>
      <c r="E20" s="1489">
        <f>E19/D19</f>
        <v>9.0909090909090912E-2</v>
      </c>
      <c r="F20" s="1490">
        <f t="shared" ref="F20" si="12">F19/D19</f>
        <v>9.0909090909090912E-2</v>
      </c>
      <c r="G20" s="1490">
        <f t="shared" ref="G20" si="13">G19/D19</f>
        <v>0</v>
      </c>
      <c r="H20" s="1491">
        <f t="shared" ref="H20" si="14">H19/D19</f>
        <v>0.69696969696969702</v>
      </c>
      <c r="I20" s="1492">
        <f>I19/D19</f>
        <v>0.12121212121212122</v>
      </c>
      <c r="K20" s="44"/>
      <c r="L20" s="332"/>
    </row>
    <row r="21" spans="2:12" ht="20.100000000000001" customHeight="1" x14ac:dyDescent="0.2">
      <c r="B21" s="1853"/>
      <c r="C21" s="1856" t="s">
        <v>256</v>
      </c>
      <c r="D21" s="1354">
        <f>SUM(E21:I21)</f>
        <v>8</v>
      </c>
      <c r="E21" s="1348">
        <v>0</v>
      </c>
      <c r="F21" s="1464">
        <v>1</v>
      </c>
      <c r="G21" s="1464">
        <v>0</v>
      </c>
      <c r="H21" s="1349">
        <v>7</v>
      </c>
      <c r="I21" s="1467">
        <v>0</v>
      </c>
      <c r="L21" s="332"/>
    </row>
    <row r="22" spans="2:12" ht="20.100000000000001" customHeight="1" x14ac:dyDescent="0.2">
      <c r="B22" s="1853"/>
      <c r="C22" s="1857"/>
      <c r="D22" s="1495"/>
      <c r="E22" s="1489">
        <f>E21/D21</f>
        <v>0</v>
      </c>
      <c r="F22" s="1490">
        <f t="shared" ref="F22" si="15">F21/D21</f>
        <v>0.125</v>
      </c>
      <c r="G22" s="1490">
        <f t="shared" ref="G22" si="16">G21/D21</f>
        <v>0</v>
      </c>
      <c r="H22" s="1491">
        <f t="shared" ref="H22" si="17">H21/D21</f>
        <v>0.875</v>
      </c>
      <c r="I22" s="1492">
        <f>I21/D21</f>
        <v>0</v>
      </c>
      <c r="K22" s="44"/>
      <c r="L22" s="332"/>
    </row>
    <row r="23" spans="2:12" ht="20.100000000000001" customHeight="1" x14ac:dyDescent="0.2">
      <c r="B23" s="1853"/>
      <c r="C23" s="1856" t="s">
        <v>257</v>
      </c>
      <c r="D23" s="1354">
        <f>SUM(E23:I23)</f>
        <v>64</v>
      </c>
      <c r="E23" s="1365">
        <v>4</v>
      </c>
      <c r="F23" s="1474">
        <v>2</v>
      </c>
      <c r="G23" s="1474">
        <v>2</v>
      </c>
      <c r="H23" s="1366">
        <v>51</v>
      </c>
      <c r="I23" s="1477">
        <v>5</v>
      </c>
      <c r="L23" s="332"/>
    </row>
    <row r="24" spans="2:12" ht="20.100000000000001" customHeight="1" thickBot="1" x14ac:dyDescent="0.25">
      <c r="B24" s="1853"/>
      <c r="C24" s="1857"/>
      <c r="D24" s="1496"/>
      <c r="E24" s="1356">
        <f>E23/D23</f>
        <v>6.25E-2</v>
      </c>
      <c r="F24" s="1468">
        <f t="shared" ref="F24" si="18">F23/D23</f>
        <v>3.125E-2</v>
      </c>
      <c r="G24" s="1468">
        <f t="shared" ref="G24" si="19">G23/D23</f>
        <v>3.125E-2</v>
      </c>
      <c r="H24" s="1357">
        <f t="shared" ref="H24" si="20">H23/D23</f>
        <v>0.796875</v>
      </c>
      <c r="I24" s="1471">
        <f>I23/D23</f>
        <v>7.8125E-2</v>
      </c>
      <c r="K24" s="44"/>
      <c r="L24" s="332"/>
    </row>
    <row r="25" spans="2:12" ht="20.100000000000001" customHeight="1" thickTop="1" x14ac:dyDescent="0.2">
      <c r="B25" s="1852" t="s">
        <v>283</v>
      </c>
      <c r="C25" s="2120" t="s">
        <v>176</v>
      </c>
      <c r="D25" s="1494">
        <f>SUM(E25:I25)</f>
        <v>19</v>
      </c>
      <c r="E25" s="1473">
        <v>1</v>
      </c>
      <c r="F25" s="1480">
        <v>0</v>
      </c>
      <c r="G25" s="1480">
        <v>0</v>
      </c>
      <c r="H25" s="1481">
        <v>16</v>
      </c>
      <c r="I25" s="1483">
        <v>2</v>
      </c>
      <c r="L25" s="332"/>
    </row>
    <row r="26" spans="2:12" ht="20.100000000000001" customHeight="1" x14ac:dyDescent="0.2">
      <c r="B26" s="1853"/>
      <c r="C26" s="1851"/>
      <c r="D26" s="1495"/>
      <c r="E26" s="1489">
        <f>E25/D25</f>
        <v>5.2631578947368418E-2</v>
      </c>
      <c r="F26" s="1490">
        <f t="shared" ref="F26" si="21">F25/D25</f>
        <v>0</v>
      </c>
      <c r="G26" s="1490">
        <f t="shared" ref="G26" si="22">G25/D25</f>
        <v>0</v>
      </c>
      <c r="H26" s="1491">
        <f t="shared" ref="H26" si="23">H25/D25</f>
        <v>0.84210526315789469</v>
      </c>
      <c r="I26" s="1492">
        <f>I25/D25</f>
        <v>0.10526315789473684</v>
      </c>
      <c r="K26" s="44"/>
      <c r="L26" s="332"/>
    </row>
    <row r="27" spans="2:12" ht="20.100000000000001" customHeight="1" x14ac:dyDescent="0.2">
      <c r="B27" s="1853"/>
      <c r="C27" s="1851" t="s">
        <v>177</v>
      </c>
      <c r="D27" s="1497">
        <f>SUM(E27:I27)</f>
        <v>71</v>
      </c>
      <c r="E27" s="1365">
        <v>4</v>
      </c>
      <c r="F27" s="1474">
        <v>3</v>
      </c>
      <c r="G27" s="1474">
        <v>0</v>
      </c>
      <c r="H27" s="1366">
        <v>56</v>
      </c>
      <c r="I27" s="1477">
        <v>8</v>
      </c>
      <c r="L27" s="332"/>
    </row>
    <row r="28" spans="2:12" ht="20.100000000000001" customHeight="1" x14ac:dyDescent="0.2">
      <c r="B28" s="1853"/>
      <c r="C28" s="2102"/>
      <c r="D28" s="1495"/>
      <c r="E28" s="1489">
        <f>E27/D27</f>
        <v>5.6338028169014086E-2</v>
      </c>
      <c r="F28" s="1490">
        <f t="shared" ref="F28" si="24">F27/D27</f>
        <v>4.2253521126760563E-2</v>
      </c>
      <c r="G28" s="1490">
        <f t="shared" ref="G28" si="25">G27/D27</f>
        <v>0</v>
      </c>
      <c r="H28" s="1491">
        <f t="shared" ref="H28" si="26">H27/D27</f>
        <v>0.78873239436619713</v>
      </c>
      <c r="I28" s="1492">
        <f>I27/D27</f>
        <v>0.11267605633802817</v>
      </c>
      <c r="K28" s="44"/>
      <c r="L28" s="332"/>
    </row>
    <row r="29" spans="2:12" ht="20.100000000000001" customHeight="1" x14ac:dyDescent="0.2">
      <c r="B29" s="1853"/>
      <c r="C29" s="1851" t="s">
        <v>178</v>
      </c>
      <c r="D29" s="1497">
        <f>SUM(E29:I29)</f>
        <v>19</v>
      </c>
      <c r="E29" s="1365">
        <v>0</v>
      </c>
      <c r="F29" s="1474">
        <v>2</v>
      </c>
      <c r="G29" s="1474">
        <v>0</v>
      </c>
      <c r="H29" s="1366">
        <v>15</v>
      </c>
      <c r="I29" s="1477">
        <v>2</v>
      </c>
      <c r="L29" s="332"/>
    </row>
    <row r="30" spans="2:12" ht="20.100000000000001" customHeight="1" x14ac:dyDescent="0.2">
      <c r="B30" s="1853"/>
      <c r="C30" s="2102"/>
      <c r="D30" s="1495"/>
      <c r="E30" s="1489">
        <f>E29/D29</f>
        <v>0</v>
      </c>
      <c r="F30" s="1490">
        <f t="shared" ref="F30" si="27">F29/D29</f>
        <v>0.10526315789473684</v>
      </c>
      <c r="G30" s="1490">
        <f t="shared" ref="G30" si="28">G29/D29</f>
        <v>0</v>
      </c>
      <c r="H30" s="1491">
        <f t="shared" ref="H30" si="29">H29/D29</f>
        <v>0.78947368421052633</v>
      </c>
      <c r="I30" s="1492">
        <f>I29/D29</f>
        <v>0.10526315789473684</v>
      </c>
      <c r="K30" s="44"/>
      <c r="L30" s="332"/>
    </row>
    <row r="31" spans="2:12" ht="20.100000000000001" customHeight="1" x14ac:dyDescent="0.2">
      <c r="B31" s="1853"/>
      <c r="C31" s="1851" t="s">
        <v>179</v>
      </c>
      <c r="D31" s="1497">
        <f>SUM(E31:I31)</f>
        <v>19</v>
      </c>
      <c r="E31" s="1365">
        <v>0</v>
      </c>
      <c r="F31" s="1474">
        <v>1</v>
      </c>
      <c r="G31" s="1474">
        <v>2</v>
      </c>
      <c r="H31" s="1366">
        <v>15</v>
      </c>
      <c r="I31" s="1477">
        <v>1</v>
      </c>
      <c r="L31" s="332"/>
    </row>
    <row r="32" spans="2:12" ht="20.100000000000001" customHeight="1" x14ac:dyDescent="0.2">
      <c r="B32" s="1853"/>
      <c r="C32" s="2102"/>
      <c r="D32" s="1495"/>
      <c r="E32" s="1489">
        <f>E31/D31</f>
        <v>0</v>
      </c>
      <c r="F32" s="1490">
        <f t="shared" ref="F32" si="30">F31/D31</f>
        <v>5.2631578947368418E-2</v>
      </c>
      <c r="G32" s="1490">
        <f t="shared" ref="G32" si="31">G31/D31</f>
        <v>0.10526315789473684</v>
      </c>
      <c r="H32" s="1491">
        <f t="shared" ref="H32" si="32">H31/D31</f>
        <v>0.78947368421052633</v>
      </c>
      <c r="I32" s="1492">
        <f>I31/D31</f>
        <v>5.2631578947368418E-2</v>
      </c>
      <c r="K32" s="44"/>
      <c r="L32" s="332"/>
    </row>
    <row r="33" spans="2:14" ht="20.100000000000001" customHeight="1" x14ac:dyDescent="0.2">
      <c r="B33" s="1853"/>
      <c r="C33" s="1851" t="s">
        <v>180</v>
      </c>
      <c r="D33" s="1497">
        <f>SUM(E33:I33)</f>
        <v>7</v>
      </c>
      <c r="E33" s="1365">
        <v>1</v>
      </c>
      <c r="F33" s="1474">
        <v>0</v>
      </c>
      <c r="G33" s="1474">
        <v>0</v>
      </c>
      <c r="H33" s="1366">
        <v>6</v>
      </c>
      <c r="I33" s="1477">
        <v>0</v>
      </c>
      <c r="L33" s="332"/>
    </row>
    <row r="34" spans="2:14" ht="20.100000000000001" customHeight="1" x14ac:dyDescent="0.2">
      <c r="B34" s="1853"/>
      <c r="C34" s="2102"/>
      <c r="D34" s="1495"/>
      <c r="E34" s="1489">
        <f>E33/D33</f>
        <v>0.14285714285714285</v>
      </c>
      <c r="F34" s="1490">
        <f t="shared" ref="F34" si="33">F33/D33</f>
        <v>0</v>
      </c>
      <c r="G34" s="1490">
        <f t="shared" ref="G34" si="34">G33/D33</f>
        <v>0</v>
      </c>
      <c r="H34" s="1491">
        <f t="shared" ref="H34" si="35">H33/D33</f>
        <v>0.8571428571428571</v>
      </c>
      <c r="I34" s="1492">
        <f>I33/D33</f>
        <v>0</v>
      </c>
      <c r="K34" s="44"/>
      <c r="L34" s="332"/>
    </row>
    <row r="35" spans="2:14" ht="20.100000000000001" customHeight="1" x14ac:dyDescent="0.2">
      <c r="B35" s="1853"/>
      <c r="C35" s="1851" t="s">
        <v>181</v>
      </c>
      <c r="D35" s="1497">
        <f>SUM(E35:I35)</f>
        <v>26</v>
      </c>
      <c r="E35" s="1365">
        <v>2</v>
      </c>
      <c r="F35" s="1474">
        <v>1</v>
      </c>
      <c r="G35" s="1474">
        <v>1</v>
      </c>
      <c r="H35" s="1366">
        <v>21</v>
      </c>
      <c r="I35" s="1477">
        <v>1</v>
      </c>
      <c r="L35" s="332"/>
    </row>
    <row r="36" spans="2:14" ht="20.100000000000001" customHeight="1" thickBot="1" x14ac:dyDescent="0.25">
      <c r="B36" s="1853"/>
      <c r="C36" s="2119"/>
      <c r="D36" s="1496"/>
      <c r="E36" s="1498">
        <f>E35/D35</f>
        <v>7.6923076923076927E-2</v>
      </c>
      <c r="F36" s="1499">
        <f t="shared" ref="F36" si="36">F35/D35</f>
        <v>3.8461538461538464E-2</v>
      </c>
      <c r="G36" s="1499">
        <f t="shared" ref="G36" si="37">G35/D35</f>
        <v>3.8461538461538464E-2</v>
      </c>
      <c r="H36" s="1500">
        <f t="shared" ref="H36" si="38">H35/D35</f>
        <v>0.80769230769230771</v>
      </c>
      <c r="I36" s="1501">
        <f>I35/D35</f>
        <v>3.8461538461538464E-2</v>
      </c>
      <c r="K36" s="44"/>
      <c r="L36" s="332"/>
    </row>
    <row r="37" spans="2:14" ht="20.100000000000001" customHeight="1" thickTop="1" x14ac:dyDescent="0.2">
      <c r="B37" s="1853"/>
      <c r="C37" s="5" t="s">
        <v>182</v>
      </c>
      <c r="D37" s="1497">
        <f>SUM(D27:D33)</f>
        <v>116</v>
      </c>
      <c r="E37" s="1502">
        <f>E27+E29+E31+E33</f>
        <v>5</v>
      </c>
      <c r="F37" s="1480">
        <f>F27+F29+F31+F33</f>
        <v>6</v>
      </c>
      <c r="G37" s="1480">
        <f>G27+G29+G31+G33</f>
        <v>2</v>
      </c>
      <c r="H37" s="1481">
        <f>H27+H29+H31+H33</f>
        <v>92</v>
      </c>
      <c r="I37" s="1483">
        <f>I27+I29+I31+I33</f>
        <v>11</v>
      </c>
      <c r="L37" s="332"/>
    </row>
    <row r="38" spans="2:14" ht="20.100000000000001" customHeight="1" x14ac:dyDescent="0.2">
      <c r="B38" s="1853"/>
      <c r="C38" s="6" t="s">
        <v>183</v>
      </c>
      <c r="D38" s="1495"/>
      <c r="E38" s="1489">
        <f>E37/D37</f>
        <v>4.3103448275862072E-2</v>
      </c>
      <c r="F38" s="1490">
        <f t="shared" ref="F38" si="39">F37/D37</f>
        <v>5.1724137931034482E-2</v>
      </c>
      <c r="G38" s="1490">
        <f t="shared" ref="G38" si="40">G37/D37</f>
        <v>1.7241379310344827E-2</v>
      </c>
      <c r="H38" s="1491">
        <f t="shared" ref="H38" si="41">H37/D37</f>
        <v>0.7931034482758621</v>
      </c>
      <c r="I38" s="1492">
        <f>I37/D37</f>
        <v>9.4827586206896547E-2</v>
      </c>
      <c r="K38" s="44"/>
      <c r="L38" s="332"/>
    </row>
    <row r="39" spans="2:14" ht="20.100000000000001" customHeight="1" x14ac:dyDescent="0.2">
      <c r="B39" s="1853"/>
      <c r="C39" s="5" t="s">
        <v>182</v>
      </c>
      <c r="D39" s="1497">
        <f>SUM(D29:D35)</f>
        <v>71</v>
      </c>
      <c r="E39" s="1365">
        <f>E29+E31+E33+E35</f>
        <v>3</v>
      </c>
      <c r="F39" s="1474">
        <f>F29+F31+F33+F35</f>
        <v>4</v>
      </c>
      <c r="G39" s="1474">
        <f>G29+G31+G33+G35</f>
        <v>3</v>
      </c>
      <c r="H39" s="1366">
        <f>H29+H31+H33+H35</f>
        <v>57</v>
      </c>
      <c r="I39" s="1477">
        <f>I29+I31+I33+I35</f>
        <v>4</v>
      </c>
      <c r="L39" s="332"/>
    </row>
    <row r="40" spans="2:14" ht="20.100000000000001" customHeight="1" thickBot="1" x14ac:dyDescent="0.25">
      <c r="B40" s="1859"/>
      <c r="C40" s="6" t="s">
        <v>184</v>
      </c>
      <c r="D40" s="1495"/>
      <c r="E40" s="1503">
        <f>E39/D39</f>
        <v>4.2253521126760563E-2</v>
      </c>
      <c r="F40" s="1504">
        <f t="shared" ref="F40" si="42">F39/D39</f>
        <v>5.6338028169014086E-2</v>
      </c>
      <c r="G40" s="1504">
        <f t="shared" ref="G40" si="43">G39/D39</f>
        <v>4.2253521126760563E-2</v>
      </c>
      <c r="H40" s="1505">
        <f t="shared" ref="H40" si="44">H39/D39</f>
        <v>0.80281690140845074</v>
      </c>
      <c r="I40" s="1506">
        <f>I39/D39</f>
        <v>5.6338028169014086E-2</v>
      </c>
      <c r="K40" s="44"/>
      <c r="L40" s="332"/>
    </row>
    <row r="41" spans="2:14" ht="19.5" customHeight="1" x14ac:dyDescent="0.2">
      <c r="C41" s="15"/>
      <c r="D41" s="16"/>
      <c r="E41" s="12"/>
      <c r="F41" s="12"/>
      <c r="G41" s="12"/>
      <c r="H41" s="12"/>
      <c r="I41" s="12"/>
    </row>
    <row r="43" spans="2:14" x14ac:dyDescent="0.2">
      <c r="B43"/>
      <c r="E43" s="86"/>
      <c r="F43" s="86"/>
      <c r="G43" s="86"/>
      <c r="H43" s="86"/>
      <c r="I43" s="86"/>
      <c r="J43" s="86"/>
      <c r="K43" s="86"/>
      <c r="L43" s="86"/>
      <c r="M43" s="86"/>
      <c r="N43" s="86"/>
    </row>
    <row r="44" spans="2:14" x14ac:dyDescent="0.2">
      <c r="B44"/>
      <c r="E44" s="86"/>
      <c r="F44" s="86"/>
      <c r="G44" s="86"/>
      <c r="H44" s="86"/>
      <c r="I44" s="86"/>
      <c r="J44" s="86"/>
      <c r="K44" s="86"/>
      <c r="L44" s="86"/>
      <c r="M44" s="86"/>
      <c r="N44" s="86"/>
    </row>
    <row r="45" spans="2:14" x14ac:dyDescent="0.2">
      <c r="B45"/>
      <c r="D45" s="88"/>
      <c r="E45" s="88"/>
      <c r="F45" s="88"/>
      <c r="G45" s="88"/>
      <c r="H45" s="88"/>
      <c r="I45" s="88"/>
    </row>
    <row r="46" spans="2:14" x14ac:dyDescent="0.2">
      <c r="B46"/>
      <c r="D46" s="7"/>
      <c r="E46" s="7"/>
      <c r="F46" s="7"/>
      <c r="G46" s="7"/>
      <c r="H46" s="7"/>
      <c r="I46" s="7"/>
    </row>
    <row r="47" spans="2:14" x14ac:dyDescent="0.2">
      <c r="B47"/>
    </row>
    <row r="48" spans="2:14" x14ac:dyDescent="0.2">
      <c r="B48" s="345"/>
      <c r="D48" s="332"/>
      <c r="E48" s="332"/>
      <c r="F48" s="332"/>
      <c r="G48" s="332"/>
      <c r="H48" s="332"/>
      <c r="I48" s="332"/>
      <c r="J48" s="88"/>
      <c r="K48" s="88"/>
      <c r="L48" s="88"/>
      <c r="M48" s="88"/>
      <c r="N48" s="88"/>
    </row>
    <row r="49" spans="4:14" x14ac:dyDescent="0.2">
      <c r="D49" s="332"/>
      <c r="E49" s="332"/>
      <c r="F49" s="332"/>
      <c r="G49" s="332"/>
      <c r="H49" s="332"/>
      <c r="I49" s="332"/>
      <c r="J49" s="7"/>
      <c r="K49" s="7"/>
      <c r="L49" s="7"/>
      <c r="M49" s="7"/>
      <c r="N49" s="7"/>
    </row>
    <row r="50" spans="4:14" x14ac:dyDescent="0.2">
      <c r="D50" s="332"/>
      <c r="E50" s="332"/>
      <c r="F50" s="332"/>
      <c r="G50" s="332"/>
      <c r="H50" s="332"/>
      <c r="I50" s="332"/>
    </row>
    <row r="51" spans="4:14" x14ac:dyDescent="0.2">
      <c r="D51" s="332"/>
      <c r="E51" s="332"/>
      <c r="F51" s="332"/>
      <c r="G51" s="332"/>
      <c r="H51" s="332"/>
      <c r="I51" s="332"/>
    </row>
    <row r="52" spans="4:14" x14ac:dyDescent="0.2">
      <c r="D52" s="332"/>
      <c r="E52" s="332"/>
      <c r="F52" s="332"/>
      <c r="G52" s="332"/>
      <c r="H52" s="332"/>
      <c r="I52" s="332"/>
    </row>
  </sheetData>
  <mergeCells count="21">
    <mergeCell ref="I8:I10"/>
    <mergeCell ref="B11:C12"/>
    <mergeCell ref="C13:C14"/>
    <mergeCell ref="B13:B24"/>
    <mergeCell ref="C17:C18"/>
    <mergeCell ref="D8:D10"/>
    <mergeCell ref="C15:C16"/>
    <mergeCell ref="C19:C20"/>
    <mergeCell ref="E8:E10"/>
    <mergeCell ref="H8:H10"/>
    <mergeCell ref="F8:F10"/>
    <mergeCell ref="G8:G10"/>
    <mergeCell ref="C21:C22"/>
    <mergeCell ref="C29:C30"/>
    <mergeCell ref="C23:C24"/>
    <mergeCell ref="B25:B40"/>
    <mergeCell ref="C31:C32"/>
    <mergeCell ref="C33:C34"/>
    <mergeCell ref="C35:C36"/>
    <mergeCell ref="C25:C26"/>
    <mergeCell ref="C27:C28"/>
  </mergeCells>
  <phoneticPr fontId="2"/>
  <pageMargins left="0.94488188976377963" right="0.6692913385826772" top="0.78740157480314965" bottom="0.35433070866141736" header="0.19685039370078741" footer="0.19685039370078741"/>
  <pageSetup paperSize="9" scale="64" firstPageNumber="2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F0"/>
  </sheetPr>
  <dimension ref="B2:BH540"/>
  <sheetViews>
    <sheetView view="pageBreakPreview" zoomScale="110" zoomScaleNormal="95" zoomScaleSheetLayoutView="110" workbookViewId="0">
      <selection activeCell="D39" sqref="D39"/>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4" customWidth="1"/>
    <col min="14" max="14" width="9" style="95" customWidth="1"/>
    <col min="15" max="16" width="7.33203125" style="94" customWidth="1"/>
    <col min="17" max="17" width="9.109375" style="94" bestFit="1" customWidth="1"/>
    <col min="18" max="19" width="7.33203125" style="95" customWidth="1"/>
    <col min="20" max="20" width="9.109375" style="95" bestFit="1" customWidth="1"/>
    <col min="21" max="22" width="7.33203125" style="94" customWidth="1"/>
    <col min="23" max="23" width="8.109375" style="95" customWidth="1"/>
    <col min="24" max="25" width="7.33203125" style="1" customWidth="1"/>
    <col min="26" max="26" width="8.109375" style="95" customWidth="1"/>
    <col min="27" max="28" width="7.33203125" style="1" customWidth="1"/>
    <col min="29" max="29" width="5.109375" style="1" customWidth="1"/>
    <col min="30" max="16384" width="9" style="1"/>
  </cols>
  <sheetData>
    <row r="2" spans="2:29" ht="14.4" x14ac:dyDescent="0.2">
      <c r="B2" s="26" t="s">
        <v>203</v>
      </c>
    </row>
    <row r="3" spans="2:29" x14ac:dyDescent="0.2">
      <c r="W3" s="42" t="s">
        <v>187</v>
      </c>
      <c r="X3" s="2"/>
      <c r="AA3" s="2"/>
    </row>
    <row r="4" spans="2:29" x14ac:dyDescent="0.2">
      <c r="W4" s="42" t="s">
        <v>188</v>
      </c>
      <c r="X4" s="2"/>
      <c r="AA4" s="2"/>
    </row>
    <row r="5" spans="2:29" x14ac:dyDescent="0.2">
      <c r="W5" s="42" t="s">
        <v>189</v>
      </c>
      <c r="X5" s="2"/>
      <c r="AA5" s="2"/>
    </row>
    <row r="6" spans="2:29" ht="13.8" thickBot="1" x14ac:dyDescent="0.25">
      <c r="F6" s="2"/>
      <c r="G6" s="2"/>
      <c r="N6" s="94"/>
      <c r="R6" s="94"/>
      <c r="S6" s="94"/>
      <c r="T6" s="94"/>
      <c r="W6" s="94"/>
      <c r="X6" s="2"/>
      <c r="Z6" s="94"/>
      <c r="AA6" s="2" t="s">
        <v>190</v>
      </c>
      <c r="AC6" s="2"/>
    </row>
    <row r="7" spans="2:29" ht="8.25" customHeight="1" thickBot="1" x14ac:dyDescent="0.25">
      <c r="B7" s="1920"/>
      <c r="C7" s="1921"/>
      <c r="D7" s="1929" t="s">
        <v>191</v>
      </c>
      <c r="E7" s="997"/>
      <c r="F7" s="998"/>
      <c r="G7" s="998"/>
      <c r="H7" s="999"/>
      <c r="I7" s="999"/>
      <c r="J7" s="999"/>
      <c r="K7" s="999"/>
      <c r="L7" s="999"/>
      <c r="M7" s="999"/>
      <c r="N7" s="999"/>
      <c r="O7" s="999"/>
      <c r="P7" s="999"/>
      <c r="Q7" s="1000"/>
      <c r="R7" s="1000"/>
      <c r="S7" s="1000"/>
      <c r="T7" s="999"/>
      <c r="U7" s="999"/>
      <c r="V7" s="999"/>
      <c r="W7" s="999"/>
      <c r="X7" s="13"/>
      <c r="Y7" s="1003"/>
      <c r="Z7" s="999"/>
      <c r="AA7" s="13"/>
      <c r="AB7" s="240"/>
    </row>
    <row r="8" spans="2:29" ht="13.5" customHeight="1" thickTop="1" thickBot="1" x14ac:dyDescent="0.25">
      <c r="B8" s="1922"/>
      <c r="C8" s="1923"/>
      <c r="D8" s="1930"/>
      <c r="E8" s="190"/>
      <c r="F8" s="191"/>
      <c r="G8" s="191"/>
      <c r="H8" s="159"/>
      <c r="I8" s="160"/>
      <c r="J8" s="161"/>
      <c r="K8" s="159"/>
      <c r="L8" s="160"/>
      <c r="M8" s="160"/>
      <c r="N8" s="172"/>
      <c r="O8" s="172"/>
      <c r="P8" s="172"/>
      <c r="Q8" s="173"/>
      <c r="R8" s="173"/>
      <c r="S8" s="173"/>
      <c r="T8" s="172"/>
      <c r="U8" s="172"/>
      <c r="V8" s="172"/>
      <c r="W8" s="172"/>
      <c r="X8" s="174"/>
      <c r="Y8" s="174"/>
      <c r="Z8" s="172"/>
      <c r="AA8" s="174"/>
      <c r="AB8" s="1002"/>
    </row>
    <row r="9" spans="2:29" ht="12.75" customHeight="1" x14ac:dyDescent="0.2">
      <c r="B9" s="1922"/>
      <c r="C9" s="1923"/>
      <c r="D9" s="1930"/>
      <c r="E9" s="190"/>
      <c r="F9" s="191"/>
      <c r="G9" s="191"/>
      <c r="H9" s="162"/>
      <c r="J9" s="163"/>
      <c r="K9" s="162"/>
      <c r="N9" s="183"/>
      <c r="O9" s="184"/>
      <c r="P9" s="184"/>
      <c r="Q9" s="202"/>
      <c r="R9" s="184"/>
      <c r="S9" s="184"/>
      <c r="T9" s="202"/>
      <c r="U9" s="184"/>
      <c r="V9" s="203"/>
      <c r="W9" s="183"/>
      <c r="X9" s="122"/>
      <c r="Y9" s="260"/>
      <c r="Z9" s="202"/>
      <c r="AA9" s="122"/>
      <c r="AB9" s="260"/>
    </row>
    <row r="10" spans="2:29" ht="12" customHeight="1" x14ac:dyDescent="0.2">
      <c r="B10" s="1922"/>
      <c r="C10" s="1923"/>
      <c r="D10" s="1930"/>
      <c r="E10" s="190"/>
      <c r="F10" s="191"/>
      <c r="G10" s="191"/>
      <c r="H10" s="162"/>
      <c r="I10" s="97"/>
      <c r="J10" s="164"/>
      <c r="K10" s="162"/>
      <c r="L10" s="97"/>
      <c r="M10" s="98"/>
      <c r="N10" s="185"/>
      <c r="O10" s="186"/>
      <c r="P10" s="186"/>
      <c r="Q10" s="207"/>
      <c r="R10" s="208"/>
      <c r="S10" s="209"/>
      <c r="T10" s="207"/>
      <c r="U10" s="208"/>
      <c r="V10" s="211"/>
      <c r="W10" s="185"/>
      <c r="X10" s="198"/>
      <c r="Y10" s="261"/>
      <c r="Z10" s="264"/>
      <c r="AA10" s="198"/>
      <c r="AB10" s="261"/>
      <c r="AC10" s="96"/>
    </row>
    <row r="11" spans="2:29" ht="12" customHeight="1" x14ac:dyDescent="0.2">
      <c r="B11" s="1922"/>
      <c r="C11" s="1923"/>
      <c r="D11" s="1930"/>
      <c r="E11" s="1926" t="s">
        <v>204</v>
      </c>
      <c r="F11" s="192"/>
      <c r="G11" s="192"/>
      <c r="H11" s="1917" t="s">
        <v>205</v>
      </c>
      <c r="I11" s="99"/>
      <c r="J11" s="165"/>
      <c r="K11" s="1917" t="s">
        <v>206</v>
      </c>
      <c r="L11" s="99"/>
      <c r="M11" s="100"/>
      <c r="N11" s="1910" t="s">
        <v>207</v>
      </c>
      <c r="O11" s="187"/>
      <c r="P11" s="187"/>
      <c r="Q11" s="1943" t="s">
        <v>208</v>
      </c>
      <c r="R11" s="99"/>
      <c r="S11" s="210"/>
      <c r="T11" s="1943" t="s">
        <v>209</v>
      </c>
      <c r="U11" s="99"/>
      <c r="V11" s="100"/>
      <c r="W11" s="1907" t="s">
        <v>210</v>
      </c>
      <c r="X11" s="200"/>
      <c r="Y11" s="262"/>
      <c r="Z11" s="1902" t="s">
        <v>211</v>
      </c>
      <c r="AA11" s="200"/>
      <c r="AB11" s="262"/>
      <c r="AC11" s="96"/>
    </row>
    <row r="12" spans="2:29" ht="12.75" customHeight="1" x14ac:dyDescent="0.2">
      <c r="B12" s="1922"/>
      <c r="C12" s="1923"/>
      <c r="D12" s="1930"/>
      <c r="E12" s="1927"/>
      <c r="F12" s="1932" t="s">
        <v>200</v>
      </c>
      <c r="G12" s="1934" t="s">
        <v>201</v>
      </c>
      <c r="H12" s="1918"/>
      <c r="I12" s="1887" t="s">
        <v>200</v>
      </c>
      <c r="J12" s="1913" t="s">
        <v>201</v>
      </c>
      <c r="K12" s="1918"/>
      <c r="L12" s="1887" t="s">
        <v>200</v>
      </c>
      <c r="M12" s="1870" t="s">
        <v>201</v>
      </c>
      <c r="N12" s="1911"/>
      <c r="O12" s="1896" t="s">
        <v>200</v>
      </c>
      <c r="P12" s="1898" t="s">
        <v>201</v>
      </c>
      <c r="Q12" s="1944"/>
      <c r="R12" s="1887" t="s">
        <v>200</v>
      </c>
      <c r="S12" s="1887" t="s">
        <v>201</v>
      </c>
      <c r="T12" s="1944"/>
      <c r="U12" s="1887" t="s">
        <v>200</v>
      </c>
      <c r="V12" s="1915" t="s">
        <v>201</v>
      </c>
      <c r="W12" s="1908"/>
      <c r="X12" s="1905" t="s">
        <v>200</v>
      </c>
      <c r="Y12" s="1894" t="s">
        <v>201</v>
      </c>
      <c r="Z12" s="1903"/>
      <c r="AA12" s="1905" t="s">
        <v>200</v>
      </c>
      <c r="AB12" s="1894" t="s">
        <v>201</v>
      </c>
      <c r="AC12" s="96"/>
    </row>
    <row r="13" spans="2:29" ht="9.75" customHeight="1" x14ac:dyDescent="0.2">
      <c r="B13" s="1922"/>
      <c r="C13" s="1923"/>
      <c r="D13" s="1930"/>
      <c r="E13" s="1927"/>
      <c r="F13" s="1932"/>
      <c r="G13" s="1934"/>
      <c r="H13" s="1918"/>
      <c r="I13" s="1887"/>
      <c r="J13" s="1913"/>
      <c r="K13" s="1918"/>
      <c r="L13" s="1887"/>
      <c r="M13" s="1870"/>
      <c r="N13" s="1911"/>
      <c r="O13" s="1896"/>
      <c r="P13" s="1898"/>
      <c r="Q13" s="1944"/>
      <c r="R13" s="1887"/>
      <c r="S13" s="1887"/>
      <c r="T13" s="1944"/>
      <c r="U13" s="1887"/>
      <c r="V13" s="1915"/>
      <c r="W13" s="1908"/>
      <c r="X13" s="1905"/>
      <c r="Y13" s="1894"/>
      <c r="Z13" s="1903"/>
      <c r="AA13" s="1905"/>
      <c r="AB13" s="1894"/>
      <c r="AC13" s="96"/>
    </row>
    <row r="14" spans="2:29" ht="72" customHeight="1" x14ac:dyDescent="0.2">
      <c r="B14" s="1924"/>
      <c r="C14" s="1925"/>
      <c r="D14" s="1931"/>
      <c r="E14" s="1928"/>
      <c r="F14" s="1933"/>
      <c r="G14" s="1935"/>
      <c r="H14" s="1919"/>
      <c r="I14" s="1888"/>
      <c r="J14" s="1914"/>
      <c r="K14" s="1919"/>
      <c r="L14" s="1888"/>
      <c r="M14" s="1871"/>
      <c r="N14" s="1912"/>
      <c r="O14" s="1897"/>
      <c r="P14" s="1899"/>
      <c r="Q14" s="1945"/>
      <c r="R14" s="1888"/>
      <c r="S14" s="1888"/>
      <c r="T14" s="1945"/>
      <c r="U14" s="1888"/>
      <c r="V14" s="1916"/>
      <c r="W14" s="1909"/>
      <c r="X14" s="1906"/>
      <c r="Y14" s="1895"/>
      <c r="Z14" s="1904"/>
      <c r="AA14" s="1906"/>
      <c r="AB14" s="1895"/>
      <c r="AC14" s="96"/>
    </row>
    <row r="15" spans="2:29" ht="12.9" customHeight="1" x14ac:dyDescent="0.2">
      <c r="B15" s="1849" t="s">
        <v>167</v>
      </c>
      <c r="C15" s="1865"/>
      <c r="D15" s="1203">
        <f>SUM(D18,D21,D24,D27,D30,D33,)</f>
        <v>425</v>
      </c>
      <c r="E15" s="46">
        <f>E18+E21+E24+E27+E30+E33</f>
        <v>6467</v>
      </c>
      <c r="F15" s="46">
        <f>F18+F21+F24+F27+F30+F33</f>
        <v>3477</v>
      </c>
      <c r="G15" s="156">
        <f>G18+G21+G24+G27+G30+G33</f>
        <v>2990</v>
      </c>
      <c r="H15" s="166">
        <f t="shared" ref="H15:AB15" si="0">H18+H21+H24+H27+H30+H33</f>
        <v>2019</v>
      </c>
      <c r="I15" s="102">
        <f t="shared" si="0"/>
        <v>1353</v>
      </c>
      <c r="J15" s="167">
        <f t="shared" si="0"/>
        <v>666</v>
      </c>
      <c r="K15" s="176">
        <f t="shared" si="0"/>
        <v>4448</v>
      </c>
      <c r="L15" s="102">
        <f>L18+L21+L24+L27+L30+L33</f>
        <v>2124</v>
      </c>
      <c r="M15" s="105">
        <f t="shared" si="0"/>
        <v>2324</v>
      </c>
      <c r="N15" s="104">
        <f>N18+N21+N24+N27+N30+N33</f>
        <v>2955</v>
      </c>
      <c r="O15" s="102">
        <f t="shared" si="0"/>
        <v>1116</v>
      </c>
      <c r="P15" s="105">
        <f t="shared" si="0"/>
        <v>1839</v>
      </c>
      <c r="Q15" s="102">
        <f>Q18+Q21+Q24+Q27+Q30+Q33</f>
        <v>930</v>
      </c>
      <c r="R15" s="102">
        <f>R18+R21+R24+R27+R30+R33</f>
        <v>501</v>
      </c>
      <c r="S15" s="102">
        <f>S18+S21+S24+S27+S30+S33</f>
        <v>429</v>
      </c>
      <c r="T15" s="102">
        <f t="shared" si="0"/>
        <v>2025</v>
      </c>
      <c r="U15" s="102">
        <f t="shared" si="0"/>
        <v>615</v>
      </c>
      <c r="V15" s="204">
        <f t="shared" si="0"/>
        <v>1410</v>
      </c>
      <c r="W15" s="104">
        <f>W18+W21+W24+W27+W30+W33</f>
        <v>215</v>
      </c>
      <c r="X15" s="46">
        <f>X18+X21+X24+X27+X30+X33</f>
        <v>134</v>
      </c>
      <c r="Y15" s="257">
        <f>Y18+Y21+Y24+Y27+Y30+Y33</f>
        <v>81</v>
      </c>
      <c r="Z15" s="105">
        <f t="shared" si="0"/>
        <v>1278</v>
      </c>
      <c r="AA15" s="46">
        <f t="shared" si="0"/>
        <v>874</v>
      </c>
      <c r="AB15" s="257">
        <f t="shared" si="0"/>
        <v>404</v>
      </c>
      <c r="AC15" s="151"/>
    </row>
    <row r="16" spans="2:29" ht="12.9" customHeight="1" x14ac:dyDescent="0.2">
      <c r="B16" s="1850"/>
      <c r="C16" s="1866"/>
      <c r="D16" s="1204"/>
      <c r="E16" s="1205"/>
      <c r="F16" s="1205">
        <f>ROUND(F15/E15,3)</f>
        <v>0.53800000000000003</v>
      </c>
      <c r="G16" s="1206">
        <f>ROUND(G15/E15,3)</f>
        <v>0.46200000000000002</v>
      </c>
      <c r="H16" s="1207">
        <f>ROUND(H15/E15,3)</f>
        <v>0.312</v>
      </c>
      <c r="I16" s="1208">
        <f>ROUND(I15/E15,3)</f>
        <v>0.20899999999999999</v>
      </c>
      <c r="J16" s="1209">
        <f>ROUND(J15/E15,3)</f>
        <v>0.10299999999999999</v>
      </c>
      <c r="K16" s="1207">
        <f>ROUND(K15/E15,3)</f>
        <v>0.68799999999999994</v>
      </c>
      <c r="L16" s="1208">
        <f>ROUND(L15/E15,3)</f>
        <v>0.32800000000000001</v>
      </c>
      <c r="M16" s="1210">
        <f>ROUND(M15/E15,3)</f>
        <v>0.35899999999999999</v>
      </c>
      <c r="N16" s="1211">
        <f>ROUND(N15/E15,3)</f>
        <v>0.45700000000000002</v>
      </c>
      <c r="O16" s="1208">
        <f>ROUND(O15/E15,3)</f>
        <v>0.17299999999999999</v>
      </c>
      <c r="P16" s="1210">
        <f>ROUND(P15/E15,3)</f>
        <v>0.28399999999999997</v>
      </c>
      <c r="Q16" s="1208">
        <f>ROUND(Q15/E15,3)</f>
        <v>0.14399999999999999</v>
      </c>
      <c r="R16" s="1208">
        <f>ROUND(R15/E15,3)</f>
        <v>7.6999999999999999E-2</v>
      </c>
      <c r="S16" s="1208">
        <f>ROUND(S15/E15,3)</f>
        <v>6.6000000000000003E-2</v>
      </c>
      <c r="T16" s="1208">
        <f>ROUND(T15/E15,3)</f>
        <v>0.313</v>
      </c>
      <c r="U16" s="1208">
        <f>ROUND(U15/E15,3)</f>
        <v>9.5000000000000001E-2</v>
      </c>
      <c r="V16" s="1212">
        <f>ROUND(V15/E15,3)</f>
        <v>0.218</v>
      </c>
      <c r="W16" s="1211">
        <f>ROUND(W15/E15,3)</f>
        <v>3.3000000000000002E-2</v>
      </c>
      <c r="X16" s="1205">
        <f>ROUND(X15/E15,3)</f>
        <v>2.1000000000000001E-2</v>
      </c>
      <c r="Y16" s="1213">
        <f>ROUND(Y15/E15,3)</f>
        <v>1.2999999999999999E-2</v>
      </c>
      <c r="Z16" s="1214">
        <f>ROUND(Z15/E15,3)</f>
        <v>0.19800000000000001</v>
      </c>
      <c r="AA16" s="1205">
        <f>ROUND(AA15/E15,3)</f>
        <v>0.13500000000000001</v>
      </c>
      <c r="AB16" s="1213">
        <f>ROUND(AB15/E15,3)</f>
        <v>6.2E-2</v>
      </c>
      <c r="AC16" s="152"/>
    </row>
    <row r="17" spans="2:29" ht="12.75" customHeight="1" thickBot="1" x14ac:dyDescent="0.25">
      <c r="B17" s="1867"/>
      <c r="C17" s="1868"/>
      <c r="D17" s="1215"/>
      <c r="E17" s="1216"/>
      <c r="F17" s="1217">
        <f>ROUND(F15/F15,3)</f>
        <v>1</v>
      </c>
      <c r="G17" s="1218">
        <f>ROUND(G15/G15,3)</f>
        <v>1</v>
      </c>
      <c r="H17" s="1219"/>
      <c r="I17" s="1220">
        <f>ROUND(I15/F15,3)</f>
        <v>0.38900000000000001</v>
      </c>
      <c r="J17" s="1221">
        <f>ROUND(J15/G15,3)</f>
        <v>0.223</v>
      </c>
      <c r="K17" s="1222"/>
      <c r="L17" s="1220">
        <f>ROUND(L15/F15,3)</f>
        <v>0.61099999999999999</v>
      </c>
      <c r="M17" s="1223">
        <f>ROUND(M15/G15,3)</f>
        <v>0.77700000000000002</v>
      </c>
      <c r="N17" s="1224"/>
      <c r="O17" s="1220">
        <f>ROUND(O15/F15,3)</f>
        <v>0.32100000000000001</v>
      </c>
      <c r="P17" s="1223">
        <f>ROUND(P15/G15,3)</f>
        <v>0.61499999999999999</v>
      </c>
      <c r="Q17" s="1225"/>
      <c r="R17" s="1220">
        <f>ROUND(R15/F15,3)</f>
        <v>0.14399999999999999</v>
      </c>
      <c r="S17" s="1220">
        <f>ROUND(S15/G15,3)</f>
        <v>0.14299999999999999</v>
      </c>
      <c r="T17" s="1225"/>
      <c r="U17" s="1220">
        <f>ROUND(U15/F15,3)</f>
        <v>0.17699999999999999</v>
      </c>
      <c r="V17" s="1226">
        <f>ROUND(V15/G15,3)</f>
        <v>0.47199999999999998</v>
      </c>
      <c r="W17" s="1224"/>
      <c r="X17" s="1217">
        <f>ROUND(X15/F15,3)</f>
        <v>3.9E-2</v>
      </c>
      <c r="Y17" s="1227">
        <f>ROUND(Y15/G15,3)</f>
        <v>2.7E-2</v>
      </c>
      <c r="Z17" s="1228"/>
      <c r="AA17" s="1217">
        <f>ROUND(AA15/F15,3)</f>
        <v>0.251</v>
      </c>
      <c r="AB17" s="1227">
        <f>ROUND(AB15/G15,3)</f>
        <v>0.13500000000000001</v>
      </c>
      <c r="AC17" s="152"/>
    </row>
    <row r="18" spans="2:29" ht="12.9" customHeight="1" thickTop="1" x14ac:dyDescent="0.2">
      <c r="B18" s="1852" t="s">
        <v>168</v>
      </c>
      <c r="C18" s="1855" t="s">
        <v>169</v>
      </c>
      <c r="D18" s="1229">
        <v>54</v>
      </c>
      <c r="E18" s="106">
        <f>F18+G18</f>
        <v>359</v>
      </c>
      <c r="F18" s="106">
        <f>I18+L18</f>
        <v>326</v>
      </c>
      <c r="G18" s="157">
        <f>J18+M18</f>
        <v>33</v>
      </c>
      <c r="H18" s="168">
        <f>'表3-2'!H18+'表3-3'!H18</f>
        <v>279</v>
      </c>
      <c r="I18" s="108">
        <f>'表3-2'!I18+'表3-3'!I18</f>
        <v>257</v>
      </c>
      <c r="J18" s="169">
        <f>'表3-2'!J18+'表3-3'!J18</f>
        <v>22</v>
      </c>
      <c r="K18" s="178">
        <f>L18+M18</f>
        <v>80</v>
      </c>
      <c r="L18" s="108">
        <f>O18+AA18+X18</f>
        <v>69</v>
      </c>
      <c r="M18" s="110">
        <f>P18+AB18+Y18</f>
        <v>11</v>
      </c>
      <c r="N18" s="107">
        <f>O18+P18</f>
        <v>20</v>
      </c>
      <c r="O18" s="108">
        <f>R18+U18</f>
        <v>11</v>
      </c>
      <c r="P18" s="109">
        <f>S18+V18</f>
        <v>9</v>
      </c>
      <c r="Q18" s="108">
        <f>'表3-2'!Q18+'表3-3'!Q18</f>
        <v>15</v>
      </c>
      <c r="R18" s="108">
        <f>'表3-2'!R18+'表3-3'!R18</f>
        <v>8</v>
      </c>
      <c r="S18" s="108">
        <f>'表3-2'!S18+'表3-3'!S18</f>
        <v>7</v>
      </c>
      <c r="T18" s="108">
        <f>'表3-2'!T18+'表3-3'!T18</f>
        <v>5</v>
      </c>
      <c r="U18" s="108">
        <f>'表3-2'!U18+'表3-3'!U18</f>
        <v>3</v>
      </c>
      <c r="V18" s="108">
        <f>'表3-2'!V18+'表3-3'!V18</f>
        <v>2</v>
      </c>
      <c r="W18" s="107">
        <f>'表3-2'!W18+'表3-3'!W18</f>
        <v>21</v>
      </c>
      <c r="X18" s="106">
        <f>'表3-2'!X18+'表3-3'!X18</f>
        <v>21</v>
      </c>
      <c r="Y18" s="258">
        <f>'表3-2'!Y18+'表3-3'!Y18</f>
        <v>0</v>
      </c>
      <c r="Z18" s="107">
        <f>'表3-2'!Z18+'表3-3'!Z18</f>
        <v>39</v>
      </c>
      <c r="AA18" s="106">
        <f>'表3-2'!AA18+'表3-3'!AA18</f>
        <v>37</v>
      </c>
      <c r="AB18" s="258">
        <f>'表3-2'!AB18+'表3-3'!AB18</f>
        <v>2</v>
      </c>
      <c r="AC18" s="151"/>
    </row>
    <row r="19" spans="2:29" ht="12.9" customHeight="1" x14ac:dyDescent="0.2">
      <c r="B19" s="1853"/>
      <c r="C19" s="1850"/>
      <c r="D19" s="1204"/>
      <c r="E19" s="1205"/>
      <c r="F19" s="1205">
        <f>ROUND(F18/E18,3)</f>
        <v>0.90800000000000003</v>
      </c>
      <c r="G19" s="1206">
        <f>ROUND(G18/E18,3)</f>
        <v>9.1999999999999998E-2</v>
      </c>
      <c r="H19" s="1207">
        <f>ROUND(H18/E18,3)</f>
        <v>0.77700000000000002</v>
      </c>
      <c r="I19" s="1208">
        <f>ROUND(I18/E18,3)</f>
        <v>0.71599999999999997</v>
      </c>
      <c r="J19" s="1209">
        <f>ROUND(J18/E18,3)</f>
        <v>6.0999999999999999E-2</v>
      </c>
      <c r="K19" s="1230">
        <f>ROUND(K18/E18,3)</f>
        <v>0.223</v>
      </c>
      <c r="L19" s="1208">
        <f>ROUND(L18/E18,3)</f>
        <v>0.192</v>
      </c>
      <c r="M19" s="1210">
        <f>ROUND(M18/E18,3)</f>
        <v>3.1E-2</v>
      </c>
      <c r="N19" s="1211">
        <f>ROUND(N18/E18,3)</f>
        <v>5.6000000000000001E-2</v>
      </c>
      <c r="O19" s="1208">
        <f>ROUND(O18/E18,3)</f>
        <v>3.1E-2</v>
      </c>
      <c r="P19" s="1247">
        <f>ROUND(P18/E18,3)</f>
        <v>2.5000000000000001E-2</v>
      </c>
      <c r="Q19" s="1208">
        <f>ROUND(Q18/E18,3)</f>
        <v>4.2000000000000003E-2</v>
      </c>
      <c r="R19" s="1208">
        <f>ROUND(R18/E18,3)</f>
        <v>2.1999999999999999E-2</v>
      </c>
      <c r="S19" s="1208">
        <f>ROUND(S18/E18,3)</f>
        <v>1.9E-2</v>
      </c>
      <c r="T19" s="1208">
        <f>ROUND(T18/E18,3)</f>
        <v>1.4E-2</v>
      </c>
      <c r="U19" s="1208">
        <f>ROUND(U18/E18,3)</f>
        <v>8.0000000000000002E-3</v>
      </c>
      <c r="V19" s="1212">
        <f>ROUND(V18/E18,3)</f>
        <v>6.0000000000000001E-3</v>
      </c>
      <c r="W19" s="1211">
        <f>ROUND(W18/E18,3)</f>
        <v>5.8000000000000003E-2</v>
      </c>
      <c r="X19" s="1205">
        <f>ROUND(X18/E18,3)</f>
        <v>5.8000000000000003E-2</v>
      </c>
      <c r="Y19" s="1231">
        <f>ROUND(Y18/E18,3)</f>
        <v>0</v>
      </c>
      <c r="Z19" s="1214">
        <f>ROUND(Z18/E18,3)</f>
        <v>0.109</v>
      </c>
      <c r="AA19" s="1205">
        <f>ROUND(AA18/E18,3)</f>
        <v>0.10299999999999999</v>
      </c>
      <c r="AB19" s="1231">
        <f>ROUND(AB18/E18,3)</f>
        <v>6.0000000000000001E-3</v>
      </c>
      <c r="AC19" s="152"/>
    </row>
    <row r="20" spans="2:29" ht="12.9" customHeight="1" x14ac:dyDescent="0.2">
      <c r="B20" s="1853"/>
      <c r="C20" s="1851"/>
      <c r="D20" s="1232"/>
      <c r="E20" s="1233"/>
      <c r="F20" s="1234">
        <f>ROUND(F18/F18,3)</f>
        <v>1</v>
      </c>
      <c r="G20" s="1235">
        <f>ROUND(G18/G18,3)</f>
        <v>1</v>
      </c>
      <c r="H20" s="1236"/>
      <c r="I20" s="1237">
        <f>ROUND(I18/F18,3)</f>
        <v>0.78800000000000003</v>
      </c>
      <c r="J20" s="1238">
        <f>ROUND(J18/G18,3)</f>
        <v>0.66700000000000004</v>
      </c>
      <c r="K20" s="1239"/>
      <c r="L20" s="1237">
        <f>ROUND(L18/F18,3)</f>
        <v>0.21199999999999999</v>
      </c>
      <c r="M20" s="1240">
        <f>ROUND(M18/G18,3)</f>
        <v>0.33300000000000002</v>
      </c>
      <c r="N20" s="1241"/>
      <c r="O20" s="1237">
        <f>ROUND(O18/F18,3)</f>
        <v>3.4000000000000002E-2</v>
      </c>
      <c r="P20" s="1249">
        <f>ROUND(P18/G18,3)</f>
        <v>0.27300000000000002</v>
      </c>
      <c r="Q20" s="1243"/>
      <c r="R20" s="1237">
        <f>ROUND(R18/F18,3)</f>
        <v>2.5000000000000001E-2</v>
      </c>
      <c r="S20" s="1237">
        <f>ROUND(S18/G18,3)</f>
        <v>0.21199999999999999</v>
      </c>
      <c r="T20" s="1243"/>
      <c r="U20" s="1237">
        <f>ROUND(U18/F18,3)</f>
        <v>8.9999999999999993E-3</v>
      </c>
      <c r="V20" s="1244">
        <f>ROUND(V18/G18,3)</f>
        <v>6.0999999999999999E-2</v>
      </c>
      <c r="W20" s="1241"/>
      <c r="X20" s="1234">
        <f>ROUND(X18/F18,3)</f>
        <v>6.4000000000000001E-2</v>
      </c>
      <c r="Y20" s="1245">
        <f>ROUND(Y18/G18,3)</f>
        <v>0</v>
      </c>
      <c r="Z20" s="1242"/>
      <c r="AA20" s="1234">
        <f>ROUND(AA18/F18,3)</f>
        <v>0.113</v>
      </c>
      <c r="AB20" s="1245">
        <f>ROUND(AB18/G18,3)</f>
        <v>6.0999999999999999E-2</v>
      </c>
      <c r="AC20" s="152"/>
    </row>
    <row r="21" spans="2:29" ht="12.9" customHeight="1" x14ac:dyDescent="0.2">
      <c r="B21" s="1853"/>
      <c r="C21" s="1863" t="s">
        <v>170</v>
      </c>
      <c r="D21" s="1246">
        <v>76</v>
      </c>
      <c r="E21" s="46">
        <f>F21+G21</f>
        <v>1311</v>
      </c>
      <c r="F21" s="46">
        <f>I21+L21</f>
        <v>941</v>
      </c>
      <c r="G21" s="156">
        <f>J21+M21</f>
        <v>370</v>
      </c>
      <c r="H21" s="170">
        <f>'表3-2'!H21+'表3-3'!H21</f>
        <v>453</v>
      </c>
      <c r="I21" s="111">
        <f>'表3-2'!I21+'表3-3'!I21</f>
        <v>359</v>
      </c>
      <c r="J21" s="171">
        <f>'表3-2'!J21+'表3-3'!J21</f>
        <v>94</v>
      </c>
      <c r="K21" s="176">
        <f>L21+M21</f>
        <v>858</v>
      </c>
      <c r="L21" s="102">
        <f>O21+AA21+X21</f>
        <v>582</v>
      </c>
      <c r="M21" s="105">
        <f>P21+AB21+Y21</f>
        <v>276</v>
      </c>
      <c r="N21" s="101">
        <f>O21+P21</f>
        <v>306</v>
      </c>
      <c r="O21" s="102">
        <f>R21+U21</f>
        <v>167</v>
      </c>
      <c r="P21" s="103">
        <f>S21+V21</f>
        <v>139</v>
      </c>
      <c r="Q21" s="111">
        <f>'表3-2'!Q21+'表3-3'!Q21</f>
        <v>124</v>
      </c>
      <c r="R21" s="111">
        <f>'表3-2'!R21+'表3-3'!R21</f>
        <v>98</v>
      </c>
      <c r="S21" s="111">
        <f>'表3-2'!S21+'表3-3'!S21</f>
        <v>26</v>
      </c>
      <c r="T21" s="111">
        <f>'表3-2'!T21+'表3-3'!T21</f>
        <v>182</v>
      </c>
      <c r="U21" s="111">
        <f>'表3-2'!U21+'表3-3'!U21</f>
        <v>69</v>
      </c>
      <c r="V21" s="111">
        <f>'表3-2'!V21+'表3-3'!V21</f>
        <v>113</v>
      </c>
      <c r="W21" s="113">
        <f>'表3-2'!W21+'表3-3'!W21</f>
        <v>62</v>
      </c>
      <c r="X21" s="47">
        <f>'表3-2'!X21+'表3-3'!X21</f>
        <v>40</v>
      </c>
      <c r="Y21" s="263">
        <f>'表3-2'!Y21+'表3-3'!Y21</f>
        <v>22</v>
      </c>
      <c r="Z21" s="113">
        <f>'表3-2'!Z21+'表3-3'!Z21</f>
        <v>490</v>
      </c>
      <c r="AA21" s="47">
        <f>'表3-2'!AA21+'表3-3'!AA21</f>
        <v>375</v>
      </c>
      <c r="AB21" s="263">
        <f>'表3-2'!AB21+'表3-3'!AB21</f>
        <v>115</v>
      </c>
      <c r="AC21" s="151"/>
    </row>
    <row r="22" spans="2:29" ht="12.9" customHeight="1" x14ac:dyDescent="0.2">
      <c r="B22" s="1853"/>
      <c r="C22" s="1936"/>
      <c r="D22" s="1204"/>
      <c r="E22" s="1205"/>
      <c r="F22" s="1205">
        <f>ROUND(F21/E21,3)</f>
        <v>0.71799999999999997</v>
      </c>
      <c r="G22" s="1206">
        <f>ROUND(G21/E21,3)</f>
        <v>0.28199999999999997</v>
      </c>
      <c r="H22" s="1207">
        <f>ROUND(H21/E21,3)</f>
        <v>0.34599999999999997</v>
      </c>
      <c r="I22" s="1208">
        <f>ROUND(I21/E21,3)</f>
        <v>0.27400000000000002</v>
      </c>
      <c r="J22" s="1209">
        <f>ROUND(J21/E21,3)</f>
        <v>7.1999999999999995E-2</v>
      </c>
      <c r="K22" s="1230">
        <f>ROUND(K21/E21,3)</f>
        <v>0.65400000000000003</v>
      </c>
      <c r="L22" s="1208">
        <f>ROUND(L21/E21,3)</f>
        <v>0.44400000000000001</v>
      </c>
      <c r="M22" s="1210">
        <f>ROUND(M21/E21,3)</f>
        <v>0.21099999999999999</v>
      </c>
      <c r="N22" s="1211">
        <f>ROUND(N21/E21,3)</f>
        <v>0.23300000000000001</v>
      </c>
      <c r="O22" s="1208">
        <f>ROUND(O21/E21,3)</f>
        <v>0.127</v>
      </c>
      <c r="P22" s="1247">
        <f>ROUND(P21/E21,3)</f>
        <v>0.106</v>
      </c>
      <c r="Q22" s="1208">
        <f>ROUND(Q21/E21,3)</f>
        <v>9.5000000000000001E-2</v>
      </c>
      <c r="R22" s="1208">
        <f>ROUND(R21/E21,3)</f>
        <v>7.4999999999999997E-2</v>
      </c>
      <c r="S22" s="1208">
        <f>ROUND(S21/E21,3)</f>
        <v>0.02</v>
      </c>
      <c r="T22" s="1208">
        <f>ROUND(T21/E21,3)</f>
        <v>0.13900000000000001</v>
      </c>
      <c r="U22" s="1208">
        <f>ROUND(U21/E21,3)</f>
        <v>5.2999999999999999E-2</v>
      </c>
      <c r="V22" s="1212">
        <f>ROUND(V21/E21,3)</f>
        <v>8.5999999999999993E-2</v>
      </c>
      <c r="W22" s="1211">
        <f>ROUND(W21/E21,3)</f>
        <v>4.7E-2</v>
      </c>
      <c r="X22" s="1205">
        <f>ROUND(X21/E21,3)</f>
        <v>3.1E-2</v>
      </c>
      <c r="Y22" s="1231">
        <f>ROUND(Y21/E21,3)</f>
        <v>1.7000000000000001E-2</v>
      </c>
      <c r="Z22" s="1214">
        <f>ROUND(Z21/E21,3)</f>
        <v>0.374</v>
      </c>
      <c r="AA22" s="1205">
        <f>ROUND(AA21/E21,3)</f>
        <v>0.28599999999999998</v>
      </c>
      <c r="AB22" s="1231">
        <f>ROUND(AB21/E21,3)</f>
        <v>8.7999999999999995E-2</v>
      </c>
      <c r="AC22" s="152"/>
    </row>
    <row r="23" spans="2:29" ht="12.9" customHeight="1" x14ac:dyDescent="0.2">
      <c r="B23" s="1853"/>
      <c r="C23" s="1861"/>
      <c r="D23" s="1248"/>
      <c r="E23" s="1233"/>
      <c r="F23" s="1234">
        <f>ROUND(F21/F21,3)</f>
        <v>1</v>
      </c>
      <c r="G23" s="1235">
        <f>ROUND(G21/G21,3)</f>
        <v>1</v>
      </c>
      <c r="H23" s="1236"/>
      <c r="I23" s="1237">
        <f>ROUND(I21/F21,3)</f>
        <v>0.38200000000000001</v>
      </c>
      <c r="J23" s="1238">
        <f>ROUND(J21/G21,3)</f>
        <v>0.254</v>
      </c>
      <c r="K23" s="1239"/>
      <c r="L23" s="1237">
        <f>ROUND(L21/F21,3)</f>
        <v>0.61799999999999999</v>
      </c>
      <c r="M23" s="1240">
        <f>ROUND(M21/G21,3)</f>
        <v>0.746</v>
      </c>
      <c r="N23" s="1241"/>
      <c r="O23" s="1237">
        <f>ROUND(O21/F21,3)</f>
        <v>0.17699999999999999</v>
      </c>
      <c r="P23" s="1249">
        <f>ROUND(P21/G21,3)</f>
        <v>0.376</v>
      </c>
      <c r="Q23" s="1243"/>
      <c r="R23" s="1237">
        <f>ROUND(R21/F21,3)</f>
        <v>0.104</v>
      </c>
      <c r="S23" s="1237">
        <f>ROUND(S21/G21,3)</f>
        <v>7.0000000000000007E-2</v>
      </c>
      <c r="T23" s="1243"/>
      <c r="U23" s="1237">
        <f>ROUND(U21/F21,3)</f>
        <v>7.2999999999999995E-2</v>
      </c>
      <c r="V23" s="1244">
        <f>ROUND(V21/G21,3)</f>
        <v>0.30499999999999999</v>
      </c>
      <c r="W23" s="1241"/>
      <c r="X23" s="1234">
        <f>ROUND(X21/F21,3)</f>
        <v>4.2999999999999997E-2</v>
      </c>
      <c r="Y23" s="1245">
        <f>ROUND(Y21/G21,3)</f>
        <v>5.8999999999999997E-2</v>
      </c>
      <c r="Z23" s="1242"/>
      <c r="AA23" s="1234">
        <f>ROUND(AA21/F21,3)</f>
        <v>0.39900000000000002</v>
      </c>
      <c r="AB23" s="1245">
        <f>ROUND(AB21/G21,3)</f>
        <v>0.311</v>
      </c>
      <c r="AC23" s="152"/>
    </row>
    <row r="24" spans="2:29" ht="12.9" customHeight="1" x14ac:dyDescent="0.2">
      <c r="B24" s="1853"/>
      <c r="C24" s="1937" t="s">
        <v>202</v>
      </c>
      <c r="D24" s="1250">
        <v>28</v>
      </c>
      <c r="E24" s="46">
        <f>F24+G24</f>
        <v>448</v>
      </c>
      <c r="F24" s="46">
        <f>I24+L24</f>
        <v>392</v>
      </c>
      <c r="G24" s="156">
        <f>J24+M24</f>
        <v>56</v>
      </c>
      <c r="H24" s="170">
        <f>'表3-2'!H24+'表3-3'!H24</f>
        <v>152</v>
      </c>
      <c r="I24" s="111">
        <f>'表3-2'!I24+'表3-3'!I24</f>
        <v>138</v>
      </c>
      <c r="J24" s="171">
        <f>'表3-2'!J24+'表3-3'!J24</f>
        <v>14</v>
      </c>
      <c r="K24" s="176">
        <f>L24+M24</f>
        <v>296</v>
      </c>
      <c r="L24" s="102">
        <f>O24+AA24+X24</f>
        <v>254</v>
      </c>
      <c r="M24" s="105">
        <f>P24+AB24+Y24</f>
        <v>42</v>
      </c>
      <c r="N24" s="101">
        <f>O24+P24</f>
        <v>174</v>
      </c>
      <c r="O24" s="102">
        <f>R24+U24</f>
        <v>149</v>
      </c>
      <c r="P24" s="103">
        <f>S24+V24</f>
        <v>25</v>
      </c>
      <c r="Q24" s="111">
        <f>'表3-2'!Q24+'表3-3'!Q24</f>
        <v>116</v>
      </c>
      <c r="R24" s="111">
        <f>'表3-2'!R24+'表3-3'!R24</f>
        <v>107</v>
      </c>
      <c r="S24" s="111">
        <f>'表3-2'!S24+'表3-3'!S24</f>
        <v>9</v>
      </c>
      <c r="T24" s="111">
        <f>'表3-2'!T24+'表3-3'!T24</f>
        <v>58</v>
      </c>
      <c r="U24" s="111">
        <f>'表3-2'!U24+'表3-3'!U24</f>
        <v>42</v>
      </c>
      <c r="V24" s="111">
        <f>'表3-2'!V24+'表3-3'!V24</f>
        <v>16</v>
      </c>
      <c r="W24" s="113">
        <f>'表3-2'!W24+'表3-3'!W24</f>
        <v>15</v>
      </c>
      <c r="X24" s="47">
        <f>'表3-2'!X24+'表3-3'!X24</f>
        <v>14</v>
      </c>
      <c r="Y24" s="263">
        <f>'表3-2'!Y24+'表3-3'!Y24</f>
        <v>1</v>
      </c>
      <c r="Z24" s="113">
        <f>'表3-2'!Z24+'表3-3'!Z24</f>
        <v>107</v>
      </c>
      <c r="AA24" s="47">
        <f>'表3-2'!AA24+'表3-3'!AA24</f>
        <v>91</v>
      </c>
      <c r="AB24" s="263">
        <f>'表3-2'!AB24+'表3-3'!AB24</f>
        <v>16</v>
      </c>
      <c r="AC24" s="151"/>
    </row>
    <row r="25" spans="2:29" ht="12.9" customHeight="1" x14ac:dyDescent="0.2">
      <c r="B25" s="1853"/>
      <c r="C25" s="1938"/>
      <c r="D25" s="1204"/>
      <c r="E25" s="1205"/>
      <c r="F25" s="1205">
        <f>ROUND(F24/E24,3)</f>
        <v>0.875</v>
      </c>
      <c r="G25" s="1206">
        <f>ROUND(G24/E24,3)</f>
        <v>0.125</v>
      </c>
      <c r="H25" s="1207">
        <f>ROUND(H24/E24,3)</f>
        <v>0.33900000000000002</v>
      </c>
      <c r="I25" s="1208">
        <f>ROUND(I24/E24,3)</f>
        <v>0.308</v>
      </c>
      <c r="J25" s="1209">
        <f>ROUND(J24/E24,3)</f>
        <v>3.1E-2</v>
      </c>
      <c r="K25" s="1230">
        <f>ROUND(K24/E24,3)</f>
        <v>0.66100000000000003</v>
      </c>
      <c r="L25" s="1208">
        <f>ROUND(L24/E24,3)</f>
        <v>0.56699999999999995</v>
      </c>
      <c r="M25" s="1210">
        <f>ROUND(M24/E24,3)</f>
        <v>9.4E-2</v>
      </c>
      <c r="N25" s="1211">
        <f>ROUND(N24/E24,3)</f>
        <v>0.38800000000000001</v>
      </c>
      <c r="O25" s="1208">
        <f>ROUND(O24/E24,3)</f>
        <v>0.33300000000000002</v>
      </c>
      <c r="P25" s="1247">
        <f>ROUND(P24/E24,3)</f>
        <v>5.6000000000000001E-2</v>
      </c>
      <c r="Q25" s="1208">
        <f>ROUND(Q24/E24,3)</f>
        <v>0.25900000000000001</v>
      </c>
      <c r="R25" s="1208">
        <f>ROUND(R24/E24,3)</f>
        <v>0.23899999999999999</v>
      </c>
      <c r="S25" s="1208">
        <f>ROUND(S24/E24,3)</f>
        <v>0.02</v>
      </c>
      <c r="T25" s="1208">
        <f>ROUND(T24/E24,3)</f>
        <v>0.129</v>
      </c>
      <c r="U25" s="1208">
        <f>ROUND(U24/E24,3)</f>
        <v>9.4E-2</v>
      </c>
      <c r="V25" s="1212">
        <f>ROUND(V24/E24,3)</f>
        <v>3.5999999999999997E-2</v>
      </c>
      <c r="W25" s="1211">
        <f>ROUND(W24/E24,3)</f>
        <v>3.3000000000000002E-2</v>
      </c>
      <c r="X25" s="1205">
        <f>ROUND(X24/E24,3)</f>
        <v>3.1E-2</v>
      </c>
      <c r="Y25" s="1231">
        <f>ROUND(Y24/E24,3)</f>
        <v>2E-3</v>
      </c>
      <c r="Z25" s="1214">
        <f>ROUND(Z24/E24,3)</f>
        <v>0.23899999999999999</v>
      </c>
      <c r="AA25" s="1205">
        <f>ROUND(AA24/E24,3)</f>
        <v>0.20300000000000001</v>
      </c>
      <c r="AB25" s="1231">
        <f>ROUND(AB24/E24,3)</f>
        <v>3.5999999999999997E-2</v>
      </c>
      <c r="AC25" s="152"/>
    </row>
    <row r="26" spans="2:29" ht="12.9" customHeight="1" x14ac:dyDescent="0.2">
      <c r="B26" s="1853"/>
      <c r="C26" s="1939"/>
      <c r="D26" s="1248"/>
      <c r="E26" s="1233"/>
      <c r="F26" s="1234">
        <f>ROUND(F24/F24,3)</f>
        <v>1</v>
      </c>
      <c r="G26" s="1235">
        <f>ROUND(G24/G24,3)</f>
        <v>1</v>
      </c>
      <c r="H26" s="1236"/>
      <c r="I26" s="1237">
        <f>ROUND(I24/F24,3)</f>
        <v>0.35199999999999998</v>
      </c>
      <c r="J26" s="1238">
        <f>ROUND(J24/G24,3)</f>
        <v>0.25</v>
      </c>
      <c r="K26" s="1239"/>
      <c r="L26" s="1237">
        <f>ROUND(L24/F24,3)</f>
        <v>0.64800000000000002</v>
      </c>
      <c r="M26" s="1240">
        <f>ROUND(M24/G24,3)</f>
        <v>0.75</v>
      </c>
      <c r="N26" s="1241"/>
      <c r="O26" s="1237">
        <f>ROUND(O24/F24,3)</f>
        <v>0.38</v>
      </c>
      <c r="P26" s="1249">
        <f>ROUND(P24/G24,3)</f>
        <v>0.44600000000000001</v>
      </c>
      <c r="Q26" s="1243"/>
      <c r="R26" s="1237">
        <f>ROUND(R24/F24,3)</f>
        <v>0.27300000000000002</v>
      </c>
      <c r="S26" s="1237">
        <f>ROUND(S24/G24,3)</f>
        <v>0.161</v>
      </c>
      <c r="T26" s="1243"/>
      <c r="U26" s="1237">
        <f>ROUND(U24/F24,3)</f>
        <v>0.107</v>
      </c>
      <c r="V26" s="1244">
        <f>ROUND(V24/G24,3)</f>
        <v>0.28599999999999998</v>
      </c>
      <c r="W26" s="1241"/>
      <c r="X26" s="1234">
        <f>ROUND(X24/F24,3)</f>
        <v>3.5999999999999997E-2</v>
      </c>
      <c r="Y26" s="1245">
        <f>ROUND(Y24/G24,3)</f>
        <v>1.7999999999999999E-2</v>
      </c>
      <c r="Z26" s="1242"/>
      <c r="AA26" s="1234">
        <f>ROUND(AA24/F24,3)</f>
        <v>0.23200000000000001</v>
      </c>
      <c r="AB26" s="1245">
        <f>ROUND(AB24/G24,3)</f>
        <v>0.28599999999999998</v>
      </c>
      <c r="AC26" s="152"/>
    </row>
    <row r="27" spans="2:29" ht="12.9" customHeight="1" x14ac:dyDescent="0.2">
      <c r="B27" s="1853"/>
      <c r="C27" s="1940" t="s">
        <v>172</v>
      </c>
      <c r="D27" s="1250">
        <v>89</v>
      </c>
      <c r="E27" s="46">
        <f>F27+G27</f>
        <v>1058</v>
      </c>
      <c r="F27" s="46">
        <f>I27+L27</f>
        <v>554</v>
      </c>
      <c r="G27" s="156">
        <f>J27+M27</f>
        <v>504</v>
      </c>
      <c r="H27" s="170">
        <f>'表3-2'!H27+'表3-3'!H27</f>
        <v>229</v>
      </c>
      <c r="I27" s="111">
        <f>'表3-2'!I27+'表3-3'!I27</f>
        <v>139</v>
      </c>
      <c r="J27" s="171">
        <f>'表3-2'!J27+'表3-3'!J27</f>
        <v>90</v>
      </c>
      <c r="K27" s="176">
        <f>L27+M27</f>
        <v>829</v>
      </c>
      <c r="L27" s="102">
        <f>O27+AA27+X27</f>
        <v>415</v>
      </c>
      <c r="M27" s="105">
        <f>P27+AB27+Y27</f>
        <v>414</v>
      </c>
      <c r="N27" s="101">
        <f>O27+P27</f>
        <v>630</v>
      </c>
      <c r="O27" s="102">
        <f>R27+U27</f>
        <v>254</v>
      </c>
      <c r="P27" s="103">
        <f>S27+V27</f>
        <v>376</v>
      </c>
      <c r="Q27" s="111">
        <f>'表3-2'!Q27+'表3-3'!Q27</f>
        <v>336</v>
      </c>
      <c r="R27" s="111">
        <f>'表3-2'!R27+'表3-3'!R27</f>
        <v>144</v>
      </c>
      <c r="S27" s="111">
        <f>'表3-2'!S27+'表3-3'!S27</f>
        <v>192</v>
      </c>
      <c r="T27" s="111">
        <f>'表3-2'!T27+'表3-3'!T27</f>
        <v>294</v>
      </c>
      <c r="U27" s="111">
        <f>'表3-2'!U27+'表3-3'!U27</f>
        <v>110</v>
      </c>
      <c r="V27" s="111">
        <f>'表3-2'!V27+'表3-3'!V27</f>
        <v>184</v>
      </c>
      <c r="W27" s="113">
        <f>'表3-2'!W27+'表3-3'!W27</f>
        <v>21</v>
      </c>
      <c r="X27" s="47">
        <f>'表3-2'!X27+'表3-3'!X27</f>
        <v>19</v>
      </c>
      <c r="Y27" s="263">
        <f>'表3-2'!Y27+'表3-3'!Y27</f>
        <v>2</v>
      </c>
      <c r="Z27" s="113">
        <f>'表3-2'!Z27+'表3-3'!Z27</f>
        <v>178</v>
      </c>
      <c r="AA27" s="47">
        <f>'表3-2'!AA27+'表3-3'!AA27</f>
        <v>142</v>
      </c>
      <c r="AB27" s="263">
        <f>'表3-2'!AB27+'表3-3'!AB27</f>
        <v>36</v>
      </c>
      <c r="AC27" s="151"/>
    </row>
    <row r="28" spans="2:29" ht="12.9" customHeight="1" x14ac:dyDescent="0.2">
      <c r="B28" s="1853"/>
      <c r="C28" s="1900"/>
      <c r="D28" s="1204"/>
      <c r="E28" s="1205"/>
      <c r="F28" s="1205">
        <f>ROUND(F27/E27,3)</f>
        <v>0.52400000000000002</v>
      </c>
      <c r="G28" s="1206">
        <f>ROUND(G27/E27,3)</f>
        <v>0.47599999999999998</v>
      </c>
      <c r="H28" s="1207">
        <f>ROUND(H27/E27,3)</f>
        <v>0.216</v>
      </c>
      <c r="I28" s="1208">
        <f>ROUND(I27/E27,3)</f>
        <v>0.13100000000000001</v>
      </c>
      <c r="J28" s="1209">
        <f>ROUND(J27/E27,3)</f>
        <v>8.5000000000000006E-2</v>
      </c>
      <c r="K28" s="1230">
        <f>ROUND(K27/E27,3)</f>
        <v>0.78400000000000003</v>
      </c>
      <c r="L28" s="1208">
        <f>ROUND(L27/E27,3)</f>
        <v>0.39200000000000002</v>
      </c>
      <c r="M28" s="1210">
        <f>ROUND(M27/E27,3)</f>
        <v>0.39100000000000001</v>
      </c>
      <c r="N28" s="1211">
        <f>ROUND(N27/E27,3)</f>
        <v>0.59499999999999997</v>
      </c>
      <c r="O28" s="1208">
        <f>ROUND(O27/E27,3)</f>
        <v>0.24</v>
      </c>
      <c r="P28" s="1247">
        <f>ROUND(P27/E27,3)</f>
        <v>0.35499999999999998</v>
      </c>
      <c r="Q28" s="1208">
        <f>ROUND(Q27/E27,3)</f>
        <v>0.318</v>
      </c>
      <c r="R28" s="1208">
        <f>ROUND(R27/E27,3)</f>
        <v>0.13600000000000001</v>
      </c>
      <c r="S28" s="1208">
        <f>ROUND(S27/E27,3)</f>
        <v>0.18099999999999999</v>
      </c>
      <c r="T28" s="1208">
        <f>ROUND(T27/E27,3)</f>
        <v>0.27800000000000002</v>
      </c>
      <c r="U28" s="1208">
        <f>ROUND(U27/E27,3)</f>
        <v>0.104</v>
      </c>
      <c r="V28" s="1212">
        <f>ROUND(V27/E27,3)</f>
        <v>0.17399999999999999</v>
      </c>
      <c r="W28" s="1211">
        <f>ROUND(W27/E27,3)</f>
        <v>0.02</v>
      </c>
      <c r="X28" s="1205">
        <f>ROUND(X27/E27,3)</f>
        <v>1.7999999999999999E-2</v>
      </c>
      <c r="Y28" s="1231">
        <f>ROUND(Y27/E27,3)</f>
        <v>2E-3</v>
      </c>
      <c r="Z28" s="1214">
        <f>ROUND(Z27/E27,3)</f>
        <v>0.16800000000000001</v>
      </c>
      <c r="AA28" s="1205">
        <f>ROUND(AA27/E27,3)</f>
        <v>0.13400000000000001</v>
      </c>
      <c r="AB28" s="1231">
        <f>ROUND(AB27/E27,3)</f>
        <v>3.4000000000000002E-2</v>
      </c>
      <c r="AC28" s="152"/>
    </row>
    <row r="29" spans="2:29" ht="12.9" customHeight="1" x14ac:dyDescent="0.2">
      <c r="B29" s="1853"/>
      <c r="C29" s="1942"/>
      <c r="D29" s="1248"/>
      <c r="E29" s="1233"/>
      <c r="F29" s="1234">
        <f>ROUND(F27/F27,3)</f>
        <v>1</v>
      </c>
      <c r="G29" s="1235">
        <f>ROUND(G27/G27,3)</f>
        <v>1</v>
      </c>
      <c r="H29" s="1236"/>
      <c r="I29" s="1237">
        <f>ROUND(I27/F27,3)</f>
        <v>0.251</v>
      </c>
      <c r="J29" s="1238">
        <f>ROUND(J27/G27,3)</f>
        <v>0.17899999999999999</v>
      </c>
      <c r="K29" s="1239"/>
      <c r="L29" s="1237">
        <f>ROUND(L27/F27,3)</f>
        <v>0.749</v>
      </c>
      <c r="M29" s="1240">
        <f>ROUND(M27/G27,3)</f>
        <v>0.82099999999999995</v>
      </c>
      <c r="N29" s="1241"/>
      <c r="O29" s="1237">
        <f>ROUND(O27/F27,3)</f>
        <v>0.45800000000000002</v>
      </c>
      <c r="P29" s="1249">
        <f>ROUND(P27/G27,3)</f>
        <v>0.746</v>
      </c>
      <c r="Q29" s="1243"/>
      <c r="R29" s="1237">
        <f>ROUND(R27/F27,3)</f>
        <v>0.26</v>
      </c>
      <c r="S29" s="1237">
        <f>ROUND(S27/G27,3)</f>
        <v>0.38100000000000001</v>
      </c>
      <c r="T29" s="1243"/>
      <c r="U29" s="1237">
        <f>ROUND(U27/F27,3)</f>
        <v>0.19900000000000001</v>
      </c>
      <c r="V29" s="1244">
        <f>ROUND(V27/G27,3)</f>
        <v>0.36499999999999999</v>
      </c>
      <c r="W29" s="1241"/>
      <c r="X29" s="1234">
        <f>ROUND(X27/F27,3)</f>
        <v>3.4000000000000002E-2</v>
      </c>
      <c r="Y29" s="1245">
        <f>ROUND(Y27/G27,3)</f>
        <v>4.0000000000000001E-3</v>
      </c>
      <c r="Z29" s="1242"/>
      <c r="AA29" s="1234">
        <f>ROUND(AA27/F27,3)</f>
        <v>0.25600000000000001</v>
      </c>
      <c r="AB29" s="1245">
        <f>ROUND(AB27/G27,3)</f>
        <v>7.0999999999999994E-2</v>
      </c>
      <c r="AC29" s="152"/>
    </row>
    <row r="30" spans="2:29" ht="12.9" customHeight="1" x14ac:dyDescent="0.2">
      <c r="B30" s="1853"/>
      <c r="C30" s="1863" t="s">
        <v>173</v>
      </c>
      <c r="D30" s="1250">
        <v>16</v>
      </c>
      <c r="E30" s="46">
        <f>F30+G30</f>
        <v>329</v>
      </c>
      <c r="F30" s="46">
        <f>I30+L30</f>
        <v>106</v>
      </c>
      <c r="G30" s="156">
        <f>J30+M30</f>
        <v>223</v>
      </c>
      <c r="H30" s="170">
        <f>'表3-2'!H30+'表3-3'!H30</f>
        <v>112</v>
      </c>
      <c r="I30" s="111">
        <f>'表3-2'!I30+'表3-3'!I30</f>
        <v>24</v>
      </c>
      <c r="J30" s="171">
        <f>'表3-2'!J30+'表3-3'!J30</f>
        <v>88</v>
      </c>
      <c r="K30" s="176">
        <f>L30+M30</f>
        <v>217</v>
      </c>
      <c r="L30" s="102">
        <f>O30+AA30+X30</f>
        <v>82</v>
      </c>
      <c r="M30" s="105">
        <f>P30+AB30+Y30</f>
        <v>135</v>
      </c>
      <c r="N30" s="101">
        <f>O30+P30</f>
        <v>66</v>
      </c>
      <c r="O30" s="102">
        <f>R30+U30</f>
        <v>6</v>
      </c>
      <c r="P30" s="103">
        <f>S30+V30</f>
        <v>60</v>
      </c>
      <c r="Q30" s="111">
        <f>'表3-2'!Q30+'表3-3'!Q30</f>
        <v>6</v>
      </c>
      <c r="R30" s="111">
        <f>'表3-2'!R30+'表3-3'!R30</f>
        <v>1</v>
      </c>
      <c r="S30" s="111">
        <f>'表3-2'!S30+'表3-3'!S30</f>
        <v>5</v>
      </c>
      <c r="T30" s="111">
        <f>'表3-2'!T30+'表3-3'!T30</f>
        <v>60</v>
      </c>
      <c r="U30" s="111">
        <f>'表3-2'!U30+'表3-3'!U30</f>
        <v>5</v>
      </c>
      <c r="V30" s="111">
        <f>'表3-2'!V30+'表3-3'!V30</f>
        <v>55</v>
      </c>
      <c r="W30" s="113">
        <f>'表3-2'!W30+'表3-3'!W30</f>
        <v>3</v>
      </c>
      <c r="X30" s="47">
        <f>'表3-2'!X30+'表3-3'!X30</f>
        <v>0</v>
      </c>
      <c r="Y30" s="263">
        <f>'表3-2'!Y30+'表3-3'!Y30</f>
        <v>3</v>
      </c>
      <c r="Z30" s="113">
        <f>'表3-2'!Z30+'表3-3'!Z30</f>
        <v>148</v>
      </c>
      <c r="AA30" s="47">
        <f>'表3-2'!AA30+'表3-3'!AA30</f>
        <v>76</v>
      </c>
      <c r="AB30" s="263">
        <f>'表3-2'!AB30+'表3-3'!AB30</f>
        <v>72</v>
      </c>
      <c r="AC30" s="151"/>
    </row>
    <row r="31" spans="2:29" ht="12.9" customHeight="1" x14ac:dyDescent="0.2">
      <c r="B31" s="1853"/>
      <c r="C31" s="1936"/>
      <c r="D31" s="1204"/>
      <c r="E31" s="1205"/>
      <c r="F31" s="1205">
        <f>ROUND(F30/E30,3)</f>
        <v>0.32200000000000001</v>
      </c>
      <c r="G31" s="1206">
        <f>ROUND(G30/E30,3)</f>
        <v>0.67800000000000005</v>
      </c>
      <c r="H31" s="1207">
        <f>ROUND(H30/E30,3)</f>
        <v>0.34</v>
      </c>
      <c r="I31" s="1208">
        <f>ROUND(I30/E30,3)</f>
        <v>7.2999999999999995E-2</v>
      </c>
      <c r="J31" s="1209">
        <f>ROUND(J30/E30,3)</f>
        <v>0.26700000000000002</v>
      </c>
      <c r="K31" s="1230">
        <f>ROUND(K30/E30,3)</f>
        <v>0.66</v>
      </c>
      <c r="L31" s="1208">
        <f>ROUND(L30/E30,3)</f>
        <v>0.249</v>
      </c>
      <c r="M31" s="1210">
        <f>ROUND(M30/E30,3)</f>
        <v>0.41</v>
      </c>
      <c r="N31" s="1211">
        <f>ROUND(N30/E30,3)</f>
        <v>0.20100000000000001</v>
      </c>
      <c r="O31" s="1208">
        <f>ROUND(O30/E30,3)</f>
        <v>1.7999999999999999E-2</v>
      </c>
      <c r="P31" s="1247">
        <f>ROUND(P30/E30,3)</f>
        <v>0.182</v>
      </c>
      <c r="Q31" s="1208">
        <f>ROUND(Q30/E30,3)</f>
        <v>1.7999999999999999E-2</v>
      </c>
      <c r="R31" s="1208">
        <f>ROUND(R30/E30,3)</f>
        <v>3.0000000000000001E-3</v>
      </c>
      <c r="S31" s="1208">
        <f>ROUND(S30/E30,3)</f>
        <v>1.4999999999999999E-2</v>
      </c>
      <c r="T31" s="1208">
        <f>ROUND(T30/E30,3)</f>
        <v>0.182</v>
      </c>
      <c r="U31" s="1208">
        <f>ROUND(U30/E30,3)</f>
        <v>1.4999999999999999E-2</v>
      </c>
      <c r="V31" s="1212">
        <f>ROUND(V30/E30,3)</f>
        <v>0.16700000000000001</v>
      </c>
      <c r="W31" s="1211">
        <f>ROUND(W30/E30,3)</f>
        <v>8.9999999999999993E-3</v>
      </c>
      <c r="X31" s="1205">
        <f>ROUND(X30/E30,3)</f>
        <v>0</v>
      </c>
      <c r="Y31" s="1231">
        <f>ROUND(Y30/E30,3)</f>
        <v>8.9999999999999993E-3</v>
      </c>
      <c r="Z31" s="1214">
        <f>ROUND(Z30/E30,3)</f>
        <v>0.45</v>
      </c>
      <c r="AA31" s="1205">
        <f>ROUND(AA30/E30,3)</f>
        <v>0.23100000000000001</v>
      </c>
      <c r="AB31" s="1231">
        <f>ROUND(AB30/E30,3)</f>
        <v>0.219</v>
      </c>
      <c r="AC31" s="152"/>
    </row>
    <row r="32" spans="2:29" ht="12.9" customHeight="1" x14ac:dyDescent="0.2">
      <c r="B32" s="1853"/>
      <c r="C32" s="1861"/>
      <c r="D32" s="1248"/>
      <c r="E32" s="1233"/>
      <c r="F32" s="1234">
        <f>ROUND(F30/F30,3)</f>
        <v>1</v>
      </c>
      <c r="G32" s="1235">
        <f>ROUND(G30/G30,3)</f>
        <v>1</v>
      </c>
      <c r="H32" s="1236"/>
      <c r="I32" s="1237">
        <f>ROUND(I30/F30,3)</f>
        <v>0.22600000000000001</v>
      </c>
      <c r="J32" s="1238">
        <f>ROUND(J30/G30,3)</f>
        <v>0.39500000000000002</v>
      </c>
      <c r="K32" s="1239"/>
      <c r="L32" s="1237">
        <f>ROUND(L30/F30,3)</f>
        <v>0.77400000000000002</v>
      </c>
      <c r="M32" s="1240">
        <f>ROUND(M30/G30,3)</f>
        <v>0.60499999999999998</v>
      </c>
      <c r="N32" s="1241"/>
      <c r="O32" s="1237">
        <f>ROUND(O30/F30,3)</f>
        <v>5.7000000000000002E-2</v>
      </c>
      <c r="P32" s="1249">
        <f>ROUND(P30/G30,3)</f>
        <v>0.26900000000000002</v>
      </c>
      <c r="Q32" s="1243"/>
      <c r="R32" s="1237">
        <f>ROUND(R30/F30,3)</f>
        <v>8.9999999999999993E-3</v>
      </c>
      <c r="S32" s="1237">
        <f>ROUND(S30/G30,3)</f>
        <v>2.1999999999999999E-2</v>
      </c>
      <c r="T32" s="1243"/>
      <c r="U32" s="1237">
        <f>ROUND(U30/F30,3)</f>
        <v>4.7E-2</v>
      </c>
      <c r="V32" s="1244">
        <f>ROUND(V30/G30,3)</f>
        <v>0.247</v>
      </c>
      <c r="W32" s="1241"/>
      <c r="X32" s="1234">
        <f>ROUND(X30/F30,3)</f>
        <v>0</v>
      </c>
      <c r="Y32" s="1245">
        <f>ROUND(Y30/G30,3)</f>
        <v>1.2999999999999999E-2</v>
      </c>
      <c r="Z32" s="1242"/>
      <c r="AA32" s="1234">
        <f>ROUND(AA30/F30,3)</f>
        <v>0.71699999999999997</v>
      </c>
      <c r="AB32" s="1245">
        <f>ROUND(AB30/G30,3)</f>
        <v>0.32300000000000001</v>
      </c>
      <c r="AC32" s="152"/>
    </row>
    <row r="33" spans="2:29" ht="12.9" customHeight="1" x14ac:dyDescent="0.2">
      <c r="B33" s="1853"/>
      <c r="C33" s="1936" t="s">
        <v>174</v>
      </c>
      <c r="D33" s="1250">
        <v>162</v>
      </c>
      <c r="E33" s="46">
        <f>F33+G33</f>
        <v>2962</v>
      </c>
      <c r="F33" s="46">
        <f>I33+L33</f>
        <v>1158</v>
      </c>
      <c r="G33" s="156">
        <f>J33+M33</f>
        <v>1804</v>
      </c>
      <c r="H33" s="170">
        <f>'表3-2'!H33+'表3-3'!H33</f>
        <v>794</v>
      </c>
      <c r="I33" s="111">
        <f>'表3-2'!I33+'表3-3'!I33</f>
        <v>436</v>
      </c>
      <c r="J33" s="171">
        <f>'表3-2'!J33+'表3-3'!J33</f>
        <v>358</v>
      </c>
      <c r="K33" s="176">
        <f>L33+M33</f>
        <v>2168</v>
      </c>
      <c r="L33" s="102">
        <f>O33+AA33+X33</f>
        <v>722</v>
      </c>
      <c r="M33" s="105">
        <f>P33+AB33+Y33</f>
        <v>1446</v>
      </c>
      <c r="N33" s="101">
        <f>O33+P33</f>
        <v>1759</v>
      </c>
      <c r="O33" s="102">
        <f>R33+U33</f>
        <v>529</v>
      </c>
      <c r="P33" s="103">
        <f>S33+V33</f>
        <v>1230</v>
      </c>
      <c r="Q33" s="111">
        <f>'表3-2'!Q33+'表3-3'!Q33</f>
        <v>333</v>
      </c>
      <c r="R33" s="111">
        <f>'表3-2'!R33+'表3-3'!R33</f>
        <v>143</v>
      </c>
      <c r="S33" s="111">
        <f>'表3-2'!S33+'表3-3'!S33</f>
        <v>190</v>
      </c>
      <c r="T33" s="111">
        <f>'表3-2'!T33+'表3-3'!T33</f>
        <v>1426</v>
      </c>
      <c r="U33" s="111">
        <f>'表3-2'!U33+'表3-3'!U33</f>
        <v>386</v>
      </c>
      <c r="V33" s="111">
        <f>'表3-2'!V33+'表3-3'!V33</f>
        <v>1040</v>
      </c>
      <c r="W33" s="113">
        <f>'表3-2'!W33+'表3-3'!W33</f>
        <v>93</v>
      </c>
      <c r="X33" s="47">
        <f>'表3-2'!X33+'表3-3'!X33</f>
        <v>40</v>
      </c>
      <c r="Y33" s="263">
        <f>'表3-2'!Y33+'表3-3'!Y33</f>
        <v>53</v>
      </c>
      <c r="Z33" s="113">
        <f>'表3-2'!Z33+'表3-3'!Z33</f>
        <v>316</v>
      </c>
      <c r="AA33" s="47">
        <f>'表3-2'!AA33+'表3-3'!AA33</f>
        <v>153</v>
      </c>
      <c r="AB33" s="263">
        <f>'表3-2'!AB33+'表3-3'!AB33</f>
        <v>163</v>
      </c>
      <c r="AC33" s="151"/>
    </row>
    <row r="34" spans="2:29" ht="12.9" customHeight="1" x14ac:dyDescent="0.2">
      <c r="B34" s="1853"/>
      <c r="C34" s="1936"/>
      <c r="D34" s="1204"/>
      <c r="E34" s="1205"/>
      <c r="F34" s="1205">
        <f>ROUND(F33/E33,3)</f>
        <v>0.39100000000000001</v>
      </c>
      <c r="G34" s="1206">
        <f>ROUND(G33/E33,3)</f>
        <v>0.60899999999999999</v>
      </c>
      <c r="H34" s="1207">
        <f>ROUND(H33/E33,3)</f>
        <v>0.26800000000000002</v>
      </c>
      <c r="I34" s="1208">
        <f>ROUND(I33/E33,3)</f>
        <v>0.14699999999999999</v>
      </c>
      <c r="J34" s="1209">
        <f>ROUND(J33/E33,3)</f>
        <v>0.121</v>
      </c>
      <c r="K34" s="1230">
        <f>ROUND(K33/E33,3)</f>
        <v>0.73199999999999998</v>
      </c>
      <c r="L34" s="1208">
        <f>ROUND(L33/E33,3)</f>
        <v>0.24399999999999999</v>
      </c>
      <c r="M34" s="1210">
        <f>ROUND(M33/E33,3)</f>
        <v>0.48799999999999999</v>
      </c>
      <c r="N34" s="1211">
        <f>ROUND(N33/E33,3)</f>
        <v>0.59399999999999997</v>
      </c>
      <c r="O34" s="1208">
        <f>ROUND(O33/E33,3)</f>
        <v>0.17899999999999999</v>
      </c>
      <c r="P34" s="1247">
        <f>ROUND(P33/E33,3)</f>
        <v>0.41499999999999998</v>
      </c>
      <c r="Q34" s="1208">
        <f>ROUND(Q33/E33,3)</f>
        <v>0.112</v>
      </c>
      <c r="R34" s="1208">
        <f>ROUND(R33/E33,3)</f>
        <v>4.8000000000000001E-2</v>
      </c>
      <c r="S34" s="1208">
        <f>ROUND(S33/E33,3)</f>
        <v>6.4000000000000001E-2</v>
      </c>
      <c r="T34" s="1208">
        <f>ROUND(T33/E33,3)</f>
        <v>0.48099999999999998</v>
      </c>
      <c r="U34" s="1208">
        <f>ROUND(U33/E33,3)</f>
        <v>0.13</v>
      </c>
      <c r="V34" s="1212">
        <f>ROUND(V33/E33,3)</f>
        <v>0.35099999999999998</v>
      </c>
      <c r="W34" s="1211">
        <f>ROUND(W33/E33,3)</f>
        <v>3.1E-2</v>
      </c>
      <c r="X34" s="1205">
        <f>ROUND(X33/E33,3)</f>
        <v>1.4E-2</v>
      </c>
      <c r="Y34" s="1231">
        <f>ROUND(Y33/E33,3)</f>
        <v>1.7999999999999999E-2</v>
      </c>
      <c r="Z34" s="1214">
        <f>ROUND(Z33/E33,3)</f>
        <v>0.107</v>
      </c>
      <c r="AA34" s="1205">
        <f>ROUND(AA33/E33,3)</f>
        <v>5.1999999999999998E-2</v>
      </c>
      <c r="AB34" s="1231">
        <f>ROUND(AB33/E33,3)</f>
        <v>5.5E-2</v>
      </c>
      <c r="AC34" s="152"/>
    </row>
    <row r="35" spans="2:29" ht="12.9" customHeight="1" thickBot="1" x14ac:dyDescent="0.25">
      <c r="B35" s="1854"/>
      <c r="C35" s="1936"/>
      <c r="D35" s="1251"/>
      <c r="E35" s="1233"/>
      <c r="F35" s="1234">
        <f>ROUND(F33/F33,3)</f>
        <v>1</v>
      </c>
      <c r="G35" s="1235">
        <f>ROUND(G33/G33,3)</f>
        <v>1</v>
      </c>
      <c r="H35" s="1236"/>
      <c r="I35" s="1237">
        <f>ROUND(I33/F33,3)</f>
        <v>0.377</v>
      </c>
      <c r="J35" s="1238">
        <f>ROUND(J33/G33,3)</f>
        <v>0.19800000000000001</v>
      </c>
      <c r="K35" s="1239"/>
      <c r="L35" s="1253">
        <f>ROUND(L33/F33,3)</f>
        <v>0.623</v>
      </c>
      <c r="M35" s="1240">
        <f>ROUND(M33/G33,3)</f>
        <v>0.80200000000000005</v>
      </c>
      <c r="N35" s="1241"/>
      <c r="O35" s="1237">
        <f>ROUND(O33/F33,3)</f>
        <v>0.45700000000000002</v>
      </c>
      <c r="P35" s="1249">
        <f>ROUND(P33/G33,3)</f>
        <v>0.68200000000000005</v>
      </c>
      <c r="Q35" s="1243"/>
      <c r="R35" s="1237">
        <f>ROUND(R33/F33,3)</f>
        <v>0.123</v>
      </c>
      <c r="S35" s="1237">
        <f>ROUND(S33/G33,3)</f>
        <v>0.105</v>
      </c>
      <c r="T35" s="1243"/>
      <c r="U35" s="1237">
        <f>ROUND(U33/F33,3)</f>
        <v>0.33300000000000002</v>
      </c>
      <c r="V35" s="1244">
        <f>ROUND(V33/G33,3)</f>
        <v>0.57599999999999996</v>
      </c>
      <c r="W35" s="1241"/>
      <c r="X35" s="1234">
        <f>ROUND(X33/F33,3)</f>
        <v>3.5000000000000003E-2</v>
      </c>
      <c r="Y35" s="1245">
        <f>ROUND(Y33/G33,3)</f>
        <v>2.9000000000000001E-2</v>
      </c>
      <c r="Z35" s="1242"/>
      <c r="AA35" s="1234">
        <f>ROUND(AA33/F33,3)</f>
        <v>0.13200000000000001</v>
      </c>
      <c r="AB35" s="1245">
        <f>ROUND(AB33/G33,3)</f>
        <v>0.09</v>
      </c>
      <c r="AC35" s="152"/>
    </row>
    <row r="36" spans="2:29" ht="12.9" customHeight="1" thickTop="1" x14ac:dyDescent="0.2">
      <c r="B36" s="1852" t="s">
        <v>175</v>
      </c>
      <c r="C36" s="1860" t="s">
        <v>176</v>
      </c>
      <c r="D36" s="1250">
        <v>87</v>
      </c>
      <c r="E36" s="106">
        <f>F36+G36</f>
        <v>175</v>
      </c>
      <c r="F36" s="106">
        <f>I36+L36</f>
        <v>91</v>
      </c>
      <c r="G36" s="157">
        <f>J36+M36</f>
        <v>84</v>
      </c>
      <c r="H36" s="168">
        <f>'表3-2'!H36+'表3-3'!H36</f>
        <v>85</v>
      </c>
      <c r="I36" s="108">
        <f>'表3-2'!I36+'表3-3'!I36</f>
        <v>53</v>
      </c>
      <c r="J36" s="169">
        <f>'表3-2'!J36+'表3-3'!J36</f>
        <v>32</v>
      </c>
      <c r="K36" s="178">
        <f>L36+M36</f>
        <v>90</v>
      </c>
      <c r="L36" s="111">
        <f>O36+AA36+X36</f>
        <v>38</v>
      </c>
      <c r="M36" s="110">
        <f>P36+AB36+Y36</f>
        <v>52</v>
      </c>
      <c r="N36" s="107">
        <f>O36+P36</f>
        <v>74</v>
      </c>
      <c r="O36" s="108">
        <f>R36+U36</f>
        <v>26</v>
      </c>
      <c r="P36" s="109">
        <f>S36+V36</f>
        <v>48</v>
      </c>
      <c r="Q36" s="108">
        <f>'表3-2'!Q36+'表3-3'!Q36</f>
        <v>14</v>
      </c>
      <c r="R36" s="108">
        <f>'表3-2'!R36+'表3-3'!R36</f>
        <v>9</v>
      </c>
      <c r="S36" s="108">
        <f>'表3-2'!S36+'表3-3'!S36</f>
        <v>5</v>
      </c>
      <c r="T36" s="108">
        <f>'表3-2'!T36+'表3-3'!T36</f>
        <v>60</v>
      </c>
      <c r="U36" s="108">
        <f>'表3-2'!U36+'表3-3'!U36</f>
        <v>17</v>
      </c>
      <c r="V36" s="108">
        <f>'表3-2'!V36+'表3-3'!V36</f>
        <v>43</v>
      </c>
      <c r="W36" s="107">
        <f>'表3-2'!W36+'表3-3'!W36</f>
        <v>4</v>
      </c>
      <c r="X36" s="106">
        <f>'表3-2'!X36+'表3-3'!X36</f>
        <v>4</v>
      </c>
      <c r="Y36" s="258">
        <f>'表3-2'!Y36+'表3-3'!Y36</f>
        <v>0</v>
      </c>
      <c r="Z36" s="107">
        <f>'表3-2'!Z36+'表3-3'!Z36</f>
        <v>12</v>
      </c>
      <c r="AA36" s="106">
        <f>'表3-2'!AA36+'表3-3'!AA36</f>
        <v>8</v>
      </c>
      <c r="AB36" s="258">
        <f>'表3-2'!AB36+'表3-3'!AB36</f>
        <v>4</v>
      </c>
      <c r="AC36" s="151"/>
    </row>
    <row r="37" spans="2:29" ht="12.9" customHeight="1" x14ac:dyDescent="0.2">
      <c r="B37" s="1853"/>
      <c r="C37" s="1861"/>
      <c r="D37" s="1204"/>
      <c r="E37" s="1205"/>
      <c r="F37" s="1205">
        <f>ROUND(F36/E36,3)</f>
        <v>0.52</v>
      </c>
      <c r="G37" s="1206">
        <f>ROUND(G36/E36,3)</f>
        <v>0.48</v>
      </c>
      <c r="H37" s="1207">
        <f>ROUND(H36/E36,3)</f>
        <v>0.48599999999999999</v>
      </c>
      <c r="I37" s="1208">
        <f>ROUND(I36/E36,3)</f>
        <v>0.30299999999999999</v>
      </c>
      <c r="J37" s="1209">
        <f>ROUND(J36/E36,3)</f>
        <v>0.183</v>
      </c>
      <c r="K37" s="1230">
        <f>ROUND(K36/E36,3)</f>
        <v>0.51400000000000001</v>
      </c>
      <c r="L37" s="1208">
        <f>ROUND(L36/E36,3)</f>
        <v>0.217</v>
      </c>
      <c r="M37" s="1210">
        <f>ROUND(M36/E36,3)</f>
        <v>0.29699999999999999</v>
      </c>
      <c r="N37" s="1211">
        <f>ROUND(N36/E36,3)</f>
        <v>0.42299999999999999</v>
      </c>
      <c r="O37" s="1208">
        <f>ROUND(O36/E36,3)</f>
        <v>0.14899999999999999</v>
      </c>
      <c r="P37" s="1247">
        <f>ROUND(P36/E36,3)</f>
        <v>0.27400000000000002</v>
      </c>
      <c r="Q37" s="1208">
        <f>ROUND(Q36/E36,3)</f>
        <v>0.08</v>
      </c>
      <c r="R37" s="1208">
        <f>ROUND(R36/E36,3)</f>
        <v>5.0999999999999997E-2</v>
      </c>
      <c r="S37" s="1208">
        <f>ROUND(S36/E36,3)</f>
        <v>2.9000000000000001E-2</v>
      </c>
      <c r="T37" s="1208">
        <f>ROUND(T36/E36,3)</f>
        <v>0.34300000000000003</v>
      </c>
      <c r="U37" s="1208">
        <f>ROUND(U36/E36,3)</f>
        <v>9.7000000000000003E-2</v>
      </c>
      <c r="V37" s="1212">
        <f>ROUND(V36/E36,3)</f>
        <v>0.246</v>
      </c>
      <c r="W37" s="1211">
        <f>ROUND(W36/E36,3)</f>
        <v>2.3E-2</v>
      </c>
      <c r="X37" s="1205">
        <f>ROUND(X36/E36,3)</f>
        <v>2.3E-2</v>
      </c>
      <c r="Y37" s="1231">
        <f>ROUND(Y36/E36,3)</f>
        <v>0</v>
      </c>
      <c r="Z37" s="1214">
        <f>ROUND(Z36/E36,3)</f>
        <v>6.9000000000000006E-2</v>
      </c>
      <c r="AA37" s="1205">
        <f>ROUND(AA36/E36,3)</f>
        <v>4.5999999999999999E-2</v>
      </c>
      <c r="AB37" s="1231">
        <f>ROUND(AB36/E36,3)</f>
        <v>2.3E-2</v>
      </c>
      <c r="AC37" s="152"/>
    </row>
    <row r="38" spans="2:29" ht="12.9" customHeight="1" x14ac:dyDescent="0.2">
      <c r="B38" s="1853"/>
      <c r="C38" s="1862"/>
      <c r="D38" s="1248"/>
      <c r="E38" s="1233"/>
      <c r="F38" s="1234">
        <f>ROUND(F36/F36,3)</f>
        <v>1</v>
      </c>
      <c r="G38" s="1235">
        <f>ROUND(G36/G36,3)</f>
        <v>1</v>
      </c>
      <c r="H38" s="1236"/>
      <c r="I38" s="1237">
        <f>ROUND(I36/F36,3)</f>
        <v>0.58199999999999996</v>
      </c>
      <c r="J38" s="1238">
        <f>ROUND(J36/G36,3)</f>
        <v>0.38100000000000001</v>
      </c>
      <c r="K38" s="1239"/>
      <c r="L38" s="1237">
        <f>ROUND(L36/F36,3)</f>
        <v>0.41799999999999998</v>
      </c>
      <c r="M38" s="1244">
        <f>ROUND(M36/G36,3)</f>
        <v>0.61899999999999999</v>
      </c>
      <c r="N38" s="1241"/>
      <c r="O38" s="1237">
        <f>ROUND(O36/F36,3)</f>
        <v>0.28599999999999998</v>
      </c>
      <c r="P38" s="1249">
        <f>ROUND(P36/G36,3)</f>
        <v>0.57099999999999995</v>
      </c>
      <c r="Q38" s="1243"/>
      <c r="R38" s="1237">
        <f>ROUND(R36/F36,3)</f>
        <v>9.9000000000000005E-2</v>
      </c>
      <c r="S38" s="1237">
        <f>ROUND(S36/G36,3)</f>
        <v>0.06</v>
      </c>
      <c r="T38" s="1243"/>
      <c r="U38" s="1237">
        <f>ROUND(U36/F36,3)</f>
        <v>0.187</v>
      </c>
      <c r="V38" s="1244">
        <f>ROUND(V36/G36,3)</f>
        <v>0.51200000000000001</v>
      </c>
      <c r="W38" s="1241"/>
      <c r="X38" s="1234">
        <f>ROUND(X36/F36,3)</f>
        <v>4.3999999999999997E-2</v>
      </c>
      <c r="Y38" s="1245">
        <f>ROUND(Y36/G36,3)</f>
        <v>0</v>
      </c>
      <c r="Z38" s="1242"/>
      <c r="AA38" s="1234">
        <f>ROUND(AA36/F36,3)</f>
        <v>8.7999999999999995E-2</v>
      </c>
      <c r="AB38" s="1245">
        <f>ROUND(AB36/G36,3)</f>
        <v>4.8000000000000001E-2</v>
      </c>
      <c r="AC38" s="152"/>
    </row>
    <row r="39" spans="2:29" ht="12.9" customHeight="1" x14ac:dyDescent="0.2">
      <c r="B39" s="1853"/>
      <c r="C39" s="1862" t="s">
        <v>177</v>
      </c>
      <c r="D39" s="1250">
        <v>181</v>
      </c>
      <c r="E39" s="46">
        <f>F39+G39</f>
        <v>832</v>
      </c>
      <c r="F39" s="46">
        <f>I39+L39</f>
        <v>438</v>
      </c>
      <c r="G39" s="156">
        <f>J39+M39</f>
        <v>394</v>
      </c>
      <c r="H39" s="170">
        <f>'表3-2'!H39+'表3-3'!H39</f>
        <v>371</v>
      </c>
      <c r="I39" s="111">
        <f>'表3-2'!I39+'表3-3'!I39</f>
        <v>248</v>
      </c>
      <c r="J39" s="171">
        <f>'表3-2'!J39+'表3-3'!J39</f>
        <v>123</v>
      </c>
      <c r="K39" s="176">
        <f>L39+M39</f>
        <v>461</v>
      </c>
      <c r="L39" s="102">
        <f>O39+AA39+X39</f>
        <v>190</v>
      </c>
      <c r="M39" s="112">
        <f>P39+AB39+Y39</f>
        <v>271</v>
      </c>
      <c r="N39" s="101">
        <f>O39+P39</f>
        <v>366</v>
      </c>
      <c r="O39" s="102">
        <f>R39+U39</f>
        <v>123</v>
      </c>
      <c r="P39" s="103">
        <f>S39+V39</f>
        <v>243</v>
      </c>
      <c r="Q39" s="111">
        <f>'表3-2'!Q39+'表3-3'!Q39</f>
        <v>55</v>
      </c>
      <c r="R39" s="111">
        <f>'表3-2'!R39+'表3-3'!R39</f>
        <v>23</v>
      </c>
      <c r="S39" s="111">
        <f>'表3-2'!S39+'表3-3'!S39</f>
        <v>32</v>
      </c>
      <c r="T39" s="111">
        <f>'表3-2'!T39+'表3-3'!T39</f>
        <v>311</v>
      </c>
      <c r="U39" s="111">
        <f>'表3-2'!U39+'表3-3'!U39</f>
        <v>100</v>
      </c>
      <c r="V39" s="111">
        <f>'表3-2'!V39+'表3-3'!V39</f>
        <v>211</v>
      </c>
      <c r="W39" s="113">
        <f>'表3-2'!W39+'表3-3'!W39</f>
        <v>8</v>
      </c>
      <c r="X39" s="47">
        <f>'表3-2'!X39+'表3-3'!X39</f>
        <v>5</v>
      </c>
      <c r="Y39" s="263">
        <f>'表3-2'!Y39+'表3-3'!Y39</f>
        <v>3</v>
      </c>
      <c r="Z39" s="113">
        <f>'表3-2'!Z39+'表3-3'!Z39</f>
        <v>87</v>
      </c>
      <c r="AA39" s="47">
        <f>'表3-2'!AA39+'表3-3'!AA39</f>
        <v>62</v>
      </c>
      <c r="AB39" s="263">
        <f>'表3-2'!AB39+'表3-3'!AB39</f>
        <v>25</v>
      </c>
      <c r="AC39" s="151"/>
    </row>
    <row r="40" spans="2:29" ht="12.9" customHeight="1" x14ac:dyDescent="0.2">
      <c r="B40" s="1853"/>
      <c r="C40" s="1862"/>
      <c r="D40" s="1204"/>
      <c r="E40" s="1205"/>
      <c r="F40" s="1205">
        <f>ROUND(F39/E39,3)</f>
        <v>0.52600000000000002</v>
      </c>
      <c r="G40" s="1206">
        <f>ROUND(G39/E39,3)</f>
        <v>0.47399999999999998</v>
      </c>
      <c r="H40" s="1207">
        <f>ROUND(H39/E39,3)</f>
        <v>0.44600000000000001</v>
      </c>
      <c r="I40" s="1208">
        <f>ROUND(I39/E39,3)</f>
        <v>0.29799999999999999</v>
      </c>
      <c r="J40" s="1209">
        <f>ROUND(J39/E39,3)</f>
        <v>0.14799999999999999</v>
      </c>
      <c r="K40" s="1230">
        <f>ROUND(K39/E39,3)</f>
        <v>0.55400000000000005</v>
      </c>
      <c r="L40" s="1208">
        <f>ROUND(L39/E39,3)</f>
        <v>0.22800000000000001</v>
      </c>
      <c r="M40" s="1210">
        <f>ROUND(M39/E39,3)</f>
        <v>0.32600000000000001</v>
      </c>
      <c r="N40" s="1211">
        <f>ROUND(N39/E39,3)</f>
        <v>0.44</v>
      </c>
      <c r="O40" s="1208">
        <f>ROUND(O39/E39,3)</f>
        <v>0.14799999999999999</v>
      </c>
      <c r="P40" s="1247">
        <f>ROUND(P39/E39,3)</f>
        <v>0.29199999999999998</v>
      </c>
      <c r="Q40" s="1208">
        <f>ROUND(Q39/E39,3)</f>
        <v>6.6000000000000003E-2</v>
      </c>
      <c r="R40" s="1208">
        <f>ROUND(R39/E39,3)</f>
        <v>2.8000000000000001E-2</v>
      </c>
      <c r="S40" s="1208">
        <f>ROUND(S39/E39,3)</f>
        <v>3.7999999999999999E-2</v>
      </c>
      <c r="T40" s="1208">
        <f>ROUND(T39/E39,3)</f>
        <v>0.374</v>
      </c>
      <c r="U40" s="1208">
        <f>ROUND(U39/E39,3)</f>
        <v>0.12</v>
      </c>
      <c r="V40" s="1212">
        <f>ROUND(V39/E39,3)</f>
        <v>0.254</v>
      </c>
      <c r="W40" s="1211">
        <f>ROUND(W39/E39,3)</f>
        <v>0.01</v>
      </c>
      <c r="X40" s="1205">
        <f>ROUND(X39/E39,3)</f>
        <v>6.0000000000000001E-3</v>
      </c>
      <c r="Y40" s="1231">
        <f>ROUND(Y39/E39,3)</f>
        <v>4.0000000000000001E-3</v>
      </c>
      <c r="Z40" s="1214">
        <f>ROUND(Z39/E39,3)</f>
        <v>0.105</v>
      </c>
      <c r="AA40" s="1205">
        <f>ROUND(AA39/E39,3)</f>
        <v>7.4999999999999997E-2</v>
      </c>
      <c r="AB40" s="1231">
        <f>ROUND(AB39/E39,3)</f>
        <v>0.03</v>
      </c>
      <c r="AC40" s="152"/>
    </row>
    <row r="41" spans="2:29" ht="12.9" customHeight="1" x14ac:dyDescent="0.2">
      <c r="B41" s="1853"/>
      <c r="C41" s="1862"/>
      <c r="D41" s="1248"/>
      <c r="E41" s="1233"/>
      <c r="F41" s="1234">
        <f>ROUND(F39/F39,3)</f>
        <v>1</v>
      </c>
      <c r="G41" s="1235">
        <f>ROUND(G39/G39,3)</f>
        <v>1</v>
      </c>
      <c r="H41" s="1236"/>
      <c r="I41" s="1237">
        <f>ROUND(I39/F39,3)</f>
        <v>0.56599999999999995</v>
      </c>
      <c r="J41" s="1238">
        <f>ROUND(J39/G39,3)</f>
        <v>0.312</v>
      </c>
      <c r="K41" s="1239"/>
      <c r="L41" s="1237">
        <f>ROUND(L39/F39,3)</f>
        <v>0.434</v>
      </c>
      <c r="M41" s="1240">
        <f>ROUND(M39/G39,3)</f>
        <v>0.68799999999999994</v>
      </c>
      <c r="N41" s="1241"/>
      <c r="O41" s="1237">
        <f>ROUND(O39/F39,3)</f>
        <v>0.28100000000000003</v>
      </c>
      <c r="P41" s="1249">
        <f>ROUND(P39/G39,3)</f>
        <v>0.61699999999999999</v>
      </c>
      <c r="Q41" s="1243"/>
      <c r="R41" s="1237">
        <f>ROUND(R39/F39,3)</f>
        <v>5.2999999999999999E-2</v>
      </c>
      <c r="S41" s="1237">
        <f>ROUND(S39/G39,3)</f>
        <v>8.1000000000000003E-2</v>
      </c>
      <c r="T41" s="1243"/>
      <c r="U41" s="1237">
        <f>ROUND(U39/F39,3)</f>
        <v>0.22800000000000001</v>
      </c>
      <c r="V41" s="1244">
        <f>ROUND(V39/G39,3)</f>
        <v>0.53600000000000003</v>
      </c>
      <c r="W41" s="1241"/>
      <c r="X41" s="1234">
        <f>ROUND(X39/F39,3)</f>
        <v>1.0999999999999999E-2</v>
      </c>
      <c r="Y41" s="1245">
        <f>ROUND(Y39/G39,3)</f>
        <v>8.0000000000000002E-3</v>
      </c>
      <c r="Z41" s="1242"/>
      <c r="AA41" s="1234">
        <f>ROUND(AA39/F39,3)</f>
        <v>0.14199999999999999</v>
      </c>
      <c r="AB41" s="1245">
        <f>ROUND(AB39/G39,3)</f>
        <v>6.3E-2</v>
      </c>
      <c r="AC41" s="152"/>
    </row>
    <row r="42" spans="2:29" ht="12.9" customHeight="1" x14ac:dyDescent="0.2">
      <c r="B42" s="1853"/>
      <c r="C42" s="1861" t="s">
        <v>178</v>
      </c>
      <c r="D42" s="1250">
        <v>50</v>
      </c>
      <c r="E42" s="47">
        <f>F42+G42</f>
        <v>464</v>
      </c>
      <c r="F42" s="47">
        <f>I42+L42</f>
        <v>222</v>
      </c>
      <c r="G42" s="158">
        <f>J42+M42</f>
        <v>242</v>
      </c>
      <c r="H42" s="170">
        <f>'表3-2'!H42+'表3-3'!H42</f>
        <v>157</v>
      </c>
      <c r="I42" s="111">
        <f>'表3-2'!I42+'表3-3'!I42</f>
        <v>126</v>
      </c>
      <c r="J42" s="171">
        <f>'表3-2'!J42+'表3-3'!J42</f>
        <v>31</v>
      </c>
      <c r="K42" s="181">
        <f>L42+M42</f>
        <v>307</v>
      </c>
      <c r="L42" s="102">
        <f>O42+AA42+X42</f>
        <v>96</v>
      </c>
      <c r="M42" s="112">
        <f>P42+AB42+Y42</f>
        <v>211</v>
      </c>
      <c r="N42" s="113">
        <f>O42+P42</f>
        <v>274</v>
      </c>
      <c r="O42" s="111">
        <f>R42+U42</f>
        <v>75</v>
      </c>
      <c r="P42" s="114">
        <f>S42+V42</f>
        <v>199</v>
      </c>
      <c r="Q42" s="111">
        <f>'表3-2'!Q42+'表3-3'!Q42</f>
        <v>62</v>
      </c>
      <c r="R42" s="111">
        <f>'表3-2'!R42+'表3-3'!R42</f>
        <v>25</v>
      </c>
      <c r="S42" s="111">
        <f>'表3-2'!S42+'表3-3'!S42</f>
        <v>37</v>
      </c>
      <c r="T42" s="111">
        <f>'表3-2'!T42+'表3-3'!T42</f>
        <v>212</v>
      </c>
      <c r="U42" s="111">
        <f>'表3-2'!U42+'表3-3'!U42</f>
        <v>50</v>
      </c>
      <c r="V42" s="111">
        <f>'表3-2'!V42+'表3-3'!V42</f>
        <v>162</v>
      </c>
      <c r="W42" s="113">
        <f>'表3-2'!W42+'表3-3'!W42</f>
        <v>6</v>
      </c>
      <c r="X42" s="47">
        <f>'表3-2'!X42+'表3-3'!X42</f>
        <v>4</v>
      </c>
      <c r="Y42" s="263">
        <f>'表3-2'!Y42+'表3-3'!Y42</f>
        <v>2</v>
      </c>
      <c r="Z42" s="113">
        <f>'表3-2'!Z42+'表3-3'!Z42</f>
        <v>27</v>
      </c>
      <c r="AA42" s="47">
        <f>'表3-2'!AA42+'表3-3'!AA42</f>
        <v>17</v>
      </c>
      <c r="AB42" s="263">
        <f>'表3-2'!AB42+'表3-3'!AB42</f>
        <v>10</v>
      </c>
      <c r="AC42" s="151"/>
    </row>
    <row r="43" spans="2:29" ht="12.9" customHeight="1" x14ac:dyDescent="0.2">
      <c r="B43" s="1853"/>
      <c r="C43" s="1862"/>
      <c r="D43" s="1204"/>
      <c r="E43" s="1205"/>
      <c r="F43" s="1205">
        <f>ROUND(F42/E42,3)</f>
        <v>0.47799999999999998</v>
      </c>
      <c r="G43" s="1206">
        <f>ROUND(G42/E42,3)</f>
        <v>0.52200000000000002</v>
      </c>
      <c r="H43" s="1207">
        <f>ROUND(H42/E42,3)</f>
        <v>0.33800000000000002</v>
      </c>
      <c r="I43" s="1208">
        <f>ROUND(I42/E42,3)</f>
        <v>0.27200000000000002</v>
      </c>
      <c r="J43" s="1209">
        <f>ROUND(J42/E42,3)</f>
        <v>6.7000000000000004E-2</v>
      </c>
      <c r="K43" s="1230">
        <f>ROUND(K42/E42,3)</f>
        <v>0.66200000000000003</v>
      </c>
      <c r="L43" s="1208">
        <f>ROUND(L42/E42,3)</f>
        <v>0.20699999999999999</v>
      </c>
      <c r="M43" s="1210">
        <f>ROUND(M42/E42,3)</f>
        <v>0.45500000000000002</v>
      </c>
      <c r="N43" s="1211">
        <f>ROUND(N42/E42,3)</f>
        <v>0.59099999999999997</v>
      </c>
      <c r="O43" s="1208">
        <f>ROUND(O42/E42,3)</f>
        <v>0.16200000000000001</v>
      </c>
      <c r="P43" s="1247">
        <f>ROUND(P42/E42,3)</f>
        <v>0.42899999999999999</v>
      </c>
      <c r="Q43" s="1208">
        <f>ROUND(Q42/E42,3)</f>
        <v>0.13400000000000001</v>
      </c>
      <c r="R43" s="1208">
        <f>ROUND(R42/E42,3)</f>
        <v>5.3999999999999999E-2</v>
      </c>
      <c r="S43" s="1208">
        <f>ROUND(S42/E42,3)</f>
        <v>0.08</v>
      </c>
      <c r="T43" s="1208">
        <f>ROUND(T42/E42,3)</f>
        <v>0.45700000000000002</v>
      </c>
      <c r="U43" s="1208">
        <f>ROUND(U42/E42,3)</f>
        <v>0.108</v>
      </c>
      <c r="V43" s="1212">
        <f>ROUND(V42/E42,3)</f>
        <v>0.34899999999999998</v>
      </c>
      <c r="W43" s="1211">
        <f>ROUND(W42/E42,3)</f>
        <v>1.2999999999999999E-2</v>
      </c>
      <c r="X43" s="1205">
        <f>ROUND(X42/E42,3)</f>
        <v>8.9999999999999993E-3</v>
      </c>
      <c r="Y43" s="1231">
        <f>ROUND(Y42/E42,3)</f>
        <v>4.0000000000000001E-3</v>
      </c>
      <c r="Z43" s="1214">
        <f>ROUND(Z42/E42,3)</f>
        <v>5.8000000000000003E-2</v>
      </c>
      <c r="AA43" s="1205">
        <f>ROUND(AA42/E42,3)</f>
        <v>3.6999999999999998E-2</v>
      </c>
      <c r="AB43" s="1231">
        <f>ROUND(AB42/E42,3)</f>
        <v>2.1999999999999999E-2</v>
      </c>
      <c r="AC43" s="152"/>
    </row>
    <row r="44" spans="2:29" ht="12.9" customHeight="1" x14ac:dyDescent="0.2">
      <c r="B44" s="1853"/>
      <c r="C44" s="1862"/>
      <c r="D44" s="1248"/>
      <c r="E44" s="1233"/>
      <c r="F44" s="1234">
        <f>ROUND(F42/F42,3)</f>
        <v>1</v>
      </c>
      <c r="G44" s="1235">
        <f>ROUND(G42/G42,3)</f>
        <v>1</v>
      </c>
      <c r="H44" s="1236"/>
      <c r="I44" s="1237">
        <f>ROUND(I42/F42,3)</f>
        <v>0.56799999999999995</v>
      </c>
      <c r="J44" s="1238">
        <f>ROUND(J42/G42,3)</f>
        <v>0.128</v>
      </c>
      <c r="K44" s="1239"/>
      <c r="L44" s="1237">
        <f>ROUND(L42/F42,3)</f>
        <v>0.432</v>
      </c>
      <c r="M44" s="1240">
        <f>ROUND(M42/G42,3)</f>
        <v>0.872</v>
      </c>
      <c r="N44" s="1241"/>
      <c r="O44" s="1237">
        <f>ROUND(O42/F42,3)</f>
        <v>0.33800000000000002</v>
      </c>
      <c r="P44" s="1249">
        <f>ROUND(P42/G42,3)</f>
        <v>0.82199999999999995</v>
      </c>
      <c r="Q44" s="1243"/>
      <c r="R44" s="1237">
        <f>ROUND(R42/F42,3)</f>
        <v>0.113</v>
      </c>
      <c r="S44" s="1237">
        <f>ROUND(S42/G42,3)</f>
        <v>0.153</v>
      </c>
      <c r="T44" s="1243"/>
      <c r="U44" s="1237">
        <f>ROUND(U42/F42,3)</f>
        <v>0.22500000000000001</v>
      </c>
      <c r="V44" s="1244">
        <f>ROUND(V42/G42,3)</f>
        <v>0.66900000000000004</v>
      </c>
      <c r="W44" s="1241"/>
      <c r="X44" s="1234">
        <f>ROUND(X42/F42,3)</f>
        <v>1.7999999999999999E-2</v>
      </c>
      <c r="Y44" s="1245">
        <f>ROUND(Y42/G42,3)</f>
        <v>8.0000000000000002E-3</v>
      </c>
      <c r="Z44" s="1242"/>
      <c r="AA44" s="1234">
        <f>ROUND(AA42/F42,3)</f>
        <v>7.6999999999999999E-2</v>
      </c>
      <c r="AB44" s="1245">
        <f>ROUND(AB42/G42,3)</f>
        <v>4.1000000000000002E-2</v>
      </c>
      <c r="AC44" s="152"/>
    </row>
    <row r="45" spans="2:29" ht="12.9" customHeight="1" x14ac:dyDescent="0.2">
      <c r="B45" s="1853"/>
      <c r="C45" s="1862" t="s">
        <v>179</v>
      </c>
      <c r="D45" s="1250">
        <v>40</v>
      </c>
      <c r="E45" s="46">
        <f>F45+G45</f>
        <v>1011</v>
      </c>
      <c r="F45" s="46">
        <f>I45+L45</f>
        <v>503</v>
      </c>
      <c r="G45" s="156">
        <f>J45+M45</f>
        <v>508</v>
      </c>
      <c r="H45" s="170">
        <f>'表3-2'!H45+'表3-3'!H45</f>
        <v>280</v>
      </c>
      <c r="I45" s="111">
        <f>'表3-2'!I45+'表3-3'!I45</f>
        <v>154</v>
      </c>
      <c r="J45" s="171">
        <f>'表3-2'!J45+'表3-3'!J45</f>
        <v>126</v>
      </c>
      <c r="K45" s="176">
        <f>L45+M45</f>
        <v>731</v>
      </c>
      <c r="L45" s="102">
        <f>O45+AA45+X45</f>
        <v>349</v>
      </c>
      <c r="M45" s="112">
        <f>P45+AB45+Y45</f>
        <v>382</v>
      </c>
      <c r="N45" s="101">
        <f>O45+P45</f>
        <v>572</v>
      </c>
      <c r="O45" s="102">
        <f>R45+U45</f>
        <v>235</v>
      </c>
      <c r="P45" s="103">
        <f>S45+V45</f>
        <v>337</v>
      </c>
      <c r="Q45" s="111">
        <f>'表3-2'!Q45+'表3-3'!Q45</f>
        <v>200</v>
      </c>
      <c r="R45" s="111">
        <f>'表3-2'!R45+'表3-3'!R45</f>
        <v>111</v>
      </c>
      <c r="S45" s="111">
        <f>'表3-2'!S45+'表3-3'!S45</f>
        <v>89</v>
      </c>
      <c r="T45" s="111">
        <f>'表3-2'!T45+'表3-3'!T45</f>
        <v>372</v>
      </c>
      <c r="U45" s="111">
        <f>'表3-2'!U45+'表3-3'!U45</f>
        <v>124</v>
      </c>
      <c r="V45" s="111">
        <f>'表3-2'!V45+'表3-3'!V45</f>
        <v>248</v>
      </c>
      <c r="W45" s="113">
        <f>'表3-2'!W45+'表3-3'!W45</f>
        <v>60</v>
      </c>
      <c r="X45" s="47">
        <f>'表3-2'!X45+'表3-3'!X45</f>
        <v>32</v>
      </c>
      <c r="Y45" s="263">
        <f>'表3-2'!Y45+'表3-3'!Y45</f>
        <v>28</v>
      </c>
      <c r="Z45" s="113">
        <f>'表3-2'!Z45+'表3-3'!Z45</f>
        <v>99</v>
      </c>
      <c r="AA45" s="47">
        <f>'表3-2'!AA45+'表3-3'!AA45</f>
        <v>82</v>
      </c>
      <c r="AB45" s="263">
        <f>'表3-2'!AB45+'表3-3'!AB45</f>
        <v>17</v>
      </c>
      <c r="AC45" s="151"/>
    </row>
    <row r="46" spans="2:29" ht="12.9" customHeight="1" x14ac:dyDescent="0.2">
      <c r="B46" s="1853"/>
      <c r="C46" s="1862"/>
      <c r="D46" s="1204"/>
      <c r="E46" s="1205"/>
      <c r="F46" s="1205">
        <f>ROUND(F45/E45,3)</f>
        <v>0.498</v>
      </c>
      <c r="G46" s="1206">
        <f>ROUND(G45/E45,3)</f>
        <v>0.502</v>
      </c>
      <c r="H46" s="1207">
        <f>ROUND(H45/E45,3)</f>
        <v>0.27700000000000002</v>
      </c>
      <c r="I46" s="1208">
        <f>ROUND(I45/E45,3)</f>
        <v>0.152</v>
      </c>
      <c r="J46" s="1209">
        <f>ROUND(J45/E45,3)</f>
        <v>0.125</v>
      </c>
      <c r="K46" s="1230">
        <f>ROUND(K45/E45,3)</f>
        <v>0.72299999999999998</v>
      </c>
      <c r="L46" s="1208">
        <f>ROUND(L45/E45,3)</f>
        <v>0.34499999999999997</v>
      </c>
      <c r="M46" s="1210">
        <f>ROUND(M45/E45,3)</f>
        <v>0.378</v>
      </c>
      <c r="N46" s="1211">
        <f>ROUND(N45/E45,3)</f>
        <v>0.56599999999999995</v>
      </c>
      <c r="O46" s="1208">
        <f>ROUND(O45/E45,3)</f>
        <v>0.23200000000000001</v>
      </c>
      <c r="P46" s="1247">
        <f>ROUND(P45/E45,3)</f>
        <v>0.33300000000000002</v>
      </c>
      <c r="Q46" s="1208">
        <f>ROUND(Q45/E45,3)</f>
        <v>0.19800000000000001</v>
      </c>
      <c r="R46" s="1208">
        <f>ROUND(R45/E45,3)</f>
        <v>0.11</v>
      </c>
      <c r="S46" s="1208">
        <f>ROUND(S45/E45,3)</f>
        <v>8.7999999999999995E-2</v>
      </c>
      <c r="T46" s="1208">
        <f>ROUND(T45/E45,3)</f>
        <v>0.36799999999999999</v>
      </c>
      <c r="U46" s="1208">
        <f>ROUND(U45/E45,3)</f>
        <v>0.123</v>
      </c>
      <c r="V46" s="1212">
        <f>ROUND(V45/E45,3)</f>
        <v>0.245</v>
      </c>
      <c r="W46" s="1211">
        <f>ROUND(W45/E45,3)</f>
        <v>5.8999999999999997E-2</v>
      </c>
      <c r="X46" s="1205">
        <f>ROUND(X45/E45,3)</f>
        <v>3.2000000000000001E-2</v>
      </c>
      <c r="Y46" s="1231">
        <f>ROUND(Y45/E45,3)</f>
        <v>2.8000000000000001E-2</v>
      </c>
      <c r="Z46" s="1214">
        <f>ROUND(Z45/E45,3)</f>
        <v>9.8000000000000004E-2</v>
      </c>
      <c r="AA46" s="1205">
        <f>ROUND(AA45/E45,3)</f>
        <v>8.1000000000000003E-2</v>
      </c>
      <c r="AB46" s="1231">
        <f>ROUND(AB45/E45,3)</f>
        <v>1.7000000000000001E-2</v>
      </c>
      <c r="AC46" s="152"/>
    </row>
    <row r="47" spans="2:29" ht="12.9" customHeight="1" x14ac:dyDescent="0.2">
      <c r="B47" s="1853"/>
      <c r="C47" s="1862"/>
      <c r="D47" s="1248"/>
      <c r="E47" s="1233"/>
      <c r="F47" s="1234">
        <f>ROUND(F45/F45,3)</f>
        <v>1</v>
      </c>
      <c r="G47" s="1235">
        <f>ROUND(G45/G45,3)</f>
        <v>1</v>
      </c>
      <c r="H47" s="1236"/>
      <c r="I47" s="1237">
        <f>ROUND(I45/F45,3)</f>
        <v>0.30599999999999999</v>
      </c>
      <c r="J47" s="1238">
        <f>ROUND(J45/G45,3)</f>
        <v>0.248</v>
      </c>
      <c r="K47" s="1239"/>
      <c r="L47" s="1237">
        <f>ROUND(L45/F45,3)</f>
        <v>0.69399999999999995</v>
      </c>
      <c r="M47" s="1240">
        <f>ROUND(M45/G45,3)</f>
        <v>0.752</v>
      </c>
      <c r="N47" s="1241"/>
      <c r="O47" s="1237">
        <f>ROUND(O45/F45,3)</f>
        <v>0.46700000000000003</v>
      </c>
      <c r="P47" s="1249">
        <f>ROUND(P45/G45,3)</f>
        <v>0.66300000000000003</v>
      </c>
      <c r="Q47" s="1243"/>
      <c r="R47" s="1237">
        <f>ROUND(R45/F45,3)</f>
        <v>0.221</v>
      </c>
      <c r="S47" s="1237">
        <f>ROUND(S45/G45,3)</f>
        <v>0.17499999999999999</v>
      </c>
      <c r="T47" s="1243"/>
      <c r="U47" s="1237">
        <f>ROUND(U45/F45,3)</f>
        <v>0.247</v>
      </c>
      <c r="V47" s="1244">
        <f>ROUND(V45/G45,3)</f>
        <v>0.48799999999999999</v>
      </c>
      <c r="W47" s="1241"/>
      <c r="X47" s="1234">
        <f>ROUND(X45/F45,3)</f>
        <v>6.4000000000000001E-2</v>
      </c>
      <c r="Y47" s="1245">
        <f>ROUND(Y45/G45,3)</f>
        <v>5.5E-2</v>
      </c>
      <c r="Z47" s="1242"/>
      <c r="AA47" s="1234">
        <f>ROUND(AA45/F45,3)</f>
        <v>0.16300000000000001</v>
      </c>
      <c r="AB47" s="1245">
        <f>ROUND(AB45/G45,3)</f>
        <v>3.3000000000000002E-2</v>
      </c>
      <c r="AC47" s="152"/>
    </row>
    <row r="48" spans="2:29" ht="12.9" customHeight="1" x14ac:dyDescent="0.2">
      <c r="B48" s="1853"/>
      <c r="C48" s="1862" t="s">
        <v>180</v>
      </c>
      <c r="D48" s="1250">
        <v>27</v>
      </c>
      <c r="E48" s="46">
        <f>F48+G48</f>
        <v>848</v>
      </c>
      <c r="F48" s="46">
        <f>I48+L48</f>
        <v>428</v>
      </c>
      <c r="G48" s="156">
        <f>J48+M48</f>
        <v>420</v>
      </c>
      <c r="H48" s="170">
        <f>'表3-2'!H48+'表3-3'!H48</f>
        <v>291</v>
      </c>
      <c r="I48" s="111">
        <f>'表3-2'!I48+'表3-3'!I48</f>
        <v>186</v>
      </c>
      <c r="J48" s="171">
        <f>'表3-2'!J48+'表3-3'!J48</f>
        <v>105</v>
      </c>
      <c r="K48" s="176">
        <f>L48+M48</f>
        <v>557</v>
      </c>
      <c r="L48" s="102">
        <f>O48+AA48+X48</f>
        <v>242</v>
      </c>
      <c r="M48" s="112">
        <f>P48+AB48+Y48</f>
        <v>315</v>
      </c>
      <c r="N48" s="101">
        <f>O48+P48</f>
        <v>401</v>
      </c>
      <c r="O48" s="102">
        <f>R48+U48</f>
        <v>127</v>
      </c>
      <c r="P48" s="103">
        <f>S48+V48</f>
        <v>274</v>
      </c>
      <c r="Q48" s="111">
        <f>'表3-2'!Q48+'表3-3'!Q48</f>
        <v>50</v>
      </c>
      <c r="R48" s="111">
        <f>'表3-2'!R48+'表3-3'!R48</f>
        <v>21</v>
      </c>
      <c r="S48" s="111">
        <f>'表3-2'!S48+'表3-3'!S48</f>
        <v>29</v>
      </c>
      <c r="T48" s="111">
        <f>'表3-2'!T48+'表3-3'!T48</f>
        <v>351</v>
      </c>
      <c r="U48" s="111">
        <f>'表3-2'!U48+'表3-3'!U48</f>
        <v>106</v>
      </c>
      <c r="V48" s="111">
        <f>'表3-2'!V48+'表3-3'!V48</f>
        <v>245</v>
      </c>
      <c r="W48" s="113">
        <f>'表3-2'!W48+'表3-3'!W48</f>
        <v>21</v>
      </c>
      <c r="X48" s="47">
        <f>'表3-2'!X48+'表3-3'!X48</f>
        <v>18</v>
      </c>
      <c r="Y48" s="263">
        <f>'表3-2'!Y48+'表3-3'!Y48</f>
        <v>3</v>
      </c>
      <c r="Z48" s="113">
        <f>'表3-2'!Z48+'表3-3'!Z48</f>
        <v>135</v>
      </c>
      <c r="AA48" s="47">
        <f>'表3-2'!AA48+'表3-3'!AA48</f>
        <v>97</v>
      </c>
      <c r="AB48" s="263">
        <f>'表3-2'!AB48+'表3-3'!AB48</f>
        <v>38</v>
      </c>
      <c r="AC48" s="151"/>
    </row>
    <row r="49" spans="2:29" ht="12.9" customHeight="1" x14ac:dyDescent="0.2">
      <c r="B49" s="1853"/>
      <c r="C49" s="1863"/>
      <c r="D49" s="1204"/>
      <c r="E49" s="1205"/>
      <c r="F49" s="1205">
        <f>ROUND(F48/E48,3)</f>
        <v>0.505</v>
      </c>
      <c r="G49" s="1206">
        <f>ROUND(G48/E48,3)</f>
        <v>0.495</v>
      </c>
      <c r="H49" s="1207">
        <f>ROUND(H48/E48,3)</f>
        <v>0.34300000000000003</v>
      </c>
      <c r="I49" s="1208">
        <f>ROUND(I48/E48,3)</f>
        <v>0.219</v>
      </c>
      <c r="J49" s="1209">
        <f>ROUND(J48/E48,3)</f>
        <v>0.124</v>
      </c>
      <c r="K49" s="1230">
        <f>ROUND(K48/E48,3)</f>
        <v>0.65700000000000003</v>
      </c>
      <c r="L49" s="1208">
        <f>ROUND(L48/E48,3)</f>
        <v>0.28499999999999998</v>
      </c>
      <c r="M49" s="1210">
        <f>ROUND(M48/E48,3)</f>
        <v>0.371</v>
      </c>
      <c r="N49" s="1211">
        <f>ROUND(N48/E48,3)</f>
        <v>0.47299999999999998</v>
      </c>
      <c r="O49" s="1208">
        <f>ROUND(O48/E48,3)</f>
        <v>0.15</v>
      </c>
      <c r="P49" s="1247">
        <f>ROUND(P48/E48,3)</f>
        <v>0.32300000000000001</v>
      </c>
      <c r="Q49" s="1208">
        <f>ROUND(Q48/E48,3)</f>
        <v>5.8999999999999997E-2</v>
      </c>
      <c r="R49" s="1208">
        <f>ROUND(R48/E48,3)</f>
        <v>2.5000000000000001E-2</v>
      </c>
      <c r="S49" s="1208">
        <f>ROUND(S48/E48,3)</f>
        <v>3.4000000000000002E-2</v>
      </c>
      <c r="T49" s="1208">
        <f>ROUND(T48/E48,3)</f>
        <v>0.41399999999999998</v>
      </c>
      <c r="U49" s="1208">
        <f>ROUND(U48/E48,3)</f>
        <v>0.125</v>
      </c>
      <c r="V49" s="1212">
        <f>ROUND(V48/E48,3)</f>
        <v>0.28899999999999998</v>
      </c>
      <c r="W49" s="1211">
        <f>ROUND(W48/E48,3)</f>
        <v>2.5000000000000001E-2</v>
      </c>
      <c r="X49" s="1205">
        <f>ROUND(X48/E48,3)</f>
        <v>2.1000000000000001E-2</v>
      </c>
      <c r="Y49" s="1231">
        <f>ROUND(Y48/E48,3)</f>
        <v>4.0000000000000001E-3</v>
      </c>
      <c r="Z49" s="1214">
        <f>ROUND(Z48/E48,3)</f>
        <v>0.159</v>
      </c>
      <c r="AA49" s="1205">
        <f>ROUND(AA48/E48,3)</f>
        <v>0.114</v>
      </c>
      <c r="AB49" s="1231">
        <f>ROUND(AB48/E48,3)</f>
        <v>4.4999999999999998E-2</v>
      </c>
      <c r="AC49" s="152"/>
    </row>
    <row r="50" spans="2:29" ht="12.9" customHeight="1" x14ac:dyDescent="0.2">
      <c r="B50" s="1853"/>
      <c r="C50" s="1863"/>
      <c r="D50" s="1248"/>
      <c r="E50" s="1233"/>
      <c r="F50" s="1234">
        <f>ROUND(F48/F48,3)</f>
        <v>1</v>
      </c>
      <c r="G50" s="1235">
        <f>ROUND(G48/G48,3)</f>
        <v>1</v>
      </c>
      <c r="H50" s="1236"/>
      <c r="I50" s="1237">
        <f>ROUND(I48/F48,3)</f>
        <v>0.435</v>
      </c>
      <c r="J50" s="1238">
        <f>ROUND(J48/G48,3)</f>
        <v>0.25</v>
      </c>
      <c r="K50" s="1239"/>
      <c r="L50" s="1237">
        <f>ROUND(L48/F48,3)</f>
        <v>0.56499999999999995</v>
      </c>
      <c r="M50" s="1240">
        <f>ROUND(M48/G48,3)</f>
        <v>0.75</v>
      </c>
      <c r="N50" s="1241"/>
      <c r="O50" s="1237">
        <f>ROUND(O48/F48,3)</f>
        <v>0.29699999999999999</v>
      </c>
      <c r="P50" s="1249">
        <f>ROUND(P48/G48,3)</f>
        <v>0.65200000000000002</v>
      </c>
      <c r="Q50" s="1243"/>
      <c r="R50" s="1237">
        <f>ROUND(R48/F48,3)</f>
        <v>4.9000000000000002E-2</v>
      </c>
      <c r="S50" s="1237">
        <f>ROUND(S48/G48,3)</f>
        <v>6.9000000000000006E-2</v>
      </c>
      <c r="T50" s="1243"/>
      <c r="U50" s="1237">
        <f>ROUND(U48/F48,3)</f>
        <v>0.248</v>
      </c>
      <c r="V50" s="1244">
        <f>ROUND(V48/G48,3)</f>
        <v>0.58299999999999996</v>
      </c>
      <c r="W50" s="1241"/>
      <c r="X50" s="1234">
        <f>ROUND(X48/F48,3)</f>
        <v>4.2000000000000003E-2</v>
      </c>
      <c r="Y50" s="1245">
        <f>ROUND(Y48/G48,3)</f>
        <v>7.0000000000000001E-3</v>
      </c>
      <c r="Z50" s="1242"/>
      <c r="AA50" s="1234">
        <f>ROUND(AA48/F48,3)</f>
        <v>0.22700000000000001</v>
      </c>
      <c r="AB50" s="1245">
        <f>ROUND(AB48/G48,3)</f>
        <v>0.09</v>
      </c>
      <c r="AC50" s="152"/>
    </row>
    <row r="51" spans="2:29" ht="12.9" customHeight="1" x14ac:dyDescent="0.2">
      <c r="B51" s="1853"/>
      <c r="C51" s="1862" t="s">
        <v>181</v>
      </c>
      <c r="D51" s="1250">
        <v>40</v>
      </c>
      <c r="E51" s="47">
        <f>F51+G51</f>
        <v>3137</v>
      </c>
      <c r="F51" s="46">
        <f>I51+L51</f>
        <v>1795</v>
      </c>
      <c r="G51" s="156">
        <f>J51+M51</f>
        <v>1342</v>
      </c>
      <c r="H51" s="170">
        <f>'表3-2'!H51+'表3-3'!H51</f>
        <v>835</v>
      </c>
      <c r="I51" s="111">
        <f>'表3-2'!I51+'表3-3'!I51</f>
        <v>586</v>
      </c>
      <c r="J51" s="171">
        <f>'表3-2'!J51+'表3-3'!J51</f>
        <v>249</v>
      </c>
      <c r="K51" s="181">
        <f>L51+M51</f>
        <v>2302</v>
      </c>
      <c r="L51" s="102">
        <f>O51+AA51+X51</f>
        <v>1209</v>
      </c>
      <c r="M51" s="112">
        <f>P51+AB51+Y51</f>
        <v>1093</v>
      </c>
      <c r="N51" s="113">
        <f>O51+P51</f>
        <v>1268</v>
      </c>
      <c r="O51" s="111">
        <f>R51+U51</f>
        <v>530</v>
      </c>
      <c r="P51" s="114">
        <f>S51+V51</f>
        <v>738</v>
      </c>
      <c r="Q51" s="111">
        <f>'表3-2'!Q51+'表3-3'!Q51</f>
        <v>549</v>
      </c>
      <c r="R51" s="111">
        <f>'表3-2'!R51+'表3-3'!R51</f>
        <v>312</v>
      </c>
      <c r="S51" s="111">
        <f>'表3-2'!S51+'表3-3'!S51</f>
        <v>237</v>
      </c>
      <c r="T51" s="111">
        <f>'表3-2'!T51+'表3-3'!T51</f>
        <v>719</v>
      </c>
      <c r="U51" s="111">
        <f>'表3-2'!U51+'表3-3'!U51</f>
        <v>218</v>
      </c>
      <c r="V51" s="111">
        <f>'表3-2'!V51+'表3-3'!V51</f>
        <v>501</v>
      </c>
      <c r="W51" s="113">
        <f>'表3-2'!W51+'表3-3'!W51</f>
        <v>116</v>
      </c>
      <c r="X51" s="47">
        <f>'表3-2'!X51+'表3-3'!X51</f>
        <v>71</v>
      </c>
      <c r="Y51" s="263">
        <f>'表3-2'!Y51+'表3-3'!Y51</f>
        <v>45</v>
      </c>
      <c r="Z51" s="113">
        <f>'表3-2'!Z51+'表3-3'!Z51</f>
        <v>918</v>
      </c>
      <c r="AA51" s="47">
        <f>'表3-2'!AA51+'表3-3'!AA51</f>
        <v>608</v>
      </c>
      <c r="AB51" s="263">
        <f>'表3-2'!AB51+'表3-3'!AB51</f>
        <v>310</v>
      </c>
      <c r="AC51" s="151"/>
    </row>
    <row r="52" spans="2:29" ht="12.9" customHeight="1" x14ac:dyDescent="0.2">
      <c r="B52" s="1853"/>
      <c r="C52" s="1863"/>
      <c r="D52" s="1204"/>
      <c r="E52" s="1205"/>
      <c r="F52" s="1205">
        <f>ROUND(F51/E51,3)</f>
        <v>0.57199999999999995</v>
      </c>
      <c r="G52" s="1206">
        <f>ROUND(G51/E51,3)</f>
        <v>0.42799999999999999</v>
      </c>
      <c r="H52" s="1207">
        <f>ROUND(H51/E51,3)</f>
        <v>0.26600000000000001</v>
      </c>
      <c r="I52" s="1208">
        <f>ROUND(I51/E51,3)</f>
        <v>0.187</v>
      </c>
      <c r="J52" s="1209">
        <f>ROUND(J51/E51,3)</f>
        <v>7.9000000000000001E-2</v>
      </c>
      <c r="K52" s="1230">
        <f>ROUND(K51/E51,3)</f>
        <v>0.73399999999999999</v>
      </c>
      <c r="L52" s="1208">
        <f>ROUND(L51/E51,3)</f>
        <v>0.38500000000000001</v>
      </c>
      <c r="M52" s="1210">
        <f>ROUND(M51/E51,3)</f>
        <v>0.34799999999999998</v>
      </c>
      <c r="N52" s="1211">
        <f>ROUND(N51/E51,3)</f>
        <v>0.40400000000000003</v>
      </c>
      <c r="O52" s="1208">
        <f>ROUND(O51/E51,3)</f>
        <v>0.16900000000000001</v>
      </c>
      <c r="P52" s="1247">
        <f>ROUND(P51/E51,3)</f>
        <v>0.23499999999999999</v>
      </c>
      <c r="Q52" s="1208">
        <f>ROUND(Q51/E51,3)</f>
        <v>0.17499999999999999</v>
      </c>
      <c r="R52" s="1208">
        <f>ROUND(R51/E51,3)</f>
        <v>9.9000000000000005E-2</v>
      </c>
      <c r="S52" s="1208">
        <f>ROUND(S51/E51,3)</f>
        <v>7.5999999999999998E-2</v>
      </c>
      <c r="T52" s="1208">
        <f>ROUND(T51/E51,3)</f>
        <v>0.22900000000000001</v>
      </c>
      <c r="U52" s="1208">
        <f>ROUND(U51/E51,3)</f>
        <v>6.9000000000000006E-2</v>
      </c>
      <c r="V52" s="1212">
        <f>ROUND(V51/E51,3)</f>
        <v>0.16</v>
      </c>
      <c r="W52" s="1211">
        <f>ROUND(W51/E51,3)</f>
        <v>3.6999999999999998E-2</v>
      </c>
      <c r="X52" s="1205">
        <f>ROUND(X51/E51,3)</f>
        <v>2.3E-2</v>
      </c>
      <c r="Y52" s="1231">
        <f>ROUND(Y51/E51,3)</f>
        <v>1.4E-2</v>
      </c>
      <c r="Z52" s="1214">
        <f>ROUND(Z51/E51,3)</f>
        <v>0.29299999999999998</v>
      </c>
      <c r="AA52" s="1205">
        <f>ROUND(AA51/E51,3)</f>
        <v>0.19400000000000001</v>
      </c>
      <c r="AB52" s="1231">
        <f>ROUND(AB51/E51,3)</f>
        <v>9.9000000000000005E-2</v>
      </c>
      <c r="AC52" s="152"/>
    </row>
    <row r="53" spans="2:29" ht="12.9" customHeight="1" thickBot="1" x14ac:dyDescent="0.25">
      <c r="B53" s="1853"/>
      <c r="C53" s="1864"/>
      <c r="D53" s="1251"/>
      <c r="E53" s="1255"/>
      <c r="F53" s="1256">
        <f>ROUND(F51/F51,3)</f>
        <v>1</v>
      </c>
      <c r="G53" s="1257">
        <f>ROUND(G51/G51,3)</f>
        <v>1</v>
      </c>
      <c r="H53" s="1252"/>
      <c r="I53" s="1253">
        <f>ROUND(I51/F51,3)</f>
        <v>0.32600000000000001</v>
      </c>
      <c r="J53" s="1258">
        <f>ROUND(J51/G51,3)</f>
        <v>0.186</v>
      </c>
      <c r="K53" s="1259"/>
      <c r="L53" s="1253">
        <f>ROUND(L51/F51,3)</f>
        <v>0.67400000000000004</v>
      </c>
      <c r="M53" s="1260">
        <f>ROUND(M51/G51,3)</f>
        <v>0.81399999999999995</v>
      </c>
      <c r="N53" s="1261"/>
      <c r="O53" s="1253">
        <f>ROUND(O51/F51,3)</f>
        <v>0.29499999999999998</v>
      </c>
      <c r="P53" s="1262">
        <f>ROUND(P51/G51,3)</f>
        <v>0.55000000000000004</v>
      </c>
      <c r="Q53" s="1254"/>
      <c r="R53" s="1253">
        <f>ROUND(R51/F51,3)</f>
        <v>0.17399999999999999</v>
      </c>
      <c r="S53" s="1253">
        <f>ROUND(S51/G51,3)</f>
        <v>0.17699999999999999</v>
      </c>
      <c r="T53" s="1254"/>
      <c r="U53" s="1253">
        <f>ROUND(U51/F51,3)</f>
        <v>0.121</v>
      </c>
      <c r="V53" s="1263">
        <f>ROUND(V51/G51,3)</f>
        <v>0.373</v>
      </c>
      <c r="W53" s="1261"/>
      <c r="X53" s="1256">
        <f>ROUND(X51/F51,3)</f>
        <v>0.04</v>
      </c>
      <c r="Y53" s="1264">
        <f>ROUND(Y51/G51,3)</f>
        <v>3.4000000000000002E-2</v>
      </c>
      <c r="Z53" s="1280"/>
      <c r="AA53" s="1256">
        <f>ROUND(AA51/F51,3)</f>
        <v>0.33900000000000002</v>
      </c>
      <c r="AB53" s="1264">
        <f>ROUND(AB51/G51,3)</f>
        <v>0.23100000000000001</v>
      </c>
      <c r="AC53" s="152"/>
    </row>
    <row r="54" spans="2:29" ht="12.9" customHeight="1" thickTop="1" x14ac:dyDescent="0.2">
      <c r="B54" s="1853"/>
      <c r="C54" s="43" t="s">
        <v>182</v>
      </c>
      <c r="D54" s="148">
        <f>D39+D42+D45+D48</f>
        <v>298</v>
      </c>
      <c r="E54" s="46">
        <f>E39+E42+E45+E48</f>
        <v>3155</v>
      </c>
      <c r="F54" s="46">
        <f t="shared" ref="F54:AB54" si="1">F39+F42+F45+F48</f>
        <v>1591</v>
      </c>
      <c r="G54" s="156">
        <f t="shared" si="1"/>
        <v>1564</v>
      </c>
      <c r="H54" s="166">
        <f t="shared" si="1"/>
        <v>1099</v>
      </c>
      <c r="I54" s="102">
        <f>I39+I42+I45+I48</f>
        <v>714</v>
      </c>
      <c r="J54" s="167">
        <f t="shared" si="1"/>
        <v>385</v>
      </c>
      <c r="K54" s="176">
        <f t="shared" si="1"/>
        <v>2056</v>
      </c>
      <c r="L54" s="102">
        <f t="shared" si="1"/>
        <v>877</v>
      </c>
      <c r="M54" s="105">
        <f t="shared" si="1"/>
        <v>1179</v>
      </c>
      <c r="N54" s="101">
        <f t="shared" si="1"/>
        <v>1613</v>
      </c>
      <c r="O54" s="102">
        <f t="shared" si="1"/>
        <v>560</v>
      </c>
      <c r="P54" s="103">
        <f t="shared" si="1"/>
        <v>1053</v>
      </c>
      <c r="Q54" s="102">
        <f t="shared" si="1"/>
        <v>367</v>
      </c>
      <c r="R54" s="102">
        <f t="shared" si="1"/>
        <v>180</v>
      </c>
      <c r="S54" s="102">
        <f>S39+S42+S45+S48</f>
        <v>187</v>
      </c>
      <c r="T54" s="102">
        <f t="shared" si="1"/>
        <v>1246</v>
      </c>
      <c r="U54" s="102">
        <f t="shared" si="1"/>
        <v>380</v>
      </c>
      <c r="V54" s="204">
        <f t="shared" si="1"/>
        <v>866</v>
      </c>
      <c r="W54" s="101">
        <f t="shared" si="1"/>
        <v>95</v>
      </c>
      <c r="X54" s="46">
        <f t="shared" si="1"/>
        <v>59</v>
      </c>
      <c r="Y54" s="259">
        <f t="shared" si="1"/>
        <v>36</v>
      </c>
      <c r="Z54" s="266">
        <f t="shared" si="1"/>
        <v>348</v>
      </c>
      <c r="AA54" s="46">
        <f t="shared" si="1"/>
        <v>258</v>
      </c>
      <c r="AB54" s="259">
        <f t="shared" si="1"/>
        <v>90</v>
      </c>
      <c r="AC54" s="152"/>
    </row>
    <row r="55" spans="2:29" ht="12.9" customHeight="1" x14ac:dyDescent="0.2">
      <c r="B55" s="1853"/>
      <c r="C55" s="41" t="s">
        <v>183</v>
      </c>
      <c r="D55" s="1204"/>
      <c r="E55" s="1205"/>
      <c r="F55" s="1205">
        <f>ROUND(F54/E54,3)</f>
        <v>0.504</v>
      </c>
      <c r="G55" s="1206">
        <f>ROUND(G54/E54,3)</f>
        <v>0.496</v>
      </c>
      <c r="H55" s="1207">
        <f>ROUND(H54/E54,3)</f>
        <v>0.34799999999999998</v>
      </c>
      <c r="I55" s="1208">
        <f>ROUND(I54/E54,3)</f>
        <v>0.22600000000000001</v>
      </c>
      <c r="J55" s="1209">
        <f>ROUND(J54/E54,3)</f>
        <v>0.122</v>
      </c>
      <c r="K55" s="1230">
        <f>ROUND(K54/E54,3)</f>
        <v>0.65200000000000002</v>
      </c>
      <c r="L55" s="1208">
        <f>ROUND(L54/E54,3)</f>
        <v>0.27800000000000002</v>
      </c>
      <c r="M55" s="1210">
        <f>ROUND(M54/E54,3)</f>
        <v>0.374</v>
      </c>
      <c r="N55" s="1211">
        <f>ROUND(N54/E54,3)</f>
        <v>0.51100000000000001</v>
      </c>
      <c r="O55" s="1208">
        <f>ROUND(O54/E54,3)</f>
        <v>0.17699999999999999</v>
      </c>
      <c r="P55" s="1247">
        <f>ROUND(P54/E54,3)</f>
        <v>0.33400000000000002</v>
      </c>
      <c r="Q55" s="1208">
        <f>ROUND(Q54/E54,3)</f>
        <v>0.11600000000000001</v>
      </c>
      <c r="R55" s="1208">
        <f>ROUND(R54/E54,3)</f>
        <v>5.7000000000000002E-2</v>
      </c>
      <c r="S55" s="1208">
        <f>ROUND(S54/E54,3)</f>
        <v>5.8999999999999997E-2</v>
      </c>
      <c r="T55" s="1208">
        <f>ROUND(T54/E54,3)</f>
        <v>0.39500000000000002</v>
      </c>
      <c r="U55" s="1208">
        <f>ROUND(U54/E54,3)</f>
        <v>0.12</v>
      </c>
      <c r="V55" s="1212">
        <f>ROUND(V54/E54,3)</f>
        <v>0.27400000000000002</v>
      </c>
      <c r="W55" s="1211">
        <f>ROUND(W54/E54,3)</f>
        <v>0.03</v>
      </c>
      <c r="X55" s="1205">
        <f>ROUND(X54/E54,3)</f>
        <v>1.9E-2</v>
      </c>
      <c r="Y55" s="1231">
        <f>ROUND(Y54/E54,3)</f>
        <v>1.0999999999999999E-2</v>
      </c>
      <c r="Z55" s="1214">
        <f>ROUND(Z54/E54,3)</f>
        <v>0.11</v>
      </c>
      <c r="AA55" s="1205">
        <f>ROUND(AA54/E54,3)</f>
        <v>8.2000000000000003E-2</v>
      </c>
      <c r="AB55" s="1231">
        <f>ROUND(AB54/E54,3)</f>
        <v>2.9000000000000001E-2</v>
      </c>
      <c r="AC55" s="152"/>
    </row>
    <row r="56" spans="2:29" ht="12.9" customHeight="1" x14ac:dyDescent="0.2">
      <c r="B56" s="1853"/>
      <c r="C56" s="6"/>
      <c r="D56" s="1248"/>
      <c r="E56" s="1233"/>
      <c r="F56" s="1234">
        <f>ROUND(F54/F54,3)</f>
        <v>1</v>
      </c>
      <c r="G56" s="1235">
        <f>ROUND(G54/G54,3)</f>
        <v>1</v>
      </c>
      <c r="H56" s="1236"/>
      <c r="I56" s="1237">
        <f>ROUND(I54/F54,3)</f>
        <v>0.44900000000000001</v>
      </c>
      <c r="J56" s="1238">
        <f>ROUND(J54/G54,3)</f>
        <v>0.246</v>
      </c>
      <c r="K56" s="1239"/>
      <c r="L56" s="1237">
        <f>ROUND(L54/F54,3)</f>
        <v>0.55100000000000005</v>
      </c>
      <c r="M56" s="1240">
        <f>ROUND(M54/G54,3)</f>
        <v>0.754</v>
      </c>
      <c r="N56" s="1241"/>
      <c r="O56" s="1237">
        <f>ROUND(O54/F54,3)</f>
        <v>0.35199999999999998</v>
      </c>
      <c r="P56" s="1249">
        <f>ROUND(P54/G54,3)</f>
        <v>0.67300000000000004</v>
      </c>
      <c r="Q56" s="1243"/>
      <c r="R56" s="1237">
        <f>ROUND(R54/F54,3)</f>
        <v>0.113</v>
      </c>
      <c r="S56" s="1237">
        <f>ROUND(S54/G54,3)</f>
        <v>0.12</v>
      </c>
      <c r="T56" s="1243"/>
      <c r="U56" s="1237">
        <f>ROUND(U54/F54,3)</f>
        <v>0.23899999999999999</v>
      </c>
      <c r="V56" s="1244">
        <f>ROUND(V54/G54,3)</f>
        <v>0.55400000000000005</v>
      </c>
      <c r="W56" s="1241"/>
      <c r="X56" s="1234">
        <f>ROUND(X54/F54,3)</f>
        <v>3.6999999999999998E-2</v>
      </c>
      <c r="Y56" s="1245">
        <f>ROUND(Y54/G54,3)</f>
        <v>2.3E-2</v>
      </c>
      <c r="Z56" s="1242"/>
      <c r="AA56" s="1234">
        <f>ROUND(AA54/F54,3)</f>
        <v>0.16200000000000001</v>
      </c>
      <c r="AB56" s="1245">
        <f>ROUND(AB54/G54,3)</f>
        <v>5.8000000000000003E-2</v>
      </c>
      <c r="AC56" s="152"/>
    </row>
    <row r="57" spans="2:29" ht="12.9" customHeight="1" x14ac:dyDescent="0.2">
      <c r="B57" s="1853"/>
      <c r="C57" s="5" t="s">
        <v>182</v>
      </c>
      <c r="D57" s="148">
        <f>D42+D45+D48+D51</f>
        <v>157</v>
      </c>
      <c r="E57" s="46">
        <f t="shared" ref="E57:AB57" si="2">E42+E45+E48+E51</f>
        <v>5460</v>
      </c>
      <c r="F57" s="46">
        <f t="shared" si="2"/>
        <v>2948</v>
      </c>
      <c r="G57" s="156">
        <f t="shared" si="2"/>
        <v>2512</v>
      </c>
      <c r="H57" s="170">
        <f t="shared" si="2"/>
        <v>1563</v>
      </c>
      <c r="I57" s="111">
        <f>I42+I45+I48+I51</f>
        <v>1052</v>
      </c>
      <c r="J57" s="171">
        <f t="shared" si="2"/>
        <v>511</v>
      </c>
      <c r="K57" s="181">
        <f t="shared" si="2"/>
        <v>3897</v>
      </c>
      <c r="L57" s="111">
        <f t="shared" si="2"/>
        <v>1896</v>
      </c>
      <c r="M57" s="112">
        <f t="shared" si="2"/>
        <v>2001</v>
      </c>
      <c r="N57" s="113">
        <f t="shared" si="2"/>
        <v>2515</v>
      </c>
      <c r="O57" s="111">
        <f t="shared" si="2"/>
        <v>967</v>
      </c>
      <c r="P57" s="114">
        <f t="shared" si="2"/>
        <v>1548</v>
      </c>
      <c r="Q57" s="111">
        <f t="shared" si="2"/>
        <v>861</v>
      </c>
      <c r="R57" s="111">
        <f t="shared" si="2"/>
        <v>469</v>
      </c>
      <c r="S57" s="111">
        <f t="shared" si="2"/>
        <v>392</v>
      </c>
      <c r="T57" s="111">
        <f t="shared" si="2"/>
        <v>1654</v>
      </c>
      <c r="U57" s="111">
        <f t="shared" si="2"/>
        <v>498</v>
      </c>
      <c r="V57" s="206">
        <f t="shared" si="2"/>
        <v>1156</v>
      </c>
      <c r="W57" s="113">
        <f t="shared" si="2"/>
        <v>203</v>
      </c>
      <c r="X57" s="47">
        <f t="shared" si="2"/>
        <v>125</v>
      </c>
      <c r="Y57" s="263">
        <f t="shared" si="2"/>
        <v>78</v>
      </c>
      <c r="Z57" s="267">
        <f t="shared" si="2"/>
        <v>1179</v>
      </c>
      <c r="AA57" s="47">
        <f t="shared" si="2"/>
        <v>804</v>
      </c>
      <c r="AB57" s="263">
        <f t="shared" si="2"/>
        <v>375</v>
      </c>
      <c r="AC57" s="152"/>
    </row>
    <row r="58" spans="2:29" ht="12.9" customHeight="1" x14ac:dyDescent="0.2">
      <c r="B58" s="1853"/>
      <c r="C58" s="41" t="s">
        <v>184</v>
      </c>
      <c r="D58" s="1204"/>
      <c r="E58" s="1205"/>
      <c r="F58" s="1205">
        <f>ROUND(F57/E57,3)</f>
        <v>0.54</v>
      </c>
      <c r="G58" s="1206">
        <f>ROUND(G57/E57,3)</f>
        <v>0.46</v>
      </c>
      <c r="H58" s="1207">
        <f>ROUND(H57/E57,3)</f>
        <v>0.28599999999999998</v>
      </c>
      <c r="I58" s="1208">
        <f>ROUND(I57/E57,3)</f>
        <v>0.193</v>
      </c>
      <c r="J58" s="1209">
        <f>ROUND(J57/E57,3)</f>
        <v>9.4E-2</v>
      </c>
      <c r="K58" s="1230">
        <f>ROUND(K57/E57,3)</f>
        <v>0.71399999999999997</v>
      </c>
      <c r="L58" s="1208">
        <f>ROUND(L57/E57,3)</f>
        <v>0.34699999999999998</v>
      </c>
      <c r="M58" s="1210">
        <f>ROUND(M57/E57,3)</f>
        <v>0.36599999999999999</v>
      </c>
      <c r="N58" s="1211">
        <f>ROUND(N57/E57,3)</f>
        <v>0.46100000000000002</v>
      </c>
      <c r="O58" s="1208">
        <f>ROUND(O57/E57,3)</f>
        <v>0.17699999999999999</v>
      </c>
      <c r="P58" s="1247">
        <f>ROUND(P57/E57,3)</f>
        <v>0.28399999999999997</v>
      </c>
      <c r="Q58" s="1208">
        <f>ROUND(Q57/E57,3)</f>
        <v>0.158</v>
      </c>
      <c r="R58" s="1208">
        <f>ROUND(R57/E57,3)</f>
        <v>8.5999999999999993E-2</v>
      </c>
      <c r="S58" s="1208">
        <f>ROUND(S57/E57,3)</f>
        <v>7.1999999999999995E-2</v>
      </c>
      <c r="T58" s="1208">
        <f>ROUND(T57/E57,3)</f>
        <v>0.30299999999999999</v>
      </c>
      <c r="U58" s="1208">
        <f>ROUND(U57/E57,3)</f>
        <v>9.0999999999999998E-2</v>
      </c>
      <c r="V58" s="1212">
        <f>ROUND(V57/E57,3)</f>
        <v>0.21199999999999999</v>
      </c>
      <c r="W58" s="1211">
        <f>ROUND(W57/E57,3)</f>
        <v>3.6999999999999998E-2</v>
      </c>
      <c r="X58" s="1205">
        <f>ROUND(X57/E57,3)</f>
        <v>2.3E-2</v>
      </c>
      <c r="Y58" s="1231">
        <f>ROUND(Y57/E57,3)</f>
        <v>1.4E-2</v>
      </c>
      <c r="Z58" s="1214">
        <f>ROUND(Z57/E57,3)</f>
        <v>0.216</v>
      </c>
      <c r="AA58" s="1205">
        <f>ROUND(AA57/E57,3)</f>
        <v>0.14699999999999999</v>
      </c>
      <c r="AB58" s="1231">
        <f>ROUND(AB57/E57,3)</f>
        <v>6.9000000000000006E-2</v>
      </c>
      <c r="AC58" s="152"/>
    </row>
    <row r="59" spans="2:29" ht="12.9" customHeight="1" thickBot="1" x14ac:dyDescent="0.25">
      <c r="B59" s="1859"/>
      <c r="C59" s="6"/>
      <c r="D59" s="1265"/>
      <c r="E59" s="1266"/>
      <c r="F59" s="1267">
        <f>ROUND(F57/F57,3)</f>
        <v>1</v>
      </c>
      <c r="G59" s="1268">
        <f>ROUND(G57/G57,3)</f>
        <v>1</v>
      </c>
      <c r="H59" s="1269"/>
      <c r="I59" s="1270">
        <f>ROUND(I57/F57,3)</f>
        <v>0.35699999999999998</v>
      </c>
      <c r="J59" s="1271">
        <f>ROUND(J57/G57,3)</f>
        <v>0.20300000000000001</v>
      </c>
      <c r="K59" s="1272"/>
      <c r="L59" s="1270">
        <f>ROUND(L57/F57,3)</f>
        <v>0.64300000000000002</v>
      </c>
      <c r="M59" s="1273">
        <f>ROUND(M57/G57,3)</f>
        <v>0.79700000000000004</v>
      </c>
      <c r="N59" s="1274"/>
      <c r="O59" s="1270">
        <f>ROUND(O57/F57,3)</f>
        <v>0.32800000000000001</v>
      </c>
      <c r="P59" s="1275">
        <f>ROUND(P57/G57,3)</f>
        <v>0.61599999999999999</v>
      </c>
      <c r="Q59" s="1276"/>
      <c r="R59" s="1270">
        <f>ROUND(R57/F57,3)</f>
        <v>0.159</v>
      </c>
      <c r="S59" s="1270">
        <f>ROUND(S57/G57,3)</f>
        <v>0.156</v>
      </c>
      <c r="T59" s="1276"/>
      <c r="U59" s="1270">
        <f>ROUND(U57/F57,3)</f>
        <v>0.16900000000000001</v>
      </c>
      <c r="V59" s="1277">
        <f>ROUND(V57/G57,3)</f>
        <v>0.46</v>
      </c>
      <c r="W59" s="1274"/>
      <c r="X59" s="1267">
        <f>ROUND(X57/F57,3)</f>
        <v>4.2000000000000003E-2</v>
      </c>
      <c r="Y59" s="1278">
        <f>ROUND(Y57/G57,3)</f>
        <v>3.1E-2</v>
      </c>
      <c r="Z59" s="1279"/>
      <c r="AA59" s="1267">
        <f>ROUND(AA57/F57,3)</f>
        <v>0.27300000000000002</v>
      </c>
      <c r="AB59" s="1278">
        <f>ROUND(AB57/G57,3)</f>
        <v>0.14899999999999999</v>
      </c>
      <c r="AC59" s="152"/>
    </row>
    <row r="60" spans="2:29" ht="15" customHeight="1" x14ac:dyDescent="0.2">
      <c r="E60" s="32"/>
      <c r="F60" s="32"/>
      <c r="G60" s="32"/>
      <c r="H60" s="115"/>
      <c r="I60" s="115"/>
      <c r="J60" s="115"/>
      <c r="K60" s="115"/>
      <c r="L60" s="115"/>
      <c r="M60" s="115"/>
      <c r="N60" s="115"/>
      <c r="O60" s="115"/>
      <c r="P60" s="115"/>
      <c r="Q60" s="115"/>
      <c r="R60" s="115"/>
      <c r="S60" s="115"/>
      <c r="T60" s="115"/>
      <c r="U60" s="115"/>
      <c r="V60" s="115"/>
      <c r="W60" s="115"/>
      <c r="X60" s="32"/>
      <c r="Y60" s="32"/>
      <c r="Z60" s="115"/>
      <c r="AA60" s="32"/>
      <c r="AB60" s="32"/>
      <c r="AC60" s="32"/>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row>
    <row r="62" spans="2:29" s="44" customFormat="1" x14ac:dyDescent="0.2">
      <c r="E62" s="86"/>
      <c r="F62" s="86"/>
      <c r="G62" s="86"/>
      <c r="H62" s="86"/>
      <c r="I62" s="87"/>
      <c r="J62" s="87"/>
      <c r="K62" s="87"/>
      <c r="L62" s="86"/>
      <c r="M62" s="86"/>
      <c r="N62" s="86"/>
      <c r="O62" s="86"/>
      <c r="P62" s="86"/>
      <c r="Q62" s="87"/>
      <c r="R62" s="87"/>
      <c r="S62" s="86"/>
      <c r="T62" s="86"/>
      <c r="U62" s="86"/>
      <c r="V62" s="86"/>
      <c r="W62" s="86"/>
      <c r="X62" s="86"/>
      <c r="Y62" s="87"/>
      <c r="Z62" s="87"/>
      <c r="AA62" s="86"/>
    </row>
    <row r="63" spans="2:29" s="44" customFormat="1" x14ac:dyDescent="0.2">
      <c r="D63" s="319"/>
      <c r="I63" s="319"/>
      <c r="J63" s="319"/>
      <c r="K63" s="319"/>
      <c r="L63" s="319"/>
      <c r="M63" s="86"/>
      <c r="N63" s="86"/>
      <c r="O63" s="86"/>
      <c r="P63" s="86"/>
      <c r="Q63" s="86"/>
      <c r="R63" s="86"/>
      <c r="S63" s="86"/>
      <c r="T63" s="319"/>
      <c r="U63" s="86"/>
      <c r="V63" s="86"/>
      <c r="W63" s="86"/>
      <c r="X63" s="86"/>
      <c r="Y63" s="86"/>
      <c r="Z63" s="86"/>
      <c r="AA63" s="86"/>
    </row>
    <row r="64" spans="2:29" s="44" customFormat="1" x14ac:dyDescent="0.2">
      <c r="D64" s="319"/>
      <c r="I64" s="319"/>
      <c r="J64" s="319"/>
      <c r="K64" s="319"/>
      <c r="L64" s="319"/>
      <c r="M64" s="86"/>
      <c r="N64" s="86"/>
      <c r="O64" s="86"/>
      <c r="P64" s="86"/>
      <c r="Q64" s="86"/>
      <c r="R64" s="86"/>
      <c r="S64" s="86"/>
      <c r="T64" s="319"/>
      <c r="U64" s="86"/>
      <c r="V64" s="86"/>
      <c r="W64" s="86"/>
      <c r="X64" s="86"/>
      <c r="Y64" s="86"/>
      <c r="Z64" s="86"/>
      <c r="AA64" s="86"/>
    </row>
    <row r="65" spans="2:28" s="44" customFormat="1" x14ac:dyDescent="0.2">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row>
    <row r="66" spans="2:28" s="44" customFormat="1" x14ac:dyDescent="0.2">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row>
    <row r="67" spans="2:28" x14ac:dyDescent="0.2">
      <c r="D67" s="2"/>
      <c r="E67" s="1"/>
      <c r="H67" s="1"/>
      <c r="I67" s="2"/>
      <c r="J67" s="2"/>
      <c r="K67" s="2"/>
      <c r="L67" s="2"/>
      <c r="M67" s="86"/>
      <c r="N67" s="86"/>
      <c r="O67" s="86"/>
      <c r="P67" s="86"/>
      <c r="Q67" s="86"/>
      <c r="R67" s="86"/>
      <c r="S67" s="86"/>
      <c r="T67" s="2"/>
      <c r="U67" s="86"/>
      <c r="V67" s="86"/>
      <c r="W67" s="86"/>
      <c r="X67" s="86"/>
      <c r="Y67" s="86"/>
      <c r="Z67" s="86"/>
      <c r="AA67" s="86"/>
    </row>
    <row r="68" spans="2:28" s="322" customFormat="1" x14ac:dyDescent="0.2">
      <c r="B68" s="336"/>
      <c r="C68" s="336"/>
      <c r="D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6"/>
    </row>
    <row r="69" spans="2:28" s="322" customFormat="1" x14ac:dyDescent="0.2">
      <c r="B69" s="336"/>
      <c r="C69" s="336"/>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6"/>
    </row>
    <row r="70" spans="2:28" s="322" customFormat="1" x14ac:dyDescent="0.2">
      <c r="B70" s="336"/>
      <c r="C70" s="336"/>
      <c r="D70" s="337"/>
      <c r="E70" s="337"/>
      <c r="F70" s="337"/>
      <c r="G70" s="337"/>
      <c r="H70" s="337"/>
      <c r="I70" s="337"/>
      <c r="J70" s="337"/>
      <c r="K70" s="337"/>
      <c r="L70" s="337"/>
      <c r="M70" s="337"/>
      <c r="N70" s="337"/>
      <c r="O70" s="337"/>
      <c r="P70" s="337"/>
      <c r="Q70" s="337"/>
      <c r="R70" s="337"/>
      <c r="S70" s="337"/>
      <c r="T70" s="337"/>
      <c r="U70" s="338"/>
      <c r="V70" s="338"/>
      <c r="W70" s="338"/>
      <c r="X70" s="338"/>
      <c r="Y70" s="338"/>
      <c r="Z70" s="338"/>
      <c r="AA70" s="338"/>
      <c r="AB70" s="336"/>
    </row>
    <row r="71" spans="2:28" x14ac:dyDescent="0.2">
      <c r="B71" s="336"/>
      <c r="C71" s="336"/>
      <c r="D71" s="336"/>
      <c r="E71" s="337"/>
      <c r="F71" s="336"/>
      <c r="G71" s="336"/>
      <c r="H71" s="339"/>
      <c r="I71" s="339"/>
      <c r="J71" s="339"/>
      <c r="K71" s="339"/>
      <c r="L71" s="339"/>
      <c r="M71" s="339"/>
      <c r="N71" s="340"/>
      <c r="O71" s="339"/>
      <c r="P71" s="339"/>
      <c r="Q71" s="339"/>
      <c r="R71" s="340"/>
      <c r="S71" s="340"/>
      <c r="T71" s="340"/>
      <c r="U71" s="339"/>
      <c r="V71" s="339"/>
      <c r="W71" s="340"/>
      <c r="X71" s="336"/>
      <c r="Y71" s="336"/>
      <c r="Z71" s="340"/>
      <c r="AA71" s="336"/>
      <c r="AB71" s="336"/>
    </row>
    <row r="72" spans="2:28" x14ac:dyDescent="0.2">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row>
    <row r="73" spans="2:28" x14ac:dyDescent="0.2">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N11:N14"/>
    <mergeCell ref="B7:C14"/>
    <mergeCell ref="D7:D14"/>
    <mergeCell ref="E11:E14"/>
    <mergeCell ref="H11:H14"/>
    <mergeCell ref="K11:K14"/>
    <mergeCell ref="G12:G14"/>
    <mergeCell ref="I12:I14"/>
    <mergeCell ref="J12:J14"/>
    <mergeCell ref="L12:L14"/>
    <mergeCell ref="M12:M14"/>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s>
  <phoneticPr fontId="2"/>
  <pageMargins left="0.74" right="0.28000000000000003" top="0.77" bottom="0.59" header="0.45" footer="0.19685039370078741"/>
  <pageSetup paperSize="9" scale="63" firstPageNumber="1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00B0F0"/>
  </sheetPr>
  <dimension ref="A1:AI84"/>
  <sheetViews>
    <sheetView view="pageBreakPreview" zoomScale="90" zoomScaleNormal="100" zoomScaleSheetLayoutView="90" workbookViewId="0"/>
  </sheetViews>
  <sheetFormatPr defaultColWidth="9" defaultRowHeight="13.2" x14ac:dyDescent="0.2"/>
  <cols>
    <col min="1" max="1" width="9" style="694"/>
    <col min="2" max="2" width="11.33203125" style="694" customWidth="1"/>
    <col min="3" max="3" width="5.33203125" style="694" customWidth="1"/>
    <col min="4" max="4" width="4.33203125" style="694" customWidth="1"/>
    <col min="5" max="5" width="15.44140625" style="694" customWidth="1"/>
    <col min="6" max="13" width="7.33203125" style="694" customWidth="1"/>
    <col min="14" max="14" width="8.6640625" style="694" customWidth="1"/>
    <col min="15" max="17" width="7.33203125" style="694" customWidth="1"/>
    <col min="18" max="18" width="3.33203125" style="694" hidden="1" customWidth="1"/>
    <col min="19" max="19" width="4.33203125" style="694" customWidth="1"/>
    <col min="20" max="20" width="15.44140625" style="694" customWidth="1"/>
    <col min="21" max="28" width="7.33203125" style="694" customWidth="1"/>
    <col min="29" max="29" width="8.33203125" style="694" customWidth="1"/>
    <col min="30" max="32" width="7.33203125" style="694" customWidth="1"/>
    <col min="33" max="16384" width="9" style="694"/>
  </cols>
  <sheetData>
    <row r="1" spans="1:35" x14ac:dyDescent="0.2">
      <c r="H1" s="694">
        <v>2</v>
      </c>
      <c r="I1" s="694">
        <v>3</v>
      </c>
      <c r="K1" s="694">
        <v>4</v>
      </c>
      <c r="M1" s="694">
        <v>5</v>
      </c>
      <c r="N1" s="694">
        <v>6</v>
      </c>
      <c r="P1" s="694">
        <v>7</v>
      </c>
      <c r="W1" s="694">
        <v>2</v>
      </c>
      <c r="X1" s="694">
        <v>3</v>
      </c>
      <c r="Z1" s="694">
        <v>4</v>
      </c>
      <c r="AB1" s="694">
        <v>5</v>
      </c>
      <c r="AC1" s="694">
        <v>6</v>
      </c>
      <c r="AE1" s="694">
        <v>7</v>
      </c>
    </row>
    <row r="2" spans="1:35" ht="17.100000000000001" customHeight="1" x14ac:dyDescent="0.2">
      <c r="D2" s="695" t="s">
        <v>495</v>
      </c>
      <c r="S2" s="695" t="s">
        <v>496</v>
      </c>
    </row>
    <row r="4" spans="1:35" x14ac:dyDescent="0.2">
      <c r="K4" s="696" t="s">
        <v>152</v>
      </c>
      <c r="Y4" s="696"/>
      <c r="Z4" s="696" t="s">
        <v>152</v>
      </c>
    </row>
    <row r="5" spans="1:35" x14ac:dyDescent="0.2">
      <c r="K5" s="696" t="s">
        <v>293</v>
      </c>
      <c r="Y5" s="696"/>
      <c r="Z5" s="696" t="s">
        <v>293</v>
      </c>
    </row>
    <row r="6" spans="1:35" x14ac:dyDescent="0.2">
      <c r="K6" s="696" t="s">
        <v>497</v>
      </c>
      <c r="Y6" s="696"/>
      <c r="Z6" s="696" t="s">
        <v>497</v>
      </c>
    </row>
    <row r="8" spans="1:35" ht="13.8" thickBot="1" x14ac:dyDescent="0.25">
      <c r="D8" s="694" t="s">
        <v>498</v>
      </c>
      <c r="P8" s="23"/>
      <c r="Q8" s="23" t="s">
        <v>453</v>
      </c>
      <c r="S8" s="694" t="s">
        <v>499</v>
      </c>
      <c r="AE8" s="23"/>
      <c r="AF8" s="23" t="s">
        <v>453</v>
      </c>
    </row>
    <row r="9" spans="1:35" ht="9" customHeight="1" x14ac:dyDescent="0.2">
      <c r="D9" s="214"/>
      <c r="E9" s="697"/>
      <c r="F9" s="2116" t="s">
        <v>243</v>
      </c>
      <c r="G9" s="2279" t="s">
        <v>500</v>
      </c>
      <c r="H9" s="698"/>
      <c r="I9" s="698"/>
      <c r="J9" s="698"/>
      <c r="K9" s="698"/>
      <c r="L9" s="698"/>
      <c r="M9" s="698"/>
      <c r="N9" s="699"/>
      <c r="O9" s="700"/>
      <c r="P9" s="2276" t="s">
        <v>501</v>
      </c>
      <c r="Q9" s="2276" t="s">
        <v>296</v>
      </c>
      <c r="S9" s="214"/>
      <c r="T9" s="697"/>
      <c r="U9" s="2116" t="s">
        <v>243</v>
      </c>
      <c r="V9" s="2279" t="s">
        <v>500</v>
      </c>
      <c r="W9" s="698"/>
      <c r="X9" s="698"/>
      <c r="Y9" s="698"/>
      <c r="Z9" s="698"/>
      <c r="AA9" s="698"/>
      <c r="AB9" s="698"/>
      <c r="AC9" s="699"/>
      <c r="AD9" s="700"/>
      <c r="AE9" s="2276" t="s">
        <v>501</v>
      </c>
      <c r="AF9" s="2276" t="s">
        <v>296</v>
      </c>
    </row>
    <row r="10" spans="1:35" ht="9" customHeight="1" x14ac:dyDescent="0.2">
      <c r="D10" s="701"/>
      <c r="E10" s="702"/>
      <c r="F10" s="2117"/>
      <c r="G10" s="2280"/>
      <c r="H10" s="2109" t="s">
        <v>502</v>
      </c>
      <c r="I10" s="72"/>
      <c r="J10" s="76"/>
      <c r="K10" s="76"/>
      <c r="L10" s="76"/>
      <c r="M10" s="76"/>
      <c r="N10" s="76"/>
      <c r="O10" s="2274" t="s">
        <v>503</v>
      </c>
      <c r="P10" s="2277"/>
      <c r="Q10" s="2277"/>
      <c r="S10" s="701"/>
      <c r="T10" s="702"/>
      <c r="U10" s="2117"/>
      <c r="V10" s="2280"/>
      <c r="W10" s="2109" t="s">
        <v>502</v>
      </c>
      <c r="X10" s="72"/>
      <c r="Y10" s="76"/>
      <c r="Z10" s="76"/>
      <c r="AA10" s="76"/>
      <c r="AB10" s="76"/>
      <c r="AC10" s="76"/>
      <c r="AD10" s="2274" t="s">
        <v>503</v>
      </c>
      <c r="AE10" s="2277"/>
      <c r="AF10" s="2277"/>
    </row>
    <row r="11" spans="1:35" ht="63" customHeight="1" x14ac:dyDescent="0.2">
      <c r="A11" s="703"/>
      <c r="D11" s="216"/>
      <c r="E11" s="704"/>
      <c r="F11" s="2118"/>
      <c r="G11" s="2281"/>
      <c r="H11" s="2110"/>
      <c r="I11" s="73" t="s">
        <v>504</v>
      </c>
      <c r="J11" s="73" t="s">
        <v>505</v>
      </c>
      <c r="K11" s="73" t="s">
        <v>506</v>
      </c>
      <c r="L11" s="73" t="s">
        <v>507</v>
      </c>
      <c r="M11" s="73" t="s">
        <v>508</v>
      </c>
      <c r="N11" s="221" t="s">
        <v>509</v>
      </c>
      <c r="O11" s="2275"/>
      <c r="P11" s="2278"/>
      <c r="Q11" s="2278"/>
      <c r="S11" s="216"/>
      <c r="T11" s="704"/>
      <c r="U11" s="2118"/>
      <c r="V11" s="2281"/>
      <c r="W11" s="2110"/>
      <c r="X11" s="73" t="s">
        <v>504</v>
      </c>
      <c r="Y11" s="73" t="s">
        <v>505</v>
      </c>
      <c r="Z11" s="73" t="s">
        <v>506</v>
      </c>
      <c r="AA11" s="73" t="s">
        <v>507</v>
      </c>
      <c r="AB11" s="73" t="s">
        <v>508</v>
      </c>
      <c r="AC11" s="221" t="s">
        <v>509</v>
      </c>
      <c r="AD11" s="2275"/>
      <c r="AE11" s="2278"/>
      <c r="AF11" s="2278"/>
      <c r="AI11" s="703"/>
    </row>
    <row r="12" spans="1:35" ht="18" customHeight="1" x14ac:dyDescent="0.2">
      <c r="A12" s="705"/>
      <c r="D12" s="1953" t="s">
        <v>405</v>
      </c>
      <c r="E12" s="1978"/>
      <c r="F12" s="1507">
        <f>F15+F18+F21+F24+F27+F30</f>
        <v>370</v>
      </c>
      <c r="G12" s="1508">
        <f>G15+G18+G21+G24+G27+G30</f>
        <v>297</v>
      </c>
      <c r="H12" s="1510">
        <f>H15+H18+H21+H24+H27+H30</f>
        <v>231</v>
      </c>
      <c r="I12" s="1510">
        <f t="shared" ref="I12:L12" si="0">I15+I18+I21+I24+I27+I30</f>
        <v>22</v>
      </c>
      <c r="J12" s="1510">
        <f t="shared" si="0"/>
        <v>6</v>
      </c>
      <c r="K12" s="1510">
        <f t="shared" si="0"/>
        <v>3</v>
      </c>
      <c r="L12" s="1510">
        <f t="shared" si="0"/>
        <v>11</v>
      </c>
      <c r="M12" s="1510">
        <f>M15+M18+M21+M24+M27+M30</f>
        <v>8</v>
      </c>
      <c r="N12" s="1511">
        <f>N15+N18+N21+N24+N27+N30</f>
        <v>16</v>
      </c>
      <c r="O12" s="1512">
        <f>O15+O18+O21+O24+O27+O30</f>
        <v>66</v>
      </c>
      <c r="P12" s="1513">
        <f>P15+P18+P21+P24+P27+P30</f>
        <v>57</v>
      </c>
      <c r="Q12" s="1513">
        <f>Q15+Q18+Q21+Q24+Q27+Q30</f>
        <v>16</v>
      </c>
      <c r="S12" s="1953" t="s">
        <v>405</v>
      </c>
      <c r="T12" s="1978"/>
      <c r="U12" s="1507">
        <f>U15+U18+U21+U24+U27+U30</f>
        <v>299</v>
      </c>
      <c r="V12" s="1508">
        <f>V15+V18+V21+V24+V27+V30</f>
        <v>186</v>
      </c>
      <c r="W12" s="1509">
        <f>W15+W18+W21+W24+W27+W30</f>
        <v>155</v>
      </c>
      <c r="X12" s="1510">
        <f t="shared" ref="X12" si="1">X15+X18+X21+X24+X27+X30</f>
        <v>10</v>
      </c>
      <c r="Y12" s="1510">
        <f t="shared" ref="Y12:AF12" si="2">Y15+Y18+Y21+Y24+Y27+Y30</f>
        <v>3</v>
      </c>
      <c r="Z12" s="1510">
        <f t="shared" si="2"/>
        <v>0</v>
      </c>
      <c r="AA12" s="1510">
        <f t="shared" si="2"/>
        <v>4</v>
      </c>
      <c r="AB12" s="1510">
        <f t="shared" si="2"/>
        <v>2</v>
      </c>
      <c r="AC12" s="1511">
        <f t="shared" si="2"/>
        <v>12</v>
      </c>
      <c r="AD12" s="1512">
        <f t="shared" si="2"/>
        <v>31</v>
      </c>
      <c r="AE12" s="1513">
        <f t="shared" si="2"/>
        <v>79</v>
      </c>
      <c r="AF12" s="1513">
        <f t="shared" si="2"/>
        <v>34</v>
      </c>
      <c r="AI12" s="705"/>
    </row>
    <row r="13" spans="1:35" ht="18" customHeight="1" x14ac:dyDescent="0.2">
      <c r="A13" s="705"/>
      <c r="B13" s="706"/>
      <c r="D13" s="1955"/>
      <c r="E13" s="1979"/>
      <c r="F13" s="1514"/>
      <c r="G13" s="1515">
        <f>G12/F12</f>
        <v>0.80270270270270272</v>
      </c>
      <c r="H13" s="1516">
        <f>H12/F12</f>
        <v>0.62432432432432428</v>
      </c>
      <c r="I13" s="1516">
        <f>I12/F12</f>
        <v>5.9459459459459463E-2</v>
      </c>
      <c r="J13" s="1516">
        <f>J12/F12</f>
        <v>1.6216216216216217E-2</v>
      </c>
      <c r="K13" s="1516">
        <f>K12/F12</f>
        <v>8.1081081081081086E-3</v>
      </c>
      <c r="L13" s="1516">
        <f>L12/F12</f>
        <v>2.9729729729729731E-2</v>
      </c>
      <c r="M13" s="1516">
        <f>M12/F12</f>
        <v>2.1621621621621623E-2</v>
      </c>
      <c r="N13" s="1517">
        <f>N12/F12</f>
        <v>4.3243243243243246E-2</v>
      </c>
      <c r="O13" s="1518">
        <f>O12/F12</f>
        <v>0.17837837837837839</v>
      </c>
      <c r="P13" s="1519">
        <f>P12/F12</f>
        <v>0.15405405405405406</v>
      </c>
      <c r="Q13" s="1519">
        <f>Q12/F12</f>
        <v>4.3243243243243246E-2</v>
      </c>
      <c r="S13" s="1955"/>
      <c r="T13" s="1979"/>
      <c r="U13" s="1514"/>
      <c r="V13" s="1515">
        <f>V12/U12</f>
        <v>0.62207357859531776</v>
      </c>
      <c r="W13" s="1516">
        <f>W12/U12</f>
        <v>0.51839464882943143</v>
      </c>
      <c r="X13" s="1516">
        <f>X12/U12</f>
        <v>3.3444816053511704E-2</v>
      </c>
      <c r="Y13" s="1516">
        <f>Y12/U12</f>
        <v>1.0033444816053512E-2</v>
      </c>
      <c r="Z13" s="1516">
        <f>Z12/U12</f>
        <v>0</v>
      </c>
      <c r="AA13" s="1516">
        <f>AA12/U12</f>
        <v>1.3377926421404682E-2</v>
      </c>
      <c r="AB13" s="1516">
        <f>AB12/U12</f>
        <v>6.688963210702341E-3</v>
      </c>
      <c r="AC13" s="1517">
        <f>AC12/U12</f>
        <v>4.0133779264214048E-2</v>
      </c>
      <c r="AD13" s="1518">
        <f>AD12/U12</f>
        <v>0.10367892976588629</v>
      </c>
      <c r="AE13" s="1519">
        <f>AE12/U12</f>
        <v>0.26421404682274247</v>
      </c>
      <c r="AF13" s="1519">
        <f>AF12/U12</f>
        <v>0.11371237458193979</v>
      </c>
      <c r="AH13" s="706"/>
      <c r="AI13" s="705"/>
    </row>
    <row r="14" spans="1:35" ht="18" customHeight="1" thickBot="1" x14ac:dyDescent="0.25">
      <c r="A14" s="705"/>
      <c r="B14" s="706"/>
      <c r="D14" s="1957"/>
      <c r="E14" s="2023"/>
      <c r="F14" s="1520"/>
      <c r="G14" s="882"/>
      <c r="H14" s="883">
        <f>H12/G12</f>
        <v>0.77777777777777779</v>
      </c>
      <c r="I14" s="883">
        <f>I12/G12</f>
        <v>7.407407407407407E-2</v>
      </c>
      <c r="J14" s="883">
        <f>J12/G12</f>
        <v>2.0202020202020204E-2</v>
      </c>
      <c r="K14" s="883">
        <f>K12/G12</f>
        <v>1.0101010101010102E-2</v>
      </c>
      <c r="L14" s="883">
        <f>L12/G12</f>
        <v>3.7037037037037035E-2</v>
      </c>
      <c r="M14" s="883">
        <f>M12/G12</f>
        <v>2.6936026936026935E-2</v>
      </c>
      <c r="N14" s="884">
        <f>N12/G12</f>
        <v>5.387205387205387E-2</v>
      </c>
      <c r="O14" s="885">
        <f>O12/G12</f>
        <v>0.22222222222222221</v>
      </c>
      <c r="P14" s="886"/>
      <c r="Q14" s="886"/>
      <c r="S14" s="1957"/>
      <c r="T14" s="2023"/>
      <c r="U14" s="1520"/>
      <c r="V14" s="882"/>
      <c r="W14" s="883">
        <f>W12/V12</f>
        <v>0.83333333333333337</v>
      </c>
      <c r="X14" s="883">
        <f>X12/V12</f>
        <v>5.3763440860215055E-2</v>
      </c>
      <c r="Y14" s="883">
        <f>Y12/V12</f>
        <v>1.6129032258064516E-2</v>
      </c>
      <c r="Z14" s="883">
        <f>Z12/V12</f>
        <v>0</v>
      </c>
      <c r="AA14" s="883">
        <f>AA12/V12</f>
        <v>2.1505376344086023E-2</v>
      </c>
      <c r="AB14" s="883">
        <f>AB12/V12</f>
        <v>1.0752688172043012E-2</v>
      </c>
      <c r="AC14" s="884">
        <f>AC12/V12</f>
        <v>6.4516129032258063E-2</v>
      </c>
      <c r="AD14" s="885">
        <f>AD12/V12</f>
        <v>0.16666666666666666</v>
      </c>
      <c r="AE14" s="886"/>
      <c r="AF14" s="886"/>
      <c r="AH14" s="706"/>
      <c r="AI14" s="705"/>
    </row>
    <row r="15" spans="1:35" ht="18" customHeight="1" thickTop="1" x14ac:dyDescent="0.2">
      <c r="A15" s="705"/>
      <c r="D15" s="1852" t="s">
        <v>251</v>
      </c>
      <c r="E15" s="2003" t="s">
        <v>169</v>
      </c>
      <c r="F15" s="1472">
        <f>表1!E14</f>
        <v>54</v>
      </c>
      <c r="G15" s="1521">
        <f>SUM(H15:N15)</f>
        <v>42</v>
      </c>
      <c r="H15" s="1524">
        <v>31</v>
      </c>
      <c r="I15" s="1524">
        <v>6</v>
      </c>
      <c r="J15" s="1524">
        <v>0</v>
      </c>
      <c r="K15" s="1524">
        <v>1</v>
      </c>
      <c r="L15" s="1524">
        <v>0</v>
      </c>
      <c r="M15" s="1524">
        <v>0</v>
      </c>
      <c r="N15" s="1525">
        <v>4</v>
      </c>
      <c r="O15" s="1526">
        <f>SUM(I15:N15)</f>
        <v>11</v>
      </c>
      <c r="P15" s="1527">
        <v>11</v>
      </c>
      <c r="Q15" s="1527">
        <v>1</v>
      </c>
      <c r="R15" s="1567"/>
      <c r="S15" s="2125" t="s">
        <v>251</v>
      </c>
      <c r="T15" s="2263" t="s">
        <v>169</v>
      </c>
      <c r="U15" s="1364">
        <f>表1!G14</f>
        <v>20</v>
      </c>
      <c r="V15" s="1521">
        <f>SUM(W15:AC15)</f>
        <v>13</v>
      </c>
      <c r="W15" s="1522">
        <v>10</v>
      </c>
      <c r="X15" s="1522">
        <v>3</v>
      </c>
      <c r="Y15" s="1523">
        <v>0</v>
      </c>
      <c r="Z15" s="1524">
        <v>0</v>
      </c>
      <c r="AA15" s="1524">
        <v>0</v>
      </c>
      <c r="AB15" s="1524">
        <v>0</v>
      </c>
      <c r="AC15" s="1525">
        <v>0</v>
      </c>
      <c r="AD15" s="1526">
        <f>SUM(X15:AC15)</f>
        <v>3</v>
      </c>
      <c r="AE15" s="1527">
        <v>7</v>
      </c>
      <c r="AF15" s="1527">
        <v>0</v>
      </c>
      <c r="AI15" s="705"/>
    </row>
    <row r="16" spans="1:35" ht="18" customHeight="1" x14ac:dyDescent="0.2">
      <c r="A16" s="705"/>
      <c r="B16" s="706"/>
      <c r="D16" s="1853"/>
      <c r="E16" s="1900"/>
      <c r="F16" s="1324"/>
      <c r="G16" s="1515">
        <f>G15/F15</f>
        <v>0.77777777777777779</v>
      </c>
      <c r="H16" s="1516">
        <f>H15/F15</f>
        <v>0.57407407407407407</v>
      </c>
      <c r="I16" s="1516">
        <f>I15/F15</f>
        <v>0.1111111111111111</v>
      </c>
      <c r="J16" s="1516">
        <f>J15/F15</f>
        <v>0</v>
      </c>
      <c r="K16" s="1516">
        <f>K15/F15</f>
        <v>1.8518518518518517E-2</v>
      </c>
      <c r="L16" s="1516">
        <f>L15/G15</f>
        <v>0</v>
      </c>
      <c r="M16" s="1516">
        <f>M15/G15</f>
        <v>0</v>
      </c>
      <c r="N16" s="1517">
        <f>N15/F15</f>
        <v>7.407407407407407E-2</v>
      </c>
      <c r="O16" s="1518">
        <f>O15/F15</f>
        <v>0.20370370370370369</v>
      </c>
      <c r="P16" s="1519">
        <f>P15/F15</f>
        <v>0.20370370370370369</v>
      </c>
      <c r="Q16" s="1519">
        <f>Q15/F15</f>
        <v>1.8518518518518517E-2</v>
      </c>
      <c r="R16" s="1567"/>
      <c r="S16" s="2126"/>
      <c r="T16" s="2264"/>
      <c r="U16" s="1324"/>
      <c r="V16" s="1515">
        <f>V15/U15</f>
        <v>0.65</v>
      </c>
      <c r="W16" s="1528">
        <f>W15/U15</f>
        <v>0.5</v>
      </c>
      <c r="X16" s="1528">
        <f>X15/U15</f>
        <v>0.15</v>
      </c>
      <c r="Y16" s="1516">
        <f>Y15/U15</f>
        <v>0</v>
      </c>
      <c r="Z16" s="1516">
        <f>Z15/U15</f>
        <v>0</v>
      </c>
      <c r="AA16" s="1516">
        <f>AA15/U15</f>
        <v>0</v>
      </c>
      <c r="AB16" s="1516">
        <f>AB15/U15</f>
        <v>0</v>
      </c>
      <c r="AC16" s="1517">
        <f>AC15/U15</f>
        <v>0</v>
      </c>
      <c r="AD16" s="1518">
        <f>AD15/U15</f>
        <v>0.15</v>
      </c>
      <c r="AE16" s="1519">
        <f>AE15/U15</f>
        <v>0.35</v>
      </c>
      <c r="AF16" s="1519">
        <f>AF15/U15</f>
        <v>0</v>
      </c>
      <c r="AG16" s="1152"/>
      <c r="AH16" s="706"/>
      <c r="AI16" s="705"/>
    </row>
    <row r="17" spans="1:35" ht="18" customHeight="1" x14ac:dyDescent="0.2">
      <c r="A17" s="705"/>
      <c r="B17" s="706"/>
      <c r="D17" s="1853"/>
      <c r="E17" s="1900"/>
      <c r="F17" s="1370"/>
      <c r="G17" s="869"/>
      <c r="H17" s="870">
        <f>H15/G15</f>
        <v>0.73809523809523814</v>
      </c>
      <c r="I17" s="870">
        <f>I15/G15</f>
        <v>0.14285714285714285</v>
      </c>
      <c r="J17" s="870">
        <f>J15/G15</f>
        <v>0</v>
      </c>
      <c r="K17" s="870">
        <f>K15/G15</f>
        <v>2.3809523809523808E-2</v>
      </c>
      <c r="L17" s="870">
        <f>L15/G15</f>
        <v>0</v>
      </c>
      <c r="M17" s="870">
        <f>M15/G15</f>
        <v>0</v>
      </c>
      <c r="N17" s="871">
        <f>N15/G15</f>
        <v>9.5238095238095233E-2</v>
      </c>
      <c r="O17" s="872">
        <f>O15/G15</f>
        <v>0.26190476190476192</v>
      </c>
      <c r="P17" s="873"/>
      <c r="Q17" s="873"/>
      <c r="R17" s="1567"/>
      <c r="S17" s="2126"/>
      <c r="T17" s="2264"/>
      <c r="U17" s="1191"/>
      <c r="V17" s="869"/>
      <c r="W17" s="870">
        <f>W15/V15</f>
        <v>0.76923076923076927</v>
      </c>
      <c r="X17" s="870">
        <f>X15/V15</f>
        <v>0.23076923076923078</v>
      </c>
      <c r="Y17" s="870">
        <f>Y15/V15</f>
        <v>0</v>
      </c>
      <c r="Z17" s="870">
        <f>Z15/V15</f>
        <v>0</v>
      </c>
      <c r="AA17" s="870">
        <f>AA15/V15</f>
        <v>0</v>
      </c>
      <c r="AB17" s="870">
        <f>AB15/V15</f>
        <v>0</v>
      </c>
      <c r="AC17" s="871">
        <f>AC15/V15</f>
        <v>0</v>
      </c>
      <c r="AD17" s="872">
        <f>AD15/V15</f>
        <v>0.23076923076923078</v>
      </c>
      <c r="AE17" s="873"/>
      <c r="AF17" s="873"/>
      <c r="AH17" s="706"/>
      <c r="AI17" s="705"/>
    </row>
    <row r="18" spans="1:35" ht="18" customHeight="1" x14ac:dyDescent="0.2">
      <c r="A18" s="705"/>
      <c r="D18" s="1853"/>
      <c r="E18" s="1940" t="s">
        <v>170</v>
      </c>
      <c r="F18" s="1478">
        <f>表1!E17</f>
        <v>69</v>
      </c>
      <c r="G18" s="1508">
        <f>SUM(H18:N18)</f>
        <v>58</v>
      </c>
      <c r="H18" s="1510">
        <v>49</v>
      </c>
      <c r="I18" s="1510">
        <v>2</v>
      </c>
      <c r="J18" s="1510">
        <v>0</v>
      </c>
      <c r="K18" s="1510">
        <v>0</v>
      </c>
      <c r="L18" s="1510">
        <v>4</v>
      </c>
      <c r="M18" s="1510">
        <v>1</v>
      </c>
      <c r="N18" s="1511">
        <v>2</v>
      </c>
      <c r="O18" s="1512">
        <f t="shared" ref="O18" si="3">SUM(I18:N18)</f>
        <v>9</v>
      </c>
      <c r="P18" s="1513">
        <v>8</v>
      </c>
      <c r="Q18" s="1513">
        <v>3</v>
      </c>
      <c r="R18" s="1567"/>
      <c r="S18" s="2126"/>
      <c r="T18" s="2265" t="s">
        <v>170</v>
      </c>
      <c r="U18" s="1373">
        <f>表1!G17</f>
        <v>55</v>
      </c>
      <c r="V18" s="1508">
        <f>SUM(W18:AC18)</f>
        <v>37</v>
      </c>
      <c r="W18" s="1510">
        <v>33</v>
      </c>
      <c r="X18" s="1510">
        <v>1</v>
      </c>
      <c r="Y18" s="1510">
        <v>0</v>
      </c>
      <c r="Z18" s="1510">
        <v>0</v>
      </c>
      <c r="AA18" s="1510">
        <v>1</v>
      </c>
      <c r="AB18" s="1510">
        <v>0</v>
      </c>
      <c r="AC18" s="1511">
        <v>2</v>
      </c>
      <c r="AD18" s="1512">
        <f t="shared" ref="AD18" si="4">SUM(X18:AC18)</f>
        <v>4</v>
      </c>
      <c r="AE18" s="1513">
        <v>12</v>
      </c>
      <c r="AF18" s="1513">
        <v>6</v>
      </c>
      <c r="AI18" s="705"/>
    </row>
    <row r="19" spans="1:35" ht="18" customHeight="1" x14ac:dyDescent="0.2">
      <c r="A19" s="705"/>
      <c r="B19" s="706"/>
      <c r="D19" s="1853"/>
      <c r="E19" s="1900"/>
      <c r="F19" s="1324"/>
      <c r="G19" s="1515">
        <f>G18/F18</f>
        <v>0.84057971014492749</v>
      </c>
      <c r="H19" s="1516">
        <f>H18/F18</f>
        <v>0.71014492753623193</v>
      </c>
      <c r="I19" s="1516">
        <f>I18/F18</f>
        <v>2.8985507246376812E-2</v>
      </c>
      <c r="J19" s="1516">
        <f>J18/F18</f>
        <v>0</v>
      </c>
      <c r="K19" s="1516">
        <f>K18/F18</f>
        <v>0</v>
      </c>
      <c r="L19" s="1516">
        <f>L18/G18</f>
        <v>6.8965517241379309E-2</v>
      </c>
      <c r="M19" s="1516">
        <f>M18/G18</f>
        <v>1.7241379310344827E-2</v>
      </c>
      <c r="N19" s="1517">
        <f>N18/F18</f>
        <v>2.8985507246376812E-2</v>
      </c>
      <c r="O19" s="1518">
        <f>O18/F18</f>
        <v>0.13043478260869565</v>
      </c>
      <c r="P19" s="1519">
        <f>P18/F18</f>
        <v>0.11594202898550725</v>
      </c>
      <c r="Q19" s="1519">
        <f>Q18/F18</f>
        <v>4.3478260869565216E-2</v>
      </c>
      <c r="R19" s="1567"/>
      <c r="S19" s="2126"/>
      <c r="T19" s="2264"/>
      <c r="U19" s="1324"/>
      <c r="V19" s="1515">
        <f>V18/U18</f>
        <v>0.67272727272727273</v>
      </c>
      <c r="W19" s="1516">
        <f>W18/U18</f>
        <v>0.6</v>
      </c>
      <c r="X19" s="1516">
        <f>X18/U18</f>
        <v>1.8181818181818181E-2</v>
      </c>
      <c r="Y19" s="1516">
        <f>Y18/U18</f>
        <v>0</v>
      </c>
      <c r="Z19" s="1516">
        <f>Z18/U18</f>
        <v>0</v>
      </c>
      <c r="AA19" s="1516">
        <f>AA18/U18</f>
        <v>1.8181818181818181E-2</v>
      </c>
      <c r="AB19" s="1516">
        <f>AB18/U18</f>
        <v>0</v>
      </c>
      <c r="AC19" s="1517">
        <f>AC18/U18</f>
        <v>3.6363636363636362E-2</v>
      </c>
      <c r="AD19" s="1518">
        <f>AD18/U18</f>
        <v>7.2727272727272724E-2</v>
      </c>
      <c r="AE19" s="1519">
        <f>AE18/U18</f>
        <v>0.21818181818181817</v>
      </c>
      <c r="AF19" s="1519">
        <f>AF18/U18</f>
        <v>0.10909090909090909</v>
      </c>
      <c r="AH19" s="706"/>
      <c r="AI19" s="705"/>
    </row>
    <row r="20" spans="1:35" ht="18" customHeight="1" x14ac:dyDescent="0.2">
      <c r="A20" s="705"/>
      <c r="B20" s="706"/>
      <c r="D20" s="1853"/>
      <c r="E20" s="1900"/>
      <c r="F20" s="1374"/>
      <c r="G20" s="869"/>
      <c r="H20" s="870">
        <f>H18/G18</f>
        <v>0.84482758620689657</v>
      </c>
      <c r="I20" s="870">
        <f>I18/G18</f>
        <v>3.4482758620689655E-2</v>
      </c>
      <c r="J20" s="870">
        <f>J18/G18</f>
        <v>0</v>
      </c>
      <c r="K20" s="870">
        <f>K18/G18</f>
        <v>0</v>
      </c>
      <c r="L20" s="870">
        <f>L18/G18</f>
        <v>6.8965517241379309E-2</v>
      </c>
      <c r="M20" s="870">
        <f>M18/G18</f>
        <v>1.7241379310344827E-2</v>
      </c>
      <c r="N20" s="871">
        <f>N18/G18</f>
        <v>3.4482758620689655E-2</v>
      </c>
      <c r="O20" s="872">
        <f>O18/G18</f>
        <v>0.15517241379310345</v>
      </c>
      <c r="P20" s="873"/>
      <c r="Q20" s="873"/>
      <c r="R20" s="1567"/>
      <c r="S20" s="2126"/>
      <c r="T20" s="2264"/>
      <c r="U20" s="1374"/>
      <c r="V20" s="869"/>
      <c r="W20" s="870">
        <f>W18/V18</f>
        <v>0.89189189189189189</v>
      </c>
      <c r="X20" s="870">
        <f>X18/V18</f>
        <v>2.7027027027027029E-2</v>
      </c>
      <c r="Y20" s="870">
        <f>Y18/V18</f>
        <v>0</v>
      </c>
      <c r="Z20" s="870">
        <f>Z18/V18</f>
        <v>0</v>
      </c>
      <c r="AA20" s="870">
        <f>AA18/V18</f>
        <v>2.7027027027027029E-2</v>
      </c>
      <c r="AB20" s="870">
        <f>AB18/V18</f>
        <v>0</v>
      </c>
      <c r="AC20" s="871">
        <f>AC18/V18</f>
        <v>5.4054054054054057E-2</v>
      </c>
      <c r="AD20" s="872">
        <f>AD18/V18</f>
        <v>0.10810810810810811</v>
      </c>
      <c r="AE20" s="873"/>
      <c r="AF20" s="873"/>
      <c r="AH20" s="706"/>
      <c r="AI20" s="705"/>
    </row>
    <row r="21" spans="1:35" ht="18" customHeight="1" x14ac:dyDescent="0.2">
      <c r="A21" s="705"/>
      <c r="D21" s="1853"/>
      <c r="E21" s="1937" t="s">
        <v>254</v>
      </c>
      <c r="F21" s="1479">
        <f>表1!E20</f>
        <v>28</v>
      </c>
      <c r="G21" s="1508">
        <f t="shared" ref="G21" si="5">SUM(H21:N21)</f>
        <v>23</v>
      </c>
      <c r="H21" s="1510">
        <v>16</v>
      </c>
      <c r="I21" s="1510">
        <v>4</v>
      </c>
      <c r="J21" s="1510">
        <v>0</v>
      </c>
      <c r="K21" s="1510">
        <v>0</v>
      </c>
      <c r="L21" s="1510">
        <v>0</v>
      </c>
      <c r="M21" s="1510">
        <v>2</v>
      </c>
      <c r="N21" s="1511">
        <v>1</v>
      </c>
      <c r="O21" s="1512">
        <f t="shared" ref="O21" si="6">SUM(I21:N21)</f>
        <v>7</v>
      </c>
      <c r="P21" s="1513">
        <v>3</v>
      </c>
      <c r="Q21" s="1513">
        <v>2</v>
      </c>
      <c r="R21" s="1567"/>
      <c r="S21" s="2126"/>
      <c r="T21" s="2266" t="s">
        <v>254</v>
      </c>
      <c r="U21" s="1373">
        <f>表1!G20</f>
        <v>15</v>
      </c>
      <c r="V21" s="1508">
        <f>SUM(W21:AC21)</f>
        <v>9</v>
      </c>
      <c r="W21" s="1510">
        <v>7</v>
      </c>
      <c r="X21" s="1510">
        <v>1</v>
      </c>
      <c r="Y21" s="1510">
        <v>0</v>
      </c>
      <c r="Z21" s="1510">
        <v>0</v>
      </c>
      <c r="AA21" s="1510">
        <v>0</v>
      </c>
      <c r="AB21" s="1510">
        <v>1</v>
      </c>
      <c r="AC21" s="1511">
        <v>0</v>
      </c>
      <c r="AD21" s="1512">
        <f t="shared" ref="AD21" si="7">SUM(X21:AC21)</f>
        <v>2</v>
      </c>
      <c r="AE21" s="1513">
        <v>4</v>
      </c>
      <c r="AF21" s="1513">
        <v>2</v>
      </c>
      <c r="AI21" s="705"/>
    </row>
    <row r="22" spans="1:35" ht="18" customHeight="1" x14ac:dyDescent="0.2">
      <c r="A22" s="705"/>
      <c r="B22" s="706"/>
      <c r="D22" s="1853"/>
      <c r="E22" s="1944"/>
      <c r="F22" s="1324"/>
      <c r="G22" s="1515">
        <f>G21/F21</f>
        <v>0.8214285714285714</v>
      </c>
      <c r="H22" s="1516">
        <f>H21/F21</f>
        <v>0.5714285714285714</v>
      </c>
      <c r="I22" s="1516">
        <f>I21/F21</f>
        <v>0.14285714285714285</v>
      </c>
      <c r="J22" s="1516">
        <f>J21/F21</f>
        <v>0</v>
      </c>
      <c r="K22" s="1516">
        <f>K21/F21</f>
        <v>0</v>
      </c>
      <c r="L22" s="1516">
        <f>L21/G21</f>
        <v>0</v>
      </c>
      <c r="M22" s="1516">
        <f>M21/G21</f>
        <v>8.6956521739130432E-2</v>
      </c>
      <c r="N22" s="1517">
        <f>N21/F21</f>
        <v>3.5714285714285712E-2</v>
      </c>
      <c r="O22" s="1518">
        <f>O21/F21</f>
        <v>0.25</v>
      </c>
      <c r="P22" s="1519">
        <f>P21/F21</f>
        <v>0.10714285714285714</v>
      </c>
      <c r="Q22" s="1519">
        <f>Q21/F21</f>
        <v>7.1428571428571425E-2</v>
      </c>
      <c r="R22" s="1567"/>
      <c r="S22" s="2126"/>
      <c r="T22" s="2267"/>
      <c r="U22" s="1324"/>
      <c r="V22" s="1515">
        <f>V21/U21</f>
        <v>0.6</v>
      </c>
      <c r="W22" s="1516">
        <f>W21/U21</f>
        <v>0.46666666666666667</v>
      </c>
      <c r="X22" s="1516">
        <f>X21/U21</f>
        <v>6.6666666666666666E-2</v>
      </c>
      <c r="Y22" s="1516">
        <f>Y21/U21</f>
        <v>0</v>
      </c>
      <c r="Z22" s="1516">
        <f>Z21/U21</f>
        <v>0</v>
      </c>
      <c r="AA22" s="1516">
        <f>AA21/U21</f>
        <v>0</v>
      </c>
      <c r="AB22" s="1516">
        <f>AB21/U21</f>
        <v>6.6666666666666666E-2</v>
      </c>
      <c r="AC22" s="1517">
        <f>AC21/U21</f>
        <v>0</v>
      </c>
      <c r="AD22" s="1518">
        <f>AD21/U21</f>
        <v>0.13333333333333333</v>
      </c>
      <c r="AE22" s="1519">
        <f>AE21/U21</f>
        <v>0.26666666666666666</v>
      </c>
      <c r="AF22" s="1519">
        <f>AF21/U21</f>
        <v>0.13333333333333333</v>
      </c>
      <c r="AH22" s="706"/>
      <c r="AI22" s="705"/>
    </row>
    <row r="23" spans="1:35" ht="18" customHeight="1" x14ac:dyDescent="0.2">
      <c r="A23" s="705"/>
      <c r="B23" s="706"/>
      <c r="D23" s="1853"/>
      <c r="E23" s="1944"/>
      <c r="F23" s="1374"/>
      <c r="G23" s="874"/>
      <c r="H23" s="875">
        <f>H21/G21</f>
        <v>0.69565217391304346</v>
      </c>
      <c r="I23" s="875">
        <f>I21/G21</f>
        <v>0.17391304347826086</v>
      </c>
      <c r="J23" s="875">
        <f>J21/G21</f>
        <v>0</v>
      </c>
      <c r="K23" s="875">
        <f>K21/G21</f>
        <v>0</v>
      </c>
      <c r="L23" s="875">
        <f>L21/G21</f>
        <v>0</v>
      </c>
      <c r="M23" s="875">
        <f>M21/G21</f>
        <v>8.6956521739130432E-2</v>
      </c>
      <c r="N23" s="876">
        <f>N21/G21</f>
        <v>4.3478260869565216E-2</v>
      </c>
      <c r="O23" s="877">
        <f>O21/G21</f>
        <v>0.30434782608695654</v>
      </c>
      <c r="P23" s="878"/>
      <c r="Q23" s="878"/>
      <c r="R23" s="1567"/>
      <c r="S23" s="2126"/>
      <c r="T23" s="2267"/>
      <c r="U23" s="1374"/>
      <c r="V23" s="874"/>
      <c r="W23" s="875">
        <f>W21/V21</f>
        <v>0.77777777777777779</v>
      </c>
      <c r="X23" s="875">
        <f>X21/V21</f>
        <v>0.1111111111111111</v>
      </c>
      <c r="Y23" s="875">
        <f>Y21/V21</f>
        <v>0</v>
      </c>
      <c r="Z23" s="875">
        <f>Z21/V21</f>
        <v>0</v>
      </c>
      <c r="AA23" s="875">
        <f>AA21/V21</f>
        <v>0</v>
      </c>
      <c r="AB23" s="875">
        <f>AB21/V21</f>
        <v>0.1111111111111111</v>
      </c>
      <c r="AC23" s="876">
        <f>AC21/V21</f>
        <v>0</v>
      </c>
      <c r="AD23" s="877">
        <f>AD21/V21</f>
        <v>0.22222222222222221</v>
      </c>
      <c r="AE23" s="878"/>
      <c r="AF23" s="878"/>
      <c r="AH23" s="706"/>
      <c r="AI23" s="705"/>
    </row>
    <row r="24" spans="1:35" ht="18" customHeight="1" x14ac:dyDescent="0.2">
      <c r="A24" s="705"/>
      <c r="D24" s="1853"/>
      <c r="E24" s="1940" t="s">
        <v>307</v>
      </c>
      <c r="F24" s="1479">
        <f>表1!E23</f>
        <v>72</v>
      </c>
      <c r="G24" s="1521">
        <f t="shared" ref="G24" si="8">SUM(H24:N24)</f>
        <v>53</v>
      </c>
      <c r="H24" s="1524">
        <v>43</v>
      </c>
      <c r="I24" s="1524">
        <v>5</v>
      </c>
      <c r="J24" s="1524">
        <v>0</v>
      </c>
      <c r="K24" s="1524">
        <v>0</v>
      </c>
      <c r="L24" s="1524">
        <v>1</v>
      </c>
      <c r="M24" s="1524">
        <v>0</v>
      </c>
      <c r="N24" s="1525">
        <v>4</v>
      </c>
      <c r="O24" s="1526">
        <f t="shared" ref="O24" si="9">SUM(I24:N24)</f>
        <v>10</v>
      </c>
      <c r="P24" s="1527">
        <v>15</v>
      </c>
      <c r="Q24" s="1527">
        <v>4</v>
      </c>
      <c r="R24" s="1567"/>
      <c r="S24" s="2126"/>
      <c r="T24" s="2265" t="s">
        <v>307</v>
      </c>
      <c r="U24" s="1373">
        <f>表1!G23</f>
        <v>71</v>
      </c>
      <c r="V24" s="1521">
        <f>SUM(W24:AC24)</f>
        <v>41</v>
      </c>
      <c r="W24" s="1524">
        <v>36</v>
      </c>
      <c r="X24" s="1524">
        <v>1</v>
      </c>
      <c r="Y24" s="1524">
        <v>0</v>
      </c>
      <c r="Z24" s="1524">
        <v>0</v>
      </c>
      <c r="AA24" s="1524">
        <v>1</v>
      </c>
      <c r="AB24" s="1524">
        <v>0</v>
      </c>
      <c r="AC24" s="1525">
        <v>3</v>
      </c>
      <c r="AD24" s="1526">
        <f t="shared" ref="AD24" si="10">SUM(X24:AC24)</f>
        <v>5</v>
      </c>
      <c r="AE24" s="1527">
        <v>22</v>
      </c>
      <c r="AF24" s="1527">
        <v>8</v>
      </c>
      <c r="AI24" s="705"/>
    </row>
    <row r="25" spans="1:35" ht="18" customHeight="1" x14ac:dyDescent="0.2">
      <c r="A25" s="705"/>
      <c r="B25" s="706"/>
      <c r="D25" s="1853"/>
      <c r="E25" s="1900"/>
      <c r="F25" s="1324"/>
      <c r="G25" s="1515">
        <f>G24/F24</f>
        <v>0.73611111111111116</v>
      </c>
      <c r="H25" s="1516">
        <f>H24/F24</f>
        <v>0.59722222222222221</v>
      </c>
      <c r="I25" s="1516">
        <f>I24/F24</f>
        <v>6.9444444444444448E-2</v>
      </c>
      <c r="J25" s="1516">
        <f>J24/F24</f>
        <v>0</v>
      </c>
      <c r="K25" s="1516">
        <f>K24/F24</f>
        <v>0</v>
      </c>
      <c r="L25" s="1516">
        <f>L24/G24</f>
        <v>1.8867924528301886E-2</v>
      </c>
      <c r="M25" s="1516">
        <f>M24/G24</f>
        <v>0</v>
      </c>
      <c r="N25" s="1517">
        <f>N24/F24</f>
        <v>5.5555555555555552E-2</v>
      </c>
      <c r="O25" s="1518">
        <f>O24/F24</f>
        <v>0.1388888888888889</v>
      </c>
      <c r="P25" s="1519">
        <f>P24/F24</f>
        <v>0.20833333333333334</v>
      </c>
      <c r="Q25" s="1519">
        <f>Q24/F24</f>
        <v>5.5555555555555552E-2</v>
      </c>
      <c r="R25" s="1567"/>
      <c r="S25" s="2126"/>
      <c r="T25" s="2264"/>
      <c r="U25" s="1324"/>
      <c r="V25" s="1515">
        <f>V24/U24</f>
        <v>0.57746478873239437</v>
      </c>
      <c r="W25" s="1516">
        <f>W24/U24</f>
        <v>0.50704225352112675</v>
      </c>
      <c r="X25" s="1516">
        <f>X24/U24</f>
        <v>1.4084507042253521E-2</v>
      </c>
      <c r="Y25" s="1516">
        <f>Y24/U24</f>
        <v>0</v>
      </c>
      <c r="Z25" s="1516">
        <f>Z24/U24</f>
        <v>0</v>
      </c>
      <c r="AA25" s="1516">
        <f>AA24/U24</f>
        <v>1.4084507042253521E-2</v>
      </c>
      <c r="AB25" s="1516">
        <f>AB24/U24</f>
        <v>0</v>
      </c>
      <c r="AC25" s="1517">
        <f>AC24/U24</f>
        <v>4.2253521126760563E-2</v>
      </c>
      <c r="AD25" s="1518">
        <f>AD24/U24</f>
        <v>7.0422535211267609E-2</v>
      </c>
      <c r="AE25" s="1519">
        <f>AE24/U24</f>
        <v>0.30985915492957744</v>
      </c>
      <c r="AF25" s="1519">
        <f>AF24/U24</f>
        <v>0.11267605633802817</v>
      </c>
      <c r="AH25" s="706"/>
      <c r="AI25" s="705"/>
    </row>
    <row r="26" spans="1:35" ht="18" customHeight="1" x14ac:dyDescent="0.2">
      <c r="A26" s="705"/>
      <c r="B26" s="706"/>
      <c r="D26" s="1853"/>
      <c r="E26" s="1901"/>
      <c r="F26" s="1374"/>
      <c r="G26" s="869"/>
      <c r="H26" s="870">
        <f>H24/G24</f>
        <v>0.81132075471698117</v>
      </c>
      <c r="I26" s="870">
        <f>I24/G24</f>
        <v>9.4339622641509441E-2</v>
      </c>
      <c r="J26" s="870">
        <f>J24/G24</f>
        <v>0</v>
      </c>
      <c r="K26" s="870">
        <f>K24/G24</f>
        <v>0</v>
      </c>
      <c r="L26" s="870">
        <f>L24/G24</f>
        <v>1.8867924528301886E-2</v>
      </c>
      <c r="M26" s="870">
        <f>M24/G24</f>
        <v>0</v>
      </c>
      <c r="N26" s="871">
        <f>N24/G24</f>
        <v>7.5471698113207544E-2</v>
      </c>
      <c r="O26" s="872">
        <f>O24/G24</f>
        <v>0.18867924528301888</v>
      </c>
      <c r="P26" s="873"/>
      <c r="Q26" s="873"/>
      <c r="R26" s="1567"/>
      <c r="S26" s="2126"/>
      <c r="T26" s="2272"/>
      <c r="U26" s="1374"/>
      <c r="V26" s="869"/>
      <c r="W26" s="870">
        <f>W24/V24</f>
        <v>0.87804878048780488</v>
      </c>
      <c r="X26" s="870">
        <f>X24/V24</f>
        <v>2.4390243902439025E-2</v>
      </c>
      <c r="Y26" s="870">
        <f>Y24/V24</f>
        <v>0</v>
      </c>
      <c r="Z26" s="870">
        <f>Z24/V24</f>
        <v>0</v>
      </c>
      <c r="AA26" s="870">
        <f>AA24/V24</f>
        <v>2.4390243902439025E-2</v>
      </c>
      <c r="AB26" s="870">
        <f>AB24/V24</f>
        <v>0</v>
      </c>
      <c r="AC26" s="871">
        <f>AC24/V24</f>
        <v>7.3170731707317069E-2</v>
      </c>
      <c r="AD26" s="872">
        <f>AD24/V24</f>
        <v>0.12195121951219512</v>
      </c>
      <c r="AE26" s="873"/>
      <c r="AF26" s="873"/>
      <c r="AH26" s="706"/>
      <c r="AI26" s="705"/>
    </row>
    <row r="27" spans="1:35" ht="18" customHeight="1" x14ac:dyDescent="0.2">
      <c r="A27" s="705"/>
      <c r="D27" s="1853"/>
      <c r="E27" s="1940" t="s">
        <v>308</v>
      </c>
      <c r="F27" s="1479">
        <f>表1!E26</f>
        <v>16</v>
      </c>
      <c r="G27" s="1508">
        <f t="shared" ref="G27" si="11">SUM(H27:N27)</f>
        <v>16</v>
      </c>
      <c r="H27" s="1510">
        <v>9</v>
      </c>
      <c r="I27" s="1510">
        <v>0</v>
      </c>
      <c r="J27" s="1510">
        <v>2</v>
      </c>
      <c r="K27" s="1510">
        <v>0</v>
      </c>
      <c r="L27" s="1510">
        <v>3</v>
      </c>
      <c r="M27" s="1510">
        <v>2</v>
      </c>
      <c r="N27" s="1511">
        <v>0</v>
      </c>
      <c r="O27" s="1512">
        <f t="shared" ref="O27" si="12">SUM(I27:N27)</f>
        <v>7</v>
      </c>
      <c r="P27" s="1513">
        <v>0</v>
      </c>
      <c r="Q27" s="1513">
        <v>0</v>
      </c>
      <c r="R27" s="1567"/>
      <c r="S27" s="2126"/>
      <c r="T27" s="2265" t="s">
        <v>308</v>
      </c>
      <c r="U27" s="1373">
        <f>表1!G26</f>
        <v>6</v>
      </c>
      <c r="V27" s="1508">
        <f t="shared" ref="V27" si="13">SUM(W27:AC27)</f>
        <v>4</v>
      </c>
      <c r="W27" s="1510">
        <v>3</v>
      </c>
      <c r="X27" s="1510">
        <v>0</v>
      </c>
      <c r="Y27" s="1510">
        <v>0</v>
      </c>
      <c r="Z27" s="1510">
        <v>0</v>
      </c>
      <c r="AA27" s="1510">
        <v>1</v>
      </c>
      <c r="AB27" s="1510">
        <v>0</v>
      </c>
      <c r="AC27" s="1511">
        <v>0</v>
      </c>
      <c r="AD27" s="1512">
        <f t="shared" ref="AD27" si="14">SUM(X27:AC27)</f>
        <v>1</v>
      </c>
      <c r="AE27" s="1513">
        <v>1</v>
      </c>
      <c r="AF27" s="1513">
        <v>1</v>
      </c>
      <c r="AI27" s="705"/>
    </row>
    <row r="28" spans="1:35" ht="18" customHeight="1" x14ac:dyDescent="0.2">
      <c r="A28" s="705"/>
      <c r="B28" s="706"/>
      <c r="D28" s="1853"/>
      <c r="E28" s="1900"/>
      <c r="F28" s="1324"/>
      <c r="G28" s="1515">
        <f>G27/F27</f>
        <v>1</v>
      </c>
      <c r="H28" s="1516">
        <f>H27/F27</f>
        <v>0.5625</v>
      </c>
      <c r="I28" s="1516">
        <f>I27/F27</f>
        <v>0</v>
      </c>
      <c r="J28" s="1516">
        <f>J27/F27</f>
        <v>0.125</v>
      </c>
      <c r="K28" s="1516">
        <f>K27/F27</f>
        <v>0</v>
      </c>
      <c r="L28" s="1516">
        <f>L27/G27</f>
        <v>0.1875</v>
      </c>
      <c r="M28" s="1516">
        <f>M27/G27</f>
        <v>0.125</v>
      </c>
      <c r="N28" s="1517">
        <f>N27/F27</f>
        <v>0</v>
      </c>
      <c r="O28" s="1518">
        <f>O27/F27</f>
        <v>0.4375</v>
      </c>
      <c r="P28" s="1519">
        <f>P27/F27</f>
        <v>0</v>
      </c>
      <c r="Q28" s="1519">
        <f>Q27/F27</f>
        <v>0</v>
      </c>
      <c r="R28" s="1567"/>
      <c r="S28" s="2126"/>
      <c r="T28" s="2264"/>
      <c r="U28" s="1324"/>
      <c r="V28" s="1515">
        <f>V27/U27</f>
        <v>0.66666666666666663</v>
      </c>
      <c r="W28" s="1516">
        <f>W27/U27</f>
        <v>0.5</v>
      </c>
      <c r="X28" s="1516">
        <f>X27/U27</f>
        <v>0</v>
      </c>
      <c r="Y28" s="1516">
        <f>Y27/U27</f>
        <v>0</v>
      </c>
      <c r="Z28" s="1516">
        <f>Z27/U27</f>
        <v>0</v>
      </c>
      <c r="AA28" s="1516">
        <f>AA27/U27</f>
        <v>0.16666666666666666</v>
      </c>
      <c r="AB28" s="1516">
        <f>AB27/U27</f>
        <v>0</v>
      </c>
      <c r="AC28" s="1517">
        <f>AC27/U27</f>
        <v>0</v>
      </c>
      <c r="AD28" s="1518">
        <f>AD27/U27</f>
        <v>0.16666666666666666</v>
      </c>
      <c r="AE28" s="1519">
        <f>AE27/U27</f>
        <v>0.16666666666666666</v>
      </c>
      <c r="AF28" s="1519">
        <f>AF27/U27</f>
        <v>0.16666666666666666</v>
      </c>
      <c r="AH28" s="706"/>
      <c r="AI28" s="705"/>
    </row>
    <row r="29" spans="1:35" ht="18" customHeight="1" x14ac:dyDescent="0.2">
      <c r="A29" s="705"/>
      <c r="B29" s="706"/>
      <c r="D29" s="1853"/>
      <c r="E29" s="1900"/>
      <c r="F29" s="1374"/>
      <c r="G29" s="869"/>
      <c r="H29" s="870">
        <f>H27/G27</f>
        <v>0.5625</v>
      </c>
      <c r="I29" s="870">
        <f>I27/G27</f>
        <v>0</v>
      </c>
      <c r="J29" s="870">
        <f>J27/G27</f>
        <v>0.125</v>
      </c>
      <c r="K29" s="870">
        <f>K27/G27</f>
        <v>0</v>
      </c>
      <c r="L29" s="870">
        <f>L27/G27</f>
        <v>0.1875</v>
      </c>
      <c r="M29" s="870">
        <f>M27/G27</f>
        <v>0.125</v>
      </c>
      <c r="N29" s="871">
        <f>N27/G27</f>
        <v>0</v>
      </c>
      <c r="O29" s="872">
        <f>O27/G27</f>
        <v>0.4375</v>
      </c>
      <c r="P29" s="873"/>
      <c r="Q29" s="873"/>
      <c r="R29" s="1567"/>
      <c r="S29" s="2126"/>
      <c r="T29" s="2264"/>
      <c r="U29" s="1374"/>
      <c r="V29" s="869"/>
      <c r="W29" s="870">
        <f>W27/V27</f>
        <v>0.75</v>
      </c>
      <c r="X29" s="870">
        <f>X27/V27</f>
        <v>0</v>
      </c>
      <c r="Y29" s="870">
        <f>Y27/V27</f>
        <v>0</v>
      </c>
      <c r="Z29" s="870">
        <f>Z27/V27</f>
        <v>0</v>
      </c>
      <c r="AA29" s="870">
        <f>AA27/V27</f>
        <v>0.25</v>
      </c>
      <c r="AB29" s="870">
        <f>AB27/V27</f>
        <v>0</v>
      </c>
      <c r="AC29" s="871">
        <f>AC27/V27</f>
        <v>0</v>
      </c>
      <c r="AD29" s="872">
        <f>AD27/V27</f>
        <v>0.25</v>
      </c>
      <c r="AE29" s="873"/>
      <c r="AF29" s="873"/>
      <c r="AH29" s="706"/>
      <c r="AI29" s="705"/>
    </row>
    <row r="30" spans="1:35" ht="18" customHeight="1" x14ac:dyDescent="0.2">
      <c r="A30" s="705"/>
      <c r="D30" s="1853"/>
      <c r="E30" s="1940" t="s">
        <v>174</v>
      </c>
      <c r="F30" s="1479">
        <f>表1!E29</f>
        <v>131</v>
      </c>
      <c r="G30" s="1508">
        <f t="shared" ref="G30" si="15">SUM(H30:N30)</f>
        <v>105</v>
      </c>
      <c r="H30" s="1510">
        <v>83</v>
      </c>
      <c r="I30" s="1510">
        <v>5</v>
      </c>
      <c r="J30" s="1510">
        <v>4</v>
      </c>
      <c r="K30" s="1510">
        <v>2</v>
      </c>
      <c r="L30" s="1510">
        <v>3</v>
      </c>
      <c r="M30" s="1510">
        <v>3</v>
      </c>
      <c r="N30" s="1511">
        <v>5</v>
      </c>
      <c r="O30" s="1512">
        <f t="shared" ref="O30" si="16">SUM(I30:N30)</f>
        <v>22</v>
      </c>
      <c r="P30" s="1513">
        <v>20</v>
      </c>
      <c r="Q30" s="1513">
        <v>6</v>
      </c>
      <c r="R30" s="1567"/>
      <c r="S30" s="2126"/>
      <c r="T30" s="2265" t="s">
        <v>174</v>
      </c>
      <c r="U30" s="1373">
        <f>表1!G29</f>
        <v>132</v>
      </c>
      <c r="V30" s="1529">
        <f>SUM(W30:AC30)</f>
        <v>82</v>
      </c>
      <c r="W30" s="1509">
        <v>66</v>
      </c>
      <c r="X30" s="1510">
        <v>4</v>
      </c>
      <c r="Y30" s="1510">
        <v>3</v>
      </c>
      <c r="Z30" s="1510">
        <v>0</v>
      </c>
      <c r="AA30" s="1510">
        <v>1</v>
      </c>
      <c r="AB30" s="1510">
        <v>1</v>
      </c>
      <c r="AC30" s="1511">
        <v>7</v>
      </c>
      <c r="AD30" s="1512">
        <f>SUM(X30:AC30)</f>
        <v>16</v>
      </c>
      <c r="AE30" s="1513">
        <v>33</v>
      </c>
      <c r="AF30" s="1513">
        <v>17</v>
      </c>
      <c r="AI30" s="705"/>
    </row>
    <row r="31" spans="1:35" ht="18" customHeight="1" x14ac:dyDescent="0.2">
      <c r="A31" s="705"/>
      <c r="B31" s="706"/>
      <c r="D31" s="1853"/>
      <c r="E31" s="1900"/>
      <c r="F31" s="1324"/>
      <c r="G31" s="1515">
        <f>G30/F30</f>
        <v>0.80152671755725191</v>
      </c>
      <c r="H31" s="1516">
        <f>H30/F30</f>
        <v>0.63358778625954193</v>
      </c>
      <c r="I31" s="1516">
        <f>I30/F30</f>
        <v>3.8167938931297711E-2</v>
      </c>
      <c r="J31" s="1516">
        <f>J30/F30</f>
        <v>3.0534351145038167E-2</v>
      </c>
      <c r="K31" s="1516">
        <f>K30/F30</f>
        <v>1.5267175572519083E-2</v>
      </c>
      <c r="L31" s="1516">
        <f>L30/G30</f>
        <v>2.8571428571428571E-2</v>
      </c>
      <c r="M31" s="1516">
        <f>M30/G30</f>
        <v>2.8571428571428571E-2</v>
      </c>
      <c r="N31" s="1517">
        <f>N30/F30</f>
        <v>3.8167938931297711E-2</v>
      </c>
      <c r="O31" s="1518">
        <f>O30/F30</f>
        <v>0.16793893129770993</v>
      </c>
      <c r="P31" s="1519">
        <f>P30/F30</f>
        <v>0.15267175572519084</v>
      </c>
      <c r="Q31" s="1519">
        <f>Q30/F30</f>
        <v>4.5801526717557252E-2</v>
      </c>
      <c r="R31" s="1567"/>
      <c r="S31" s="2126"/>
      <c r="T31" s="2264"/>
      <c r="U31" s="1324"/>
      <c r="V31" s="1515">
        <f>V30/U30</f>
        <v>0.62121212121212122</v>
      </c>
      <c r="W31" s="1516">
        <f>W30/U30</f>
        <v>0.5</v>
      </c>
      <c r="X31" s="1516">
        <f>X30/U30</f>
        <v>3.0303030303030304E-2</v>
      </c>
      <c r="Y31" s="1516">
        <f>Y30/U30</f>
        <v>2.2727272727272728E-2</v>
      </c>
      <c r="Z31" s="1516">
        <f>Z30/U30</f>
        <v>0</v>
      </c>
      <c r="AA31" s="1516">
        <f>AA30/U30</f>
        <v>7.575757575757576E-3</v>
      </c>
      <c r="AB31" s="1516">
        <f>AB30/U30</f>
        <v>7.575757575757576E-3</v>
      </c>
      <c r="AC31" s="1517">
        <f>AC30/U30</f>
        <v>5.3030303030303032E-2</v>
      </c>
      <c r="AD31" s="1518">
        <f>AD30/U30</f>
        <v>0.12121212121212122</v>
      </c>
      <c r="AE31" s="1519">
        <f>AE30/U30</f>
        <v>0.25</v>
      </c>
      <c r="AF31" s="1519">
        <f>AF30/U30</f>
        <v>0.12878787878787878</v>
      </c>
      <c r="AH31" s="706"/>
      <c r="AI31" s="705"/>
    </row>
    <row r="32" spans="1:35" ht="18" customHeight="1" thickBot="1" x14ac:dyDescent="0.25">
      <c r="A32" s="705"/>
      <c r="B32" s="706"/>
      <c r="D32" s="1854"/>
      <c r="E32" s="1900"/>
      <c r="F32" s="1375"/>
      <c r="G32" s="879"/>
      <c r="H32" s="880">
        <f>H30/G30</f>
        <v>0.79047619047619044</v>
      </c>
      <c r="I32" s="880">
        <f>I30/G30</f>
        <v>4.7619047619047616E-2</v>
      </c>
      <c r="J32" s="880">
        <f>J30/G30</f>
        <v>3.8095238095238099E-2</v>
      </c>
      <c r="K32" s="880">
        <f>K30/G30</f>
        <v>1.9047619047619049E-2</v>
      </c>
      <c r="L32" s="880">
        <f>L30/G30</f>
        <v>2.8571428571428571E-2</v>
      </c>
      <c r="M32" s="880">
        <f>M30/G30</f>
        <v>2.8571428571428571E-2</v>
      </c>
      <c r="N32" s="881">
        <f>N30/G30</f>
        <v>4.7619047619047616E-2</v>
      </c>
      <c r="O32" s="905">
        <f>O30/G30</f>
        <v>0.20952380952380953</v>
      </c>
      <c r="P32" s="906"/>
      <c r="Q32" s="906"/>
      <c r="R32" s="1567"/>
      <c r="S32" s="2138"/>
      <c r="T32" s="2264"/>
      <c r="U32" s="1375"/>
      <c r="V32" s="879"/>
      <c r="W32" s="880">
        <f>W30/V30</f>
        <v>0.80487804878048785</v>
      </c>
      <c r="X32" s="880">
        <f>X30/V30</f>
        <v>4.878048780487805E-2</v>
      </c>
      <c r="Y32" s="880">
        <f>Y30/V30</f>
        <v>3.6585365853658534E-2</v>
      </c>
      <c r="Z32" s="880">
        <f>Z30/V30</f>
        <v>0</v>
      </c>
      <c r="AA32" s="880">
        <f>AA30/V30</f>
        <v>1.2195121951219513E-2</v>
      </c>
      <c r="AB32" s="880">
        <f>AB30/V30</f>
        <v>1.2195121951219513E-2</v>
      </c>
      <c r="AC32" s="881">
        <f>AC30/V30</f>
        <v>8.5365853658536592E-2</v>
      </c>
      <c r="AD32" s="905">
        <f>AD30/V30</f>
        <v>0.1951219512195122</v>
      </c>
      <c r="AE32" s="906"/>
      <c r="AF32" s="906"/>
      <c r="AH32" s="706"/>
      <c r="AI32" s="705"/>
    </row>
    <row r="33" spans="1:35" ht="18" customHeight="1" thickTop="1" x14ac:dyDescent="0.2">
      <c r="A33" s="705"/>
      <c r="D33" s="1852" t="s">
        <v>258</v>
      </c>
      <c r="E33" s="1860" t="s">
        <v>176</v>
      </c>
      <c r="F33" s="1479">
        <f>表1!E32</f>
        <v>64</v>
      </c>
      <c r="G33" s="1530">
        <f t="shared" ref="G33" si="17">SUM(H33:N33)</f>
        <v>33</v>
      </c>
      <c r="H33" s="1531">
        <v>21</v>
      </c>
      <c r="I33" s="1531">
        <v>4</v>
      </c>
      <c r="J33" s="1531">
        <v>0</v>
      </c>
      <c r="K33" s="1531">
        <v>0</v>
      </c>
      <c r="L33" s="1531">
        <v>2</v>
      </c>
      <c r="M33" s="1531">
        <v>0</v>
      </c>
      <c r="N33" s="1532">
        <v>6</v>
      </c>
      <c r="O33" s="1533">
        <f t="shared" ref="O33" si="18">SUM(I33:N33)</f>
        <v>12</v>
      </c>
      <c r="P33" s="1534">
        <v>26</v>
      </c>
      <c r="Q33" s="1534">
        <v>5</v>
      </c>
      <c r="R33" s="1567"/>
      <c r="S33" s="2125" t="s">
        <v>258</v>
      </c>
      <c r="T33" s="2273" t="s">
        <v>176</v>
      </c>
      <c r="U33" s="1373">
        <f>表1!G32</f>
        <v>43</v>
      </c>
      <c r="V33" s="1530">
        <f>SUM(W33:AC33)</f>
        <v>13</v>
      </c>
      <c r="W33" s="1531">
        <v>10</v>
      </c>
      <c r="X33" s="1531">
        <v>1</v>
      </c>
      <c r="Y33" s="1531">
        <v>0</v>
      </c>
      <c r="Z33" s="1531">
        <v>0</v>
      </c>
      <c r="AA33" s="1531">
        <v>0</v>
      </c>
      <c r="AB33" s="1531">
        <v>0</v>
      </c>
      <c r="AC33" s="1532">
        <v>2</v>
      </c>
      <c r="AD33" s="1533">
        <f t="shared" ref="AD33" si="19">SUM(X33:AC33)</f>
        <v>3</v>
      </c>
      <c r="AE33" s="1534">
        <v>22</v>
      </c>
      <c r="AF33" s="1534">
        <v>8</v>
      </c>
      <c r="AI33" s="705"/>
    </row>
    <row r="34" spans="1:35" ht="18" customHeight="1" x14ac:dyDescent="0.2">
      <c r="A34" s="705"/>
      <c r="B34" s="706"/>
      <c r="D34" s="1853"/>
      <c r="E34" s="1861"/>
      <c r="F34" s="1324"/>
      <c r="G34" s="1515">
        <f>G33/F33</f>
        <v>0.515625</v>
      </c>
      <c r="H34" s="1516">
        <f>H33/F33</f>
        <v>0.328125</v>
      </c>
      <c r="I34" s="1516">
        <f>I33/F33</f>
        <v>6.25E-2</v>
      </c>
      <c r="J34" s="1516">
        <f>J33/F33</f>
        <v>0</v>
      </c>
      <c r="K34" s="1516">
        <f>K33/F33</f>
        <v>0</v>
      </c>
      <c r="L34" s="1516">
        <f>L33/G33</f>
        <v>6.0606060606060608E-2</v>
      </c>
      <c r="M34" s="1516">
        <f>M33/G33</f>
        <v>0</v>
      </c>
      <c r="N34" s="1517">
        <f>N33/F33</f>
        <v>9.375E-2</v>
      </c>
      <c r="O34" s="1518">
        <f>O33/F33</f>
        <v>0.1875</v>
      </c>
      <c r="P34" s="1519">
        <f>P33/F33</f>
        <v>0.40625</v>
      </c>
      <c r="Q34" s="1519">
        <f>Q33/F33</f>
        <v>7.8125E-2</v>
      </c>
      <c r="R34" s="1567"/>
      <c r="S34" s="2126"/>
      <c r="T34" s="2271"/>
      <c r="U34" s="1324"/>
      <c r="V34" s="1515">
        <f>V33/U33</f>
        <v>0.30232558139534882</v>
      </c>
      <c r="W34" s="1516">
        <f>W33/U33</f>
        <v>0.23255813953488372</v>
      </c>
      <c r="X34" s="1516">
        <f>X33/U33</f>
        <v>2.3255813953488372E-2</v>
      </c>
      <c r="Y34" s="1516">
        <f>Y33/U33</f>
        <v>0</v>
      </c>
      <c r="Z34" s="1516">
        <f>Z33/U33</f>
        <v>0</v>
      </c>
      <c r="AA34" s="1516">
        <f>AA33/U33</f>
        <v>0</v>
      </c>
      <c r="AB34" s="1516">
        <f>AB33/U33</f>
        <v>0</v>
      </c>
      <c r="AC34" s="1517">
        <f>AC33/U33</f>
        <v>4.6511627906976744E-2</v>
      </c>
      <c r="AD34" s="1518">
        <f>AD33/U33</f>
        <v>6.9767441860465115E-2</v>
      </c>
      <c r="AE34" s="1519">
        <f>AE33/U33</f>
        <v>0.51162790697674421</v>
      </c>
      <c r="AF34" s="1519">
        <f>AF33/U33</f>
        <v>0.18604651162790697</v>
      </c>
      <c r="AH34" s="706"/>
      <c r="AI34" s="705"/>
    </row>
    <row r="35" spans="1:35" ht="18" customHeight="1" x14ac:dyDescent="0.2">
      <c r="A35" s="705"/>
      <c r="B35" s="706"/>
      <c r="D35" s="1853"/>
      <c r="E35" s="1862"/>
      <c r="F35" s="1374"/>
      <c r="G35" s="869"/>
      <c r="H35" s="870">
        <f>H33/G33</f>
        <v>0.63636363636363635</v>
      </c>
      <c r="I35" s="870">
        <f>I33/G33</f>
        <v>0.12121212121212122</v>
      </c>
      <c r="J35" s="870">
        <f>J33/G33</f>
        <v>0</v>
      </c>
      <c r="K35" s="870">
        <f>K33/G33</f>
        <v>0</v>
      </c>
      <c r="L35" s="870">
        <f>L33/G33</f>
        <v>6.0606060606060608E-2</v>
      </c>
      <c r="M35" s="870">
        <f>M33/G33</f>
        <v>0</v>
      </c>
      <c r="N35" s="871">
        <f>N33/G33</f>
        <v>0.18181818181818182</v>
      </c>
      <c r="O35" s="872">
        <f>O33/G33</f>
        <v>0.36363636363636365</v>
      </c>
      <c r="P35" s="873"/>
      <c r="Q35" s="873"/>
      <c r="R35" s="1567"/>
      <c r="S35" s="2126"/>
      <c r="T35" s="2268"/>
      <c r="U35" s="1374"/>
      <c r="V35" s="869"/>
      <c r="W35" s="870">
        <f>W33/V33</f>
        <v>0.76923076923076927</v>
      </c>
      <c r="X35" s="870">
        <f>X33/V33</f>
        <v>7.6923076923076927E-2</v>
      </c>
      <c r="Y35" s="870">
        <f>Y33/V33</f>
        <v>0</v>
      </c>
      <c r="Z35" s="870">
        <f>Z33/V33</f>
        <v>0</v>
      </c>
      <c r="AA35" s="870">
        <f>AA33/V33</f>
        <v>0</v>
      </c>
      <c r="AB35" s="870">
        <f>AB33/V33</f>
        <v>0</v>
      </c>
      <c r="AC35" s="871">
        <f>AC33/V33</f>
        <v>0.15384615384615385</v>
      </c>
      <c r="AD35" s="872">
        <f>AD33/V33</f>
        <v>0.23076923076923078</v>
      </c>
      <c r="AE35" s="873"/>
      <c r="AF35" s="873"/>
      <c r="AH35" s="706"/>
      <c r="AI35" s="705"/>
    </row>
    <row r="36" spans="1:35" ht="18" customHeight="1" x14ac:dyDescent="0.2">
      <c r="A36" s="705"/>
      <c r="D36" s="1853"/>
      <c r="E36" s="1862" t="s">
        <v>177</v>
      </c>
      <c r="F36" s="1479">
        <f>表1!E35</f>
        <v>155</v>
      </c>
      <c r="G36" s="1508">
        <f t="shared" ref="G36" si="20">SUM(H36:N36)</f>
        <v>119</v>
      </c>
      <c r="H36" s="1510">
        <v>101</v>
      </c>
      <c r="I36" s="1510">
        <v>9</v>
      </c>
      <c r="J36" s="1510">
        <v>1</v>
      </c>
      <c r="K36" s="1510">
        <v>1</v>
      </c>
      <c r="L36" s="1510">
        <v>0</v>
      </c>
      <c r="M36" s="1510">
        <v>0</v>
      </c>
      <c r="N36" s="1511">
        <v>7</v>
      </c>
      <c r="O36" s="1512">
        <f t="shared" ref="O36" si="21">SUM(I36:N36)</f>
        <v>18</v>
      </c>
      <c r="P36" s="1513">
        <v>27</v>
      </c>
      <c r="Q36" s="1513">
        <v>9</v>
      </c>
      <c r="R36" s="1567"/>
      <c r="S36" s="2126"/>
      <c r="T36" s="2268" t="s">
        <v>177</v>
      </c>
      <c r="U36" s="1373">
        <f>表1!G35</f>
        <v>129</v>
      </c>
      <c r="V36" s="1508">
        <f t="shared" ref="V36" si="22">SUM(W36:AC36)</f>
        <v>68</v>
      </c>
      <c r="W36" s="1510">
        <v>56</v>
      </c>
      <c r="X36" s="1510">
        <v>3</v>
      </c>
      <c r="Y36" s="1510">
        <v>1</v>
      </c>
      <c r="Z36" s="1510">
        <v>0</v>
      </c>
      <c r="AA36" s="1510">
        <v>1</v>
      </c>
      <c r="AB36" s="1510">
        <v>0</v>
      </c>
      <c r="AC36" s="1511">
        <v>7</v>
      </c>
      <c r="AD36" s="1512">
        <f t="shared" ref="AD36" si="23">SUM(X36:AC36)</f>
        <v>12</v>
      </c>
      <c r="AE36" s="1513">
        <v>42</v>
      </c>
      <c r="AF36" s="1513">
        <v>19</v>
      </c>
      <c r="AI36" s="705"/>
    </row>
    <row r="37" spans="1:35" ht="18" customHeight="1" x14ac:dyDescent="0.2">
      <c r="A37" s="705"/>
      <c r="B37" s="706"/>
      <c r="D37" s="1853"/>
      <c r="E37" s="1862"/>
      <c r="F37" s="1324"/>
      <c r="G37" s="1515">
        <f>G36/F36</f>
        <v>0.76774193548387093</v>
      </c>
      <c r="H37" s="1516">
        <f>H36/F36</f>
        <v>0.65161290322580645</v>
      </c>
      <c r="I37" s="1516">
        <f>I36/F36</f>
        <v>5.8064516129032261E-2</v>
      </c>
      <c r="J37" s="1516">
        <f>J36/F36</f>
        <v>6.4516129032258064E-3</v>
      </c>
      <c r="K37" s="1516">
        <f>K36/F36</f>
        <v>6.4516129032258064E-3</v>
      </c>
      <c r="L37" s="1516">
        <f>L36/G36</f>
        <v>0</v>
      </c>
      <c r="M37" s="1516">
        <f>M36/G36</f>
        <v>0</v>
      </c>
      <c r="N37" s="1517">
        <f>N36/F36</f>
        <v>4.5161290322580643E-2</v>
      </c>
      <c r="O37" s="1518">
        <f>O36/F36</f>
        <v>0.11612903225806452</v>
      </c>
      <c r="P37" s="1519">
        <f>P36/F36</f>
        <v>0.17419354838709677</v>
      </c>
      <c r="Q37" s="1519">
        <f>Q36/F36</f>
        <v>5.8064516129032261E-2</v>
      </c>
      <c r="R37" s="1567"/>
      <c r="S37" s="2126"/>
      <c r="T37" s="2268"/>
      <c r="U37" s="1324"/>
      <c r="V37" s="1515">
        <f>V36/U36</f>
        <v>0.52713178294573648</v>
      </c>
      <c r="W37" s="1516">
        <f>W36/U36</f>
        <v>0.43410852713178294</v>
      </c>
      <c r="X37" s="1516">
        <f>X36/U36</f>
        <v>2.3255813953488372E-2</v>
      </c>
      <c r="Y37" s="1516">
        <f>Y36/U36</f>
        <v>7.7519379844961239E-3</v>
      </c>
      <c r="Z37" s="1516">
        <f>Z36/U36</f>
        <v>0</v>
      </c>
      <c r="AA37" s="1516">
        <f>AA36/U36</f>
        <v>7.7519379844961239E-3</v>
      </c>
      <c r="AB37" s="1516">
        <f>AB36/U36</f>
        <v>0</v>
      </c>
      <c r="AC37" s="1517">
        <f>AC36/U36</f>
        <v>5.4263565891472867E-2</v>
      </c>
      <c r="AD37" s="1518">
        <f>AD36/U36</f>
        <v>9.3023255813953487E-2</v>
      </c>
      <c r="AE37" s="1519">
        <f>AE36/U36</f>
        <v>0.32558139534883723</v>
      </c>
      <c r="AF37" s="1519">
        <f>AF36/U36</f>
        <v>0.14728682170542637</v>
      </c>
      <c r="AH37" s="706"/>
      <c r="AI37" s="705"/>
    </row>
    <row r="38" spans="1:35" ht="18" customHeight="1" x14ac:dyDescent="0.2">
      <c r="A38" s="705"/>
      <c r="B38" s="706"/>
      <c r="D38" s="1853"/>
      <c r="E38" s="1862"/>
      <c r="F38" s="1374"/>
      <c r="G38" s="869"/>
      <c r="H38" s="870">
        <f>H36/G36</f>
        <v>0.84873949579831931</v>
      </c>
      <c r="I38" s="870">
        <f>I36/G36</f>
        <v>7.5630252100840331E-2</v>
      </c>
      <c r="J38" s="870">
        <f>J36/G36</f>
        <v>8.4033613445378148E-3</v>
      </c>
      <c r="K38" s="870">
        <f>K36/G36</f>
        <v>8.4033613445378148E-3</v>
      </c>
      <c r="L38" s="870">
        <f>L36/G36</f>
        <v>0</v>
      </c>
      <c r="M38" s="870">
        <f>M36/G36</f>
        <v>0</v>
      </c>
      <c r="N38" s="871">
        <f>N36/G36</f>
        <v>5.8823529411764705E-2</v>
      </c>
      <c r="O38" s="872">
        <f>O36/G36</f>
        <v>0.15126050420168066</v>
      </c>
      <c r="P38" s="873"/>
      <c r="Q38" s="873"/>
      <c r="R38" s="1567"/>
      <c r="S38" s="2126"/>
      <c r="T38" s="2268"/>
      <c r="U38" s="1374"/>
      <c r="V38" s="869"/>
      <c r="W38" s="870">
        <f>W36/V36</f>
        <v>0.82352941176470584</v>
      </c>
      <c r="X38" s="870">
        <f>X36/V36</f>
        <v>4.4117647058823532E-2</v>
      </c>
      <c r="Y38" s="870">
        <f>Y36/V36</f>
        <v>1.4705882352941176E-2</v>
      </c>
      <c r="Z38" s="870">
        <f>Z36/V36</f>
        <v>0</v>
      </c>
      <c r="AA38" s="870">
        <f>AA36/V36</f>
        <v>1.4705882352941176E-2</v>
      </c>
      <c r="AB38" s="870">
        <f>AB36/V36</f>
        <v>0</v>
      </c>
      <c r="AC38" s="871">
        <f>AC36/V36</f>
        <v>0.10294117647058823</v>
      </c>
      <c r="AD38" s="872">
        <f>AD36/V36</f>
        <v>0.17647058823529413</v>
      </c>
      <c r="AE38" s="873"/>
      <c r="AF38" s="873"/>
      <c r="AH38" s="706"/>
      <c r="AI38" s="705"/>
    </row>
    <row r="39" spans="1:35" ht="18" customHeight="1" x14ac:dyDescent="0.2">
      <c r="A39" s="705"/>
      <c r="D39" s="1853"/>
      <c r="E39" s="1861" t="s">
        <v>178</v>
      </c>
      <c r="F39" s="1479">
        <f>表1!E38</f>
        <v>46</v>
      </c>
      <c r="G39" s="1508">
        <f t="shared" ref="G39" si="24">SUM(H39:N39)</f>
        <v>44</v>
      </c>
      <c r="H39" s="1510">
        <v>33</v>
      </c>
      <c r="I39" s="1510">
        <v>6</v>
      </c>
      <c r="J39" s="1510">
        <v>0</v>
      </c>
      <c r="K39" s="1510">
        <v>0</v>
      </c>
      <c r="L39" s="1510">
        <v>1</v>
      </c>
      <c r="M39" s="1510">
        <v>1</v>
      </c>
      <c r="N39" s="1511">
        <v>3</v>
      </c>
      <c r="O39" s="1512">
        <f t="shared" ref="O39" si="25">SUM(I39:N39)</f>
        <v>11</v>
      </c>
      <c r="P39" s="1513">
        <v>2</v>
      </c>
      <c r="Q39" s="1513">
        <v>0</v>
      </c>
      <c r="R39" s="1567"/>
      <c r="S39" s="2126"/>
      <c r="T39" s="2271" t="s">
        <v>178</v>
      </c>
      <c r="U39" s="1373">
        <f>表1!G38</f>
        <v>38</v>
      </c>
      <c r="V39" s="1508">
        <f t="shared" ref="V39" si="26">SUM(W39:AC39)</f>
        <v>29</v>
      </c>
      <c r="W39" s="1510">
        <v>22</v>
      </c>
      <c r="X39" s="1510">
        <v>3</v>
      </c>
      <c r="Y39" s="1510">
        <v>0</v>
      </c>
      <c r="Z39" s="1510">
        <v>0</v>
      </c>
      <c r="AA39" s="1510">
        <v>1</v>
      </c>
      <c r="AB39" s="1510">
        <v>0</v>
      </c>
      <c r="AC39" s="1511">
        <v>3</v>
      </c>
      <c r="AD39" s="1512">
        <f t="shared" ref="AD39" si="27">SUM(X39:AC39)</f>
        <v>7</v>
      </c>
      <c r="AE39" s="1513">
        <v>5</v>
      </c>
      <c r="AF39" s="1513">
        <v>4</v>
      </c>
      <c r="AI39" s="705"/>
    </row>
    <row r="40" spans="1:35" ht="18" customHeight="1" x14ac:dyDescent="0.2">
      <c r="A40" s="705"/>
      <c r="B40" s="706"/>
      <c r="D40" s="1853"/>
      <c r="E40" s="1862"/>
      <c r="F40" s="1324"/>
      <c r="G40" s="1515">
        <f>G39/F39</f>
        <v>0.95652173913043481</v>
      </c>
      <c r="H40" s="1516">
        <f>H39/F39</f>
        <v>0.71739130434782605</v>
      </c>
      <c r="I40" s="1516">
        <f>I39/F39</f>
        <v>0.13043478260869565</v>
      </c>
      <c r="J40" s="1516">
        <f>J39/F39</f>
        <v>0</v>
      </c>
      <c r="K40" s="1516">
        <f>K39/F39</f>
        <v>0</v>
      </c>
      <c r="L40" s="1516">
        <f>L39/G39</f>
        <v>2.2727272727272728E-2</v>
      </c>
      <c r="M40" s="1516">
        <f>M39/G39</f>
        <v>2.2727272727272728E-2</v>
      </c>
      <c r="N40" s="1517">
        <f>N39/F39</f>
        <v>6.5217391304347824E-2</v>
      </c>
      <c r="O40" s="1518">
        <f>O39/F39</f>
        <v>0.2391304347826087</v>
      </c>
      <c r="P40" s="1519">
        <f>P39/F39</f>
        <v>4.3478260869565216E-2</v>
      </c>
      <c r="Q40" s="1519">
        <f>Q39/F39</f>
        <v>0</v>
      </c>
      <c r="R40" s="1567"/>
      <c r="S40" s="2126"/>
      <c r="T40" s="2268"/>
      <c r="U40" s="1324"/>
      <c r="V40" s="1515">
        <f>V39/U39</f>
        <v>0.76315789473684215</v>
      </c>
      <c r="W40" s="1516">
        <f>W39/U39</f>
        <v>0.57894736842105265</v>
      </c>
      <c r="X40" s="1516">
        <f>X39/U39</f>
        <v>7.8947368421052627E-2</v>
      </c>
      <c r="Y40" s="1516">
        <f>Y39/U39</f>
        <v>0</v>
      </c>
      <c r="Z40" s="1516">
        <f>Z39/U39</f>
        <v>0</v>
      </c>
      <c r="AA40" s="1516">
        <f>AA39/U39</f>
        <v>2.6315789473684209E-2</v>
      </c>
      <c r="AB40" s="1516">
        <f>AB39/U39</f>
        <v>0</v>
      </c>
      <c r="AC40" s="1517">
        <f>AC39/U39</f>
        <v>7.8947368421052627E-2</v>
      </c>
      <c r="AD40" s="1518">
        <f>AD39/U39</f>
        <v>0.18421052631578946</v>
      </c>
      <c r="AE40" s="1519">
        <f>AE39/U39</f>
        <v>0.13157894736842105</v>
      </c>
      <c r="AF40" s="1519">
        <f>AF39/U39</f>
        <v>0.10526315789473684</v>
      </c>
      <c r="AH40" s="706"/>
      <c r="AI40" s="705"/>
    </row>
    <row r="41" spans="1:35" ht="18" customHeight="1" x14ac:dyDescent="0.2">
      <c r="A41" s="705"/>
      <c r="B41" s="706"/>
      <c r="D41" s="1853"/>
      <c r="E41" s="1862"/>
      <c r="F41" s="1374"/>
      <c r="G41" s="874"/>
      <c r="H41" s="875">
        <f>H39/G39</f>
        <v>0.75</v>
      </c>
      <c r="I41" s="875">
        <f>I39/G39</f>
        <v>0.13636363636363635</v>
      </c>
      <c r="J41" s="875">
        <f>J39/G39</f>
        <v>0</v>
      </c>
      <c r="K41" s="875">
        <f>K39/G39</f>
        <v>0</v>
      </c>
      <c r="L41" s="875">
        <f>L39/G39</f>
        <v>2.2727272727272728E-2</v>
      </c>
      <c r="M41" s="875">
        <f>M39/G39</f>
        <v>2.2727272727272728E-2</v>
      </c>
      <c r="N41" s="876">
        <f>N39/G39</f>
        <v>6.8181818181818177E-2</v>
      </c>
      <c r="O41" s="877">
        <f>O39/G39</f>
        <v>0.25</v>
      </c>
      <c r="P41" s="878"/>
      <c r="Q41" s="878"/>
      <c r="R41" s="1567"/>
      <c r="S41" s="2126"/>
      <c r="T41" s="2268"/>
      <c r="U41" s="1374"/>
      <c r="V41" s="874"/>
      <c r="W41" s="875">
        <f>W39/V39</f>
        <v>0.75862068965517238</v>
      </c>
      <c r="X41" s="875">
        <f>X39/V39</f>
        <v>0.10344827586206896</v>
      </c>
      <c r="Y41" s="875">
        <f>Y39/V39</f>
        <v>0</v>
      </c>
      <c r="Z41" s="875">
        <f>Z39/V39</f>
        <v>0</v>
      </c>
      <c r="AA41" s="875">
        <f>AA39/V39</f>
        <v>3.4482758620689655E-2</v>
      </c>
      <c r="AB41" s="875">
        <f>AB39/V39</f>
        <v>0</v>
      </c>
      <c r="AC41" s="876">
        <f>AC39/V39</f>
        <v>0.10344827586206896</v>
      </c>
      <c r="AD41" s="877">
        <f>AD39/V39</f>
        <v>0.2413793103448276</v>
      </c>
      <c r="AE41" s="878"/>
      <c r="AF41" s="878"/>
      <c r="AH41" s="706"/>
      <c r="AI41" s="705"/>
    </row>
    <row r="42" spans="1:35" ht="18" customHeight="1" x14ac:dyDescent="0.2">
      <c r="A42" s="705"/>
      <c r="D42" s="1853"/>
      <c r="E42" s="1862" t="s">
        <v>179</v>
      </c>
      <c r="F42" s="1479">
        <f>表1!E41</f>
        <v>38</v>
      </c>
      <c r="G42" s="1521">
        <f t="shared" ref="G42" si="28">SUM(H42:N42)</f>
        <v>36</v>
      </c>
      <c r="H42" s="1524">
        <v>28</v>
      </c>
      <c r="I42" s="1524">
        <v>3</v>
      </c>
      <c r="J42" s="1524">
        <v>1</v>
      </c>
      <c r="K42" s="1524">
        <v>1</v>
      </c>
      <c r="L42" s="1524">
        <v>1</v>
      </c>
      <c r="M42" s="1524">
        <v>2</v>
      </c>
      <c r="N42" s="1525">
        <v>0</v>
      </c>
      <c r="O42" s="1526">
        <f t="shared" ref="O42" si="29">SUM(I42:N42)</f>
        <v>8</v>
      </c>
      <c r="P42" s="1527">
        <v>2</v>
      </c>
      <c r="Q42" s="1527">
        <v>0</v>
      </c>
      <c r="R42" s="1567"/>
      <c r="S42" s="2126"/>
      <c r="T42" s="2268" t="s">
        <v>179</v>
      </c>
      <c r="U42" s="1373">
        <f>表1!G41</f>
        <v>36</v>
      </c>
      <c r="V42" s="1521">
        <f t="shared" ref="V42" si="30">SUM(W42:AC42)</f>
        <v>28</v>
      </c>
      <c r="W42" s="1524">
        <v>22</v>
      </c>
      <c r="X42" s="1524">
        <v>3</v>
      </c>
      <c r="Y42" s="1524">
        <v>1</v>
      </c>
      <c r="Z42" s="1524">
        <v>0</v>
      </c>
      <c r="AA42" s="1524">
        <v>0</v>
      </c>
      <c r="AB42" s="1524">
        <v>2</v>
      </c>
      <c r="AC42" s="1525">
        <v>0</v>
      </c>
      <c r="AD42" s="1526">
        <f t="shared" ref="AD42" si="31">SUM(X42:AC42)</f>
        <v>6</v>
      </c>
      <c r="AE42" s="1527">
        <v>7</v>
      </c>
      <c r="AF42" s="1527">
        <v>1</v>
      </c>
      <c r="AI42" s="705"/>
    </row>
    <row r="43" spans="1:35" ht="18" customHeight="1" x14ac:dyDescent="0.2">
      <c r="A43" s="705"/>
      <c r="B43" s="706"/>
      <c r="D43" s="1853"/>
      <c r="E43" s="1862"/>
      <c r="F43" s="1324"/>
      <c r="G43" s="1515">
        <f>G42/F42</f>
        <v>0.94736842105263153</v>
      </c>
      <c r="H43" s="1516">
        <f>H42/F42</f>
        <v>0.73684210526315785</v>
      </c>
      <c r="I43" s="1516">
        <f>I42/F42</f>
        <v>7.8947368421052627E-2</v>
      </c>
      <c r="J43" s="1516">
        <f>J42/F42</f>
        <v>2.6315789473684209E-2</v>
      </c>
      <c r="K43" s="1516">
        <f>K42/F42</f>
        <v>2.6315789473684209E-2</v>
      </c>
      <c r="L43" s="1516">
        <f>L42/G42</f>
        <v>2.7777777777777776E-2</v>
      </c>
      <c r="M43" s="1516">
        <f>M42/G42</f>
        <v>5.5555555555555552E-2</v>
      </c>
      <c r="N43" s="1517">
        <f>N42/F42</f>
        <v>0</v>
      </c>
      <c r="O43" s="1518">
        <f>O42/F42</f>
        <v>0.21052631578947367</v>
      </c>
      <c r="P43" s="1519">
        <f>P42/F42</f>
        <v>5.2631578947368418E-2</v>
      </c>
      <c r="Q43" s="1519">
        <f>Q42/F42</f>
        <v>0</v>
      </c>
      <c r="R43" s="1567"/>
      <c r="S43" s="2126"/>
      <c r="T43" s="2268"/>
      <c r="U43" s="1324"/>
      <c r="V43" s="1515">
        <f>V42/U42</f>
        <v>0.77777777777777779</v>
      </c>
      <c r="W43" s="1516">
        <f>W42/U42</f>
        <v>0.61111111111111116</v>
      </c>
      <c r="X43" s="1516">
        <f>X42/U42</f>
        <v>8.3333333333333329E-2</v>
      </c>
      <c r="Y43" s="1516">
        <f>Y42/U42</f>
        <v>2.7777777777777776E-2</v>
      </c>
      <c r="Z43" s="1516">
        <f>Z42/U42</f>
        <v>0</v>
      </c>
      <c r="AA43" s="1516">
        <f>AA42/U42</f>
        <v>0</v>
      </c>
      <c r="AB43" s="1516">
        <f>AB42/U42</f>
        <v>5.5555555555555552E-2</v>
      </c>
      <c r="AC43" s="1517">
        <f>AC42/U42</f>
        <v>0</v>
      </c>
      <c r="AD43" s="1518">
        <f>AD42/U42</f>
        <v>0.16666666666666666</v>
      </c>
      <c r="AE43" s="1519">
        <f>AE42/U42</f>
        <v>0.19444444444444445</v>
      </c>
      <c r="AF43" s="1519">
        <f>AF42/U42</f>
        <v>2.7777777777777776E-2</v>
      </c>
      <c r="AH43" s="706"/>
      <c r="AI43" s="705"/>
    </row>
    <row r="44" spans="1:35" ht="18" customHeight="1" x14ac:dyDescent="0.2">
      <c r="A44" s="705"/>
      <c r="B44" s="706"/>
      <c r="D44" s="1853"/>
      <c r="E44" s="1862"/>
      <c r="F44" s="1374"/>
      <c r="G44" s="869"/>
      <c r="H44" s="870">
        <f>H42/G42</f>
        <v>0.77777777777777779</v>
      </c>
      <c r="I44" s="870">
        <f>I42/G42</f>
        <v>8.3333333333333329E-2</v>
      </c>
      <c r="J44" s="870">
        <f>J42/G42</f>
        <v>2.7777777777777776E-2</v>
      </c>
      <c r="K44" s="870">
        <f>K42/G42</f>
        <v>2.7777777777777776E-2</v>
      </c>
      <c r="L44" s="870">
        <f>L42/G42</f>
        <v>2.7777777777777776E-2</v>
      </c>
      <c r="M44" s="870">
        <f>M42/G42</f>
        <v>5.5555555555555552E-2</v>
      </c>
      <c r="N44" s="871">
        <f>N42/G42</f>
        <v>0</v>
      </c>
      <c r="O44" s="872">
        <f>O42/G42</f>
        <v>0.22222222222222221</v>
      </c>
      <c r="P44" s="873"/>
      <c r="Q44" s="873"/>
      <c r="R44" s="1567"/>
      <c r="S44" s="2126"/>
      <c r="T44" s="2268"/>
      <c r="U44" s="1374"/>
      <c r="V44" s="869"/>
      <c r="W44" s="870">
        <f>W42/V42</f>
        <v>0.7857142857142857</v>
      </c>
      <c r="X44" s="870">
        <f>X42/V42</f>
        <v>0.10714285714285714</v>
      </c>
      <c r="Y44" s="870">
        <f>Y42/V42</f>
        <v>3.5714285714285712E-2</v>
      </c>
      <c r="Z44" s="870">
        <f>Z42/V42</f>
        <v>0</v>
      </c>
      <c r="AA44" s="870">
        <f>AA42/V42</f>
        <v>0</v>
      </c>
      <c r="AB44" s="870">
        <f>AB42/V42</f>
        <v>7.1428571428571425E-2</v>
      </c>
      <c r="AC44" s="871">
        <f>AC42/V42</f>
        <v>0</v>
      </c>
      <c r="AD44" s="872">
        <f>AD42/V42</f>
        <v>0.21428571428571427</v>
      </c>
      <c r="AE44" s="873"/>
      <c r="AF44" s="873"/>
      <c r="AH44" s="706"/>
      <c r="AI44" s="705"/>
    </row>
    <row r="45" spans="1:35" ht="18" customHeight="1" x14ac:dyDescent="0.2">
      <c r="A45" s="705"/>
      <c r="D45" s="1853"/>
      <c r="E45" s="1862" t="s">
        <v>180</v>
      </c>
      <c r="F45" s="1479">
        <f>表1!E44</f>
        <v>27</v>
      </c>
      <c r="G45" s="1508">
        <f t="shared" ref="G45" si="32">SUM(H45:N45)</f>
        <v>25</v>
      </c>
      <c r="H45" s="1510">
        <v>24</v>
      </c>
      <c r="I45" s="1510">
        <v>0</v>
      </c>
      <c r="J45" s="1510">
        <v>0</v>
      </c>
      <c r="K45" s="1510">
        <v>0</v>
      </c>
      <c r="L45" s="1510">
        <v>0</v>
      </c>
      <c r="M45" s="1510">
        <v>1</v>
      </c>
      <c r="N45" s="1511">
        <v>0</v>
      </c>
      <c r="O45" s="1512">
        <f t="shared" ref="O45" si="33">SUM(I45:N45)</f>
        <v>1</v>
      </c>
      <c r="P45" s="1513">
        <v>0</v>
      </c>
      <c r="Q45" s="1513">
        <v>2</v>
      </c>
      <c r="R45" s="1567"/>
      <c r="S45" s="2126"/>
      <c r="T45" s="2268" t="s">
        <v>180</v>
      </c>
      <c r="U45" s="1373">
        <f>表1!G44</f>
        <v>24</v>
      </c>
      <c r="V45" s="1508">
        <f t="shared" ref="V45" si="34">SUM(W45:AC45)</f>
        <v>20</v>
      </c>
      <c r="W45" s="1510">
        <v>20</v>
      </c>
      <c r="X45" s="1510">
        <v>0</v>
      </c>
      <c r="Y45" s="1510">
        <v>0</v>
      </c>
      <c r="Z45" s="1510">
        <v>0</v>
      </c>
      <c r="AA45" s="1510">
        <v>0</v>
      </c>
      <c r="AB45" s="1510">
        <v>0</v>
      </c>
      <c r="AC45" s="1511">
        <v>0</v>
      </c>
      <c r="AD45" s="1512">
        <f t="shared" ref="AD45" si="35">SUM(X45:AC45)</f>
        <v>0</v>
      </c>
      <c r="AE45" s="1513">
        <v>3</v>
      </c>
      <c r="AF45" s="1513">
        <v>1</v>
      </c>
      <c r="AI45" s="705"/>
    </row>
    <row r="46" spans="1:35" ht="18" customHeight="1" x14ac:dyDescent="0.2">
      <c r="A46" s="705"/>
      <c r="B46" s="706"/>
      <c r="D46" s="1853"/>
      <c r="E46" s="1863"/>
      <c r="F46" s="1324"/>
      <c r="G46" s="1515">
        <f>G45/F45</f>
        <v>0.92592592592592593</v>
      </c>
      <c r="H46" s="1516">
        <f>H45/F45</f>
        <v>0.88888888888888884</v>
      </c>
      <c r="I46" s="1516">
        <f>I45/F45</f>
        <v>0</v>
      </c>
      <c r="J46" s="1516">
        <f>J45/F45</f>
        <v>0</v>
      </c>
      <c r="K46" s="1516">
        <f>K45/F45</f>
        <v>0</v>
      </c>
      <c r="L46" s="1516">
        <f>L45/G45</f>
        <v>0</v>
      </c>
      <c r="M46" s="1516">
        <f>M45/G45</f>
        <v>0.04</v>
      </c>
      <c r="N46" s="1517">
        <f>N45/F45</f>
        <v>0</v>
      </c>
      <c r="O46" s="1518">
        <f>O45/F45</f>
        <v>3.7037037037037035E-2</v>
      </c>
      <c r="P46" s="1519">
        <f>P45/F45</f>
        <v>0</v>
      </c>
      <c r="Q46" s="1519">
        <f>Q45/F45</f>
        <v>7.407407407407407E-2</v>
      </c>
      <c r="R46" s="1567"/>
      <c r="S46" s="2126"/>
      <c r="T46" s="2269"/>
      <c r="U46" s="1324"/>
      <c r="V46" s="1515">
        <f>V45/U45</f>
        <v>0.83333333333333337</v>
      </c>
      <c r="W46" s="1516">
        <f>W45/U45</f>
        <v>0.83333333333333337</v>
      </c>
      <c r="X46" s="1516">
        <f>X45/U45</f>
        <v>0</v>
      </c>
      <c r="Y46" s="1516">
        <f>Y45/U45</f>
        <v>0</v>
      </c>
      <c r="Z46" s="1516">
        <f>Z45/U45</f>
        <v>0</v>
      </c>
      <c r="AA46" s="1516">
        <f>AA45/U45</f>
        <v>0</v>
      </c>
      <c r="AB46" s="1516">
        <f>AB45/U45</f>
        <v>0</v>
      </c>
      <c r="AC46" s="1517">
        <f>AC45/U45</f>
        <v>0</v>
      </c>
      <c r="AD46" s="1518">
        <f>AD45/U45</f>
        <v>0</v>
      </c>
      <c r="AE46" s="1519">
        <f>AE45/U45</f>
        <v>0.125</v>
      </c>
      <c r="AF46" s="1519">
        <f>AF45/U45</f>
        <v>4.1666666666666664E-2</v>
      </c>
      <c r="AH46" s="706"/>
      <c r="AI46" s="705"/>
    </row>
    <row r="47" spans="1:35" ht="18" customHeight="1" x14ac:dyDescent="0.2">
      <c r="A47" s="705"/>
      <c r="B47" s="706"/>
      <c r="D47" s="1853"/>
      <c r="E47" s="1863"/>
      <c r="F47" s="1374"/>
      <c r="G47" s="874"/>
      <c r="H47" s="875">
        <f>H45/G45</f>
        <v>0.96</v>
      </c>
      <c r="I47" s="875">
        <f>I45/G45</f>
        <v>0</v>
      </c>
      <c r="J47" s="875">
        <f>J45/G45</f>
        <v>0</v>
      </c>
      <c r="K47" s="875">
        <f>K45/G45</f>
        <v>0</v>
      </c>
      <c r="L47" s="875">
        <f>L45/G45</f>
        <v>0</v>
      </c>
      <c r="M47" s="875">
        <f>M45/G45</f>
        <v>0.04</v>
      </c>
      <c r="N47" s="876">
        <f>N45/G45</f>
        <v>0</v>
      </c>
      <c r="O47" s="877">
        <f>O45/G45</f>
        <v>0.04</v>
      </c>
      <c r="P47" s="878"/>
      <c r="Q47" s="878"/>
      <c r="R47" s="1567"/>
      <c r="S47" s="2126"/>
      <c r="T47" s="2269"/>
      <c r="U47" s="1374"/>
      <c r="V47" s="879"/>
      <c r="W47" s="880">
        <f>W45/V45</f>
        <v>1</v>
      </c>
      <c r="X47" s="880">
        <f>X45/V45</f>
        <v>0</v>
      </c>
      <c r="Y47" s="880">
        <f>Y45/V45</f>
        <v>0</v>
      </c>
      <c r="Z47" s="880">
        <f>Z45/V45</f>
        <v>0</v>
      </c>
      <c r="AA47" s="880">
        <f>AA45/V45</f>
        <v>0</v>
      </c>
      <c r="AB47" s="880">
        <f>AB45/V45</f>
        <v>0</v>
      </c>
      <c r="AC47" s="881">
        <f>AC45/V45</f>
        <v>0</v>
      </c>
      <c r="AD47" s="905">
        <f>AD45/V45</f>
        <v>0</v>
      </c>
      <c r="AE47" s="906"/>
      <c r="AF47" s="906"/>
      <c r="AH47" s="706"/>
      <c r="AI47" s="705"/>
    </row>
    <row r="48" spans="1:35" ht="18" customHeight="1" x14ac:dyDescent="0.2">
      <c r="A48" s="705"/>
      <c r="D48" s="1853"/>
      <c r="E48" s="1862" t="s">
        <v>181</v>
      </c>
      <c r="F48" s="1479">
        <f>表1!E47</f>
        <v>40</v>
      </c>
      <c r="G48" s="1521">
        <f t="shared" ref="G48" si="36">SUM(H48:N48)</f>
        <v>40</v>
      </c>
      <c r="H48" s="1524">
        <v>24</v>
      </c>
      <c r="I48" s="1524">
        <v>0</v>
      </c>
      <c r="J48" s="1524">
        <v>4</v>
      </c>
      <c r="K48" s="1524">
        <v>1</v>
      </c>
      <c r="L48" s="1524">
        <v>7</v>
      </c>
      <c r="M48" s="1524">
        <v>4</v>
      </c>
      <c r="N48" s="1525">
        <v>0</v>
      </c>
      <c r="O48" s="1526">
        <f t="shared" ref="O48" si="37">SUM(I48:N48)</f>
        <v>16</v>
      </c>
      <c r="P48" s="1527">
        <v>0</v>
      </c>
      <c r="Q48" s="1527">
        <v>0</v>
      </c>
      <c r="R48" s="1567"/>
      <c r="S48" s="2126"/>
      <c r="T48" s="2268" t="s">
        <v>181</v>
      </c>
      <c r="U48" s="1373">
        <f>表1!G47</f>
        <v>29</v>
      </c>
      <c r="V48" s="1521">
        <f t="shared" ref="V48" si="38">SUM(W48:AC48)</f>
        <v>28</v>
      </c>
      <c r="W48" s="1524">
        <v>25</v>
      </c>
      <c r="X48" s="1524">
        <v>0</v>
      </c>
      <c r="Y48" s="1524">
        <v>1</v>
      </c>
      <c r="Z48" s="1524">
        <v>0</v>
      </c>
      <c r="AA48" s="1524">
        <v>2</v>
      </c>
      <c r="AB48" s="1524">
        <v>0</v>
      </c>
      <c r="AC48" s="1525">
        <v>0</v>
      </c>
      <c r="AD48" s="1526">
        <f t="shared" ref="AD48" si="39">SUM(X48:AC48)</f>
        <v>3</v>
      </c>
      <c r="AE48" s="1527">
        <v>0</v>
      </c>
      <c r="AF48" s="1527">
        <v>1</v>
      </c>
      <c r="AI48" s="705"/>
    </row>
    <row r="49" spans="1:35" ht="18" customHeight="1" x14ac:dyDescent="0.2">
      <c r="A49" s="705"/>
      <c r="B49" s="706"/>
      <c r="D49" s="1853"/>
      <c r="E49" s="1863"/>
      <c r="F49" s="1324"/>
      <c r="G49" s="1515">
        <f>G48/F48</f>
        <v>1</v>
      </c>
      <c r="H49" s="1516">
        <f>H48/F48</f>
        <v>0.6</v>
      </c>
      <c r="I49" s="1516">
        <f>I48/F48</f>
        <v>0</v>
      </c>
      <c r="J49" s="1516">
        <f>J48/F48</f>
        <v>0.1</v>
      </c>
      <c r="K49" s="1516">
        <f>K48/F48</f>
        <v>2.5000000000000001E-2</v>
      </c>
      <c r="L49" s="1516">
        <f>L48/G48</f>
        <v>0.17499999999999999</v>
      </c>
      <c r="M49" s="1516">
        <f>M48/G48</f>
        <v>0.1</v>
      </c>
      <c r="N49" s="1517">
        <f>N48/F48</f>
        <v>0</v>
      </c>
      <c r="O49" s="1518">
        <f>O48/F48</f>
        <v>0.4</v>
      </c>
      <c r="P49" s="1519">
        <f>P48/F48</f>
        <v>0</v>
      </c>
      <c r="Q49" s="1519">
        <f>Q48/F48</f>
        <v>0</v>
      </c>
      <c r="R49" s="1567"/>
      <c r="S49" s="2126"/>
      <c r="T49" s="2269"/>
      <c r="U49" s="1324"/>
      <c r="V49" s="1515">
        <f>V48/U48</f>
        <v>0.96551724137931039</v>
      </c>
      <c r="W49" s="1516">
        <f>W48/U48</f>
        <v>0.86206896551724133</v>
      </c>
      <c r="X49" s="1516">
        <f>X48/U48</f>
        <v>0</v>
      </c>
      <c r="Y49" s="1516">
        <f>Y48/U48</f>
        <v>3.4482758620689655E-2</v>
      </c>
      <c r="Z49" s="1516">
        <f>Z48/U48</f>
        <v>0</v>
      </c>
      <c r="AA49" s="1516">
        <f>AA48/U48</f>
        <v>6.8965517241379309E-2</v>
      </c>
      <c r="AB49" s="1516">
        <f>AB48/U48</f>
        <v>0</v>
      </c>
      <c r="AC49" s="1517">
        <f>AC48/U48</f>
        <v>0</v>
      </c>
      <c r="AD49" s="1518">
        <f>AD48/U48</f>
        <v>0.10344827586206896</v>
      </c>
      <c r="AE49" s="1519">
        <f>AE48/U48</f>
        <v>0</v>
      </c>
      <c r="AF49" s="1519">
        <f>AF48/U48</f>
        <v>3.4482758620689655E-2</v>
      </c>
      <c r="AH49" s="706"/>
      <c r="AI49" s="705"/>
    </row>
    <row r="50" spans="1:35" ht="18" customHeight="1" thickBot="1" x14ac:dyDescent="0.25">
      <c r="A50" s="705"/>
      <c r="B50" s="706"/>
      <c r="D50" s="1853"/>
      <c r="E50" s="1864"/>
      <c r="F50" s="1375"/>
      <c r="G50" s="882"/>
      <c r="H50" s="883">
        <f>H48/G48</f>
        <v>0.6</v>
      </c>
      <c r="I50" s="883">
        <f>I48/G48</f>
        <v>0</v>
      </c>
      <c r="J50" s="883">
        <f>J48/G48</f>
        <v>0.1</v>
      </c>
      <c r="K50" s="883">
        <f>K48/G48</f>
        <v>2.5000000000000001E-2</v>
      </c>
      <c r="L50" s="883">
        <f>L48/G48</f>
        <v>0.17499999999999999</v>
      </c>
      <c r="M50" s="883">
        <f>M48/G48</f>
        <v>0.1</v>
      </c>
      <c r="N50" s="884">
        <f>N48/G48</f>
        <v>0</v>
      </c>
      <c r="O50" s="885">
        <f>O48/G48</f>
        <v>0.4</v>
      </c>
      <c r="P50" s="886"/>
      <c r="Q50" s="886"/>
      <c r="R50" s="1567"/>
      <c r="S50" s="2126"/>
      <c r="T50" s="2270"/>
      <c r="U50" s="1375"/>
      <c r="V50" s="882"/>
      <c r="W50" s="883">
        <f>W48/V48</f>
        <v>0.8928571428571429</v>
      </c>
      <c r="X50" s="883">
        <f>X48/V48</f>
        <v>0</v>
      </c>
      <c r="Y50" s="883">
        <f>Y48/V48</f>
        <v>3.5714285714285712E-2</v>
      </c>
      <c r="Z50" s="883">
        <f>Z48/V48</f>
        <v>0</v>
      </c>
      <c r="AA50" s="883">
        <f>AA48/V48</f>
        <v>7.1428571428571425E-2</v>
      </c>
      <c r="AB50" s="883">
        <f>AB48/V48</f>
        <v>0</v>
      </c>
      <c r="AC50" s="884">
        <f>AC48/V48</f>
        <v>0</v>
      </c>
      <c r="AD50" s="885">
        <f>AD48/V48</f>
        <v>0.10714285714285714</v>
      </c>
      <c r="AE50" s="886"/>
      <c r="AF50" s="886"/>
      <c r="AH50" s="706"/>
      <c r="AI50" s="705"/>
    </row>
    <row r="51" spans="1:35" ht="18" customHeight="1" thickTop="1" x14ac:dyDescent="0.2">
      <c r="A51" s="705"/>
      <c r="D51" s="1853"/>
      <c r="E51" s="43" t="s">
        <v>182</v>
      </c>
      <c r="F51" s="1453">
        <f>F36+F39+F42+F45</f>
        <v>266</v>
      </c>
      <c r="G51" s="1521">
        <f>G36+G39+G42+G45</f>
        <v>224</v>
      </c>
      <c r="H51" s="1524">
        <f>H36+H39+H42+H45</f>
        <v>186</v>
      </c>
      <c r="I51" s="1524">
        <f>I36+I39+I42+I45</f>
        <v>18</v>
      </c>
      <c r="J51" s="1524">
        <f t="shared" ref="J51:P51" si="40">J36+J39+J42+J45</f>
        <v>2</v>
      </c>
      <c r="K51" s="1524">
        <f t="shared" si="40"/>
        <v>2</v>
      </c>
      <c r="L51" s="1524">
        <f t="shared" si="40"/>
        <v>2</v>
      </c>
      <c r="M51" s="1524">
        <f t="shared" si="40"/>
        <v>4</v>
      </c>
      <c r="N51" s="1525">
        <f t="shared" si="40"/>
        <v>10</v>
      </c>
      <c r="O51" s="1526">
        <f t="shared" si="40"/>
        <v>38</v>
      </c>
      <c r="P51" s="1527">
        <f t="shared" si="40"/>
        <v>31</v>
      </c>
      <c r="Q51" s="1527">
        <f>Q36+Q39+Q42+Q45</f>
        <v>11</v>
      </c>
      <c r="R51" s="1567"/>
      <c r="S51" s="2126"/>
      <c r="T51" s="1376" t="s">
        <v>182</v>
      </c>
      <c r="U51" s="1453">
        <f>U36+U39+U42+U45</f>
        <v>227</v>
      </c>
      <c r="V51" s="1521">
        <f>V36+V39+V42+V45</f>
        <v>145</v>
      </c>
      <c r="W51" s="1524">
        <f>W36+W39+W42+W45</f>
        <v>120</v>
      </c>
      <c r="X51" s="1524">
        <f t="shared" ref="X51:AD51" si="41">X36+X39+X42+X45</f>
        <v>9</v>
      </c>
      <c r="Y51" s="1524">
        <f t="shared" si="41"/>
        <v>2</v>
      </c>
      <c r="Z51" s="1524">
        <f t="shared" si="41"/>
        <v>0</v>
      </c>
      <c r="AA51" s="1524">
        <f t="shared" si="41"/>
        <v>2</v>
      </c>
      <c r="AB51" s="1524">
        <f t="shared" si="41"/>
        <v>2</v>
      </c>
      <c r="AC51" s="1525">
        <f t="shared" si="41"/>
        <v>10</v>
      </c>
      <c r="AD51" s="1526">
        <f t="shared" si="41"/>
        <v>25</v>
      </c>
      <c r="AE51" s="1527">
        <f>AE36+AE39+AE42+AE45</f>
        <v>57</v>
      </c>
      <c r="AF51" s="1527">
        <f>AF36+AF39+AF42+AF45</f>
        <v>25</v>
      </c>
      <c r="AI51" s="705"/>
    </row>
    <row r="52" spans="1:35" ht="18" customHeight="1" x14ac:dyDescent="0.2">
      <c r="A52" s="705"/>
      <c r="B52" s="706"/>
      <c r="D52" s="1853"/>
      <c r="E52" s="41" t="s">
        <v>183</v>
      </c>
      <c r="F52" s="1449"/>
      <c r="G52" s="1515">
        <f>G51/F51</f>
        <v>0.84210526315789469</v>
      </c>
      <c r="H52" s="1516">
        <f>H51/F51</f>
        <v>0.6992481203007519</v>
      </c>
      <c r="I52" s="1516">
        <f>I51/F51</f>
        <v>6.7669172932330823E-2</v>
      </c>
      <c r="J52" s="1516">
        <f>J51/F51</f>
        <v>7.5187969924812026E-3</v>
      </c>
      <c r="K52" s="1516">
        <f>K51/F51</f>
        <v>7.5187969924812026E-3</v>
      </c>
      <c r="L52" s="1516">
        <f>L51/F51</f>
        <v>7.5187969924812026E-3</v>
      </c>
      <c r="M52" s="1516">
        <f>M51/F51</f>
        <v>1.5037593984962405E-2</v>
      </c>
      <c r="N52" s="1517">
        <f>N51/F51</f>
        <v>3.7593984962406013E-2</v>
      </c>
      <c r="O52" s="1518">
        <f>O51/F51</f>
        <v>0.14285714285714285</v>
      </c>
      <c r="P52" s="1519">
        <f>P51/F51</f>
        <v>0.11654135338345864</v>
      </c>
      <c r="Q52" s="1519">
        <f>Q51/F51</f>
        <v>4.1353383458646614E-2</v>
      </c>
      <c r="R52" s="1567"/>
      <c r="S52" s="2126"/>
      <c r="T52" s="1377" t="s">
        <v>183</v>
      </c>
      <c r="U52" s="1449"/>
      <c r="V52" s="1515">
        <f>V51/U51</f>
        <v>0.63876651982378851</v>
      </c>
      <c r="W52" s="1516">
        <f>W51/U51</f>
        <v>0.52863436123348018</v>
      </c>
      <c r="X52" s="1516">
        <f>X51/U51</f>
        <v>3.9647577092511016E-2</v>
      </c>
      <c r="Y52" s="1516">
        <f>Y51/U51</f>
        <v>8.8105726872246704E-3</v>
      </c>
      <c r="Z52" s="1516">
        <f>Z51/U51</f>
        <v>0</v>
      </c>
      <c r="AA52" s="1516">
        <f>AA51/U51</f>
        <v>8.8105726872246704E-3</v>
      </c>
      <c r="AB52" s="1516">
        <f>AB51/U51</f>
        <v>8.8105726872246704E-3</v>
      </c>
      <c r="AC52" s="1517">
        <f>AC51/U51</f>
        <v>4.405286343612335E-2</v>
      </c>
      <c r="AD52" s="1518">
        <f>AD51/U51</f>
        <v>0.11013215859030837</v>
      </c>
      <c r="AE52" s="1519">
        <f>AE51/U51</f>
        <v>0.25110132158590309</v>
      </c>
      <c r="AF52" s="1519">
        <f>AF51/U51</f>
        <v>0.11013215859030837</v>
      </c>
      <c r="AH52" s="706"/>
      <c r="AI52" s="705"/>
    </row>
    <row r="53" spans="1:35" ht="18" customHeight="1" x14ac:dyDescent="0.2">
      <c r="A53" s="705"/>
      <c r="B53" s="706"/>
      <c r="D53" s="1853"/>
      <c r="E53" s="6"/>
      <c r="F53" s="1450"/>
      <c r="G53" s="874"/>
      <c r="H53" s="875">
        <f>H51/G51</f>
        <v>0.8303571428571429</v>
      </c>
      <c r="I53" s="875">
        <f>I51/G51</f>
        <v>8.0357142857142863E-2</v>
      </c>
      <c r="J53" s="875">
        <f>J51/G51</f>
        <v>8.9285714285714281E-3</v>
      </c>
      <c r="K53" s="875">
        <f>K51/G51</f>
        <v>8.9285714285714281E-3</v>
      </c>
      <c r="L53" s="875">
        <f>L51/G51</f>
        <v>8.9285714285714281E-3</v>
      </c>
      <c r="M53" s="875">
        <f>M51/G51</f>
        <v>1.7857142857142856E-2</v>
      </c>
      <c r="N53" s="876">
        <f>N51/G51</f>
        <v>4.4642857142857144E-2</v>
      </c>
      <c r="O53" s="877">
        <f>O51/G51</f>
        <v>0.16964285714285715</v>
      </c>
      <c r="P53" s="878"/>
      <c r="Q53" s="878"/>
      <c r="R53" s="1567"/>
      <c r="S53" s="2126"/>
      <c r="T53" s="1378"/>
      <c r="U53" s="1450"/>
      <c r="V53" s="879"/>
      <c r="W53" s="880">
        <f>W51/V51</f>
        <v>0.82758620689655171</v>
      </c>
      <c r="X53" s="880">
        <f>X51/V51</f>
        <v>6.2068965517241378E-2</v>
      </c>
      <c r="Y53" s="880">
        <f>Y51/V51</f>
        <v>1.3793103448275862E-2</v>
      </c>
      <c r="Z53" s="880">
        <f>Z51/V51</f>
        <v>0</v>
      </c>
      <c r="AA53" s="880">
        <f>AA51/V51</f>
        <v>1.3793103448275862E-2</v>
      </c>
      <c r="AB53" s="880">
        <f>AB51/V51</f>
        <v>1.3793103448275862E-2</v>
      </c>
      <c r="AC53" s="881">
        <f>AC51/V51</f>
        <v>6.8965517241379309E-2</v>
      </c>
      <c r="AD53" s="905">
        <f>AD51/V51</f>
        <v>0.17241379310344829</v>
      </c>
      <c r="AE53" s="906"/>
      <c r="AF53" s="906"/>
      <c r="AH53" s="706"/>
      <c r="AI53" s="705"/>
    </row>
    <row r="54" spans="1:35" ht="18" customHeight="1" x14ac:dyDescent="0.2">
      <c r="A54" s="705"/>
      <c r="D54" s="1853"/>
      <c r="E54" s="5" t="s">
        <v>182</v>
      </c>
      <c r="F54" s="1453">
        <f>F39+F42+F45+F48</f>
        <v>151</v>
      </c>
      <c r="G54" s="1521">
        <f>G39+G42+G45+G48</f>
        <v>145</v>
      </c>
      <c r="H54" s="1524">
        <f>H39+H42+H45+H48</f>
        <v>109</v>
      </c>
      <c r="I54" s="1524">
        <f>I39+I42+I45+I48</f>
        <v>9</v>
      </c>
      <c r="J54" s="1524">
        <f t="shared" ref="J54:P54" si="42">J39+J42+J45+J48</f>
        <v>5</v>
      </c>
      <c r="K54" s="1524">
        <f t="shared" si="42"/>
        <v>2</v>
      </c>
      <c r="L54" s="1524">
        <f t="shared" si="42"/>
        <v>9</v>
      </c>
      <c r="M54" s="1524">
        <f t="shared" si="42"/>
        <v>8</v>
      </c>
      <c r="N54" s="1525">
        <f t="shared" si="42"/>
        <v>3</v>
      </c>
      <c r="O54" s="1526">
        <f t="shared" si="42"/>
        <v>36</v>
      </c>
      <c r="P54" s="1527">
        <f t="shared" si="42"/>
        <v>4</v>
      </c>
      <c r="Q54" s="1535">
        <f>Q39+Q42+Q45+Q48</f>
        <v>2</v>
      </c>
      <c r="R54" s="1567"/>
      <c r="S54" s="2126"/>
      <c r="T54" s="1379" t="s">
        <v>182</v>
      </c>
      <c r="U54" s="1453">
        <f>U39+U42+U45+U48</f>
        <v>127</v>
      </c>
      <c r="V54" s="1521">
        <f>V39+V42+V45+V48</f>
        <v>105</v>
      </c>
      <c r="W54" s="1524">
        <f>W39+W42+W45+W48</f>
        <v>89</v>
      </c>
      <c r="X54" s="1524">
        <f t="shared" ref="X54:AE54" si="43">X39+X42+X45+X48</f>
        <v>6</v>
      </c>
      <c r="Y54" s="1524">
        <f t="shared" si="43"/>
        <v>2</v>
      </c>
      <c r="Z54" s="1524">
        <f t="shared" si="43"/>
        <v>0</v>
      </c>
      <c r="AA54" s="1524">
        <f t="shared" si="43"/>
        <v>3</v>
      </c>
      <c r="AB54" s="1524">
        <f t="shared" si="43"/>
        <v>2</v>
      </c>
      <c r="AC54" s="1525">
        <f t="shared" si="43"/>
        <v>3</v>
      </c>
      <c r="AD54" s="1526">
        <f t="shared" si="43"/>
        <v>16</v>
      </c>
      <c r="AE54" s="1527">
        <f t="shared" si="43"/>
        <v>15</v>
      </c>
      <c r="AF54" s="1527">
        <f>AF39+AF42+AF45+AF48</f>
        <v>7</v>
      </c>
      <c r="AI54" s="705"/>
    </row>
    <row r="55" spans="1:35" ht="18" customHeight="1" x14ac:dyDescent="0.2">
      <c r="A55" s="705"/>
      <c r="B55" s="706"/>
      <c r="D55" s="1853"/>
      <c r="E55" s="41" t="s">
        <v>184</v>
      </c>
      <c r="F55" s="1449"/>
      <c r="G55" s="1515">
        <f>G54/F54</f>
        <v>0.96026490066225167</v>
      </c>
      <c r="H55" s="1516">
        <f>H54/F54</f>
        <v>0.72185430463576161</v>
      </c>
      <c r="I55" s="1516">
        <f>I54/F54</f>
        <v>5.9602649006622516E-2</v>
      </c>
      <c r="J55" s="1516">
        <f>J54/F54</f>
        <v>3.3112582781456956E-2</v>
      </c>
      <c r="K55" s="1516">
        <f>K54/F54</f>
        <v>1.3245033112582781E-2</v>
      </c>
      <c r="L55" s="1516">
        <f>L54/F54</f>
        <v>5.9602649006622516E-2</v>
      </c>
      <c r="M55" s="1516">
        <f>M54/F54</f>
        <v>5.2980132450331126E-2</v>
      </c>
      <c r="N55" s="1517">
        <f>N54/F54</f>
        <v>1.9867549668874173E-2</v>
      </c>
      <c r="O55" s="1518">
        <f>O54/F54</f>
        <v>0.23841059602649006</v>
      </c>
      <c r="P55" s="1519">
        <f>P54/F54</f>
        <v>2.6490066225165563E-2</v>
      </c>
      <c r="Q55" s="1519">
        <f>Q54/F54</f>
        <v>1.3245033112582781E-2</v>
      </c>
      <c r="R55" s="1567"/>
      <c r="S55" s="2126"/>
      <c r="T55" s="1377" t="s">
        <v>184</v>
      </c>
      <c r="U55" s="1449"/>
      <c r="V55" s="1515">
        <f>V54/U54</f>
        <v>0.82677165354330706</v>
      </c>
      <c r="W55" s="1516">
        <f>W54/U54</f>
        <v>0.70078740157480313</v>
      </c>
      <c r="X55" s="1516">
        <f>X54/U54</f>
        <v>4.7244094488188976E-2</v>
      </c>
      <c r="Y55" s="1516">
        <f>Y54/U54</f>
        <v>1.5748031496062992E-2</v>
      </c>
      <c r="Z55" s="1516">
        <f>Z54/U54</f>
        <v>0</v>
      </c>
      <c r="AA55" s="1516">
        <f>AA54/U54</f>
        <v>2.3622047244094488E-2</v>
      </c>
      <c r="AB55" s="1516">
        <f>AB54/U54</f>
        <v>1.5748031496062992E-2</v>
      </c>
      <c r="AC55" s="1517">
        <f>AC54/U54</f>
        <v>2.3622047244094488E-2</v>
      </c>
      <c r="AD55" s="1518">
        <f>AD54/U54</f>
        <v>0.12598425196850394</v>
      </c>
      <c r="AE55" s="1519">
        <f>AE54/U54</f>
        <v>0.11811023622047244</v>
      </c>
      <c r="AF55" s="1519">
        <f>AF54/U54</f>
        <v>5.5118110236220472E-2</v>
      </c>
      <c r="AH55" s="706"/>
      <c r="AI55" s="705"/>
    </row>
    <row r="56" spans="1:35" ht="18" customHeight="1" thickBot="1" x14ac:dyDescent="0.25">
      <c r="A56" s="705"/>
      <c r="B56" s="706"/>
      <c r="D56" s="1859"/>
      <c r="E56" s="6"/>
      <c r="F56" s="1450"/>
      <c r="G56" s="887"/>
      <c r="H56" s="888">
        <f>H54/G54</f>
        <v>0.75172413793103443</v>
      </c>
      <c r="I56" s="888">
        <f>I54/G54</f>
        <v>6.2068965517241378E-2</v>
      </c>
      <c r="J56" s="888">
        <f>J54/G54</f>
        <v>3.4482758620689655E-2</v>
      </c>
      <c r="K56" s="888">
        <f>K54/G54</f>
        <v>1.3793103448275862E-2</v>
      </c>
      <c r="L56" s="888">
        <f>L54/G54</f>
        <v>6.2068965517241378E-2</v>
      </c>
      <c r="M56" s="888">
        <f>M54/G54</f>
        <v>5.5172413793103448E-2</v>
      </c>
      <c r="N56" s="889">
        <f>N54/G54</f>
        <v>2.0689655172413793E-2</v>
      </c>
      <c r="O56" s="890">
        <f>O54/G54</f>
        <v>0.24827586206896551</v>
      </c>
      <c r="P56" s="891"/>
      <c r="Q56" s="891"/>
      <c r="R56" s="1567"/>
      <c r="S56" s="2127"/>
      <c r="T56" s="1378"/>
      <c r="U56" s="1450"/>
      <c r="V56" s="887"/>
      <c r="W56" s="888">
        <f>W54/V54</f>
        <v>0.84761904761904761</v>
      </c>
      <c r="X56" s="888">
        <f>X54/V54</f>
        <v>5.7142857142857141E-2</v>
      </c>
      <c r="Y56" s="888">
        <f>Y54/V54</f>
        <v>1.9047619047619049E-2</v>
      </c>
      <c r="Z56" s="888">
        <f>Z54/V54</f>
        <v>0</v>
      </c>
      <c r="AA56" s="888">
        <f>AA54/V54</f>
        <v>2.8571428571428571E-2</v>
      </c>
      <c r="AB56" s="888">
        <f>AB54/V54</f>
        <v>1.9047619047619049E-2</v>
      </c>
      <c r="AC56" s="889">
        <f>AC54/V54</f>
        <v>2.8571428571428571E-2</v>
      </c>
      <c r="AD56" s="890">
        <f>AD54/V54</f>
        <v>0.15238095238095239</v>
      </c>
      <c r="AE56" s="891"/>
      <c r="AF56" s="891"/>
      <c r="AH56" s="706"/>
      <c r="AI56" s="705"/>
    </row>
    <row r="57" spans="1:35" ht="6.75" customHeight="1" x14ac:dyDescent="0.2">
      <c r="A57" s="705"/>
      <c r="E57" s="138"/>
      <c r="F57" s="16"/>
      <c r="G57" s="707"/>
      <c r="H57" s="707"/>
      <c r="I57" s="707"/>
      <c r="J57" s="707"/>
      <c r="K57" s="707"/>
      <c r="L57" s="707"/>
      <c r="M57" s="707"/>
      <c r="N57" s="707"/>
      <c r="O57" s="707"/>
      <c r="P57" s="707"/>
      <c r="Q57" s="707"/>
      <c r="T57" s="138"/>
      <c r="U57" s="16"/>
      <c r="V57" s="707"/>
      <c r="W57" s="707"/>
      <c r="X57" s="707"/>
      <c r="Y57" s="707"/>
      <c r="Z57" s="707"/>
      <c r="AA57" s="707"/>
      <c r="AB57" s="707"/>
      <c r="AC57" s="707"/>
      <c r="AD57" s="707"/>
      <c r="AE57" s="707"/>
      <c r="AF57" s="707"/>
    </row>
    <row r="59" spans="1:35" x14ac:dyDescent="0.2">
      <c r="D59" s="706"/>
      <c r="G59" s="708"/>
      <c r="H59" s="708"/>
      <c r="I59" s="708"/>
      <c r="J59" s="708"/>
      <c r="K59" s="708"/>
      <c r="L59" s="708"/>
      <c r="M59" s="708"/>
      <c r="N59" s="708"/>
      <c r="O59" s="708"/>
      <c r="P59" s="708"/>
      <c r="Q59" s="708"/>
      <c r="V59" s="708"/>
      <c r="W59" s="708"/>
      <c r="X59" s="708"/>
      <c r="Y59" s="708"/>
      <c r="Z59" s="708"/>
      <c r="AA59" s="708"/>
      <c r="AB59" s="708"/>
      <c r="AC59" s="708"/>
      <c r="AD59" s="708"/>
      <c r="AE59" s="708"/>
      <c r="AF59" s="708"/>
    </row>
    <row r="60" spans="1:35" x14ac:dyDescent="0.2">
      <c r="D60" s="706"/>
      <c r="G60" s="708"/>
      <c r="H60" s="708"/>
      <c r="I60" s="708"/>
      <c r="J60" s="708"/>
      <c r="K60" s="708"/>
      <c r="L60" s="708"/>
      <c r="M60" s="708"/>
      <c r="N60" s="708"/>
      <c r="O60" s="708"/>
      <c r="P60" s="708"/>
      <c r="Q60" s="708"/>
      <c r="V60" s="708"/>
      <c r="W60" s="708"/>
      <c r="X60" s="708"/>
      <c r="Y60" s="708"/>
      <c r="Z60" s="708"/>
      <c r="AA60" s="708"/>
      <c r="AB60" s="708"/>
      <c r="AC60" s="708"/>
      <c r="AD60" s="708"/>
      <c r="AE60" s="708"/>
      <c r="AF60" s="708"/>
    </row>
    <row r="61" spans="1:35" x14ac:dyDescent="0.2">
      <c r="D61" s="709"/>
      <c r="G61" s="708"/>
      <c r="H61" s="708"/>
      <c r="I61" s="708"/>
      <c r="J61" s="708"/>
      <c r="K61" s="708"/>
      <c r="L61" s="708"/>
      <c r="M61" s="708"/>
      <c r="N61" s="708"/>
      <c r="O61" s="708"/>
      <c r="P61" s="708"/>
      <c r="Q61" s="708"/>
      <c r="V61" s="708"/>
      <c r="W61" s="708"/>
      <c r="X61" s="708"/>
      <c r="Y61" s="708"/>
      <c r="Z61" s="708"/>
      <c r="AA61" s="708"/>
      <c r="AB61" s="708"/>
      <c r="AC61" s="708"/>
      <c r="AD61" s="708"/>
      <c r="AE61" s="708"/>
      <c r="AF61" s="708"/>
    </row>
    <row r="62" spans="1:35" x14ac:dyDescent="0.2">
      <c r="F62" s="710"/>
      <c r="G62" s="710"/>
      <c r="H62" s="710"/>
      <c r="I62" s="710"/>
      <c r="J62" s="710"/>
      <c r="K62" s="710"/>
      <c r="L62" s="710"/>
      <c r="M62" s="710"/>
      <c r="N62" s="710"/>
      <c r="O62" s="710"/>
      <c r="P62" s="710"/>
      <c r="Q62" s="710"/>
      <c r="U62" s="710"/>
      <c r="V62" s="710"/>
      <c r="W62" s="710"/>
      <c r="X62" s="710"/>
      <c r="Y62" s="710"/>
      <c r="Z62" s="710"/>
      <c r="AA62" s="710"/>
      <c r="AB62" s="710"/>
      <c r="AC62" s="710"/>
      <c r="AD62" s="710"/>
      <c r="AE62" s="710"/>
      <c r="AF62" s="710"/>
    </row>
    <row r="63" spans="1:35" x14ac:dyDescent="0.2">
      <c r="F63" s="711"/>
      <c r="G63" s="711"/>
      <c r="H63" s="711"/>
      <c r="I63" s="711"/>
      <c r="J63" s="711"/>
      <c r="K63" s="711"/>
      <c r="L63" s="711"/>
      <c r="M63" s="711"/>
      <c r="N63" s="711"/>
      <c r="O63" s="711"/>
      <c r="P63" s="711"/>
      <c r="Q63" s="711"/>
      <c r="U63" s="711"/>
      <c r="V63" s="711"/>
      <c r="W63" s="711"/>
      <c r="X63" s="711"/>
      <c r="Y63" s="711"/>
      <c r="Z63" s="711"/>
      <c r="AA63" s="711"/>
      <c r="AB63" s="711"/>
      <c r="AC63" s="711"/>
      <c r="AD63" s="711"/>
      <c r="AE63" s="711"/>
      <c r="AF63" s="711"/>
    </row>
    <row r="65" spans="4:32" x14ac:dyDescent="0.2">
      <c r="D65" s="705"/>
      <c r="F65" s="927"/>
      <c r="G65" s="705"/>
      <c r="H65" s="705"/>
      <c r="I65" s="705"/>
      <c r="J65" s="705"/>
      <c r="K65" s="705"/>
      <c r="L65" s="705"/>
      <c r="M65" s="705"/>
      <c r="N65" s="705"/>
      <c r="O65" s="705"/>
      <c r="P65" s="705"/>
      <c r="Q65" s="705"/>
      <c r="U65" s="705"/>
      <c r="V65" s="705"/>
      <c r="W65" s="705"/>
      <c r="X65" s="705"/>
      <c r="Y65" s="705"/>
      <c r="Z65" s="705"/>
      <c r="AA65" s="705"/>
      <c r="AB65" s="705"/>
      <c r="AC65" s="705"/>
      <c r="AD65" s="705"/>
      <c r="AE65" s="705"/>
      <c r="AF65" s="705"/>
    </row>
    <row r="66" spans="4:32" x14ac:dyDescent="0.2">
      <c r="F66" s="705"/>
      <c r="G66" s="705"/>
      <c r="H66" s="705"/>
      <c r="I66" s="705"/>
      <c r="J66" s="705"/>
      <c r="K66" s="705"/>
      <c r="L66" s="705"/>
      <c r="M66" s="705"/>
      <c r="N66" s="705"/>
      <c r="O66" s="705"/>
      <c r="P66" s="705"/>
      <c r="Q66" s="705"/>
      <c r="U66" s="705"/>
      <c r="V66" s="705"/>
      <c r="W66" s="705"/>
      <c r="X66" s="705"/>
      <c r="Y66" s="705"/>
      <c r="Z66" s="705"/>
      <c r="AA66" s="705"/>
      <c r="AB66" s="705"/>
      <c r="AC66" s="705"/>
      <c r="AD66" s="705"/>
      <c r="AE66" s="705"/>
      <c r="AF66" s="705"/>
    </row>
    <row r="67" spans="4:32" x14ac:dyDescent="0.2">
      <c r="F67" s="705"/>
      <c r="G67" s="705"/>
      <c r="H67" s="705"/>
      <c r="I67" s="705"/>
      <c r="J67" s="705"/>
      <c r="K67" s="705"/>
      <c r="L67" s="705"/>
      <c r="M67" s="705"/>
      <c r="N67" s="705"/>
      <c r="O67" s="705"/>
      <c r="P67" s="705"/>
      <c r="Q67" s="705"/>
      <c r="U67" s="705"/>
      <c r="V67" s="705"/>
      <c r="W67" s="705"/>
      <c r="X67" s="705"/>
      <c r="Y67" s="705"/>
      <c r="Z67" s="705"/>
      <c r="AA67" s="705"/>
      <c r="AB67" s="705"/>
      <c r="AC67" s="705"/>
      <c r="AD67" s="705"/>
      <c r="AE67" s="705"/>
      <c r="AF67" s="705"/>
    </row>
    <row r="68" spans="4:32" x14ac:dyDescent="0.2">
      <c r="F68" s="705"/>
      <c r="G68" s="705"/>
      <c r="H68" s="705"/>
      <c r="I68" s="705"/>
      <c r="J68" s="705"/>
      <c r="K68" s="705"/>
      <c r="L68" s="705"/>
      <c r="M68" s="705"/>
      <c r="N68" s="705"/>
      <c r="O68" s="705"/>
      <c r="P68" s="705"/>
      <c r="Q68" s="705"/>
      <c r="U68" s="705"/>
      <c r="V68" s="705"/>
      <c r="W68" s="705"/>
      <c r="X68" s="705"/>
      <c r="Y68" s="705"/>
      <c r="Z68" s="705"/>
      <c r="AA68" s="705"/>
      <c r="AB68" s="705"/>
      <c r="AC68" s="705"/>
      <c r="AD68" s="705"/>
      <c r="AE68" s="705"/>
      <c r="AF68" s="705"/>
    </row>
    <row r="69" spans="4:32" x14ac:dyDescent="0.2">
      <c r="F69" s="705"/>
      <c r="G69" s="705"/>
      <c r="H69" s="705"/>
      <c r="I69" s="705"/>
      <c r="J69" s="705"/>
      <c r="K69" s="705"/>
      <c r="L69" s="705"/>
      <c r="M69" s="705"/>
      <c r="N69" s="705"/>
      <c r="O69" s="705"/>
      <c r="P69" s="705"/>
      <c r="Q69" s="705"/>
      <c r="U69" s="705"/>
      <c r="V69" s="705"/>
      <c r="W69" s="705"/>
      <c r="X69" s="705"/>
      <c r="Y69" s="705"/>
      <c r="Z69" s="705"/>
      <c r="AA69" s="705"/>
      <c r="AB69" s="705"/>
      <c r="AC69" s="705"/>
      <c r="AD69" s="705"/>
      <c r="AE69" s="705"/>
      <c r="AF69" s="705"/>
    </row>
    <row r="70" spans="4:32" x14ac:dyDescent="0.2">
      <c r="F70" s="705"/>
      <c r="G70" s="705"/>
      <c r="H70" s="705"/>
      <c r="I70" s="705"/>
      <c r="J70" s="705"/>
      <c r="K70" s="705"/>
      <c r="L70" s="705"/>
      <c r="M70" s="705"/>
      <c r="N70" s="705"/>
      <c r="O70" s="705"/>
      <c r="P70" s="705"/>
      <c r="Q70" s="705"/>
      <c r="U70" s="705"/>
      <c r="V70" s="705"/>
      <c r="W70" s="705"/>
      <c r="X70" s="705"/>
      <c r="Y70" s="705"/>
      <c r="Z70" s="705"/>
      <c r="AA70" s="705"/>
      <c r="AB70" s="705"/>
      <c r="AC70" s="705"/>
      <c r="AD70" s="705"/>
      <c r="AE70" s="705"/>
      <c r="AF70" s="705"/>
    </row>
    <row r="73" spans="4:32" ht="25.5" customHeight="1" x14ac:dyDescent="0.2">
      <c r="F73" s="1825"/>
      <c r="G73" s="1826"/>
      <c r="H73" s="2259"/>
      <c r="I73" s="2259"/>
      <c r="J73" s="1827"/>
      <c r="K73" s="1828"/>
      <c r="L73" s="1828"/>
      <c r="M73" s="1828"/>
      <c r="N73" s="1825"/>
      <c r="O73" s="1825"/>
    </row>
    <row r="74" spans="4:32" x14ac:dyDescent="0.2">
      <c r="F74" s="1825"/>
      <c r="G74" s="2260"/>
      <c r="H74" s="2261"/>
      <c r="I74" s="1829"/>
      <c r="J74" s="1829"/>
      <c r="K74" s="1827"/>
      <c r="L74" s="1827"/>
      <c r="M74" s="1827"/>
      <c r="N74" s="1825"/>
      <c r="O74" s="1825"/>
    </row>
    <row r="75" spans="4:32" x14ac:dyDescent="0.2">
      <c r="F75" s="1825"/>
      <c r="G75" s="2260"/>
      <c r="H75" s="2261"/>
      <c r="I75" s="1829"/>
      <c r="J75" s="1829"/>
      <c r="K75" s="1827"/>
      <c r="L75" s="1827"/>
      <c r="M75" s="1827"/>
      <c r="N75" s="1825"/>
      <c r="O75" s="1825"/>
    </row>
    <row r="76" spans="4:32" x14ac:dyDescent="0.2">
      <c r="F76" s="1825"/>
      <c r="G76" s="2260"/>
      <c r="H76" s="2261"/>
      <c r="I76" s="1829"/>
      <c r="J76" s="1829"/>
      <c r="K76" s="1827"/>
      <c r="L76" s="1827"/>
      <c r="M76" s="1827"/>
      <c r="N76" s="1825"/>
      <c r="O76" s="1825"/>
    </row>
    <row r="77" spans="4:32" x14ac:dyDescent="0.2">
      <c r="F77" s="1825"/>
      <c r="G77" s="2260"/>
      <c r="H77" s="2261"/>
      <c r="I77" s="1829"/>
      <c r="J77" s="1829"/>
      <c r="K77" s="1827"/>
      <c r="L77" s="1827"/>
      <c r="M77" s="1827"/>
      <c r="N77" s="1825"/>
      <c r="O77" s="1825"/>
    </row>
    <row r="78" spans="4:32" x14ac:dyDescent="0.2">
      <c r="F78" s="1825"/>
      <c r="G78" s="2260"/>
      <c r="H78" s="2261"/>
      <c r="I78" s="1829"/>
      <c r="J78" s="1829"/>
      <c r="K78" s="1827"/>
      <c r="L78" s="1827"/>
      <c r="M78" s="1827"/>
      <c r="N78" s="1825"/>
      <c r="O78" s="1825"/>
    </row>
    <row r="79" spans="4:32" x14ac:dyDescent="0.2">
      <c r="F79" s="1825"/>
      <c r="G79" s="2260"/>
      <c r="H79" s="2261"/>
      <c r="I79" s="1829"/>
      <c r="J79" s="1829"/>
      <c r="K79" s="1827"/>
      <c r="L79" s="1827"/>
      <c r="M79" s="1827"/>
      <c r="N79" s="1825"/>
      <c r="O79" s="1825"/>
    </row>
    <row r="80" spans="4:32" ht="25.5" customHeight="1" x14ac:dyDescent="0.2">
      <c r="F80" s="1825"/>
      <c r="G80" s="2260"/>
      <c r="H80" s="2262"/>
      <c r="I80" s="2262"/>
      <c r="J80" s="1829"/>
      <c r="K80" s="1827"/>
      <c r="L80" s="1827"/>
      <c r="M80" s="1827"/>
      <c r="N80" s="1825"/>
      <c r="O80" s="1825"/>
    </row>
    <row r="81" spans="6:15" x14ac:dyDescent="0.2">
      <c r="F81" s="1825"/>
      <c r="G81" s="2262"/>
      <c r="H81" s="2262"/>
      <c r="I81" s="2262"/>
      <c r="J81" s="1829"/>
      <c r="K81" s="1827"/>
      <c r="L81" s="1827"/>
      <c r="M81" s="1827"/>
      <c r="N81" s="1825"/>
      <c r="O81" s="1825"/>
    </row>
    <row r="82" spans="6:15" x14ac:dyDescent="0.2">
      <c r="F82" s="1825"/>
      <c r="G82" s="1825"/>
      <c r="H82" s="1825"/>
      <c r="I82" s="1825"/>
      <c r="J82" s="1825"/>
      <c r="K82" s="1825"/>
      <c r="L82" s="1825"/>
      <c r="M82" s="1825"/>
      <c r="N82" s="1825"/>
      <c r="O82" s="1825"/>
    </row>
    <row r="83" spans="6:15" x14ac:dyDescent="0.2">
      <c r="F83" s="1825"/>
      <c r="G83" s="1825"/>
      <c r="H83" s="1825"/>
      <c r="I83" s="1825"/>
      <c r="J83" s="1825"/>
      <c r="K83" s="1825"/>
      <c r="L83" s="1825"/>
      <c r="M83" s="1825"/>
      <c r="N83" s="1825"/>
      <c r="O83" s="1825"/>
    </row>
    <row r="84" spans="6:15" x14ac:dyDescent="0.2">
      <c r="F84" s="1825"/>
      <c r="G84" s="1825"/>
      <c r="H84" s="1825"/>
      <c r="I84" s="1825"/>
      <c r="J84" s="1825"/>
      <c r="K84" s="1825"/>
      <c r="L84" s="1825"/>
      <c r="M84" s="1825"/>
      <c r="N84" s="1825"/>
      <c r="O84" s="1825"/>
    </row>
  </sheetData>
  <mergeCells count="47">
    <mergeCell ref="Q9:Q11"/>
    <mergeCell ref="AE9:AE11"/>
    <mergeCell ref="AF9:AF11"/>
    <mergeCell ref="W10:W11"/>
    <mergeCell ref="AD10:AD11"/>
    <mergeCell ref="U9:U11"/>
    <mergeCell ref="V9:V11"/>
    <mergeCell ref="O10:O11"/>
    <mergeCell ref="P9:P11"/>
    <mergeCell ref="G9:G11"/>
    <mergeCell ref="H10:H11"/>
    <mergeCell ref="E24:E26"/>
    <mergeCell ref="D12:E14"/>
    <mergeCell ref="E15:E17"/>
    <mergeCell ref="E18:E20"/>
    <mergeCell ref="E21:E23"/>
    <mergeCell ref="F9:F11"/>
    <mergeCell ref="D15:D32"/>
    <mergeCell ref="E27:E29"/>
    <mergeCell ref="E30:E32"/>
    <mergeCell ref="S12:T14"/>
    <mergeCell ref="T15:T17"/>
    <mergeCell ref="T18:T20"/>
    <mergeCell ref="T21:T23"/>
    <mergeCell ref="T48:T50"/>
    <mergeCell ref="S15:S32"/>
    <mergeCell ref="T39:T41"/>
    <mergeCell ref="T42:T44"/>
    <mergeCell ref="T45:T47"/>
    <mergeCell ref="T30:T32"/>
    <mergeCell ref="T24:T26"/>
    <mergeCell ref="T33:T35"/>
    <mergeCell ref="T36:T38"/>
    <mergeCell ref="T27:T29"/>
    <mergeCell ref="D33:D56"/>
    <mergeCell ref="S33:S56"/>
    <mergeCell ref="E33:E35"/>
    <mergeCell ref="E36:E38"/>
    <mergeCell ref="E39:E41"/>
    <mergeCell ref="E42:E44"/>
    <mergeCell ref="E45:E47"/>
    <mergeCell ref="E48:E50"/>
    <mergeCell ref="H73:I73"/>
    <mergeCell ref="G74:G80"/>
    <mergeCell ref="H74:H79"/>
    <mergeCell ref="H80:I80"/>
    <mergeCell ref="G81:I81"/>
  </mergeCells>
  <phoneticPr fontId="2"/>
  <pageMargins left="0.83" right="0.55000000000000004" top="0.82" bottom="0.35433070866141736" header="0.19685039370078741" footer="0.19685039370078741"/>
  <pageSetup paperSize="9" scale="80" orientation="portrait" r:id="rId1"/>
  <headerFooter alignWithMargins="0"/>
  <colBreaks count="1" manualBreakCount="1">
    <brk id="17" min="1" max="5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tabColor rgb="FF00B0F0"/>
    <pageSetUpPr fitToPage="1"/>
  </sheetPr>
  <dimension ref="B2:AD59"/>
  <sheetViews>
    <sheetView view="pageBreakPreview" zoomScaleNormal="100" zoomScaleSheetLayoutView="100" workbookViewId="0">
      <pane xSplit="3" ySplit="11" topLeftCell="D12" activePane="bottomRight" state="frozen"/>
      <selection pane="topRight"/>
      <selection pane="bottomLeft"/>
      <selection pane="bottomRight"/>
    </sheetView>
  </sheetViews>
  <sheetFormatPr defaultColWidth="9" defaultRowHeight="13.2" x14ac:dyDescent="0.2"/>
  <cols>
    <col min="1" max="2" width="4.6640625" style="694" customWidth="1"/>
    <col min="3" max="3" width="19.33203125" style="694" customWidth="1"/>
    <col min="4" max="5" width="9" style="694"/>
    <col min="6" max="10" width="8.6640625" style="694" customWidth="1"/>
    <col min="11" max="11" width="8.6640625" style="709" customWidth="1"/>
    <col min="12" max="16" width="8.6640625" style="694" customWidth="1"/>
    <col min="17" max="22" width="8.6640625" style="709" customWidth="1"/>
    <col min="23" max="23" width="8.6640625" style="694" customWidth="1"/>
    <col min="24" max="24" width="8" style="709" customWidth="1"/>
    <col min="25" max="27" width="7.6640625" style="694" customWidth="1"/>
    <col min="28" max="28" width="9.6640625" style="694" customWidth="1"/>
    <col min="29" max="29" width="9.109375" style="694" customWidth="1"/>
    <col min="30" max="30" width="7.6640625" style="694" customWidth="1"/>
    <col min="31" max="33" width="8.6640625" style="694" customWidth="1"/>
    <col min="34" max="34" width="9.44140625" style="694" customWidth="1"/>
    <col min="35" max="51" width="8.6640625" style="694" customWidth="1"/>
    <col min="52" max="71" width="4.6640625" style="694" customWidth="1"/>
    <col min="72" max="16384" width="9" style="694"/>
  </cols>
  <sheetData>
    <row r="2" spans="2:30" ht="17.100000000000001" customHeight="1" x14ac:dyDescent="0.2">
      <c r="B2" s="695" t="s">
        <v>926</v>
      </c>
    </row>
    <row r="4" spans="2:30" x14ac:dyDescent="0.2">
      <c r="Q4" s="287" t="s">
        <v>510</v>
      </c>
    </row>
    <row r="5" spans="2:30" x14ac:dyDescent="0.2">
      <c r="Q5" s="287" t="s">
        <v>511</v>
      </c>
    </row>
    <row r="6" spans="2:30" ht="13.8" thickBot="1" x14ac:dyDescent="0.25">
      <c r="W6" s="23" t="s">
        <v>512</v>
      </c>
    </row>
    <row r="7" spans="2:30" ht="21.6" customHeight="1" x14ac:dyDescent="0.2">
      <c r="B7" s="1849"/>
      <c r="C7" s="1865"/>
      <c r="D7" s="2156" t="s">
        <v>369</v>
      </c>
      <c r="E7" s="2196" t="s">
        <v>370</v>
      </c>
      <c r="F7" s="2018" t="s">
        <v>513</v>
      </c>
      <c r="G7" s="2033"/>
      <c r="H7" s="2033"/>
      <c r="I7" s="2033"/>
      <c r="J7" s="2033"/>
      <c r="K7" s="2019"/>
      <c r="L7" s="2018" t="s">
        <v>349</v>
      </c>
      <c r="M7" s="2033"/>
      <c r="N7" s="2033"/>
      <c r="O7" s="2033"/>
      <c r="P7" s="2033"/>
      <c r="Q7" s="2019"/>
      <c r="R7" s="2018" t="s">
        <v>350</v>
      </c>
      <c r="S7" s="2033"/>
      <c r="T7" s="2033"/>
      <c r="U7" s="2033"/>
      <c r="V7" s="2033"/>
      <c r="W7" s="2019"/>
    </row>
    <row r="8" spans="2:30" s="138" customFormat="1" ht="21.6" customHeight="1" x14ac:dyDescent="0.2">
      <c r="B8" s="1850"/>
      <c r="C8" s="1866"/>
      <c r="D8" s="2155"/>
      <c r="E8" s="2197"/>
      <c r="F8" s="2313" t="s">
        <v>514</v>
      </c>
      <c r="G8" s="2100"/>
      <c r="H8" s="2101"/>
      <c r="I8" s="2314" t="s">
        <v>515</v>
      </c>
      <c r="J8" s="2314"/>
      <c r="K8" s="2315"/>
      <c r="L8" s="2313" t="s">
        <v>514</v>
      </c>
      <c r="M8" s="2100"/>
      <c r="N8" s="2101"/>
      <c r="O8" s="2314" t="s">
        <v>515</v>
      </c>
      <c r="P8" s="2314"/>
      <c r="Q8" s="2315"/>
      <c r="R8" s="2095" t="s">
        <v>514</v>
      </c>
      <c r="S8" s="2318"/>
      <c r="T8" s="2319"/>
      <c r="U8" s="2314" t="s">
        <v>515</v>
      </c>
      <c r="V8" s="2314"/>
      <c r="W8" s="2315"/>
    </row>
    <row r="9" spans="2:30" ht="21.6" customHeight="1" x14ac:dyDescent="0.2">
      <c r="B9" s="1851"/>
      <c r="C9" s="2319"/>
      <c r="D9" s="2191"/>
      <c r="E9" s="2198"/>
      <c r="F9" s="634" t="s">
        <v>378</v>
      </c>
      <c r="G9" s="477" t="s">
        <v>379</v>
      </c>
      <c r="H9" s="21" t="s">
        <v>250</v>
      </c>
      <c r="I9" s="20" t="s">
        <v>516</v>
      </c>
      <c r="J9" s="20" t="s">
        <v>517</v>
      </c>
      <c r="K9" s="233" t="s">
        <v>405</v>
      </c>
      <c r="L9" s="712" t="s">
        <v>378</v>
      </c>
      <c r="M9" s="477" t="s">
        <v>379</v>
      </c>
      <c r="N9" s="21" t="s">
        <v>250</v>
      </c>
      <c r="O9" s="20" t="s">
        <v>516</v>
      </c>
      <c r="P9" s="20" t="s">
        <v>517</v>
      </c>
      <c r="Q9" s="233" t="s">
        <v>405</v>
      </c>
      <c r="R9" s="712" t="s">
        <v>378</v>
      </c>
      <c r="S9" s="477" t="s">
        <v>379</v>
      </c>
      <c r="T9" s="21" t="s">
        <v>250</v>
      </c>
      <c r="U9" s="20" t="s">
        <v>516</v>
      </c>
      <c r="V9" s="20" t="s">
        <v>517</v>
      </c>
      <c r="W9" s="233" t="s">
        <v>405</v>
      </c>
      <c r="X9" s="694"/>
      <c r="AB9" s="703"/>
    </row>
    <row r="10" spans="2:30" ht="21.6" customHeight="1" x14ac:dyDescent="0.2">
      <c r="B10" s="1953" t="s">
        <v>519</v>
      </c>
      <c r="C10" s="1978"/>
      <c r="D10" s="2320">
        <f>SUM(D12:D23)</f>
        <v>370</v>
      </c>
      <c r="E10" s="2321">
        <f>SUM(E12:E23)</f>
        <v>299</v>
      </c>
      <c r="F10" s="2282">
        <f>F12+F14+F16+F18+F20+F22</f>
        <v>32033</v>
      </c>
      <c r="G10" s="2286">
        <f>G12+G14+G16+G18+G20+G22</f>
        <v>6486</v>
      </c>
      <c r="H10" s="2286">
        <f>F10+G10</f>
        <v>38519</v>
      </c>
      <c r="I10" s="1536">
        <f>I12+I14+I16+I18+I20+I22</f>
        <v>29</v>
      </c>
      <c r="J10" s="1536">
        <f>J12+J14+J16+J18+J20+J22</f>
        <v>12</v>
      </c>
      <c r="K10" s="1537">
        <f>K12+K14+K16+K18+K20+K22</f>
        <v>41</v>
      </c>
      <c r="L10" s="2282">
        <f>L12+L14+L16+L18+L20+L22</f>
        <v>19919</v>
      </c>
      <c r="M10" s="2286">
        <f>M12+M14+M16+M18+M20+M22</f>
        <v>2033</v>
      </c>
      <c r="N10" s="2286">
        <f>L10+M10</f>
        <v>21952</v>
      </c>
      <c r="O10" s="1536">
        <f>O12+O14+O16+O18+O20+O22</f>
        <v>13</v>
      </c>
      <c r="P10" s="1536">
        <f>P12+P14+P16+P18+P20+P22</f>
        <v>1</v>
      </c>
      <c r="Q10" s="1537">
        <f>Q12+Q14+Q16+Q18+Q20+Q22</f>
        <v>14</v>
      </c>
      <c r="R10" s="2282">
        <f>R12+R14+R16+R18+R20+R22</f>
        <v>12114</v>
      </c>
      <c r="S10" s="2286">
        <f>S12+S14+S16+S18+S20+S22</f>
        <v>4453</v>
      </c>
      <c r="T10" s="2286">
        <f>R10+S10</f>
        <v>16567</v>
      </c>
      <c r="U10" s="1536">
        <f>U12+U14+U16+U18+U20+U22</f>
        <v>16</v>
      </c>
      <c r="V10" s="1536">
        <f>V12+V14+V16+V18+V20+V22</f>
        <v>11</v>
      </c>
      <c r="W10" s="1537">
        <f>W12+W14+W16+W18+W20+W22</f>
        <v>27</v>
      </c>
      <c r="X10" s="694"/>
      <c r="Y10" s="711"/>
      <c r="Z10" s="711"/>
      <c r="AA10" s="711"/>
      <c r="AB10" s="716"/>
      <c r="AC10" s="716"/>
      <c r="AD10" s="716"/>
    </row>
    <row r="11" spans="2:30" ht="21.6" customHeight="1" thickBot="1" x14ac:dyDescent="0.25">
      <c r="B11" s="1957"/>
      <c r="C11" s="2023"/>
      <c r="D11" s="2193"/>
      <c r="E11" s="2200"/>
      <c r="F11" s="2294"/>
      <c r="G11" s="2295"/>
      <c r="H11" s="2295"/>
      <c r="I11" s="717">
        <f>I10/F10</f>
        <v>9.0531639247026503E-4</v>
      </c>
      <c r="J11" s="717">
        <f>J10/G10</f>
        <v>1.8501387604070306E-3</v>
      </c>
      <c r="K11" s="718">
        <f>K10/H10</f>
        <v>1.0644097718009295E-3</v>
      </c>
      <c r="L11" s="2294"/>
      <c r="M11" s="2295"/>
      <c r="N11" s="2295"/>
      <c r="O11" s="717">
        <f>O10/L10</f>
        <v>6.5264320498016973E-4</v>
      </c>
      <c r="P11" s="717">
        <f>P10/M10</f>
        <v>4.9188391539596653E-4</v>
      </c>
      <c r="Q11" s="718">
        <f>Q10/N10</f>
        <v>6.3775510204081628E-4</v>
      </c>
      <c r="R11" s="2294"/>
      <c r="S11" s="2295"/>
      <c r="T11" s="2295"/>
      <c r="U11" s="717">
        <f>U10/R10</f>
        <v>1.3207858675912169E-3</v>
      </c>
      <c r="V11" s="717">
        <f>V10/S10</f>
        <v>2.4702447788008085E-3</v>
      </c>
      <c r="W11" s="718">
        <f>W10/T10</f>
        <v>1.6297458803645802E-3</v>
      </c>
      <c r="X11" s="694"/>
    </row>
    <row r="12" spans="2:30" ht="21.6" customHeight="1" thickTop="1" x14ac:dyDescent="0.2">
      <c r="B12" s="1852" t="s">
        <v>251</v>
      </c>
      <c r="C12" s="1900" t="s">
        <v>169</v>
      </c>
      <c r="D12" s="2287">
        <f>表13!E15</f>
        <v>54</v>
      </c>
      <c r="E12" s="2287">
        <f>表13!R15</f>
        <v>20</v>
      </c>
      <c r="F12" s="2296">
        <f>L12+R12</f>
        <v>1468</v>
      </c>
      <c r="G12" s="2284">
        <f>M12+S12</f>
        <v>46</v>
      </c>
      <c r="H12" s="2284">
        <f>F12+G12</f>
        <v>1514</v>
      </c>
      <c r="I12" s="1538">
        <f>O12+U12</f>
        <v>3</v>
      </c>
      <c r="J12" s="1538">
        <f>P12+V12</f>
        <v>0</v>
      </c>
      <c r="K12" s="1539">
        <f>I12+J12</f>
        <v>3</v>
      </c>
      <c r="L12" s="2317">
        <f>表2!I18</f>
        <v>1314</v>
      </c>
      <c r="M12" s="2308">
        <f>表2!O18</f>
        <v>14</v>
      </c>
      <c r="N12" s="2316">
        <f>L12+M12</f>
        <v>1328</v>
      </c>
      <c r="O12" s="1538">
        <v>3</v>
      </c>
      <c r="P12" s="1538">
        <v>0</v>
      </c>
      <c r="Q12" s="1539">
        <f>O12+P12</f>
        <v>3</v>
      </c>
      <c r="R12" s="2317">
        <f>表2!J18</f>
        <v>154</v>
      </c>
      <c r="S12" s="2308">
        <f>表2!P18</f>
        <v>32</v>
      </c>
      <c r="T12" s="2284">
        <f>R12+S12</f>
        <v>186</v>
      </c>
      <c r="U12" s="1538">
        <v>0</v>
      </c>
      <c r="V12" s="1538">
        <v>0</v>
      </c>
      <c r="W12" s="1539">
        <f>U12+V12</f>
        <v>0</v>
      </c>
      <c r="X12" s="694"/>
      <c r="Y12" s="711"/>
      <c r="Z12" s="711"/>
      <c r="AA12" s="711"/>
      <c r="AB12" s="716"/>
      <c r="AC12" s="716"/>
      <c r="AD12" s="716"/>
    </row>
    <row r="13" spans="2:30" ht="21.6" customHeight="1" x14ac:dyDescent="0.2">
      <c r="B13" s="1853"/>
      <c r="C13" s="1900"/>
      <c r="D13" s="2288"/>
      <c r="E13" s="2288"/>
      <c r="F13" s="2283"/>
      <c r="G13" s="2285"/>
      <c r="H13" s="2285"/>
      <c r="I13" s="719">
        <f>I12/F12</f>
        <v>2.0435967302452314E-3</v>
      </c>
      <c r="J13" s="719">
        <f>J12/G12</f>
        <v>0</v>
      </c>
      <c r="K13" s="720">
        <f>K12/H12</f>
        <v>1.9815059445178335E-3</v>
      </c>
      <c r="L13" s="2291">
        <f>表1!M11</f>
        <v>392</v>
      </c>
      <c r="M13" s="2303">
        <f>表1!N11</f>
        <v>243</v>
      </c>
      <c r="N13" s="2311"/>
      <c r="O13" s="719">
        <f>O12/L12</f>
        <v>2.2831050228310501E-3</v>
      </c>
      <c r="P13" s="719">
        <f>P12/M12</f>
        <v>0</v>
      </c>
      <c r="Q13" s="720">
        <f>Q12/N12</f>
        <v>2.2590361445783132E-3</v>
      </c>
      <c r="R13" s="2291">
        <f>表1!S11</f>
        <v>208</v>
      </c>
      <c r="S13" s="2303">
        <f>表1!T11</f>
        <v>425</v>
      </c>
      <c r="T13" s="2285"/>
      <c r="U13" s="719">
        <f>U12/R12</f>
        <v>0</v>
      </c>
      <c r="V13" s="719">
        <f>V12/S12</f>
        <v>0</v>
      </c>
      <c r="W13" s="720">
        <f>W12/T12</f>
        <v>0</v>
      </c>
      <c r="X13" s="694"/>
    </row>
    <row r="14" spans="2:30" ht="21.6" customHeight="1" x14ac:dyDescent="0.2">
      <c r="B14" s="1853"/>
      <c r="C14" s="1940" t="s">
        <v>170</v>
      </c>
      <c r="D14" s="2289">
        <f>表13!E18</f>
        <v>69</v>
      </c>
      <c r="E14" s="2289">
        <f>表13!R18</f>
        <v>55</v>
      </c>
      <c r="F14" s="2282">
        <f>L14+R14</f>
        <v>15392</v>
      </c>
      <c r="G14" s="2286">
        <f>M14+S14</f>
        <v>710</v>
      </c>
      <c r="H14" s="2286">
        <f>F14+G14</f>
        <v>16102</v>
      </c>
      <c r="I14" s="1536">
        <f>O14+U14</f>
        <v>9</v>
      </c>
      <c r="J14" s="1536">
        <f>P14+V14</f>
        <v>8</v>
      </c>
      <c r="K14" s="1537">
        <f>I14+J14</f>
        <v>17</v>
      </c>
      <c r="L14" s="2290">
        <f>表2!I21</f>
        <v>11772</v>
      </c>
      <c r="M14" s="2302">
        <f>表2!O21</f>
        <v>320</v>
      </c>
      <c r="N14" s="2311">
        <f>L14+M14</f>
        <v>12092</v>
      </c>
      <c r="O14" s="1536">
        <v>5</v>
      </c>
      <c r="P14" s="1536">
        <v>1</v>
      </c>
      <c r="Q14" s="1537">
        <f t="shared" ref="Q14" si="0">O14+P14</f>
        <v>6</v>
      </c>
      <c r="R14" s="2290">
        <f>表2!J21</f>
        <v>3620</v>
      </c>
      <c r="S14" s="2302">
        <f>表2!P21</f>
        <v>390</v>
      </c>
      <c r="T14" s="2286">
        <f>R14+S14</f>
        <v>4010</v>
      </c>
      <c r="U14" s="1536">
        <v>4</v>
      </c>
      <c r="V14" s="1536">
        <v>7</v>
      </c>
      <c r="W14" s="1537">
        <f t="shared" ref="W14" si="1">U14+V14</f>
        <v>11</v>
      </c>
      <c r="X14" s="694"/>
      <c r="Y14" s="711"/>
      <c r="Z14" s="711"/>
      <c r="AA14" s="711"/>
      <c r="AB14" s="716"/>
      <c r="AC14" s="716"/>
      <c r="AD14" s="716"/>
    </row>
    <row r="15" spans="2:30" ht="21.6" customHeight="1" x14ac:dyDescent="0.2">
      <c r="B15" s="1853"/>
      <c r="C15" s="1900"/>
      <c r="D15" s="2288"/>
      <c r="E15" s="2288"/>
      <c r="F15" s="2283"/>
      <c r="G15" s="2285"/>
      <c r="H15" s="2285"/>
      <c r="I15" s="719">
        <f>I14/F14</f>
        <v>5.8471933471933475E-4</v>
      </c>
      <c r="J15" s="719">
        <f>J14/G14</f>
        <v>1.1267605633802818E-2</v>
      </c>
      <c r="K15" s="720">
        <f>K14/H14</f>
        <v>1.0557694696311018E-3</v>
      </c>
      <c r="L15" s="2291">
        <f>表1!M13</f>
        <v>0.92200000000000004</v>
      </c>
      <c r="M15" s="2303">
        <f>表1!N13</f>
        <v>0.57199999999999995</v>
      </c>
      <c r="N15" s="2311"/>
      <c r="O15" s="719">
        <f>O14/L14</f>
        <v>4.2473666326877334E-4</v>
      </c>
      <c r="P15" s="719">
        <f>P14/M14</f>
        <v>3.1250000000000002E-3</v>
      </c>
      <c r="Q15" s="720">
        <f>Q14/N14</f>
        <v>4.9619583195501156E-4</v>
      </c>
      <c r="R15" s="2291">
        <f>表1!S13</f>
        <v>0.48899999999999999</v>
      </c>
      <c r="S15" s="2303">
        <f>表1!T13</f>
        <v>0</v>
      </c>
      <c r="T15" s="2285"/>
      <c r="U15" s="719">
        <f>U14/R14</f>
        <v>1.1049723756906078E-3</v>
      </c>
      <c r="V15" s="719">
        <f>V14/S14</f>
        <v>1.7948717948717947E-2</v>
      </c>
      <c r="W15" s="720">
        <f>W14/T14</f>
        <v>2.7431421446384042E-3</v>
      </c>
      <c r="X15" s="694"/>
    </row>
    <row r="16" spans="2:30" ht="21.6" customHeight="1" x14ac:dyDescent="0.2">
      <c r="B16" s="1853"/>
      <c r="C16" s="1940" t="s">
        <v>254</v>
      </c>
      <c r="D16" s="2289">
        <f>表13!E21</f>
        <v>28</v>
      </c>
      <c r="E16" s="2289">
        <f>表13!R21</f>
        <v>15</v>
      </c>
      <c r="F16" s="2282">
        <f>L16+R16</f>
        <v>1768</v>
      </c>
      <c r="G16" s="2286">
        <f>M16+S16</f>
        <v>237</v>
      </c>
      <c r="H16" s="2286">
        <f>F16+G16</f>
        <v>2005</v>
      </c>
      <c r="I16" s="1536">
        <f>O16+U16</f>
        <v>0</v>
      </c>
      <c r="J16" s="1536">
        <f>P16+V16</f>
        <v>0</v>
      </c>
      <c r="K16" s="1537">
        <f>I16+J16</f>
        <v>0</v>
      </c>
      <c r="L16" s="2305">
        <f>表2!I24</f>
        <v>1463</v>
      </c>
      <c r="M16" s="2302">
        <f>表2!O24</f>
        <v>167</v>
      </c>
      <c r="N16" s="2311">
        <f>L16+M16</f>
        <v>1630</v>
      </c>
      <c r="O16" s="1536">
        <v>0</v>
      </c>
      <c r="P16" s="1536">
        <v>0</v>
      </c>
      <c r="Q16" s="1537">
        <f t="shared" ref="Q16" si="2">O16+P16</f>
        <v>0</v>
      </c>
      <c r="R16" s="2305">
        <f>表2!J24</f>
        <v>305</v>
      </c>
      <c r="S16" s="2302">
        <f>表2!P24</f>
        <v>70</v>
      </c>
      <c r="T16" s="2286">
        <f>R16+S16</f>
        <v>375</v>
      </c>
      <c r="U16" s="1536">
        <v>0</v>
      </c>
      <c r="V16" s="1536">
        <v>0</v>
      </c>
      <c r="W16" s="1537">
        <f t="shared" ref="W16" si="3">U16+V16</f>
        <v>0</v>
      </c>
      <c r="X16" s="694"/>
      <c r="Y16" s="711"/>
      <c r="Z16" s="711"/>
      <c r="AA16" s="711"/>
      <c r="AB16" s="716"/>
      <c r="AC16" s="716"/>
      <c r="AD16" s="716"/>
    </row>
    <row r="17" spans="2:30" ht="21.6" customHeight="1" x14ac:dyDescent="0.2">
      <c r="B17" s="1853"/>
      <c r="C17" s="1901"/>
      <c r="D17" s="2288"/>
      <c r="E17" s="2288"/>
      <c r="F17" s="2283"/>
      <c r="G17" s="2285"/>
      <c r="H17" s="2285"/>
      <c r="I17" s="719">
        <f>I16/F16</f>
        <v>0</v>
      </c>
      <c r="J17" s="719">
        <f>J16/G16</f>
        <v>0</v>
      </c>
      <c r="K17" s="720">
        <f>K16/H16</f>
        <v>0</v>
      </c>
      <c r="L17" s="2291">
        <f>表1!M15</f>
        <v>1</v>
      </c>
      <c r="M17" s="2303">
        <f>表1!N15</f>
        <v>0.24099999999999999</v>
      </c>
      <c r="N17" s="2311"/>
      <c r="O17" s="719">
        <f>O16/L16</f>
        <v>0</v>
      </c>
      <c r="P17" s="719">
        <f>P16/M16</f>
        <v>0</v>
      </c>
      <c r="Q17" s="720">
        <f>Q16/N16</f>
        <v>0</v>
      </c>
      <c r="R17" s="2291">
        <f>表1!S15</f>
        <v>0.24099999999999999</v>
      </c>
      <c r="S17" s="2303">
        <f>表1!T15</f>
        <v>1</v>
      </c>
      <c r="T17" s="2285"/>
      <c r="U17" s="719">
        <f>U16/R16</f>
        <v>0</v>
      </c>
      <c r="V17" s="719">
        <f>V16/S16</f>
        <v>0</v>
      </c>
      <c r="W17" s="720">
        <f>W16/T16</f>
        <v>0</v>
      </c>
      <c r="X17" s="694"/>
    </row>
    <row r="18" spans="2:30" ht="21.6" customHeight="1" x14ac:dyDescent="0.2">
      <c r="B18" s="1853"/>
      <c r="C18" s="1940" t="s">
        <v>520</v>
      </c>
      <c r="D18" s="2289">
        <f>表13!E24</f>
        <v>72</v>
      </c>
      <c r="E18" s="2289">
        <f>表13!R24</f>
        <v>71</v>
      </c>
      <c r="F18" s="2282">
        <f>L18+R18</f>
        <v>2067</v>
      </c>
      <c r="G18" s="2286">
        <f>M18+S18</f>
        <v>1339</v>
      </c>
      <c r="H18" s="2286">
        <f>F18+G18</f>
        <v>3406</v>
      </c>
      <c r="I18" s="1536">
        <f>O18+U18</f>
        <v>1</v>
      </c>
      <c r="J18" s="1536">
        <f>P18+V18</f>
        <v>0</v>
      </c>
      <c r="K18" s="1537">
        <f>I18+J18</f>
        <v>1</v>
      </c>
      <c r="L18" s="2290">
        <f>表2!I27</f>
        <v>1430</v>
      </c>
      <c r="M18" s="2302">
        <f>表2!O27</f>
        <v>450</v>
      </c>
      <c r="N18" s="2311">
        <f>L18+M18</f>
        <v>1880</v>
      </c>
      <c r="O18" s="1536">
        <v>1</v>
      </c>
      <c r="P18" s="1536">
        <v>0</v>
      </c>
      <c r="Q18" s="1537">
        <f t="shared" ref="Q18" si="4">O18+P18</f>
        <v>1</v>
      </c>
      <c r="R18" s="2290">
        <f>表2!J27</f>
        <v>637</v>
      </c>
      <c r="S18" s="2302">
        <f>表2!P27</f>
        <v>889</v>
      </c>
      <c r="T18" s="2286">
        <f>R18+S18</f>
        <v>1526</v>
      </c>
      <c r="U18" s="1536">
        <v>0</v>
      </c>
      <c r="V18" s="1536">
        <v>0</v>
      </c>
      <c r="W18" s="1537">
        <f t="shared" ref="W18" si="5">U18+V18</f>
        <v>0</v>
      </c>
      <c r="X18" s="694"/>
      <c r="Y18" s="711"/>
      <c r="Z18" s="711"/>
      <c r="AA18" s="711"/>
      <c r="AB18" s="716"/>
      <c r="AC18" s="716"/>
      <c r="AD18" s="716"/>
    </row>
    <row r="19" spans="2:30" ht="21.6" customHeight="1" x14ac:dyDescent="0.2">
      <c r="B19" s="1853"/>
      <c r="C19" s="1900"/>
      <c r="D19" s="2288"/>
      <c r="E19" s="2288"/>
      <c r="F19" s="2283"/>
      <c r="G19" s="2285"/>
      <c r="H19" s="2285"/>
      <c r="I19" s="719">
        <f>I18/F18</f>
        <v>4.8379293662312528E-4</v>
      </c>
      <c r="J19" s="719">
        <f>J18/G18</f>
        <v>0</v>
      </c>
      <c r="K19" s="720">
        <f>K18/H18</f>
        <v>2.9359953024075161E-4</v>
      </c>
      <c r="L19" s="2291">
        <f>表1!M17</f>
        <v>70</v>
      </c>
      <c r="M19" s="2303">
        <f>表1!N17</f>
        <v>48</v>
      </c>
      <c r="N19" s="2311"/>
      <c r="O19" s="719">
        <f>O18/L18</f>
        <v>6.993006993006993E-4</v>
      </c>
      <c r="P19" s="719">
        <f>P18/M18</f>
        <v>0</v>
      </c>
      <c r="Q19" s="720">
        <f>Q18/N18</f>
        <v>5.3191489361702129E-4</v>
      </c>
      <c r="R19" s="2291">
        <f>表1!S17</f>
        <v>33</v>
      </c>
      <c r="S19" s="2303">
        <f>表1!T17</f>
        <v>76</v>
      </c>
      <c r="T19" s="2285"/>
      <c r="U19" s="719">
        <f>U18/R18</f>
        <v>0</v>
      </c>
      <c r="V19" s="719">
        <f>V18/S18</f>
        <v>0</v>
      </c>
      <c r="W19" s="720">
        <f>W18/T18</f>
        <v>0</v>
      </c>
      <c r="X19" s="694"/>
    </row>
    <row r="20" spans="2:30" ht="21.6" customHeight="1" x14ac:dyDescent="0.2">
      <c r="B20" s="1853"/>
      <c r="C20" s="1940" t="s">
        <v>308</v>
      </c>
      <c r="D20" s="2289">
        <f>表13!E27</f>
        <v>16</v>
      </c>
      <c r="E20" s="2289">
        <f>表13!R27</f>
        <v>6</v>
      </c>
      <c r="F20" s="2282">
        <f>L20+R20</f>
        <v>2678</v>
      </c>
      <c r="G20" s="2286">
        <f>M20+S20</f>
        <v>279</v>
      </c>
      <c r="H20" s="2286">
        <f>F20+G20</f>
        <v>2957</v>
      </c>
      <c r="I20" s="1536">
        <f>O20+U20</f>
        <v>1</v>
      </c>
      <c r="J20" s="1536">
        <f>P20+V20</f>
        <v>0</v>
      </c>
      <c r="K20" s="1537">
        <f>I20+J20</f>
        <v>1</v>
      </c>
      <c r="L20" s="2290">
        <f>表2!I30</f>
        <v>1031</v>
      </c>
      <c r="M20" s="2302">
        <f>表2!O30</f>
        <v>17</v>
      </c>
      <c r="N20" s="2311">
        <f>L20+M20</f>
        <v>1048</v>
      </c>
      <c r="O20" s="1536">
        <v>0</v>
      </c>
      <c r="P20" s="1536">
        <v>0</v>
      </c>
      <c r="Q20" s="1537">
        <f t="shared" ref="Q20" si="6">O20+P20</f>
        <v>0</v>
      </c>
      <c r="R20" s="2290">
        <f>表2!J30</f>
        <v>1647</v>
      </c>
      <c r="S20" s="2302">
        <f>表2!P30</f>
        <v>262</v>
      </c>
      <c r="T20" s="2286">
        <f>R20+S20</f>
        <v>1909</v>
      </c>
      <c r="U20" s="1536">
        <v>1</v>
      </c>
      <c r="V20" s="1536">
        <v>0</v>
      </c>
      <c r="W20" s="1537">
        <f t="shared" ref="W20" si="7">U20+V20</f>
        <v>1</v>
      </c>
      <c r="X20" s="694"/>
      <c r="Y20" s="711"/>
      <c r="Z20" s="711"/>
      <c r="AA20" s="711"/>
      <c r="AB20" s="716"/>
      <c r="AC20" s="716"/>
      <c r="AD20" s="716"/>
    </row>
    <row r="21" spans="2:30" ht="21.6" customHeight="1" x14ac:dyDescent="0.2">
      <c r="B21" s="1853"/>
      <c r="C21" s="1900"/>
      <c r="D21" s="2288"/>
      <c r="E21" s="2288"/>
      <c r="F21" s="2283"/>
      <c r="G21" s="2285"/>
      <c r="H21" s="2285"/>
      <c r="I21" s="719">
        <f>I20/F20</f>
        <v>3.734129947722181E-4</v>
      </c>
      <c r="J21" s="719">
        <f>J20/G20</f>
        <v>0</v>
      </c>
      <c r="K21" s="720">
        <f>K20/H20</f>
        <v>3.3818058843422386E-4</v>
      </c>
      <c r="L21" s="2291">
        <f>表1!M19</f>
        <v>0.92100000000000004</v>
      </c>
      <c r="M21" s="2303">
        <f>表1!N19</f>
        <v>0.63200000000000001</v>
      </c>
      <c r="N21" s="2311"/>
      <c r="O21" s="719">
        <f>O20/L20</f>
        <v>0</v>
      </c>
      <c r="P21" s="719">
        <f>P20/M20</f>
        <v>0</v>
      </c>
      <c r="Q21" s="720">
        <f>Q20/N20</f>
        <v>0</v>
      </c>
      <c r="R21" s="2291">
        <f>表1!S19</f>
        <v>0.434</v>
      </c>
      <c r="S21" s="2303">
        <f>表1!T19</f>
        <v>0</v>
      </c>
      <c r="T21" s="2285"/>
      <c r="U21" s="719">
        <f>U20/R20</f>
        <v>6.0716454159077113E-4</v>
      </c>
      <c r="V21" s="719">
        <f>V20/S20</f>
        <v>0</v>
      </c>
      <c r="W21" s="720">
        <f>W20/T20</f>
        <v>5.2383446830801469E-4</v>
      </c>
      <c r="X21" s="694"/>
    </row>
    <row r="22" spans="2:30" ht="21.6" customHeight="1" x14ac:dyDescent="0.2">
      <c r="B22" s="1853"/>
      <c r="C22" s="1940" t="s">
        <v>174</v>
      </c>
      <c r="D22" s="2289">
        <f>表13!E30</f>
        <v>131</v>
      </c>
      <c r="E22" s="2289">
        <f>表13!R30</f>
        <v>132</v>
      </c>
      <c r="F22" s="2282">
        <f>L22+R22</f>
        <v>8660</v>
      </c>
      <c r="G22" s="2286">
        <f>M22+S22</f>
        <v>3875</v>
      </c>
      <c r="H22" s="2286">
        <f>F22+G22</f>
        <v>12535</v>
      </c>
      <c r="I22" s="1536">
        <f>O22+U22</f>
        <v>15</v>
      </c>
      <c r="J22" s="1536">
        <f>P22+V22</f>
        <v>4</v>
      </c>
      <c r="K22" s="1537">
        <f>I22+J22</f>
        <v>19</v>
      </c>
      <c r="L22" s="2305">
        <f>表2!I33</f>
        <v>2909</v>
      </c>
      <c r="M22" s="2309">
        <f>表2!O33</f>
        <v>1065</v>
      </c>
      <c r="N22" s="2311">
        <f>L22+M22</f>
        <v>3974</v>
      </c>
      <c r="O22" s="1536">
        <v>4</v>
      </c>
      <c r="P22" s="1536">
        <v>0</v>
      </c>
      <c r="Q22" s="1537">
        <f t="shared" ref="Q22" si="8">O22+P22</f>
        <v>4</v>
      </c>
      <c r="R22" s="2305">
        <f>表2!J33</f>
        <v>5751</v>
      </c>
      <c r="S22" s="2309">
        <f>表2!P33</f>
        <v>2810</v>
      </c>
      <c r="T22" s="2286">
        <f>R22+S22</f>
        <v>8561</v>
      </c>
      <c r="U22" s="1536">
        <v>11</v>
      </c>
      <c r="V22" s="1536">
        <v>4</v>
      </c>
      <c r="W22" s="1537">
        <f t="shared" ref="W22" si="9">U22+V22</f>
        <v>15</v>
      </c>
      <c r="X22" s="694"/>
      <c r="Y22" s="711"/>
      <c r="Z22" s="711"/>
      <c r="AA22" s="711"/>
      <c r="AB22" s="716"/>
      <c r="AC22" s="716"/>
      <c r="AD22" s="716"/>
    </row>
    <row r="23" spans="2:30" ht="21.6" customHeight="1" thickBot="1" x14ac:dyDescent="0.25">
      <c r="B23" s="1854"/>
      <c r="C23" s="2009"/>
      <c r="D23" s="2288"/>
      <c r="E23" s="2304"/>
      <c r="F23" s="2283"/>
      <c r="G23" s="2285"/>
      <c r="H23" s="2285"/>
      <c r="I23" s="719">
        <f>I22/F22</f>
        <v>1.7321016166281756E-3</v>
      </c>
      <c r="J23" s="719">
        <f>J22/G22</f>
        <v>1.0322580645161291E-3</v>
      </c>
      <c r="K23" s="720">
        <f>K22/H22</f>
        <v>1.5157558835261267E-3</v>
      </c>
      <c r="L23" s="2306">
        <f>表1!M21</f>
        <v>1</v>
      </c>
      <c r="M23" s="2310">
        <f>表1!N21</f>
        <v>0.57099999999999995</v>
      </c>
      <c r="N23" s="2312"/>
      <c r="O23" s="719">
        <f>O22/L22</f>
        <v>1.3750429700928155E-3</v>
      </c>
      <c r="P23" s="719">
        <f>P22/M22</f>
        <v>0</v>
      </c>
      <c r="Q23" s="720">
        <f>Q22/N22</f>
        <v>1.0065425264217413E-3</v>
      </c>
      <c r="R23" s="2306">
        <f>表1!S21</f>
        <v>0.53600000000000003</v>
      </c>
      <c r="S23" s="2310">
        <f>表1!T21</f>
        <v>1</v>
      </c>
      <c r="T23" s="2285"/>
      <c r="U23" s="719">
        <f>U22/R22</f>
        <v>1.9127108328986263E-3</v>
      </c>
      <c r="V23" s="719">
        <f>V22/S22</f>
        <v>1.4234875444839859E-3</v>
      </c>
      <c r="W23" s="720">
        <f>W22/T22</f>
        <v>1.7521317603083752E-3</v>
      </c>
      <c r="X23" s="694"/>
    </row>
    <row r="24" spans="2:30" ht="21.6" customHeight="1" thickTop="1" x14ac:dyDescent="0.2">
      <c r="B24" s="1852" t="s">
        <v>283</v>
      </c>
      <c r="C24" s="1900" t="s">
        <v>259</v>
      </c>
      <c r="D24" s="2287">
        <f>表13!E33</f>
        <v>64</v>
      </c>
      <c r="E24" s="2287">
        <f>表13!R33</f>
        <v>43</v>
      </c>
      <c r="F24" s="2296">
        <f>L24+R24</f>
        <v>356</v>
      </c>
      <c r="G24" s="2284">
        <f>M24+S24</f>
        <v>165</v>
      </c>
      <c r="H24" s="2284">
        <f>F24+G24</f>
        <v>521</v>
      </c>
      <c r="I24" s="1522">
        <f>O24+U24</f>
        <v>1</v>
      </c>
      <c r="J24" s="1522">
        <f>P24+V24</f>
        <v>7</v>
      </c>
      <c r="K24" s="1540">
        <f>I24+J24</f>
        <v>8</v>
      </c>
      <c r="L24" s="2307">
        <f>表2!I36</f>
        <v>209</v>
      </c>
      <c r="M24" s="2308">
        <f>表2!O36</f>
        <v>45</v>
      </c>
      <c r="N24" s="2284">
        <f>L24+M24</f>
        <v>254</v>
      </c>
      <c r="O24" s="1522">
        <v>1</v>
      </c>
      <c r="P24" s="1522">
        <v>0</v>
      </c>
      <c r="Q24" s="1540">
        <f t="shared" ref="Q24" si="10">O24+P24</f>
        <v>1</v>
      </c>
      <c r="R24" s="2307">
        <f>表2!J36</f>
        <v>147</v>
      </c>
      <c r="S24" s="2308">
        <f>表2!P36</f>
        <v>120</v>
      </c>
      <c r="T24" s="2284">
        <f>R24+S24</f>
        <v>267</v>
      </c>
      <c r="U24" s="1522">
        <v>0</v>
      </c>
      <c r="V24" s="1522">
        <v>7</v>
      </c>
      <c r="W24" s="1540">
        <f t="shared" ref="W24" si="11">U24+V24</f>
        <v>7</v>
      </c>
      <c r="X24" s="694"/>
      <c r="Y24" s="711"/>
      <c r="Z24" s="711"/>
      <c r="AA24" s="711"/>
      <c r="AB24" s="716"/>
      <c r="AC24" s="716"/>
      <c r="AD24" s="716"/>
    </row>
    <row r="25" spans="2:30" ht="21.6" customHeight="1" x14ac:dyDescent="0.2">
      <c r="B25" s="1853"/>
      <c r="C25" s="1900"/>
      <c r="D25" s="2288"/>
      <c r="E25" s="2288"/>
      <c r="F25" s="2283"/>
      <c r="G25" s="2285"/>
      <c r="H25" s="2285"/>
      <c r="I25" s="719">
        <f>I24/F24</f>
        <v>2.8089887640449437E-3</v>
      </c>
      <c r="J25" s="719">
        <f>J24/G24</f>
        <v>4.2424242424242427E-2</v>
      </c>
      <c r="K25" s="720">
        <f>K24/H24</f>
        <v>1.5355086372360844E-2</v>
      </c>
      <c r="L25" s="2301">
        <f>表1!M23</f>
        <v>77</v>
      </c>
      <c r="M25" s="2303">
        <f>表1!N23</f>
        <v>56</v>
      </c>
      <c r="N25" s="2285"/>
      <c r="O25" s="719">
        <f>O24/L24</f>
        <v>4.7846889952153108E-3</v>
      </c>
      <c r="P25" s="719">
        <f>P24/M24</f>
        <v>0</v>
      </c>
      <c r="Q25" s="720">
        <f>Q24/N24</f>
        <v>3.937007874015748E-3</v>
      </c>
      <c r="R25" s="2301">
        <f>表1!S23</f>
        <v>37</v>
      </c>
      <c r="S25" s="2303">
        <f>表1!T23</f>
        <v>89</v>
      </c>
      <c r="T25" s="2285"/>
      <c r="U25" s="719">
        <f>U24/R24</f>
        <v>0</v>
      </c>
      <c r="V25" s="719">
        <f>V24/S24</f>
        <v>5.8333333333333334E-2</v>
      </c>
      <c r="W25" s="720">
        <f>W24/T24</f>
        <v>2.6217228464419477E-2</v>
      </c>
      <c r="X25" s="694"/>
    </row>
    <row r="26" spans="2:30" ht="21.6" customHeight="1" x14ac:dyDescent="0.2">
      <c r="B26" s="1853"/>
      <c r="C26" s="1940" t="s">
        <v>260</v>
      </c>
      <c r="D26" s="2289">
        <f>表13!E36</f>
        <v>155</v>
      </c>
      <c r="E26" s="2289">
        <f>表13!R36</f>
        <v>129</v>
      </c>
      <c r="F26" s="2282">
        <f>L26+R26</f>
        <v>2017</v>
      </c>
      <c r="G26" s="2286">
        <f>M26+S26</f>
        <v>836</v>
      </c>
      <c r="H26" s="2286">
        <f>F26+G26</f>
        <v>2853</v>
      </c>
      <c r="I26" s="1536">
        <f>O26+U26</f>
        <v>4</v>
      </c>
      <c r="J26" s="1536">
        <f>P26+V26</f>
        <v>1</v>
      </c>
      <c r="K26" s="1537">
        <f>I26+J26</f>
        <v>5</v>
      </c>
      <c r="L26" s="2300">
        <f>表2!I39</f>
        <v>1238</v>
      </c>
      <c r="M26" s="2302">
        <f>表2!O39</f>
        <v>235</v>
      </c>
      <c r="N26" s="2286">
        <f>L26+M26</f>
        <v>1473</v>
      </c>
      <c r="O26" s="1536">
        <v>3</v>
      </c>
      <c r="P26" s="1536">
        <v>0</v>
      </c>
      <c r="Q26" s="1537">
        <f t="shared" ref="Q26" si="12">O26+P26</f>
        <v>3</v>
      </c>
      <c r="R26" s="2300">
        <f>表2!J39</f>
        <v>779</v>
      </c>
      <c r="S26" s="2302">
        <f>表2!P39</f>
        <v>601</v>
      </c>
      <c r="T26" s="2286">
        <f>R26+S26</f>
        <v>1380</v>
      </c>
      <c r="U26" s="1536">
        <v>1</v>
      </c>
      <c r="V26" s="1536">
        <v>1</v>
      </c>
      <c r="W26" s="1537">
        <f t="shared" ref="W26" si="13">U26+V26</f>
        <v>2</v>
      </c>
      <c r="X26" s="694"/>
      <c r="Y26" s="711"/>
      <c r="Z26" s="711"/>
      <c r="AA26" s="711"/>
      <c r="AB26" s="716"/>
      <c r="AC26" s="716"/>
      <c r="AD26" s="716"/>
    </row>
    <row r="27" spans="2:30" ht="21.6" customHeight="1" x14ac:dyDescent="0.2">
      <c r="B27" s="1853"/>
      <c r="C27" s="1900"/>
      <c r="D27" s="2288"/>
      <c r="E27" s="2288"/>
      <c r="F27" s="2283"/>
      <c r="G27" s="2285"/>
      <c r="H27" s="2285"/>
      <c r="I27" s="719">
        <f>I26/F26</f>
        <v>1.9831432821021317E-3</v>
      </c>
      <c r="J27" s="719">
        <f>J26/G26</f>
        <v>1.1961722488038277E-3</v>
      </c>
      <c r="K27" s="720">
        <f>K26/H26</f>
        <v>1.7525411847178409E-3</v>
      </c>
      <c r="L27" s="2301">
        <f>表1!M25</f>
        <v>0.86499999999999999</v>
      </c>
      <c r="M27" s="2303">
        <f>表1!N25</f>
        <v>0.629</v>
      </c>
      <c r="N27" s="2285"/>
      <c r="O27" s="719">
        <f>O26/L26</f>
        <v>2.4232633279483036E-3</v>
      </c>
      <c r="P27" s="719">
        <f>P26/M26</f>
        <v>0</v>
      </c>
      <c r="Q27" s="720">
        <f>Q26/N26</f>
        <v>2.0366598778004071E-3</v>
      </c>
      <c r="R27" s="2301">
        <f>表1!S25</f>
        <v>0.41599999999999998</v>
      </c>
      <c r="S27" s="2303">
        <f>表1!T25</f>
        <v>0</v>
      </c>
      <c r="T27" s="2285"/>
      <c r="U27" s="719">
        <f>U26/R26</f>
        <v>1.2836970474967907E-3</v>
      </c>
      <c r="V27" s="719">
        <f>V26/S26</f>
        <v>1.6638935108153079E-3</v>
      </c>
      <c r="W27" s="720">
        <f>W26/T26</f>
        <v>1.4492753623188406E-3</v>
      </c>
      <c r="X27" s="694"/>
    </row>
    <row r="28" spans="2:30" ht="21.6" customHeight="1" x14ac:dyDescent="0.2">
      <c r="B28" s="1853"/>
      <c r="C28" s="1940" t="s">
        <v>261</v>
      </c>
      <c r="D28" s="2289">
        <f>表13!E39</f>
        <v>46</v>
      </c>
      <c r="E28" s="2289">
        <f>表13!R39</f>
        <v>38</v>
      </c>
      <c r="F28" s="2282">
        <f>L28+R28</f>
        <v>1217</v>
      </c>
      <c r="G28" s="2286">
        <f>M28+S28</f>
        <v>552</v>
      </c>
      <c r="H28" s="2286">
        <f>F28+G28</f>
        <v>1769</v>
      </c>
      <c r="I28" s="1536">
        <f>O28+U28</f>
        <v>0</v>
      </c>
      <c r="J28" s="1536">
        <f>P28+V28</f>
        <v>1</v>
      </c>
      <c r="K28" s="1537">
        <f>I28+J28</f>
        <v>1</v>
      </c>
      <c r="L28" s="2300">
        <f>表2!I42</f>
        <v>683</v>
      </c>
      <c r="M28" s="2302">
        <f>表2!O42</f>
        <v>128</v>
      </c>
      <c r="N28" s="2286">
        <f>L28+M28</f>
        <v>811</v>
      </c>
      <c r="O28" s="1536">
        <v>0</v>
      </c>
      <c r="P28" s="1536">
        <v>0</v>
      </c>
      <c r="Q28" s="1537">
        <f t="shared" ref="Q28" si="14">O28+P28</f>
        <v>0</v>
      </c>
      <c r="R28" s="2300">
        <f>表2!J42</f>
        <v>534</v>
      </c>
      <c r="S28" s="2302">
        <f>表2!P42</f>
        <v>424</v>
      </c>
      <c r="T28" s="2286">
        <f>R28+S28</f>
        <v>958</v>
      </c>
      <c r="U28" s="1536">
        <v>0</v>
      </c>
      <c r="V28" s="1536">
        <v>1</v>
      </c>
      <c r="W28" s="1537">
        <f t="shared" ref="W28" si="15">U28+V28</f>
        <v>1</v>
      </c>
      <c r="X28" s="694"/>
      <c r="Y28" s="711"/>
      <c r="Z28" s="711"/>
      <c r="AA28" s="711"/>
      <c r="AB28" s="716"/>
      <c r="AC28" s="716"/>
      <c r="AD28" s="716"/>
    </row>
    <row r="29" spans="2:30" ht="21.6" customHeight="1" x14ac:dyDescent="0.2">
      <c r="B29" s="1853"/>
      <c r="C29" s="1900"/>
      <c r="D29" s="2288"/>
      <c r="E29" s="2288"/>
      <c r="F29" s="2283"/>
      <c r="G29" s="2285"/>
      <c r="H29" s="2285"/>
      <c r="I29" s="719">
        <f>I28/F28</f>
        <v>0</v>
      </c>
      <c r="J29" s="719">
        <f>J28/G28</f>
        <v>1.8115942028985507E-3</v>
      </c>
      <c r="K29" s="720">
        <f>K28/H28</f>
        <v>5.6529112492933857E-4</v>
      </c>
      <c r="L29" s="2301">
        <f>表1!M27</f>
        <v>1</v>
      </c>
      <c r="M29" s="2303">
        <f>表1!N27</f>
        <v>0.5</v>
      </c>
      <c r="N29" s="2285"/>
      <c r="O29" s="719">
        <f>O28/L28</f>
        <v>0</v>
      </c>
      <c r="P29" s="719">
        <f>P28/M28</f>
        <v>0</v>
      </c>
      <c r="Q29" s="720">
        <f>Q28/N28</f>
        <v>0</v>
      </c>
      <c r="R29" s="2301">
        <f>表1!S27</f>
        <v>0.75</v>
      </c>
      <c r="S29" s="2303">
        <f>表1!T27</f>
        <v>1</v>
      </c>
      <c r="T29" s="2285"/>
      <c r="U29" s="719">
        <f>U28/R28</f>
        <v>0</v>
      </c>
      <c r="V29" s="719">
        <f>V28/S28</f>
        <v>2.3584905660377358E-3</v>
      </c>
      <c r="W29" s="720">
        <f>W28/T28</f>
        <v>1.0438413361169101E-3</v>
      </c>
      <c r="X29" s="694"/>
    </row>
    <row r="30" spans="2:30" ht="21.6" customHeight="1" x14ac:dyDescent="0.2">
      <c r="B30" s="1853"/>
      <c r="C30" s="1940" t="s">
        <v>262</v>
      </c>
      <c r="D30" s="2289">
        <f>表13!E42</f>
        <v>38</v>
      </c>
      <c r="E30" s="2289">
        <f>表13!R42</f>
        <v>36</v>
      </c>
      <c r="F30" s="2282">
        <f>L30+R30</f>
        <v>1768</v>
      </c>
      <c r="G30" s="2286">
        <f>M30+S30</f>
        <v>976</v>
      </c>
      <c r="H30" s="2286">
        <f>F30+G30</f>
        <v>2744</v>
      </c>
      <c r="I30" s="1536">
        <f>O30+U30</f>
        <v>5</v>
      </c>
      <c r="J30" s="1536">
        <f>P30+V30</f>
        <v>1</v>
      </c>
      <c r="K30" s="1537">
        <f>I30+J30</f>
        <v>6</v>
      </c>
      <c r="L30" s="2300">
        <f>表2!I45</f>
        <v>976</v>
      </c>
      <c r="M30" s="2302">
        <f>表2!O45</f>
        <v>345</v>
      </c>
      <c r="N30" s="2286">
        <f>L30+M30</f>
        <v>1321</v>
      </c>
      <c r="O30" s="1536">
        <v>2</v>
      </c>
      <c r="P30" s="1536">
        <v>1</v>
      </c>
      <c r="Q30" s="1537">
        <f t="shared" ref="Q30" si="16">O30+P30</f>
        <v>3</v>
      </c>
      <c r="R30" s="2300">
        <f>表2!J45</f>
        <v>792</v>
      </c>
      <c r="S30" s="2302">
        <f>表2!P45</f>
        <v>631</v>
      </c>
      <c r="T30" s="2286">
        <f>R30+S30</f>
        <v>1423</v>
      </c>
      <c r="U30" s="1536">
        <v>3</v>
      </c>
      <c r="V30" s="1536">
        <v>0</v>
      </c>
      <c r="W30" s="1537">
        <f t="shared" ref="W30" si="17">U30+V30</f>
        <v>3</v>
      </c>
      <c r="X30" s="694"/>
      <c r="Y30" s="711"/>
      <c r="Z30" s="711"/>
      <c r="AA30" s="711"/>
      <c r="AB30" s="716"/>
      <c r="AC30" s="716"/>
      <c r="AD30" s="716"/>
    </row>
    <row r="31" spans="2:30" ht="21.6" customHeight="1" x14ac:dyDescent="0.2">
      <c r="B31" s="1853"/>
      <c r="C31" s="1900"/>
      <c r="D31" s="2288"/>
      <c r="E31" s="2288"/>
      <c r="F31" s="2283"/>
      <c r="G31" s="2285"/>
      <c r="H31" s="2285"/>
      <c r="I31" s="719">
        <f>I30/F30</f>
        <v>2.8280542986425339E-3</v>
      </c>
      <c r="J31" s="719">
        <f>J30/G30</f>
        <v>1.0245901639344263E-3</v>
      </c>
      <c r="K31" s="720">
        <f>K30/H30</f>
        <v>2.1865889212827989E-3</v>
      </c>
      <c r="L31" s="2301">
        <f>表1!M29</f>
        <v>147</v>
      </c>
      <c r="M31" s="2303">
        <f>表1!N29</f>
        <v>102</v>
      </c>
      <c r="N31" s="2285"/>
      <c r="O31" s="719">
        <f>O30/L30</f>
        <v>2.0491803278688526E-3</v>
      </c>
      <c r="P31" s="719">
        <f>P30/M30</f>
        <v>2.8985507246376812E-3</v>
      </c>
      <c r="Q31" s="720">
        <f>Q30/N30</f>
        <v>2.2710068130204391E-3</v>
      </c>
      <c r="R31" s="2301">
        <f>表1!S29</f>
        <v>98</v>
      </c>
      <c r="S31" s="2303">
        <f>表1!T29</f>
        <v>162</v>
      </c>
      <c r="T31" s="2285"/>
      <c r="U31" s="719">
        <f>U30/R30</f>
        <v>3.787878787878788E-3</v>
      </c>
      <c r="V31" s="719">
        <f>V30/S30</f>
        <v>0</v>
      </c>
      <c r="W31" s="720">
        <f>W30/T30</f>
        <v>2.1082220660576245E-3</v>
      </c>
      <c r="X31" s="694"/>
    </row>
    <row r="32" spans="2:30" ht="21.6" customHeight="1" x14ac:dyDescent="0.2">
      <c r="B32" s="1853"/>
      <c r="C32" s="1940" t="s">
        <v>263</v>
      </c>
      <c r="D32" s="2289">
        <f>表13!E45</f>
        <v>27</v>
      </c>
      <c r="E32" s="2289">
        <f>表13!R45</f>
        <v>24</v>
      </c>
      <c r="F32" s="2282">
        <f>L32+R32</f>
        <v>2690</v>
      </c>
      <c r="G32" s="2286">
        <f>M32+S32</f>
        <v>780</v>
      </c>
      <c r="H32" s="2286">
        <f>F32+G32</f>
        <v>3470</v>
      </c>
      <c r="I32" s="1536">
        <f>O32+U32</f>
        <v>2</v>
      </c>
      <c r="J32" s="1536">
        <f>P32+V32</f>
        <v>0</v>
      </c>
      <c r="K32" s="1537">
        <f>I32+J32</f>
        <v>2</v>
      </c>
      <c r="L32" s="2300">
        <f>表2!I48</f>
        <v>1554</v>
      </c>
      <c r="M32" s="2302">
        <f>表2!O48</f>
        <v>248</v>
      </c>
      <c r="N32" s="2286">
        <f>L32+M32</f>
        <v>1802</v>
      </c>
      <c r="O32" s="1536">
        <v>0</v>
      </c>
      <c r="P32" s="1536">
        <v>0</v>
      </c>
      <c r="Q32" s="1537">
        <f t="shared" ref="Q32" si="18">O32+P32</f>
        <v>0</v>
      </c>
      <c r="R32" s="2300">
        <f>表2!J48</f>
        <v>1136</v>
      </c>
      <c r="S32" s="2302">
        <f>表2!P48</f>
        <v>532</v>
      </c>
      <c r="T32" s="2286">
        <f>R32+S32</f>
        <v>1668</v>
      </c>
      <c r="U32" s="1536">
        <v>2</v>
      </c>
      <c r="V32" s="1536">
        <v>0</v>
      </c>
      <c r="W32" s="1537">
        <f t="shared" ref="W32" si="19">U32+V32</f>
        <v>2</v>
      </c>
      <c r="X32" s="694"/>
      <c r="Y32" s="711"/>
      <c r="Z32" s="711"/>
      <c r="AA32" s="711"/>
      <c r="AB32" s="716"/>
      <c r="AC32" s="716"/>
      <c r="AD32" s="716"/>
    </row>
    <row r="33" spans="2:30" ht="21.6" customHeight="1" x14ac:dyDescent="0.2">
      <c r="B33" s="1853"/>
      <c r="C33" s="1901"/>
      <c r="D33" s="2288"/>
      <c r="E33" s="2288"/>
      <c r="F33" s="2283"/>
      <c r="G33" s="2285"/>
      <c r="H33" s="2285"/>
      <c r="I33" s="719">
        <f>I32/F32</f>
        <v>7.4349442379182155E-4</v>
      </c>
      <c r="J33" s="719">
        <f>J32/G32</f>
        <v>0</v>
      </c>
      <c r="K33" s="720">
        <f>K32/H32</f>
        <v>5.7636887608069167E-4</v>
      </c>
      <c r="L33" s="2301">
        <f>表1!M31</f>
        <v>0.90700000000000003</v>
      </c>
      <c r="M33" s="2303">
        <f>表1!N31</f>
        <v>0.63</v>
      </c>
      <c r="N33" s="2285"/>
      <c r="O33" s="719">
        <f>O32/L32</f>
        <v>0</v>
      </c>
      <c r="P33" s="719">
        <f>P32/M32</f>
        <v>0</v>
      </c>
      <c r="Q33" s="720">
        <f>Q32/N32</f>
        <v>0</v>
      </c>
      <c r="R33" s="2301">
        <f>表1!S31</f>
        <v>0.60499999999999998</v>
      </c>
      <c r="S33" s="2303">
        <f>表1!T31</f>
        <v>0</v>
      </c>
      <c r="T33" s="2285"/>
      <c r="U33" s="719">
        <f>U32/R32</f>
        <v>1.7605633802816902E-3</v>
      </c>
      <c r="V33" s="719">
        <f>V32/S32</f>
        <v>0</v>
      </c>
      <c r="W33" s="720">
        <f>W32/T32</f>
        <v>1.199040767386091E-3</v>
      </c>
      <c r="X33" s="694"/>
    </row>
    <row r="34" spans="2:30" ht="21.6" customHeight="1" x14ac:dyDescent="0.2">
      <c r="B34" s="1853"/>
      <c r="C34" s="1900" t="s">
        <v>264</v>
      </c>
      <c r="D34" s="2289">
        <f>表13!E48</f>
        <v>40</v>
      </c>
      <c r="E34" s="2289">
        <f>表13!R48</f>
        <v>29</v>
      </c>
      <c r="F34" s="2282">
        <f>L34+R34</f>
        <v>23985</v>
      </c>
      <c r="G34" s="2286">
        <f>M34+S34</f>
        <v>3177</v>
      </c>
      <c r="H34" s="2286">
        <f>F34+G34</f>
        <v>27162</v>
      </c>
      <c r="I34" s="1536">
        <f>O34+U34</f>
        <v>17</v>
      </c>
      <c r="J34" s="1536">
        <f>P34+V34</f>
        <v>2</v>
      </c>
      <c r="K34" s="1537">
        <f>I34+J34</f>
        <v>19</v>
      </c>
      <c r="L34" s="2298">
        <f>表2!I51</f>
        <v>15259</v>
      </c>
      <c r="M34" s="2292">
        <f>表2!O51</f>
        <v>1032</v>
      </c>
      <c r="N34" s="2286">
        <f>L34+M34</f>
        <v>16291</v>
      </c>
      <c r="O34" s="1536">
        <v>7</v>
      </c>
      <c r="P34" s="1536">
        <v>0</v>
      </c>
      <c r="Q34" s="1537">
        <f t="shared" ref="Q34" si="20">O34+P34</f>
        <v>7</v>
      </c>
      <c r="R34" s="2298">
        <f>表2!J51</f>
        <v>8726</v>
      </c>
      <c r="S34" s="2292">
        <f>表2!P51</f>
        <v>2145</v>
      </c>
      <c r="T34" s="2286">
        <f>R34+S34</f>
        <v>10871</v>
      </c>
      <c r="U34" s="1536">
        <v>10</v>
      </c>
      <c r="V34" s="1536">
        <v>2</v>
      </c>
      <c r="W34" s="1537">
        <f t="shared" ref="W34" si="21">U34+V34</f>
        <v>12</v>
      </c>
      <c r="X34" s="694"/>
      <c r="Y34" s="711"/>
      <c r="Z34" s="711"/>
      <c r="AA34" s="711"/>
      <c r="AB34" s="716"/>
      <c r="AC34" s="716"/>
      <c r="AD34" s="716"/>
    </row>
    <row r="35" spans="2:30" ht="21.6" customHeight="1" thickBot="1" x14ac:dyDescent="0.25">
      <c r="B35" s="1853"/>
      <c r="C35" s="2009"/>
      <c r="D35" s="2304"/>
      <c r="E35" s="2304"/>
      <c r="F35" s="2294"/>
      <c r="G35" s="2295"/>
      <c r="H35" s="2295"/>
      <c r="I35" s="717">
        <f>I34/F34</f>
        <v>7.0877631853241609E-4</v>
      </c>
      <c r="J35" s="717">
        <f>J34/G34</f>
        <v>6.2952470884482215E-4</v>
      </c>
      <c r="K35" s="718">
        <f>K34/H34</f>
        <v>6.9950666372137541E-4</v>
      </c>
      <c r="L35" s="2299">
        <f>表1!M33</f>
        <v>0.82799999999999996</v>
      </c>
      <c r="M35" s="2297">
        <f>表1!N33</f>
        <v>0.32200000000000001</v>
      </c>
      <c r="N35" s="2295"/>
      <c r="O35" s="717">
        <f>O34/L34</f>
        <v>4.5874565830001968E-4</v>
      </c>
      <c r="P35" s="717">
        <f>P34/M34</f>
        <v>0</v>
      </c>
      <c r="Q35" s="718">
        <f>Q34/N34</f>
        <v>4.2968510220367073E-4</v>
      </c>
      <c r="R35" s="2299">
        <f>表1!S33</f>
        <v>0.36799999999999999</v>
      </c>
      <c r="S35" s="2297">
        <f>表1!T33</f>
        <v>1</v>
      </c>
      <c r="T35" s="2295"/>
      <c r="U35" s="717">
        <f>U34/R34</f>
        <v>1.1460004584001834E-3</v>
      </c>
      <c r="V35" s="717">
        <f>V34/S34</f>
        <v>9.324009324009324E-4</v>
      </c>
      <c r="W35" s="718">
        <f>W34/T34</f>
        <v>1.1038542912335573E-3</v>
      </c>
      <c r="X35" s="694"/>
    </row>
    <row r="36" spans="2:30" ht="21.6" customHeight="1" thickTop="1" x14ac:dyDescent="0.2">
      <c r="B36" s="1853"/>
      <c r="C36" s="37" t="s">
        <v>265</v>
      </c>
      <c r="D36" s="2184">
        <f>SUM(D26,D28,D30,D32)</f>
        <v>266</v>
      </c>
      <c r="E36" s="2326">
        <f>SUM(E26,E28,E30,E32)</f>
        <v>227</v>
      </c>
      <c r="F36" s="2282">
        <f>L36+R36</f>
        <v>7692</v>
      </c>
      <c r="G36" s="2286">
        <f>M36+S36</f>
        <v>3144</v>
      </c>
      <c r="H36" s="2302">
        <f>N36+T36</f>
        <v>10836</v>
      </c>
      <c r="I36" s="1536">
        <f>O36+U36</f>
        <v>11</v>
      </c>
      <c r="J36" s="1536">
        <f>P36+V36</f>
        <v>3</v>
      </c>
      <c r="K36" s="1537">
        <f>I36+J36</f>
        <v>14</v>
      </c>
      <c r="L36" s="2290">
        <f t="shared" ref="L36:W36" si="22">L26+L28+L30+L32</f>
        <v>4451</v>
      </c>
      <c r="M36" s="2302">
        <f t="shared" si="22"/>
        <v>956</v>
      </c>
      <c r="N36" s="2302">
        <f t="shared" si="22"/>
        <v>5407</v>
      </c>
      <c r="O36" s="1536">
        <f t="shared" si="22"/>
        <v>5</v>
      </c>
      <c r="P36" s="1536">
        <f t="shared" si="22"/>
        <v>1</v>
      </c>
      <c r="Q36" s="1537">
        <f t="shared" si="22"/>
        <v>6</v>
      </c>
      <c r="R36" s="2290">
        <f t="shared" si="22"/>
        <v>3241</v>
      </c>
      <c r="S36" s="2302">
        <f t="shared" si="22"/>
        <v>2188</v>
      </c>
      <c r="T36" s="2302">
        <f t="shared" si="22"/>
        <v>5429</v>
      </c>
      <c r="U36" s="1536">
        <f t="shared" si="22"/>
        <v>6</v>
      </c>
      <c r="V36" s="1536">
        <f t="shared" si="22"/>
        <v>2</v>
      </c>
      <c r="W36" s="1537">
        <f t="shared" si="22"/>
        <v>8</v>
      </c>
      <c r="Y36" s="711"/>
      <c r="Z36" s="711"/>
      <c r="AA36" s="711"/>
      <c r="AB36" s="716"/>
      <c r="AC36" s="716"/>
      <c r="AD36" s="716"/>
    </row>
    <row r="37" spans="2:30" ht="21.6" customHeight="1" x14ac:dyDescent="0.2">
      <c r="B37" s="1853"/>
      <c r="C37" s="38" t="s">
        <v>266</v>
      </c>
      <c r="D37" s="2185"/>
      <c r="E37" s="2183"/>
      <c r="F37" s="2283"/>
      <c r="G37" s="2285"/>
      <c r="H37" s="2303"/>
      <c r="I37" s="719">
        <f>I36/F36</f>
        <v>1.4300572022880914E-3</v>
      </c>
      <c r="J37" s="719">
        <f>J36/G36</f>
        <v>9.5419847328244271E-4</v>
      </c>
      <c r="K37" s="720">
        <f>K36/H36</f>
        <v>1.2919896640826874E-3</v>
      </c>
      <c r="L37" s="2291"/>
      <c r="M37" s="2303"/>
      <c r="N37" s="2303"/>
      <c r="O37" s="719">
        <f>O36/L36</f>
        <v>1.1233430689732643E-3</v>
      </c>
      <c r="P37" s="719">
        <f>P36/M36</f>
        <v>1.0460251046025104E-3</v>
      </c>
      <c r="Q37" s="720">
        <f>Q36/N36</f>
        <v>1.109672646569262E-3</v>
      </c>
      <c r="R37" s="2291"/>
      <c r="S37" s="2303"/>
      <c r="T37" s="2303"/>
      <c r="U37" s="719">
        <f>U36/R36</f>
        <v>1.8512804689910522E-3</v>
      </c>
      <c r="V37" s="719">
        <f>V36/S36</f>
        <v>9.1407678244972577E-4</v>
      </c>
      <c r="W37" s="720">
        <f>W36/T36</f>
        <v>1.4735678762202984E-3</v>
      </c>
    </row>
    <row r="38" spans="2:30" ht="21.6" customHeight="1" x14ac:dyDescent="0.2">
      <c r="B38" s="1853"/>
      <c r="C38" s="37" t="s">
        <v>265</v>
      </c>
      <c r="D38" s="2184">
        <f>SUM(D28,D30,D32,D34)</f>
        <v>151</v>
      </c>
      <c r="E38" s="2326">
        <f>SUM(E28,E30,E32,E34)</f>
        <v>127</v>
      </c>
      <c r="F38" s="2322">
        <f>L38+R38</f>
        <v>29660</v>
      </c>
      <c r="G38" s="2324">
        <f>M38+S38</f>
        <v>5485</v>
      </c>
      <c r="H38" s="2292">
        <f>N38+T38</f>
        <v>35145</v>
      </c>
      <c r="I38" s="1538">
        <f>O38+U38</f>
        <v>24</v>
      </c>
      <c r="J38" s="1538">
        <f>P38+V38</f>
        <v>4</v>
      </c>
      <c r="K38" s="1539">
        <f>I38+J38</f>
        <v>28</v>
      </c>
      <c r="L38" s="2305">
        <f t="shared" ref="L38:W38" si="23">L28+L30+L32+L34</f>
        <v>18472</v>
      </c>
      <c r="M38" s="2292">
        <f t="shared" si="23"/>
        <v>1753</v>
      </c>
      <c r="N38" s="2292">
        <f t="shared" si="23"/>
        <v>20225</v>
      </c>
      <c r="O38" s="1538">
        <f t="shared" si="23"/>
        <v>9</v>
      </c>
      <c r="P38" s="1538">
        <f t="shared" si="23"/>
        <v>1</v>
      </c>
      <c r="Q38" s="1539">
        <f t="shared" si="23"/>
        <v>10</v>
      </c>
      <c r="R38" s="2305">
        <f t="shared" si="23"/>
        <v>11188</v>
      </c>
      <c r="S38" s="2292">
        <f t="shared" si="23"/>
        <v>3732</v>
      </c>
      <c r="T38" s="2292">
        <f t="shared" si="23"/>
        <v>14920</v>
      </c>
      <c r="U38" s="1538">
        <f t="shared" si="23"/>
        <v>15</v>
      </c>
      <c r="V38" s="1538">
        <f t="shared" si="23"/>
        <v>3</v>
      </c>
      <c r="W38" s="1539">
        <f t="shared" si="23"/>
        <v>18</v>
      </c>
      <c r="Y38" s="711"/>
      <c r="Z38" s="711"/>
      <c r="AA38" s="711"/>
      <c r="AB38" s="716"/>
      <c r="AC38" s="716"/>
      <c r="AD38" s="716"/>
    </row>
    <row r="39" spans="2:30" ht="21.6" customHeight="1" thickBot="1" x14ac:dyDescent="0.25">
      <c r="B39" s="1859"/>
      <c r="C39" s="38" t="s">
        <v>267</v>
      </c>
      <c r="D39" s="2185"/>
      <c r="E39" s="2183"/>
      <c r="F39" s="2323"/>
      <c r="G39" s="2325"/>
      <c r="H39" s="2293"/>
      <c r="I39" s="723">
        <f>I38/F38</f>
        <v>8.0917060013486173E-4</v>
      </c>
      <c r="J39" s="723">
        <f>J38/G38</f>
        <v>7.2926162260711033E-4</v>
      </c>
      <c r="K39" s="724">
        <f>K38/H38</f>
        <v>7.9669938824868407E-4</v>
      </c>
      <c r="L39" s="2327"/>
      <c r="M39" s="2293"/>
      <c r="N39" s="2293"/>
      <c r="O39" s="723">
        <f>O38/L38</f>
        <v>4.8722390645300994E-4</v>
      </c>
      <c r="P39" s="723">
        <f>P38/M38</f>
        <v>5.7045065601825438E-4</v>
      </c>
      <c r="Q39" s="724">
        <f>Q38/N38</f>
        <v>4.9443757725587149E-4</v>
      </c>
      <c r="R39" s="2327"/>
      <c r="S39" s="2293"/>
      <c r="T39" s="2293"/>
      <c r="U39" s="723">
        <f>U38/R38</f>
        <v>1.340722202359671E-3</v>
      </c>
      <c r="V39" s="723">
        <f>V38/S38</f>
        <v>8.0385852090032153E-4</v>
      </c>
      <c r="W39" s="724">
        <f>W38/T38</f>
        <v>1.2064343163538875E-3</v>
      </c>
    </row>
    <row r="40" spans="2:30" x14ac:dyDescent="0.2">
      <c r="K40" s="694"/>
      <c r="Q40" s="694"/>
      <c r="R40" s="694"/>
      <c r="S40" s="694"/>
      <c r="T40" s="694"/>
      <c r="U40" s="694"/>
      <c r="V40" s="694"/>
      <c r="Y40" s="709"/>
      <c r="Z40" s="709"/>
      <c r="AA40" s="709"/>
      <c r="AB40" s="709"/>
      <c r="AC40" s="709"/>
      <c r="AD40" s="709"/>
    </row>
    <row r="41" spans="2:30" x14ac:dyDescent="0.2">
      <c r="F41" s="711"/>
      <c r="K41" s="694"/>
      <c r="L41" s="711"/>
      <c r="Q41" s="694"/>
      <c r="R41" s="694"/>
      <c r="S41" s="694"/>
      <c r="T41" s="694"/>
      <c r="U41" s="694"/>
      <c r="V41" s="694"/>
      <c r="Y41" s="709"/>
      <c r="Z41" s="709"/>
      <c r="AA41" s="709"/>
      <c r="AB41" s="709"/>
      <c r="AC41" s="709"/>
      <c r="AD41" s="709"/>
    </row>
    <row r="42" spans="2:30" x14ac:dyDescent="0.2">
      <c r="B42" s="713"/>
      <c r="I42" s="706"/>
      <c r="J42" s="706"/>
      <c r="K42" s="706"/>
      <c r="L42" s="706"/>
      <c r="M42" s="706"/>
      <c r="N42" s="706"/>
      <c r="O42" s="706"/>
      <c r="P42" s="706"/>
      <c r="Q42" s="706"/>
      <c r="R42" s="706"/>
      <c r="S42" s="706"/>
      <c r="T42" s="706"/>
      <c r="U42" s="706"/>
      <c r="V42" s="706"/>
      <c r="W42" s="706"/>
      <c r="Y42" s="709"/>
      <c r="Z42" s="709"/>
      <c r="AA42" s="709"/>
      <c r="AB42" s="709"/>
      <c r="AC42" s="709"/>
      <c r="AD42" s="709"/>
    </row>
    <row r="43" spans="2:30" x14ac:dyDescent="0.2">
      <c r="B43" s="713"/>
      <c r="Y43" s="709"/>
      <c r="Z43" s="709"/>
      <c r="AA43" s="709"/>
      <c r="AB43" s="709"/>
      <c r="AC43" s="709"/>
      <c r="AD43" s="709"/>
    </row>
    <row r="44" spans="2:30" x14ac:dyDescent="0.2">
      <c r="B44" s="713"/>
      <c r="K44" s="694"/>
      <c r="Q44" s="694"/>
      <c r="R44" s="694"/>
      <c r="S44" s="694"/>
      <c r="T44" s="694"/>
      <c r="U44" s="694"/>
      <c r="V44" s="694"/>
      <c r="Y44" s="709"/>
      <c r="Z44" s="709"/>
      <c r="AA44" s="709"/>
      <c r="AB44" s="709"/>
      <c r="AC44" s="709"/>
      <c r="AD44" s="709"/>
    </row>
    <row r="45" spans="2:30" x14ac:dyDescent="0.2">
      <c r="B45" s="713"/>
      <c r="K45" s="694"/>
      <c r="Q45" s="694"/>
      <c r="R45" s="694"/>
      <c r="S45" s="694"/>
      <c r="T45" s="694"/>
      <c r="U45" s="694"/>
      <c r="V45" s="694"/>
      <c r="Y45" s="709"/>
      <c r="Z45" s="709"/>
      <c r="AA45" s="709"/>
      <c r="AB45" s="709"/>
      <c r="AC45" s="709"/>
      <c r="AD45" s="709"/>
    </row>
    <row r="46" spans="2:30" x14ac:dyDescent="0.2">
      <c r="B46" s="713"/>
      <c r="Y46" s="709"/>
      <c r="Z46" s="709"/>
      <c r="AA46" s="709"/>
      <c r="AB46" s="709"/>
      <c r="AC46" s="709"/>
      <c r="AD46" s="709"/>
    </row>
    <row r="47" spans="2:30" x14ac:dyDescent="0.2">
      <c r="B47" s="714"/>
      <c r="D47" s="715"/>
      <c r="E47" s="715"/>
      <c r="F47" s="715"/>
      <c r="G47" s="715"/>
      <c r="H47" s="715"/>
      <c r="I47" s="715"/>
      <c r="J47" s="715"/>
      <c r="K47" s="715"/>
      <c r="L47" s="715"/>
      <c r="M47" s="715"/>
      <c r="N47" s="715"/>
      <c r="O47" s="715"/>
      <c r="P47" s="715"/>
      <c r="Q47" s="715"/>
      <c r="R47" s="715"/>
      <c r="S47" s="715"/>
      <c r="T47" s="715"/>
      <c r="U47" s="715"/>
      <c r="V47" s="715"/>
      <c r="W47" s="715"/>
      <c r="Y47" s="709"/>
      <c r="Z47" s="709"/>
      <c r="AA47" s="709"/>
      <c r="AB47" s="709"/>
      <c r="AC47" s="709"/>
      <c r="AD47" s="709"/>
    </row>
    <row r="48" spans="2:30" x14ac:dyDescent="0.2">
      <c r="D48" s="715"/>
      <c r="E48" s="715"/>
      <c r="F48" s="715"/>
      <c r="G48" s="715"/>
      <c r="H48" s="715"/>
      <c r="I48" s="715"/>
      <c r="J48" s="715"/>
      <c r="K48" s="715"/>
      <c r="L48" s="715"/>
      <c r="M48" s="715"/>
      <c r="N48" s="715"/>
      <c r="O48" s="715"/>
      <c r="P48" s="715"/>
      <c r="Q48" s="715"/>
      <c r="R48" s="715"/>
      <c r="S48" s="715"/>
      <c r="T48" s="715"/>
      <c r="U48" s="715"/>
      <c r="V48" s="715"/>
      <c r="W48" s="715"/>
      <c r="Y48" s="709"/>
      <c r="Z48" s="709"/>
      <c r="AA48" s="709"/>
      <c r="AB48" s="709"/>
      <c r="AC48" s="709"/>
      <c r="AD48" s="709"/>
    </row>
    <row r="49" spans="4:30" x14ac:dyDescent="0.2">
      <c r="D49" s="715"/>
      <c r="E49" s="715"/>
      <c r="F49" s="715"/>
      <c r="G49" s="715"/>
      <c r="H49" s="715"/>
      <c r="I49" s="715"/>
      <c r="J49" s="715"/>
      <c r="K49" s="715"/>
      <c r="L49" s="715"/>
      <c r="M49" s="715"/>
      <c r="N49" s="715"/>
      <c r="O49" s="715"/>
      <c r="P49" s="715"/>
      <c r="Q49" s="715"/>
      <c r="R49" s="715"/>
      <c r="S49" s="715"/>
      <c r="T49" s="715"/>
      <c r="U49" s="715"/>
      <c r="V49" s="715"/>
      <c r="W49" s="715"/>
      <c r="Y49" s="709"/>
      <c r="Z49" s="709"/>
      <c r="AA49" s="709"/>
      <c r="AB49" s="709"/>
      <c r="AC49" s="709"/>
      <c r="AD49" s="709"/>
    </row>
    <row r="50" spans="4:30" x14ac:dyDescent="0.2">
      <c r="D50" s="715"/>
      <c r="E50" s="715"/>
      <c r="F50" s="715"/>
      <c r="G50" s="715"/>
      <c r="H50" s="715"/>
      <c r="I50" s="715"/>
      <c r="J50" s="715"/>
      <c r="K50" s="715"/>
      <c r="L50" s="715"/>
      <c r="M50" s="715"/>
      <c r="N50" s="715"/>
      <c r="O50" s="715"/>
      <c r="P50" s="715"/>
      <c r="Q50" s="715"/>
      <c r="R50" s="715"/>
      <c r="S50" s="715"/>
      <c r="T50" s="715"/>
      <c r="U50" s="715"/>
      <c r="V50" s="715"/>
      <c r="W50" s="715"/>
      <c r="Y50" s="709"/>
      <c r="Z50" s="709"/>
      <c r="AA50" s="709"/>
      <c r="AB50" s="709"/>
      <c r="AC50" s="709"/>
      <c r="AD50" s="709"/>
    </row>
    <row r="51" spans="4:30" x14ac:dyDescent="0.2">
      <c r="D51" s="715"/>
      <c r="E51" s="715"/>
      <c r="F51" s="715"/>
      <c r="G51" s="715"/>
      <c r="H51" s="715"/>
      <c r="I51" s="715"/>
      <c r="J51" s="715"/>
      <c r="K51" s="715"/>
      <c r="L51" s="715"/>
      <c r="M51" s="715"/>
      <c r="N51" s="715"/>
      <c r="O51" s="715"/>
      <c r="P51" s="715"/>
      <c r="Q51" s="715"/>
      <c r="R51" s="715"/>
      <c r="S51" s="715"/>
      <c r="T51" s="715"/>
      <c r="U51" s="715"/>
      <c r="V51" s="715"/>
      <c r="W51" s="715"/>
      <c r="Y51" s="709"/>
      <c r="Z51" s="709"/>
      <c r="AA51" s="709"/>
      <c r="AB51" s="709"/>
      <c r="AC51" s="709"/>
      <c r="AD51" s="709"/>
    </row>
    <row r="52" spans="4:30" x14ac:dyDescent="0.2">
      <c r="Y52" s="709"/>
      <c r="Z52" s="709"/>
      <c r="AA52" s="709"/>
      <c r="AB52" s="709"/>
      <c r="AC52" s="709"/>
      <c r="AD52" s="709"/>
    </row>
    <row r="53" spans="4:30" x14ac:dyDescent="0.2">
      <c r="Y53" s="709"/>
      <c r="Z53" s="709"/>
      <c r="AA53" s="709"/>
      <c r="AB53" s="709"/>
      <c r="AC53" s="709"/>
      <c r="AD53" s="709"/>
    </row>
    <row r="54" spans="4:30" x14ac:dyDescent="0.2">
      <c r="Y54" s="709"/>
      <c r="Z54" s="709"/>
      <c r="AA54" s="709"/>
      <c r="AB54" s="709"/>
      <c r="AC54" s="709"/>
      <c r="AD54" s="709"/>
    </row>
    <row r="55" spans="4:30" x14ac:dyDescent="0.2">
      <c r="Y55" s="709"/>
      <c r="Z55" s="709"/>
      <c r="AA55" s="709"/>
      <c r="AB55" s="709"/>
      <c r="AC55" s="709"/>
      <c r="AD55" s="709"/>
    </row>
    <row r="56" spans="4:30" x14ac:dyDescent="0.2">
      <c r="Y56" s="709"/>
      <c r="Z56" s="709"/>
      <c r="AA56" s="709"/>
      <c r="AB56" s="709"/>
      <c r="AC56" s="709"/>
      <c r="AD56" s="709"/>
    </row>
    <row r="57" spans="4:30" x14ac:dyDescent="0.2">
      <c r="Y57" s="709"/>
      <c r="Z57" s="709"/>
      <c r="AA57" s="709"/>
      <c r="AB57" s="709"/>
      <c r="AC57" s="709"/>
      <c r="AD57" s="709"/>
    </row>
    <row r="58" spans="4:30" x14ac:dyDescent="0.2">
      <c r="Y58" s="709"/>
      <c r="Z58" s="709"/>
      <c r="AA58" s="709"/>
      <c r="AB58" s="709"/>
      <c r="AC58" s="709"/>
      <c r="AD58" s="709"/>
    </row>
    <row r="59" spans="4:30" x14ac:dyDescent="0.2">
      <c r="Y59" s="709"/>
      <c r="Z59" s="709"/>
      <c r="AA59" s="709"/>
      <c r="AB59" s="709"/>
      <c r="AC59" s="709"/>
      <c r="AD59" s="709"/>
    </row>
  </sheetData>
  <mergeCells count="192">
    <mergeCell ref="H36:H37"/>
    <mergeCell ref="M36:M37"/>
    <mergeCell ref="N36:N37"/>
    <mergeCell ref="R36:R37"/>
    <mergeCell ref="S36:S37"/>
    <mergeCell ref="T36:T37"/>
    <mergeCell ref="L38:L39"/>
    <mergeCell ref="T38:T39"/>
    <mergeCell ref="M38:M39"/>
    <mergeCell ref="N38:N39"/>
    <mergeCell ref="R38:R39"/>
    <mergeCell ref="S38:S39"/>
    <mergeCell ref="F38:F39"/>
    <mergeCell ref="G38:G39"/>
    <mergeCell ref="F22:F23"/>
    <mergeCell ref="G22:G23"/>
    <mergeCell ref="G18:G19"/>
    <mergeCell ref="E30:E31"/>
    <mergeCell ref="D32:D33"/>
    <mergeCell ref="E32:E33"/>
    <mergeCell ref="E20:E21"/>
    <mergeCell ref="D22:D23"/>
    <mergeCell ref="E22:E23"/>
    <mergeCell ref="D24:D25"/>
    <mergeCell ref="D18:D19"/>
    <mergeCell ref="E18:E19"/>
    <mergeCell ref="G28:G29"/>
    <mergeCell ref="D30:D31"/>
    <mergeCell ref="F36:F37"/>
    <mergeCell ref="G36:G37"/>
    <mergeCell ref="E28:E29"/>
    <mergeCell ref="E24:E25"/>
    <mergeCell ref="D38:D39"/>
    <mergeCell ref="E38:E39"/>
    <mergeCell ref="D36:D37"/>
    <mergeCell ref="E36:E37"/>
    <mergeCell ref="B10:C11"/>
    <mergeCell ref="C14:C15"/>
    <mergeCell ref="C18:C19"/>
    <mergeCell ref="C20:C21"/>
    <mergeCell ref="C12:C13"/>
    <mergeCell ref="B12:B23"/>
    <mergeCell ref="B7:C9"/>
    <mergeCell ref="C22:C23"/>
    <mergeCell ref="L16:L17"/>
    <mergeCell ref="L18:L19"/>
    <mergeCell ref="D7:D9"/>
    <mergeCell ref="E7:E9"/>
    <mergeCell ref="D10:D11"/>
    <mergeCell ref="E10:E11"/>
    <mergeCell ref="F12:F13"/>
    <mergeCell ref="D20:D21"/>
    <mergeCell ref="H12:H13"/>
    <mergeCell ref="H14:H15"/>
    <mergeCell ref="H16:H17"/>
    <mergeCell ref="L14:L15"/>
    <mergeCell ref="L7:Q7"/>
    <mergeCell ref="N10:N11"/>
    <mergeCell ref="D14:D15"/>
    <mergeCell ref="E14:E15"/>
    <mergeCell ref="T34:T35"/>
    <mergeCell ref="R34:R35"/>
    <mergeCell ref="S34:S35"/>
    <mergeCell ref="R30:R31"/>
    <mergeCell ref="S32:S33"/>
    <mergeCell ref="T32:T33"/>
    <mergeCell ref="R32:R33"/>
    <mergeCell ref="T20:T21"/>
    <mergeCell ref="T22:T23"/>
    <mergeCell ref="T26:T27"/>
    <mergeCell ref="R22:R23"/>
    <mergeCell ref="T24:T25"/>
    <mergeCell ref="S22:S23"/>
    <mergeCell ref="R24:R25"/>
    <mergeCell ref="S24:S25"/>
    <mergeCell ref="T28:T29"/>
    <mergeCell ref="T30:T31"/>
    <mergeCell ref="S26:S27"/>
    <mergeCell ref="R20:R21"/>
    <mergeCell ref="S20:S21"/>
    <mergeCell ref="S30:S31"/>
    <mergeCell ref="R26:R27"/>
    <mergeCell ref="R8:T8"/>
    <mergeCell ref="R10:R11"/>
    <mergeCell ref="S10:S11"/>
    <mergeCell ref="T10:T11"/>
    <mergeCell ref="U8:W8"/>
    <mergeCell ref="T12:T13"/>
    <mergeCell ref="T18:T19"/>
    <mergeCell ref="R28:R29"/>
    <mergeCell ref="S28:S29"/>
    <mergeCell ref="R14:R15"/>
    <mergeCell ref="S14:S15"/>
    <mergeCell ref="T14:T15"/>
    <mergeCell ref="R16:R17"/>
    <mergeCell ref="S16:S17"/>
    <mergeCell ref="T16:T17"/>
    <mergeCell ref="R12:R13"/>
    <mergeCell ref="S12:S13"/>
    <mergeCell ref="F7:K7"/>
    <mergeCell ref="F8:H8"/>
    <mergeCell ref="I8:K8"/>
    <mergeCell ref="F10:F11"/>
    <mergeCell ref="G10:G11"/>
    <mergeCell ref="H10:H11"/>
    <mergeCell ref="H18:H19"/>
    <mergeCell ref="H20:H21"/>
    <mergeCell ref="O8:Q8"/>
    <mergeCell ref="M10:M11"/>
    <mergeCell ref="N12:N13"/>
    <mergeCell ref="L12:L13"/>
    <mergeCell ref="M12:M13"/>
    <mergeCell ref="L8:N8"/>
    <mergeCell ref="L10:L11"/>
    <mergeCell ref="N14:N15"/>
    <mergeCell ref="N16:N17"/>
    <mergeCell ref="L20:L21"/>
    <mergeCell ref="M20:M21"/>
    <mergeCell ref="M14:M15"/>
    <mergeCell ref="M16:M17"/>
    <mergeCell ref="M18:M19"/>
    <mergeCell ref="L26:L27"/>
    <mergeCell ref="R18:R19"/>
    <mergeCell ref="S18:S19"/>
    <mergeCell ref="M24:M25"/>
    <mergeCell ref="M26:M27"/>
    <mergeCell ref="M22:M23"/>
    <mergeCell ref="N20:N21"/>
    <mergeCell ref="N22:N23"/>
    <mergeCell ref="N24:N25"/>
    <mergeCell ref="N26:N27"/>
    <mergeCell ref="N18:N19"/>
    <mergeCell ref="N28:N29"/>
    <mergeCell ref="R7:W7"/>
    <mergeCell ref="H22:H23"/>
    <mergeCell ref="H28:H29"/>
    <mergeCell ref="H34:H35"/>
    <mergeCell ref="C30:C31"/>
    <mergeCell ref="N34:N35"/>
    <mergeCell ref="M34:M35"/>
    <mergeCell ref="L34:L35"/>
    <mergeCell ref="L32:L33"/>
    <mergeCell ref="M32:M33"/>
    <mergeCell ref="D34:D35"/>
    <mergeCell ref="E34:E35"/>
    <mergeCell ref="N32:N33"/>
    <mergeCell ref="L30:L31"/>
    <mergeCell ref="H30:H31"/>
    <mergeCell ref="L28:L29"/>
    <mergeCell ref="M30:M31"/>
    <mergeCell ref="N30:N31"/>
    <mergeCell ref="M28:M29"/>
    <mergeCell ref="L22:L23"/>
    <mergeCell ref="L24:L25"/>
    <mergeCell ref="E26:E27"/>
    <mergeCell ref="D28:D29"/>
    <mergeCell ref="B24:B39"/>
    <mergeCell ref="C16:C17"/>
    <mergeCell ref="L36:L37"/>
    <mergeCell ref="H38:H39"/>
    <mergeCell ref="C24:C25"/>
    <mergeCell ref="C26:C27"/>
    <mergeCell ref="C28:C29"/>
    <mergeCell ref="H32:H33"/>
    <mergeCell ref="F34:F35"/>
    <mergeCell ref="G34:G35"/>
    <mergeCell ref="F18:F19"/>
    <mergeCell ref="F32:F33"/>
    <mergeCell ref="G32:G33"/>
    <mergeCell ref="F30:F31"/>
    <mergeCell ref="G30:G31"/>
    <mergeCell ref="F24:F25"/>
    <mergeCell ref="G24:G25"/>
    <mergeCell ref="H24:H25"/>
    <mergeCell ref="F26:F27"/>
    <mergeCell ref="G26:G27"/>
    <mergeCell ref="H26:H27"/>
    <mergeCell ref="F28:F29"/>
    <mergeCell ref="C34:C35"/>
    <mergeCell ref="D26:D27"/>
    <mergeCell ref="C32:C33"/>
    <mergeCell ref="F16:F17"/>
    <mergeCell ref="G12:G13"/>
    <mergeCell ref="F14:F15"/>
    <mergeCell ref="G14:G15"/>
    <mergeCell ref="F20:F21"/>
    <mergeCell ref="G20:G21"/>
    <mergeCell ref="D12:D13"/>
    <mergeCell ref="E12:E13"/>
    <mergeCell ref="G16:G17"/>
    <mergeCell ref="D16:D17"/>
    <mergeCell ref="E16:E17"/>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00B0F0"/>
    <pageSetUpPr fitToPage="1"/>
  </sheetPr>
  <dimension ref="B2:AL58"/>
  <sheetViews>
    <sheetView view="pageBreakPreview" zoomScaleNormal="100" zoomScaleSheetLayoutView="100" workbookViewId="0"/>
  </sheetViews>
  <sheetFormatPr defaultColWidth="9" defaultRowHeight="13.2" x14ac:dyDescent="0.2"/>
  <cols>
    <col min="1" max="1" width="4.6640625" style="694" customWidth="1"/>
    <col min="2" max="2" width="3.109375" style="694" customWidth="1"/>
    <col min="3" max="3" width="16.44140625" style="694" customWidth="1"/>
    <col min="4" max="5" width="8.6640625" style="694" customWidth="1"/>
    <col min="6" max="29" width="6.33203125" style="694" customWidth="1"/>
    <col min="30" max="30" width="4.6640625" style="694" customWidth="1"/>
    <col min="31" max="34" width="8.109375" style="694" customWidth="1"/>
    <col min="35" max="38" width="7" style="694" customWidth="1"/>
    <col min="39" max="40" width="4.6640625" style="694" customWidth="1"/>
    <col min="41" max="16384" width="9" style="694"/>
  </cols>
  <sheetData>
    <row r="2" spans="2:38" ht="14.4" x14ac:dyDescent="0.2">
      <c r="B2" s="695" t="s">
        <v>522</v>
      </c>
    </row>
    <row r="3" spans="2:38" ht="14.4" x14ac:dyDescent="0.2">
      <c r="B3" s="695"/>
      <c r="X3" s="287" t="s">
        <v>523</v>
      </c>
    </row>
    <row r="4" spans="2:38" ht="14.4" x14ac:dyDescent="0.2">
      <c r="B4" s="695"/>
      <c r="X4" s="287" t="s">
        <v>524</v>
      </c>
    </row>
    <row r="5" spans="2:38" ht="8.25" customHeight="1" x14ac:dyDescent="0.2">
      <c r="B5" s="695"/>
      <c r="X5" s="696"/>
    </row>
    <row r="6" spans="2:38" ht="13.8" thickBot="1" x14ac:dyDescent="0.25">
      <c r="B6" s="694" t="s">
        <v>385</v>
      </c>
      <c r="AC6" s="23" t="s">
        <v>386</v>
      </c>
    </row>
    <row r="7" spans="2:38" ht="21" customHeight="1" thickBot="1" x14ac:dyDescent="0.25">
      <c r="B7" s="214"/>
      <c r="C7" s="697"/>
      <c r="D7" s="1940" t="s">
        <v>387</v>
      </c>
      <c r="E7" s="1950" t="s">
        <v>388</v>
      </c>
      <c r="F7" s="2206" t="s">
        <v>389</v>
      </c>
      <c r="G7" s="2207"/>
      <c r="H7" s="2207"/>
      <c r="I7" s="2207"/>
      <c r="J7" s="2207"/>
      <c r="K7" s="2207"/>
      <c r="L7" s="2207"/>
      <c r="M7" s="2207"/>
      <c r="N7" s="699"/>
      <c r="O7" s="699"/>
      <c r="P7" s="699"/>
      <c r="Q7" s="699"/>
      <c r="R7" s="699"/>
      <c r="S7" s="699"/>
      <c r="T7" s="699"/>
      <c r="U7" s="699"/>
      <c r="V7" s="699"/>
      <c r="W7" s="699"/>
      <c r="X7" s="699"/>
      <c r="Y7" s="699"/>
      <c r="Z7" s="699"/>
      <c r="AA7" s="699"/>
      <c r="AB7" s="699"/>
      <c r="AC7" s="725"/>
    </row>
    <row r="8" spans="2:38" ht="21" customHeight="1" x14ac:dyDescent="0.2">
      <c r="B8" s="701"/>
      <c r="C8" s="702"/>
      <c r="D8" s="1900"/>
      <c r="E8" s="1973"/>
      <c r="F8" s="2208"/>
      <c r="G8" s="2209"/>
      <c r="H8" s="2209"/>
      <c r="I8" s="2209"/>
      <c r="J8" s="2209"/>
      <c r="K8" s="2209"/>
      <c r="L8" s="2209"/>
      <c r="M8" s="2209"/>
      <c r="N8" s="2210" t="s">
        <v>390</v>
      </c>
      <c r="O8" s="2211"/>
      <c r="P8" s="2211"/>
      <c r="Q8" s="2211"/>
      <c r="R8" s="2211"/>
      <c r="S8" s="2211"/>
      <c r="T8" s="2211"/>
      <c r="U8" s="2212"/>
      <c r="V8" s="2210" t="s">
        <v>391</v>
      </c>
      <c r="W8" s="2211"/>
      <c r="X8" s="2211"/>
      <c r="Y8" s="2211"/>
      <c r="Z8" s="2211"/>
      <c r="AA8" s="2211"/>
      <c r="AB8" s="2211"/>
      <c r="AC8" s="2212"/>
    </row>
    <row r="9" spans="2:38" ht="21" customHeight="1" x14ac:dyDescent="0.2">
      <c r="B9" s="701"/>
      <c r="C9" s="702"/>
      <c r="D9" s="1900"/>
      <c r="E9" s="1973"/>
      <c r="F9" s="2328" t="s">
        <v>525</v>
      </c>
      <c r="G9" s="726"/>
      <c r="H9" s="726"/>
      <c r="I9" s="726"/>
      <c r="J9" s="726"/>
      <c r="K9" s="726"/>
      <c r="L9" s="726"/>
      <c r="M9" s="726"/>
      <c r="N9" s="2328" t="s">
        <v>525</v>
      </c>
      <c r="O9" s="726"/>
      <c r="P9" s="726"/>
      <c r="Q9" s="726"/>
      <c r="R9" s="726"/>
      <c r="S9" s="726"/>
      <c r="T9" s="726"/>
      <c r="U9" s="727"/>
      <c r="V9" s="2328" t="s">
        <v>525</v>
      </c>
      <c r="W9" s="726"/>
      <c r="X9" s="726"/>
      <c r="Y9" s="726"/>
      <c r="Z9" s="726"/>
      <c r="AA9" s="726"/>
      <c r="AB9" s="726"/>
      <c r="AC9" s="727"/>
    </row>
    <row r="10" spans="2:38" ht="42" customHeight="1" x14ac:dyDescent="0.2">
      <c r="B10" s="216"/>
      <c r="C10" s="704"/>
      <c r="D10" s="1901"/>
      <c r="E10" s="1974"/>
      <c r="F10" s="2329"/>
      <c r="G10" s="239" t="s">
        <v>526</v>
      </c>
      <c r="H10" s="239" t="s">
        <v>527</v>
      </c>
      <c r="I10" s="239" t="s">
        <v>528</v>
      </c>
      <c r="J10" s="239" t="s">
        <v>529</v>
      </c>
      <c r="K10" s="239" t="s">
        <v>530</v>
      </c>
      <c r="L10" s="239" t="s">
        <v>531</v>
      </c>
      <c r="M10" s="220" t="s">
        <v>532</v>
      </c>
      <c r="N10" s="2329"/>
      <c r="O10" s="239" t="s">
        <v>526</v>
      </c>
      <c r="P10" s="239" t="s">
        <v>527</v>
      </c>
      <c r="Q10" s="239" t="s">
        <v>528</v>
      </c>
      <c r="R10" s="239" t="s">
        <v>529</v>
      </c>
      <c r="S10" s="239" t="s">
        <v>530</v>
      </c>
      <c r="T10" s="239" t="s">
        <v>531</v>
      </c>
      <c r="U10" s="220" t="s">
        <v>532</v>
      </c>
      <c r="V10" s="2329"/>
      <c r="W10" s="239" t="s">
        <v>526</v>
      </c>
      <c r="X10" s="239" t="s">
        <v>527</v>
      </c>
      <c r="Y10" s="239" t="s">
        <v>528</v>
      </c>
      <c r="Z10" s="239" t="s">
        <v>529</v>
      </c>
      <c r="AA10" s="239" t="s">
        <v>530</v>
      </c>
      <c r="AB10" s="239" t="s">
        <v>531</v>
      </c>
      <c r="AC10" s="220" t="s">
        <v>532</v>
      </c>
      <c r="AG10" s="728"/>
      <c r="AI10" s="703"/>
    </row>
    <row r="11" spans="2:38" ht="21" customHeight="1" x14ac:dyDescent="0.2">
      <c r="B11" s="1953" t="s">
        <v>405</v>
      </c>
      <c r="C11" s="1978"/>
      <c r="D11" s="729">
        <f>SUM(D13:D24)</f>
        <v>370</v>
      </c>
      <c r="E11" s="730">
        <f>SUM(E13:E24)</f>
        <v>299</v>
      </c>
      <c r="F11" s="731">
        <f>SUM(G11:M11)</f>
        <v>30</v>
      </c>
      <c r="G11" s="729">
        <f>G13+G15+G17+G19+G21+G23</f>
        <v>1</v>
      </c>
      <c r="H11" s="729">
        <f t="shared" ref="H11:M11" si="0">H13+H15+H17+H19+H21+H23</f>
        <v>1</v>
      </c>
      <c r="I11" s="729">
        <f t="shared" si="0"/>
        <v>5</v>
      </c>
      <c r="J11" s="729">
        <f>J13+J15+J17+J19+J21+J23</f>
        <v>11</v>
      </c>
      <c r="K11" s="729">
        <f>K13+K15+K17+K19+K21+K23</f>
        <v>6</v>
      </c>
      <c r="L11" s="729">
        <f t="shared" si="0"/>
        <v>2</v>
      </c>
      <c r="M11" s="746">
        <f t="shared" si="0"/>
        <v>4</v>
      </c>
      <c r="N11" s="731">
        <f>SUM(O11:U11)</f>
        <v>26</v>
      </c>
      <c r="O11" s="729">
        <f t="shared" ref="O11:U11" si="1">O13+O15+O17+O19+O21+O23</f>
        <v>1</v>
      </c>
      <c r="P11" s="729">
        <f t="shared" si="1"/>
        <v>0</v>
      </c>
      <c r="Q11" s="729">
        <f t="shared" si="1"/>
        <v>4</v>
      </c>
      <c r="R11" s="729">
        <f t="shared" si="1"/>
        <v>10</v>
      </c>
      <c r="S11" s="729">
        <f t="shared" si="1"/>
        <v>5</v>
      </c>
      <c r="T11" s="729">
        <f t="shared" si="1"/>
        <v>2</v>
      </c>
      <c r="U11" s="747">
        <f t="shared" si="1"/>
        <v>4</v>
      </c>
      <c r="V11" s="731">
        <f>SUM(W11:AC11)</f>
        <v>4</v>
      </c>
      <c r="W11" s="729">
        <f t="shared" ref="W11:AC11" si="2">W13+W15+W17+W19+W21+W23</f>
        <v>0</v>
      </c>
      <c r="X11" s="729">
        <f t="shared" si="2"/>
        <v>1</v>
      </c>
      <c r="Y11" s="729">
        <f t="shared" si="2"/>
        <v>1</v>
      </c>
      <c r="Z11" s="729">
        <f t="shared" si="2"/>
        <v>1</v>
      </c>
      <c r="AA11" s="729">
        <f t="shared" si="2"/>
        <v>1</v>
      </c>
      <c r="AB11" s="729">
        <f t="shared" si="2"/>
        <v>0</v>
      </c>
      <c r="AC11" s="747">
        <f t="shared" si="2"/>
        <v>0</v>
      </c>
      <c r="AI11" s="705"/>
      <c r="AJ11" s="705"/>
      <c r="AK11" s="705"/>
      <c r="AL11" s="705"/>
    </row>
    <row r="12" spans="2:38" ht="21" customHeight="1" thickBot="1" x14ac:dyDescent="0.25">
      <c r="B12" s="1957"/>
      <c r="C12" s="2023"/>
      <c r="D12" s="898"/>
      <c r="E12" s="732"/>
      <c r="F12" s="692"/>
      <c r="G12" s="1093">
        <f>G11/F11</f>
        <v>3.3333333333333333E-2</v>
      </c>
      <c r="H12" s="1093">
        <f>H11/F11</f>
        <v>3.3333333333333333E-2</v>
      </c>
      <c r="I12" s="1093">
        <f>I11/F11</f>
        <v>0.16666666666666666</v>
      </c>
      <c r="J12" s="1093">
        <f>J11/F11</f>
        <v>0.36666666666666664</v>
      </c>
      <c r="K12" s="1093">
        <f>K11/F11</f>
        <v>0.2</v>
      </c>
      <c r="L12" s="1093">
        <f>L11/F11</f>
        <v>6.6666666666666666E-2</v>
      </c>
      <c r="M12" s="1094">
        <f>M11/F11</f>
        <v>0.13333333333333333</v>
      </c>
      <c r="N12" s="1095"/>
      <c r="O12" s="1093">
        <f>IFERROR(O11/$N11,0)</f>
        <v>3.8461538461538464E-2</v>
      </c>
      <c r="P12" s="1093">
        <f t="shared" ref="P12:U12" si="3">IFERROR(P11/$N11,0)</f>
        <v>0</v>
      </c>
      <c r="Q12" s="1093">
        <f t="shared" si="3"/>
        <v>0.15384615384615385</v>
      </c>
      <c r="R12" s="1093">
        <f t="shared" si="3"/>
        <v>0.38461538461538464</v>
      </c>
      <c r="S12" s="1093">
        <f t="shared" si="3"/>
        <v>0.19230769230769232</v>
      </c>
      <c r="T12" s="1093">
        <f t="shared" si="3"/>
        <v>7.6923076923076927E-2</v>
      </c>
      <c r="U12" s="1096">
        <f t="shared" si="3"/>
        <v>0.15384615384615385</v>
      </c>
      <c r="V12" s="1095"/>
      <c r="W12" s="1093">
        <f>IFERROR(W11/$V11,0)</f>
        <v>0</v>
      </c>
      <c r="X12" s="1093">
        <f t="shared" ref="X12:AC12" si="4">IFERROR(X11/$V11,0)</f>
        <v>0.25</v>
      </c>
      <c r="Y12" s="1093">
        <f t="shared" si="4"/>
        <v>0.25</v>
      </c>
      <c r="Z12" s="1093">
        <f t="shared" si="4"/>
        <v>0.25</v>
      </c>
      <c r="AA12" s="1093">
        <f t="shared" si="4"/>
        <v>0.25</v>
      </c>
      <c r="AB12" s="1093">
        <f t="shared" si="4"/>
        <v>0</v>
      </c>
      <c r="AC12" s="1096">
        <f t="shared" si="4"/>
        <v>0</v>
      </c>
      <c r="AF12" s="706"/>
      <c r="AG12" s="706"/>
      <c r="AH12" s="706"/>
      <c r="AI12" s="705"/>
      <c r="AJ12" s="705"/>
      <c r="AK12" s="705"/>
      <c r="AL12" s="705"/>
    </row>
    <row r="13" spans="2:38" ht="21" customHeight="1" thickTop="1" x14ac:dyDescent="0.2">
      <c r="B13" s="1852" t="s">
        <v>251</v>
      </c>
      <c r="C13" s="2003" t="s">
        <v>169</v>
      </c>
      <c r="D13" s="733">
        <f>表1!E14</f>
        <v>54</v>
      </c>
      <c r="E13" s="734">
        <f>表1!G14</f>
        <v>20</v>
      </c>
      <c r="F13" s="1545">
        <f>SUM(G13:M13)</f>
        <v>3</v>
      </c>
      <c r="G13" s="1546">
        <f>O13+W13</f>
        <v>0</v>
      </c>
      <c r="H13" s="1546">
        <f t="shared" ref="H13:K13" si="5">P13+X13</f>
        <v>0</v>
      </c>
      <c r="I13" s="1546">
        <f t="shared" si="5"/>
        <v>0</v>
      </c>
      <c r="J13" s="1546">
        <f t="shared" si="5"/>
        <v>2</v>
      </c>
      <c r="K13" s="1546">
        <f t="shared" si="5"/>
        <v>1</v>
      </c>
      <c r="L13" s="1546">
        <f>T13+AB13</f>
        <v>0</v>
      </c>
      <c r="M13" s="1546">
        <f>U13+AC13</f>
        <v>0</v>
      </c>
      <c r="N13" s="1545">
        <f>SUM(O13:U13)</f>
        <v>3</v>
      </c>
      <c r="O13" s="729">
        <f>'表21-2'!O13+'表21-3'!O13</f>
        <v>0</v>
      </c>
      <c r="P13" s="729">
        <f>'表21-2'!P13+'表21-3'!P13</f>
        <v>0</v>
      </c>
      <c r="Q13" s="729">
        <f>'表21-2'!Q13+'表21-3'!Q13</f>
        <v>0</v>
      </c>
      <c r="R13" s="729">
        <f>'表21-2'!R13+'表21-3'!R13</f>
        <v>2</v>
      </c>
      <c r="S13" s="729">
        <f>'表21-2'!S13+'表21-3'!S13</f>
        <v>1</v>
      </c>
      <c r="T13" s="729">
        <f>'表21-2'!T13+'表21-3'!T13</f>
        <v>0</v>
      </c>
      <c r="U13" s="729">
        <f>'表21-2'!U13+'表21-3'!U13</f>
        <v>0</v>
      </c>
      <c r="V13" s="735">
        <f>SUM(W13:AC13)</f>
        <v>0</v>
      </c>
      <c r="W13" s="729">
        <f>'表21-2'!W13+'表21-3'!W13</f>
        <v>0</v>
      </c>
      <c r="X13" s="729">
        <f>'表21-2'!X13+'表21-3'!X13</f>
        <v>0</v>
      </c>
      <c r="Y13" s="729">
        <f>'表21-2'!Y13+'表21-3'!Y13</f>
        <v>0</v>
      </c>
      <c r="Z13" s="729">
        <f>'表21-2'!Z13+'表21-3'!Z13</f>
        <v>0</v>
      </c>
      <c r="AA13" s="729">
        <f>'表21-2'!AA13+'表21-3'!AA13</f>
        <v>0</v>
      </c>
      <c r="AB13" s="729">
        <f>'表21-2'!AB13+'表21-3'!AB13</f>
        <v>0</v>
      </c>
      <c r="AC13" s="747">
        <f>'表21-2'!AC13+'表21-3'!AC13</f>
        <v>0</v>
      </c>
      <c r="AI13" s="705"/>
      <c r="AJ13" s="705"/>
      <c r="AK13" s="705"/>
      <c r="AL13" s="705"/>
    </row>
    <row r="14" spans="2:38" ht="21" customHeight="1" x14ac:dyDescent="0.2">
      <c r="B14" s="1853"/>
      <c r="C14" s="1900"/>
      <c r="D14" s="897"/>
      <c r="E14" s="732"/>
      <c r="F14" s="1786"/>
      <c r="G14" s="1089">
        <f>IFERROR(G13/$F13,0)</f>
        <v>0</v>
      </c>
      <c r="H14" s="1089">
        <f t="shared" ref="H14:M14" si="6">IFERROR(H13/$F13,0)</f>
        <v>0</v>
      </c>
      <c r="I14" s="1089">
        <f t="shared" si="6"/>
        <v>0</v>
      </c>
      <c r="J14" s="1089">
        <f t="shared" si="6"/>
        <v>0.66666666666666663</v>
      </c>
      <c r="K14" s="1097">
        <f t="shared" si="6"/>
        <v>0.33333333333333331</v>
      </c>
      <c r="L14" s="1089">
        <f t="shared" si="6"/>
        <v>0</v>
      </c>
      <c r="M14" s="1098">
        <f t="shared" si="6"/>
        <v>0</v>
      </c>
      <c r="N14" s="1551"/>
      <c r="O14" s="1089">
        <f>IFERROR(O13/$N13,0)</f>
        <v>0</v>
      </c>
      <c r="P14" s="1089">
        <f t="shared" ref="P14" si="7">IFERROR(P13/$N13,0)</f>
        <v>0</v>
      </c>
      <c r="Q14" s="1089">
        <f t="shared" ref="Q14" si="8">IFERROR(Q13/$N13,0)</f>
        <v>0</v>
      </c>
      <c r="R14" s="1089">
        <f t="shared" ref="R14" si="9">IFERROR(R13/$N13,0)</f>
        <v>0.66666666666666663</v>
      </c>
      <c r="S14" s="1097">
        <f t="shared" ref="S14" si="10">IFERROR(S13/$N13,0)</f>
        <v>0.33333333333333331</v>
      </c>
      <c r="T14" s="1089">
        <f t="shared" ref="T14" si="11">IFERROR(T13/$N13,0)</f>
        <v>0</v>
      </c>
      <c r="U14" s="1098">
        <f t="shared" ref="U14" si="12">IFERROR(U13/$N13,0)</f>
        <v>0</v>
      </c>
      <c r="V14" s="1092"/>
      <c r="W14" s="1089">
        <f>IFERROR(W13/$V13,0)</f>
        <v>0</v>
      </c>
      <c r="X14" s="1089">
        <f t="shared" ref="X14" si="13">IFERROR(X13/$V13,0)</f>
        <v>0</v>
      </c>
      <c r="Y14" s="1089">
        <f t="shared" ref="Y14" si="14">IFERROR(Y13/$V13,0)</f>
        <v>0</v>
      </c>
      <c r="Z14" s="1089">
        <f t="shared" ref="Z14" si="15">IFERROR(Z13/$V13,0)</f>
        <v>0</v>
      </c>
      <c r="AA14" s="1089">
        <f t="shared" ref="AA14" si="16">IFERROR(AA13/$V13,0)</f>
        <v>0</v>
      </c>
      <c r="AB14" s="1089">
        <f t="shared" ref="AB14" si="17">IFERROR(AB13/$V13,0)</f>
        <v>0</v>
      </c>
      <c r="AC14" s="1099">
        <f t="shared" ref="AC14" si="18">IFERROR(AC13/$V13,0)</f>
        <v>0</v>
      </c>
      <c r="AF14" s="706"/>
      <c r="AG14" s="706"/>
      <c r="AH14" s="706"/>
      <c r="AI14" s="705"/>
      <c r="AJ14" s="705"/>
      <c r="AK14" s="705"/>
      <c r="AL14" s="705"/>
    </row>
    <row r="15" spans="2:38" ht="21" customHeight="1" x14ac:dyDescent="0.2">
      <c r="B15" s="1853"/>
      <c r="C15" s="1940" t="s">
        <v>170</v>
      </c>
      <c r="D15" s="738">
        <f>表1!E17</f>
        <v>69</v>
      </c>
      <c r="E15" s="730">
        <f>表1!G17</f>
        <v>55</v>
      </c>
      <c r="F15" s="1541">
        <f>SUM(G15:M15)</f>
        <v>9</v>
      </c>
      <c r="G15" s="1542">
        <f t="shared" ref="G15" si="19">O15+W15</f>
        <v>0</v>
      </c>
      <c r="H15" s="1542">
        <f t="shared" ref="H15" si="20">P15+X15</f>
        <v>1</v>
      </c>
      <c r="I15" s="1542">
        <f t="shared" ref="I15" si="21">Q15+Y15</f>
        <v>2</v>
      </c>
      <c r="J15" s="1542">
        <f t="shared" ref="J15" si="22">R15+Z15</f>
        <v>2</v>
      </c>
      <c r="K15" s="1542">
        <f t="shared" ref="K15" si="23">S15+AA15</f>
        <v>1</v>
      </c>
      <c r="L15" s="1542">
        <f t="shared" ref="L15" si="24">T15+AB15</f>
        <v>1</v>
      </c>
      <c r="M15" s="1787">
        <f t="shared" ref="M15" si="25">U15+AC15</f>
        <v>2</v>
      </c>
      <c r="N15" s="1541">
        <f>SUM(O15:U15)</f>
        <v>8</v>
      </c>
      <c r="O15" s="729">
        <f>'表21-2'!O15+'表21-3'!O15</f>
        <v>0</v>
      </c>
      <c r="P15" s="729">
        <f>'表21-2'!P15+'表21-3'!P15</f>
        <v>0</v>
      </c>
      <c r="Q15" s="729">
        <f>'表21-2'!Q15+'表21-3'!Q15</f>
        <v>2</v>
      </c>
      <c r="R15" s="729">
        <f>'表21-2'!R15+'表21-3'!R15</f>
        <v>2</v>
      </c>
      <c r="S15" s="729">
        <f>'表21-2'!S15+'表21-3'!S15</f>
        <v>1</v>
      </c>
      <c r="T15" s="729">
        <f>'表21-2'!T15+'表21-3'!T15</f>
        <v>1</v>
      </c>
      <c r="U15" s="729">
        <f>'表21-2'!U15+'表21-3'!U15</f>
        <v>2</v>
      </c>
      <c r="V15" s="739">
        <f t="shared" ref="V15" si="26">SUM(W15:AC15)</f>
        <v>1</v>
      </c>
      <c r="W15" s="729">
        <f>'表21-2'!W15+'表21-3'!W15</f>
        <v>0</v>
      </c>
      <c r="X15" s="729">
        <f>'表21-2'!X15+'表21-3'!X15</f>
        <v>1</v>
      </c>
      <c r="Y15" s="729">
        <f>'表21-2'!Y15+'表21-3'!Y15</f>
        <v>0</v>
      </c>
      <c r="Z15" s="729">
        <f>'表21-2'!Z15+'表21-3'!Z15</f>
        <v>0</v>
      </c>
      <c r="AA15" s="729">
        <f>'表21-2'!AA15+'表21-3'!AA15</f>
        <v>0</v>
      </c>
      <c r="AB15" s="729">
        <f>'表21-2'!AB15+'表21-3'!AB15</f>
        <v>0</v>
      </c>
      <c r="AC15" s="747">
        <f>'表21-2'!AC15+'表21-3'!AC15</f>
        <v>0</v>
      </c>
      <c r="AI15" s="705"/>
      <c r="AJ15" s="705"/>
      <c r="AK15" s="705"/>
      <c r="AL15" s="705"/>
    </row>
    <row r="16" spans="2:38" ht="21" customHeight="1" x14ac:dyDescent="0.2">
      <c r="B16" s="1853"/>
      <c r="C16" s="1900"/>
      <c r="D16" s="897"/>
      <c r="E16" s="740"/>
      <c r="F16" s="1788"/>
      <c r="G16" s="1089">
        <f>IFERROR(G15/$F15,0)</f>
        <v>0</v>
      </c>
      <c r="H16" s="1089">
        <f t="shared" ref="H16" si="27">IFERROR(H15/$F15,0)</f>
        <v>0.1111111111111111</v>
      </c>
      <c r="I16" s="1089">
        <f t="shared" ref="I16" si="28">IFERROR(I15/$F15,0)</f>
        <v>0.22222222222222221</v>
      </c>
      <c r="J16" s="1089">
        <f t="shared" ref="J16" si="29">IFERROR(J15/$F15,0)</f>
        <v>0.22222222222222221</v>
      </c>
      <c r="K16" s="1097">
        <f t="shared" ref="K16" si="30">IFERROR(K15/$F15,0)</f>
        <v>0.1111111111111111</v>
      </c>
      <c r="L16" s="1089">
        <f t="shared" ref="L16" si="31">IFERROR(L15/$F15,0)</f>
        <v>0.1111111111111111</v>
      </c>
      <c r="M16" s="1098">
        <f t="shared" ref="M16" si="32">IFERROR(M15/$F15,0)</f>
        <v>0.22222222222222221</v>
      </c>
      <c r="N16" s="1549"/>
      <c r="O16" s="1089">
        <f>IFERROR(O15/$N15,0)</f>
        <v>0</v>
      </c>
      <c r="P16" s="1089">
        <f t="shared" ref="P16" si="33">IFERROR(P15/$N15,0)</f>
        <v>0</v>
      </c>
      <c r="Q16" s="1089">
        <f t="shared" ref="Q16" si="34">IFERROR(Q15/$N15,0)</f>
        <v>0.25</v>
      </c>
      <c r="R16" s="1089">
        <f t="shared" ref="R16" si="35">IFERROR(R15/$N15,0)</f>
        <v>0.25</v>
      </c>
      <c r="S16" s="1097">
        <f t="shared" ref="S16" si="36">IFERROR(S15/$N15,0)</f>
        <v>0.125</v>
      </c>
      <c r="T16" s="1089">
        <f t="shared" ref="T16" si="37">IFERROR(T15/$N15,0)</f>
        <v>0.125</v>
      </c>
      <c r="U16" s="1098">
        <f t="shared" ref="U16" si="38">IFERROR(U15/$N15,0)</f>
        <v>0.25</v>
      </c>
      <c r="V16" s="1091"/>
      <c r="W16" s="1089">
        <f>IFERROR(W15/$V15,0)</f>
        <v>0</v>
      </c>
      <c r="X16" s="1089">
        <f t="shared" ref="X16" si="39">IFERROR(X15/$V15,0)</f>
        <v>1</v>
      </c>
      <c r="Y16" s="1089">
        <f t="shared" ref="Y16" si="40">IFERROR(Y15/$V15,0)</f>
        <v>0</v>
      </c>
      <c r="Z16" s="1089">
        <f t="shared" ref="Z16" si="41">IFERROR(Z15/$V15,0)</f>
        <v>0</v>
      </c>
      <c r="AA16" s="1089">
        <f t="shared" ref="AA16" si="42">IFERROR(AA15/$V15,0)</f>
        <v>0</v>
      </c>
      <c r="AB16" s="1089">
        <f t="shared" ref="AB16" si="43">IFERROR(AB15/$V15,0)</f>
        <v>0</v>
      </c>
      <c r="AC16" s="1099">
        <f t="shared" ref="AC16" si="44">IFERROR(AC15/$V15,0)</f>
        <v>0</v>
      </c>
      <c r="AF16" s="706"/>
      <c r="AG16" s="706"/>
      <c r="AH16" s="706"/>
      <c r="AI16" s="705"/>
      <c r="AJ16" s="705"/>
      <c r="AK16" s="705"/>
      <c r="AL16" s="705"/>
    </row>
    <row r="17" spans="2:38" ht="21" customHeight="1" x14ac:dyDescent="0.2">
      <c r="B17" s="1853"/>
      <c r="C17" s="1940" t="s">
        <v>254</v>
      </c>
      <c r="D17" s="738">
        <f>表1!E20</f>
        <v>28</v>
      </c>
      <c r="E17" s="730">
        <f>表1!G20</f>
        <v>15</v>
      </c>
      <c r="F17" s="1550">
        <f t="shared" ref="F17" si="45">SUM(G17:M17)</f>
        <v>0</v>
      </c>
      <c r="G17" s="1552">
        <f t="shared" ref="G17" si="46">O17+W17</f>
        <v>0</v>
      </c>
      <c r="H17" s="1552">
        <f t="shared" ref="H17" si="47">P17+X17</f>
        <v>0</v>
      </c>
      <c r="I17" s="1552">
        <f t="shared" ref="I17" si="48">Q17+Y17</f>
        <v>0</v>
      </c>
      <c r="J17" s="1552">
        <f t="shared" ref="J17" si="49">R17+Z17</f>
        <v>0</v>
      </c>
      <c r="K17" s="1552">
        <f t="shared" ref="K17" si="50">S17+AA17</f>
        <v>0</v>
      </c>
      <c r="L17" s="1552">
        <f t="shared" ref="L17" si="51">T17+AB17</f>
        <v>0</v>
      </c>
      <c r="M17" s="1789">
        <f t="shared" ref="M17" si="52">U17+AC17</f>
        <v>0</v>
      </c>
      <c r="N17" s="1550">
        <f t="shared" ref="N17" si="53">SUM(O17:U17)</f>
        <v>0</v>
      </c>
      <c r="O17" s="729">
        <f>'表21-2'!O17+'表21-3'!O17</f>
        <v>0</v>
      </c>
      <c r="P17" s="729">
        <f>'表21-2'!P17+'表21-3'!P17</f>
        <v>0</v>
      </c>
      <c r="Q17" s="729">
        <f>'表21-2'!Q17+'表21-3'!Q17</f>
        <v>0</v>
      </c>
      <c r="R17" s="729">
        <f>'表21-2'!R17+'表21-3'!R17</f>
        <v>0</v>
      </c>
      <c r="S17" s="729">
        <f>'表21-2'!S17+'表21-3'!S17</f>
        <v>0</v>
      </c>
      <c r="T17" s="729">
        <f>'表21-2'!T17+'表21-3'!T17</f>
        <v>0</v>
      </c>
      <c r="U17" s="729">
        <f>'表21-2'!U17+'表21-3'!U17</f>
        <v>0</v>
      </c>
      <c r="V17" s="739">
        <f t="shared" ref="V17" si="54">SUM(W17:AC17)</f>
        <v>0</v>
      </c>
      <c r="W17" s="729">
        <f>'表21-2'!W17+'表21-3'!W17</f>
        <v>0</v>
      </c>
      <c r="X17" s="729">
        <f>'表21-2'!X17+'表21-3'!X17</f>
        <v>0</v>
      </c>
      <c r="Y17" s="729">
        <f>'表21-2'!Y17+'表21-3'!Y17</f>
        <v>0</v>
      </c>
      <c r="Z17" s="729">
        <f>'表21-2'!Z17+'表21-3'!Z17</f>
        <v>0</v>
      </c>
      <c r="AA17" s="729">
        <f>'表21-2'!AA17+'表21-3'!AA17</f>
        <v>0</v>
      </c>
      <c r="AB17" s="729">
        <f>'表21-2'!AB17+'表21-3'!AB17</f>
        <v>0</v>
      </c>
      <c r="AC17" s="747">
        <f>'表21-2'!AC17+'表21-3'!AC17</f>
        <v>0</v>
      </c>
      <c r="AI17" s="705"/>
      <c r="AJ17" s="705"/>
      <c r="AK17" s="705"/>
      <c r="AL17" s="705"/>
    </row>
    <row r="18" spans="2:38" ht="21" customHeight="1" x14ac:dyDescent="0.2">
      <c r="B18" s="1853"/>
      <c r="C18" s="1900"/>
      <c r="D18" s="897"/>
      <c r="E18" s="740"/>
      <c r="F18" s="1786"/>
      <c r="G18" s="1089">
        <f>IFERROR(G17/$F17,0)</f>
        <v>0</v>
      </c>
      <c r="H18" s="1089">
        <f t="shared" ref="H18" si="55">IFERROR(H17/$F17,0)</f>
        <v>0</v>
      </c>
      <c r="I18" s="1089">
        <f t="shared" ref="I18" si="56">IFERROR(I17/$F17,0)</f>
        <v>0</v>
      </c>
      <c r="J18" s="1089">
        <f t="shared" ref="J18" si="57">IFERROR(J17/$F17,0)</f>
        <v>0</v>
      </c>
      <c r="K18" s="1089">
        <f t="shared" ref="K18" si="58">IFERROR(K17/$F17,0)</f>
        <v>0</v>
      </c>
      <c r="L18" s="1089">
        <f t="shared" ref="L18" si="59">IFERROR(L17/$F17,0)</f>
        <v>0</v>
      </c>
      <c r="M18" s="1098">
        <f t="shared" ref="M18" si="60">IFERROR(M17/$F17,0)</f>
        <v>0</v>
      </c>
      <c r="N18" s="1551"/>
      <c r="O18" s="1089">
        <f>IFERROR(O17/$N17,0)</f>
        <v>0</v>
      </c>
      <c r="P18" s="1089">
        <f t="shared" ref="P18" si="61">IFERROR(P17/$N17,0)</f>
        <v>0</v>
      </c>
      <c r="Q18" s="1089">
        <f t="shared" ref="Q18" si="62">IFERROR(Q17/$N17,0)</f>
        <v>0</v>
      </c>
      <c r="R18" s="1089">
        <f t="shared" ref="R18" si="63">IFERROR(R17/$N17,0)</f>
        <v>0</v>
      </c>
      <c r="S18" s="1089">
        <f t="shared" ref="S18" si="64">IFERROR(S17/$N17,0)</f>
        <v>0</v>
      </c>
      <c r="T18" s="1089">
        <f t="shared" ref="T18" si="65">IFERROR(T17/$N17,0)</f>
        <v>0</v>
      </c>
      <c r="U18" s="1099">
        <f t="shared" ref="U18" si="66">IFERROR(U17/$N17,0)</f>
        <v>0</v>
      </c>
      <c r="V18" s="1092"/>
      <c r="W18" s="1089">
        <f>IFERROR(W17/$V17,0)</f>
        <v>0</v>
      </c>
      <c r="X18" s="1089">
        <f t="shared" ref="X18" si="67">IFERROR(X17/$V17,0)</f>
        <v>0</v>
      </c>
      <c r="Y18" s="1089">
        <f t="shared" ref="Y18" si="68">IFERROR(Y17/$V17,0)</f>
        <v>0</v>
      </c>
      <c r="Z18" s="1089">
        <f t="shared" ref="Z18" si="69">IFERROR(Z17/$V17,0)</f>
        <v>0</v>
      </c>
      <c r="AA18" s="1089">
        <f t="shared" ref="AA18" si="70">IFERROR(AA17/$V17,0)</f>
        <v>0</v>
      </c>
      <c r="AB18" s="1089">
        <f t="shared" ref="AB18" si="71">IFERROR(AB17/$V17,0)</f>
        <v>0</v>
      </c>
      <c r="AC18" s="1099">
        <f t="shared" ref="AC18" si="72">IFERROR(AC17/$V17,0)</f>
        <v>0</v>
      </c>
      <c r="AF18" s="706"/>
      <c r="AG18" s="706"/>
      <c r="AH18" s="706"/>
      <c r="AI18" s="705"/>
      <c r="AJ18" s="705"/>
      <c r="AK18" s="705"/>
      <c r="AL18" s="705"/>
    </row>
    <row r="19" spans="2:38" ht="21" customHeight="1" x14ac:dyDescent="0.2">
      <c r="B19" s="1853"/>
      <c r="C19" s="1940" t="s">
        <v>307</v>
      </c>
      <c r="D19" s="738">
        <f>表1!E23</f>
        <v>72</v>
      </c>
      <c r="E19" s="730">
        <f>表1!G23</f>
        <v>71</v>
      </c>
      <c r="F19" s="1541">
        <f t="shared" ref="F19" si="73">SUM(G19:M19)</f>
        <v>1</v>
      </c>
      <c r="G19" s="1542">
        <f t="shared" ref="G19" si="74">O19+W19</f>
        <v>0</v>
      </c>
      <c r="H19" s="1542">
        <f t="shared" ref="H19" si="75">P19+X19</f>
        <v>0</v>
      </c>
      <c r="I19" s="1542">
        <f t="shared" ref="I19" si="76">Q19+Y19</f>
        <v>0</v>
      </c>
      <c r="J19" s="1542">
        <f t="shared" ref="J19" si="77">R19+Z19</f>
        <v>0</v>
      </c>
      <c r="K19" s="1542">
        <f t="shared" ref="K19" si="78">S19+AA19</f>
        <v>0</v>
      </c>
      <c r="L19" s="1542">
        <f t="shared" ref="L19" si="79">T19+AB19</f>
        <v>0</v>
      </c>
      <c r="M19" s="1787">
        <f t="shared" ref="M19" si="80">U19+AC19</f>
        <v>1</v>
      </c>
      <c r="N19" s="1541">
        <f t="shared" ref="N19" si="81">SUM(O19:U19)</f>
        <v>1</v>
      </c>
      <c r="O19" s="729">
        <f>'表21-2'!O19+'表21-3'!O19</f>
        <v>0</v>
      </c>
      <c r="P19" s="729">
        <f>'表21-2'!P19+'表21-3'!P19</f>
        <v>0</v>
      </c>
      <c r="Q19" s="729">
        <f>'表21-2'!Q19+'表21-3'!Q19</f>
        <v>0</v>
      </c>
      <c r="R19" s="729">
        <f>'表21-2'!R19+'表21-3'!R19</f>
        <v>0</v>
      </c>
      <c r="S19" s="729">
        <f>'表21-2'!S19+'表21-3'!S19</f>
        <v>0</v>
      </c>
      <c r="T19" s="729">
        <f>'表21-2'!T19+'表21-3'!T19</f>
        <v>0</v>
      </c>
      <c r="U19" s="729">
        <f>'表21-2'!U19+'表21-3'!U19</f>
        <v>1</v>
      </c>
      <c r="V19" s="739">
        <f t="shared" ref="V19" si="82">SUM(W19:AC19)</f>
        <v>0</v>
      </c>
      <c r="W19" s="729">
        <f>'表21-2'!W19+'表21-3'!W19</f>
        <v>0</v>
      </c>
      <c r="X19" s="729">
        <f>'表21-2'!X19+'表21-3'!X19</f>
        <v>0</v>
      </c>
      <c r="Y19" s="729">
        <f>'表21-2'!Y19+'表21-3'!Y19</f>
        <v>0</v>
      </c>
      <c r="Z19" s="729">
        <f>'表21-2'!Z19+'表21-3'!Z19</f>
        <v>0</v>
      </c>
      <c r="AA19" s="729">
        <f>'表21-2'!AA19+'表21-3'!AA19</f>
        <v>0</v>
      </c>
      <c r="AB19" s="729">
        <f>'表21-2'!AB19+'表21-3'!AB19</f>
        <v>0</v>
      </c>
      <c r="AC19" s="747">
        <f>'表21-2'!AC19+'表21-3'!AC19</f>
        <v>0</v>
      </c>
      <c r="AI19" s="705"/>
      <c r="AJ19" s="705"/>
      <c r="AK19" s="705"/>
      <c r="AL19" s="705"/>
    </row>
    <row r="20" spans="2:38" ht="21" customHeight="1" x14ac:dyDescent="0.2">
      <c r="B20" s="1853"/>
      <c r="C20" s="1900"/>
      <c r="D20" s="897"/>
      <c r="E20" s="740"/>
      <c r="F20" s="1788"/>
      <c r="G20" s="1089">
        <f>IFERROR(G19/$F19,0)</f>
        <v>0</v>
      </c>
      <c r="H20" s="1089">
        <f t="shared" ref="H20" si="83">IFERROR(H19/$F19,0)</f>
        <v>0</v>
      </c>
      <c r="I20" s="1089">
        <f t="shared" ref="I20" si="84">IFERROR(I19/$F19,0)</f>
        <v>0</v>
      </c>
      <c r="J20" s="1089">
        <f t="shared" ref="J20" si="85">IFERROR(J19/$F19,0)</f>
        <v>0</v>
      </c>
      <c r="K20" s="1089">
        <f t="shared" ref="K20" si="86">IFERROR(K19/$F19,0)</f>
        <v>0</v>
      </c>
      <c r="L20" s="1089">
        <f t="shared" ref="L20" si="87">IFERROR(L19/$F19,0)</f>
        <v>0</v>
      </c>
      <c r="M20" s="1089">
        <f t="shared" ref="M20" si="88">IFERROR(M19/$F19,0)</f>
        <v>1</v>
      </c>
      <c r="N20" s="1549"/>
      <c r="O20" s="1089">
        <f>IFERROR(O19/$N19,0)</f>
        <v>0</v>
      </c>
      <c r="P20" s="1089">
        <f>IFERROR(P19/$N19,0)</f>
        <v>0</v>
      </c>
      <c r="Q20" s="1089">
        <f t="shared" ref="Q20" si="89">IFERROR(Q19/$N19,0)</f>
        <v>0</v>
      </c>
      <c r="R20" s="1089">
        <f t="shared" ref="R20" si="90">IFERROR(R19/$N19,0)</f>
        <v>0</v>
      </c>
      <c r="S20" s="1090">
        <f t="shared" ref="S20" si="91">IFERROR(S19/$N19,0)</f>
        <v>0</v>
      </c>
      <c r="T20" s="1090">
        <f t="shared" ref="T20" si="92">IFERROR(T19/$N19,0)</f>
        <v>0</v>
      </c>
      <c r="U20" s="1090">
        <f t="shared" ref="U20" si="93">IFERROR(U19/$N19,0)</f>
        <v>1</v>
      </c>
      <c r="V20" s="1092"/>
      <c r="W20" s="1089">
        <f>IFERROR(W19/$V19,0)</f>
        <v>0</v>
      </c>
      <c r="X20" s="1089">
        <f t="shared" ref="X20" si="94">IFERROR(X19/$V19,0)</f>
        <v>0</v>
      </c>
      <c r="Y20" s="1089">
        <f t="shared" ref="Y20" si="95">IFERROR(Y19/$V19,0)</f>
        <v>0</v>
      </c>
      <c r="Z20" s="1089">
        <f t="shared" ref="Z20" si="96">IFERROR(Z19/$V19,0)</f>
        <v>0</v>
      </c>
      <c r="AA20" s="1090">
        <f t="shared" ref="AA20" si="97">IFERROR(AA19/$V19,0)</f>
        <v>0</v>
      </c>
      <c r="AB20" s="1090">
        <f t="shared" ref="AB20" si="98">IFERROR(AB19/$V19,0)</f>
        <v>0</v>
      </c>
      <c r="AC20" s="1090">
        <f t="shared" ref="AC20" si="99">IFERROR(AC19/$V19,0)</f>
        <v>0</v>
      </c>
      <c r="AF20" s="706"/>
      <c r="AG20" s="706"/>
      <c r="AH20" s="706"/>
      <c r="AI20" s="705"/>
      <c r="AJ20" s="705"/>
      <c r="AK20" s="705"/>
      <c r="AL20" s="705"/>
    </row>
    <row r="21" spans="2:38" ht="21" customHeight="1" x14ac:dyDescent="0.2">
      <c r="B21" s="1853"/>
      <c r="C21" s="1940" t="s">
        <v>308</v>
      </c>
      <c r="D21" s="738">
        <f>表1!E26</f>
        <v>16</v>
      </c>
      <c r="E21" s="730">
        <f>表1!G26</f>
        <v>6</v>
      </c>
      <c r="F21" s="1550">
        <f t="shared" ref="F21" si="100">SUM(G21:M21)</f>
        <v>1</v>
      </c>
      <c r="G21" s="1552">
        <f t="shared" ref="G21" si="101">O21+W21</f>
        <v>0</v>
      </c>
      <c r="H21" s="1552">
        <f t="shared" ref="H21" si="102">P21+X21</f>
        <v>0</v>
      </c>
      <c r="I21" s="1552">
        <f t="shared" ref="I21" si="103">Q21+Y21</f>
        <v>0</v>
      </c>
      <c r="J21" s="1552">
        <f t="shared" ref="J21" si="104">R21+Z21</f>
        <v>0</v>
      </c>
      <c r="K21" s="1552">
        <f t="shared" ref="K21" si="105">S21+AA21</f>
        <v>1</v>
      </c>
      <c r="L21" s="1552">
        <f t="shared" ref="L21" si="106">T21+AB21</f>
        <v>0</v>
      </c>
      <c r="M21" s="1789">
        <f t="shared" ref="M21" si="107">U21+AC21</f>
        <v>0</v>
      </c>
      <c r="N21" s="1550">
        <f t="shared" ref="N21" si="108">SUM(O21:U21)</f>
        <v>1</v>
      </c>
      <c r="O21" s="729">
        <f>'表21-2'!O21+'表21-3'!O21</f>
        <v>0</v>
      </c>
      <c r="P21" s="729">
        <f>'表21-2'!P21+'表21-3'!P21</f>
        <v>0</v>
      </c>
      <c r="Q21" s="729">
        <f>'表21-2'!Q21+'表21-3'!Q21</f>
        <v>0</v>
      </c>
      <c r="R21" s="729">
        <f>'表21-2'!R21+'表21-3'!R21</f>
        <v>0</v>
      </c>
      <c r="S21" s="729">
        <f>'表21-2'!S21+'表21-3'!S21</f>
        <v>1</v>
      </c>
      <c r="T21" s="729">
        <f>'表21-2'!T21+'表21-3'!T21</f>
        <v>0</v>
      </c>
      <c r="U21" s="729">
        <f>'表21-2'!U21+'表21-3'!U21</f>
        <v>0</v>
      </c>
      <c r="V21" s="739">
        <f t="shared" ref="V21" si="109">SUM(W21:AC21)</f>
        <v>0</v>
      </c>
      <c r="W21" s="729">
        <f>'表21-2'!W21+'表21-3'!W21</f>
        <v>0</v>
      </c>
      <c r="X21" s="729">
        <f>'表21-2'!X21+'表21-3'!X21</f>
        <v>0</v>
      </c>
      <c r="Y21" s="729">
        <f>'表21-2'!Y21+'表21-3'!Y21</f>
        <v>0</v>
      </c>
      <c r="Z21" s="729">
        <f>'表21-2'!Z21+'表21-3'!Z21</f>
        <v>0</v>
      </c>
      <c r="AA21" s="729">
        <f>'表21-2'!AA21+'表21-3'!AA21</f>
        <v>0</v>
      </c>
      <c r="AB21" s="729">
        <f>'表21-2'!AB21+'表21-3'!AB21</f>
        <v>0</v>
      </c>
      <c r="AC21" s="747">
        <f>'表21-2'!AC21+'表21-3'!AC21</f>
        <v>0</v>
      </c>
      <c r="AI21" s="705"/>
      <c r="AJ21" s="705"/>
      <c r="AK21" s="705"/>
      <c r="AL21" s="705"/>
    </row>
    <row r="22" spans="2:38" ht="21" customHeight="1" x14ac:dyDescent="0.2">
      <c r="B22" s="1853"/>
      <c r="C22" s="1900"/>
      <c r="D22" s="897"/>
      <c r="E22" s="740"/>
      <c r="F22" s="1786"/>
      <c r="G22" s="1100">
        <f>IFERROR(G21/$F21,0)</f>
        <v>0</v>
      </c>
      <c r="H22" s="1100">
        <f t="shared" ref="H22" si="110">IFERROR(H21/$F21,0)</f>
        <v>0</v>
      </c>
      <c r="I22" s="1100">
        <f t="shared" ref="I22" si="111">IFERROR(I21/$F21,0)</f>
        <v>0</v>
      </c>
      <c r="J22" s="1100">
        <f t="shared" ref="J22" si="112">IFERROR(J21/$F21,0)</f>
        <v>0</v>
      </c>
      <c r="K22" s="1100">
        <f t="shared" ref="K22" si="113">IFERROR(K21/$F21,0)</f>
        <v>1</v>
      </c>
      <c r="L22" s="1100">
        <f t="shared" ref="L22" si="114">IFERROR(L21/$F21,0)</f>
        <v>0</v>
      </c>
      <c r="M22" s="1101">
        <f t="shared" ref="M22" si="115">IFERROR(M21/$F21,0)</f>
        <v>0</v>
      </c>
      <c r="N22" s="1551"/>
      <c r="O22" s="1089">
        <f>IFERROR(O21/$N21,0)</f>
        <v>0</v>
      </c>
      <c r="P22" s="1089">
        <f t="shared" ref="P22" si="116">IFERROR(P21/$N21,0)</f>
        <v>0</v>
      </c>
      <c r="Q22" s="1089">
        <f t="shared" ref="Q22" si="117">IFERROR(Q21/$N21,0)</f>
        <v>0</v>
      </c>
      <c r="R22" s="1089">
        <f t="shared" ref="R22" si="118">IFERROR(R21/$N21,0)</f>
        <v>0</v>
      </c>
      <c r="S22" s="1089">
        <f t="shared" ref="S22" si="119">IFERROR(S21/$N21,0)</f>
        <v>1</v>
      </c>
      <c r="T22" s="1089">
        <f t="shared" ref="T22" si="120">IFERROR(T21/$N21,0)</f>
        <v>0</v>
      </c>
      <c r="U22" s="1099">
        <f t="shared" ref="U22" si="121">IFERROR(U21/$N21,0)</f>
        <v>0</v>
      </c>
      <c r="V22" s="1092"/>
      <c r="W22" s="1089">
        <f>IFERROR(W21/$V21,0)</f>
        <v>0</v>
      </c>
      <c r="X22" s="1089">
        <f t="shared" ref="X22" si="122">IFERROR(X21/$V21,0)</f>
        <v>0</v>
      </c>
      <c r="Y22" s="1089">
        <f t="shared" ref="Y22" si="123">IFERROR(Y21/$V21,0)</f>
        <v>0</v>
      </c>
      <c r="Z22" s="1089">
        <f t="shared" ref="Z22" si="124">IFERROR(Z21/$V21,0)</f>
        <v>0</v>
      </c>
      <c r="AA22" s="1089">
        <f t="shared" ref="AA22" si="125">IFERROR(AA21/$V21,0)</f>
        <v>0</v>
      </c>
      <c r="AB22" s="1089">
        <f t="shared" ref="AB22" si="126">IFERROR(AB21/$V21,0)</f>
        <v>0</v>
      </c>
      <c r="AC22" s="1099">
        <f t="shared" ref="AC22" si="127">IFERROR(AC21/$V21,0)</f>
        <v>0</v>
      </c>
      <c r="AF22" s="706"/>
      <c r="AG22" s="706"/>
      <c r="AH22" s="706"/>
      <c r="AI22" s="705"/>
      <c r="AJ22" s="705"/>
      <c r="AK22" s="705"/>
      <c r="AL22" s="705"/>
    </row>
    <row r="23" spans="2:38" ht="21" customHeight="1" x14ac:dyDescent="0.2">
      <c r="B23" s="1853"/>
      <c r="C23" s="1940" t="s">
        <v>174</v>
      </c>
      <c r="D23" s="738">
        <f>表1!E29</f>
        <v>131</v>
      </c>
      <c r="E23" s="742">
        <f>表1!G29</f>
        <v>132</v>
      </c>
      <c r="F23" s="1541">
        <f t="shared" ref="F23" si="128">SUM(G23:M23)</f>
        <v>16</v>
      </c>
      <c r="G23" s="1542">
        <f t="shared" ref="G23" si="129">O23+W23</f>
        <v>1</v>
      </c>
      <c r="H23" s="1542">
        <f t="shared" ref="H23" si="130">P23+X23</f>
        <v>0</v>
      </c>
      <c r="I23" s="1542">
        <f t="shared" ref="I23" si="131">Q23+Y23</f>
        <v>3</v>
      </c>
      <c r="J23" s="1542">
        <f t="shared" ref="J23" si="132">R23+Z23</f>
        <v>7</v>
      </c>
      <c r="K23" s="1542">
        <f t="shared" ref="K23" si="133">S23+AA23</f>
        <v>3</v>
      </c>
      <c r="L23" s="1542">
        <f t="shared" ref="L23" si="134">T23+AB23</f>
        <v>1</v>
      </c>
      <c r="M23" s="1787">
        <f t="shared" ref="M23" si="135">U23+AC23</f>
        <v>1</v>
      </c>
      <c r="N23" s="1541">
        <f t="shared" ref="N23" si="136">SUM(O23:U23)</f>
        <v>13</v>
      </c>
      <c r="O23" s="729">
        <f>'表21-2'!O23+'表21-3'!O23</f>
        <v>1</v>
      </c>
      <c r="P23" s="729">
        <f>'表21-2'!P23+'表21-3'!P23</f>
        <v>0</v>
      </c>
      <c r="Q23" s="729">
        <f>'表21-2'!Q23+'表21-3'!Q23</f>
        <v>2</v>
      </c>
      <c r="R23" s="729">
        <f>'表21-2'!R23+'表21-3'!R23</f>
        <v>6</v>
      </c>
      <c r="S23" s="729">
        <f>'表21-2'!S23+'表21-3'!S23</f>
        <v>2</v>
      </c>
      <c r="T23" s="729">
        <f>'表21-2'!T23+'表21-3'!T23</f>
        <v>1</v>
      </c>
      <c r="U23" s="729">
        <f>'表21-2'!U23+'表21-3'!U23</f>
        <v>1</v>
      </c>
      <c r="V23" s="739">
        <f t="shared" ref="V23" si="137">SUM(W23:AC23)</f>
        <v>3</v>
      </c>
      <c r="W23" s="729">
        <f>'表21-2'!W23+'表21-3'!W23</f>
        <v>0</v>
      </c>
      <c r="X23" s="729">
        <f>'表21-2'!X23+'表21-3'!X23</f>
        <v>0</v>
      </c>
      <c r="Y23" s="729">
        <f>'表21-2'!Y23+'表21-3'!Y23</f>
        <v>1</v>
      </c>
      <c r="Z23" s="729">
        <f>'表21-2'!Z23+'表21-3'!Z23</f>
        <v>1</v>
      </c>
      <c r="AA23" s="729">
        <f>'表21-2'!AA23+'表21-3'!AA23</f>
        <v>1</v>
      </c>
      <c r="AB23" s="729">
        <f>'表21-2'!AB23+'表21-3'!AB23</f>
        <v>0</v>
      </c>
      <c r="AC23" s="747">
        <f>'表21-2'!AC23+'表21-3'!AC23</f>
        <v>0</v>
      </c>
      <c r="AI23" s="705"/>
      <c r="AJ23" s="705"/>
      <c r="AK23" s="705"/>
      <c r="AL23" s="705"/>
    </row>
    <row r="24" spans="2:38" ht="21" customHeight="1" thickBot="1" x14ac:dyDescent="0.25">
      <c r="B24" s="1854"/>
      <c r="C24" s="2009"/>
      <c r="D24" s="897"/>
      <c r="E24" s="743"/>
      <c r="F24" s="1784"/>
      <c r="G24" s="1102">
        <f>IFERROR(G23/$F23,0)</f>
        <v>6.25E-2</v>
      </c>
      <c r="H24" s="1102">
        <f t="shared" ref="H24" si="138">IFERROR(H23/$F23,0)</f>
        <v>0</v>
      </c>
      <c r="I24" s="1102">
        <f t="shared" ref="I24" si="139">IFERROR(I23/$F23,0)</f>
        <v>0.1875</v>
      </c>
      <c r="J24" s="1102">
        <f t="shared" ref="J24" si="140">IFERROR(J23/$F23,0)</f>
        <v>0.4375</v>
      </c>
      <c r="K24" s="1103">
        <f t="shared" ref="K24" si="141">IFERROR(K23/$F23,0)</f>
        <v>0.1875</v>
      </c>
      <c r="L24" s="1102">
        <f t="shared" ref="L24" si="142">IFERROR(L23/$F23,0)</f>
        <v>6.25E-2</v>
      </c>
      <c r="M24" s="1104">
        <f t="shared" ref="M24" si="143">IFERROR(M23/$F23,0)</f>
        <v>6.25E-2</v>
      </c>
      <c r="N24" s="1544"/>
      <c r="O24" s="1102">
        <f>IFERROR(O23/$N23,0)</f>
        <v>7.6923076923076927E-2</v>
      </c>
      <c r="P24" s="1102">
        <f t="shared" ref="P24" si="144">IFERROR(P23/$N23,0)</f>
        <v>0</v>
      </c>
      <c r="Q24" s="1102">
        <f t="shared" ref="Q24" si="145">IFERROR(Q23/$N23,0)</f>
        <v>0.15384615384615385</v>
      </c>
      <c r="R24" s="1102">
        <f t="shared" ref="R24" si="146">IFERROR(R23/$N23,0)</f>
        <v>0.46153846153846156</v>
      </c>
      <c r="S24" s="1103">
        <f t="shared" ref="S24" si="147">IFERROR(S23/$N23,0)</f>
        <v>0.15384615384615385</v>
      </c>
      <c r="T24" s="1102">
        <f t="shared" ref="T24" si="148">IFERROR(T23/$N23,0)</f>
        <v>7.6923076923076927E-2</v>
      </c>
      <c r="U24" s="1104">
        <f t="shared" ref="U24" si="149">IFERROR(U23/$N23,0)</f>
        <v>7.6923076923076927E-2</v>
      </c>
      <c r="V24" s="1095"/>
      <c r="W24" s="1102">
        <f>IFERROR(W23/$V23,0)</f>
        <v>0</v>
      </c>
      <c r="X24" s="1102">
        <f t="shared" ref="X24" si="150">IFERROR(X23/$V23,0)</f>
        <v>0</v>
      </c>
      <c r="Y24" s="1102">
        <f t="shared" ref="Y24" si="151">IFERROR(Y23/$V23,0)</f>
        <v>0.33333333333333331</v>
      </c>
      <c r="Z24" s="1102">
        <f t="shared" ref="Z24" si="152">IFERROR(Z23/$V23,0)</f>
        <v>0.33333333333333331</v>
      </c>
      <c r="AA24" s="1103">
        <f t="shared" ref="AA24" si="153">IFERROR(AA23/$V23,0)</f>
        <v>0.33333333333333331</v>
      </c>
      <c r="AB24" s="1102">
        <f t="shared" ref="AB24" si="154">IFERROR(AB23/$V23,0)</f>
        <v>0</v>
      </c>
      <c r="AC24" s="1104">
        <f t="shared" ref="AC24" si="155">IFERROR(AC23/$V23,0)</f>
        <v>0</v>
      </c>
      <c r="AF24" s="706"/>
      <c r="AG24" s="706"/>
      <c r="AH24" s="706"/>
      <c r="AI24" s="705"/>
      <c r="AJ24" s="705"/>
      <c r="AK24" s="705"/>
      <c r="AL24" s="705"/>
    </row>
    <row r="25" spans="2:38" ht="21" customHeight="1" thickTop="1" x14ac:dyDescent="0.2">
      <c r="B25" s="1852" t="s">
        <v>283</v>
      </c>
      <c r="C25" s="1900" t="s">
        <v>259</v>
      </c>
      <c r="D25" s="733">
        <f>表1!E32</f>
        <v>64</v>
      </c>
      <c r="E25" s="734">
        <f>表1!G32</f>
        <v>43</v>
      </c>
      <c r="F25" s="1550">
        <f t="shared" ref="F25" si="156">SUM(G25:M25)</f>
        <v>0</v>
      </c>
      <c r="G25" s="1552">
        <f t="shared" ref="G25" si="157">O25+W25</f>
        <v>0</v>
      </c>
      <c r="H25" s="1552">
        <f t="shared" ref="H25" si="158">P25+X25</f>
        <v>0</v>
      </c>
      <c r="I25" s="1552">
        <f t="shared" ref="I25" si="159">Q25+Y25</f>
        <v>0</v>
      </c>
      <c r="J25" s="1552">
        <f t="shared" ref="J25" si="160">R25+Z25</f>
        <v>0</v>
      </c>
      <c r="K25" s="1552">
        <f t="shared" ref="K25" si="161">S25+AA25</f>
        <v>0</v>
      </c>
      <c r="L25" s="1552">
        <f t="shared" ref="L25" si="162">T25+AB25</f>
        <v>0</v>
      </c>
      <c r="M25" s="1789">
        <f t="shared" ref="M25" si="163">U25+AC25</f>
        <v>0</v>
      </c>
      <c r="N25" s="1550">
        <f t="shared" ref="N25" si="164">SUM(O25:U25)</f>
        <v>0</v>
      </c>
      <c r="O25" s="748">
        <f>'表21-2'!O25+'表21-3'!O25</f>
        <v>0</v>
      </c>
      <c r="P25" s="748">
        <f>'表21-2'!P25+'表21-3'!P25</f>
        <v>0</v>
      </c>
      <c r="Q25" s="748">
        <f>'表21-2'!Q25+'表21-3'!Q25</f>
        <v>0</v>
      </c>
      <c r="R25" s="748">
        <f>'表21-2'!R25+'表21-3'!R25</f>
        <v>0</v>
      </c>
      <c r="S25" s="748">
        <f>'表21-2'!S25+'表21-3'!S25</f>
        <v>0</v>
      </c>
      <c r="T25" s="748">
        <f>'表21-2'!T25+'表21-3'!T25</f>
        <v>0</v>
      </c>
      <c r="U25" s="748">
        <f>'表21-2'!U25+'表21-3'!U25</f>
        <v>0</v>
      </c>
      <c r="V25" s="739">
        <f t="shared" ref="V25" si="165">SUM(W25:AC25)</f>
        <v>0</v>
      </c>
      <c r="W25" s="748">
        <f>'表21-2'!W25+'表21-3'!W25</f>
        <v>0</v>
      </c>
      <c r="X25" s="748">
        <f>'表21-2'!X25+'表21-3'!X25</f>
        <v>0</v>
      </c>
      <c r="Y25" s="748">
        <f>'表21-2'!Y25+'表21-3'!Y25</f>
        <v>0</v>
      </c>
      <c r="Z25" s="748">
        <f>'表21-2'!Z25+'表21-3'!Z25</f>
        <v>0</v>
      </c>
      <c r="AA25" s="748">
        <f>'表21-2'!AA25+'表21-3'!AA25</f>
        <v>0</v>
      </c>
      <c r="AB25" s="748">
        <f>'表21-2'!AB25+'表21-3'!AB25</f>
        <v>0</v>
      </c>
      <c r="AC25" s="750">
        <f>'表21-2'!AC25+'表21-3'!AC25</f>
        <v>0</v>
      </c>
      <c r="AI25" s="705"/>
      <c r="AJ25" s="705"/>
      <c r="AK25" s="705"/>
      <c r="AL25" s="705"/>
    </row>
    <row r="26" spans="2:38" ht="21" customHeight="1" x14ac:dyDescent="0.2">
      <c r="B26" s="1853"/>
      <c r="C26" s="1900"/>
      <c r="D26" s="897"/>
      <c r="E26" s="744"/>
      <c r="F26" s="741"/>
      <c r="G26" s="1089">
        <f>IFERROR(G25/$F25,0)</f>
        <v>0</v>
      </c>
      <c r="H26" s="1089">
        <f t="shared" ref="H26" si="166">IFERROR(H25/$F25,0)</f>
        <v>0</v>
      </c>
      <c r="I26" s="1089">
        <f t="shared" ref="I26" si="167">IFERROR(I25/$F25,0)</f>
        <v>0</v>
      </c>
      <c r="J26" s="1089">
        <f t="shared" ref="J26" si="168">IFERROR(J25/$F25,0)</f>
        <v>0</v>
      </c>
      <c r="K26" s="1097">
        <f t="shared" ref="K26" si="169">IFERROR(K25/$F25,0)</f>
        <v>0</v>
      </c>
      <c r="L26" s="1089">
        <f t="shared" ref="L26" si="170">IFERROR(L25/$F25,0)</f>
        <v>0</v>
      </c>
      <c r="M26" s="1098">
        <f t="shared" ref="M26" si="171">IFERROR(M25/$F25,0)</f>
        <v>0</v>
      </c>
      <c r="N26" s="1092"/>
      <c r="O26" s="1089">
        <f>IFERROR(O25/$N25,0)</f>
        <v>0</v>
      </c>
      <c r="P26" s="1089">
        <f t="shared" ref="P26" si="172">IFERROR(P25/$N25,0)</f>
        <v>0</v>
      </c>
      <c r="Q26" s="1089">
        <f t="shared" ref="Q26" si="173">IFERROR(Q25/$N25,0)</f>
        <v>0</v>
      </c>
      <c r="R26" s="1089">
        <f t="shared" ref="R26" si="174">IFERROR(R25/$N25,0)</f>
        <v>0</v>
      </c>
      <c r="S26" s="1097">
        <f t="shared" ref="S26" si="175">IFERROR(S25/$N25,0)</f>
        <v>0</v>
      </c>
      <c r="T26" s="1089">
        <f t="shared" ref="T26" si="176">IFERROR(T25/$N25,0)</f>
        <v>0</v>
      </c>
      <c r="U26" s="1098">
        <f t="shared" ref="U26" si="177">IFERROR(U25/$N25,0)</f>
        <v>0</v>
      </c>
      <c r="V26" s="1092"/>
      <c r="W26" s="1089">
        <f>IFERROR(W25/$V25,0)</f>
        <v>0</v>
      </c>
      <c r="X26" s="1089">
        <f t="shared" ref="X26" si="178">IFERROR(X25/$V25,0)</f>
        <v>0</v>
      </c>
      <c r="Y26" s="1089">
        <f t="shared" ref="Y26" si="179">IFERROR(Y25/$V25,0)</f>
        <v>0</v>
      </c>
      <c r="Z26" s="1089">
        <f t="shared" ref="Z26" si="180">IFERROR(Z25/$V25,0)</f>
        <v>0</v>
      </c>
      <c r="AA26" s="1089">
        <f t="shared" ref="AA26" si="181">IFERROR(AA25/$V25,0)</f>
        <v>0</v>
      </c>
      <c r="AB26" s="1089">
        <f t="shared" ref="AB26" si="182">IFERROR(AB25/$V25,0)</f>
        <v>0</v>
      </c>
      <c r="AC26" s="1099">
        <f t="shared" ref="AC26" si="183">IFERROR(AC25/$V25,0)</f>
        <v>0</v>
      </c>
      <c r="AF26" s="706"/>
      <c r="AG26" s="706"/>
      <c r="AH26" s="706"/>
      <c r="AI26" s="705"/>
      <c r="AJ26" s="705"/>
      <c r="AK26" s="705"/>
      <c r="AL26" s="705"/>
    </row>
    <row r="27" spans="2:38" ht="21" customHeight="1" x14ac:dyDescent="0.2">
      <c r="B27" s="1853"/>
      <c r="C27" s="1940" t="s">
        <v>260</v>
      </c>
      <c r="D27" s="738">
        <f>表1!E35</f>
        <v>155</v>
      </c>
      <c r="E27" s="730">
        <f>表1!G35</f>
        <v>129</v>
      </c>
      <c r="F27" s="731">
        <f t="shared" ref="F27" si="184">SUM(G27:M27)</f>
        <v>3</v>
      </c>
      <c r="G27" s="729">
        <f t="shared" ref="G27" si="185">O27+W27</f>
        <v>0</v>
      </c>
      <c r="H27" s="729">
        <f t="shared" ref="H27" si="186">P27+X27</f>
        <v>0</v>
      </c>
      <c r="I27" s="729">
        <f t="shared" ref="I27" si="187">Q27+Y27</f>
        <v>0</v>
      </c>
      <c r="J27" s="729">
        <f t="shared" ref="J27" si="188">R27+Z27</f>
        <v>1</v>
      </c>
      <c r="K27" s="729">
        <f t="shared" ref="K27" si="189">S27+AA27</f>
        <v>1</v>
      </c>
      <c r="L27" s="729">
        <f t="shared" ref="L27" si="190">T27+AB27</f>
        <v>0</v>
      </c>
      <c r="M27" s="746">
        <f t="shared" ref="M27" si="191">U27+AC27</f>
        <v>1</v>
      </c>
      <c r="N27" s="731">
        <f t="shared" ref="N27" si="192">SUM(O27:U27)</f>
        <v>3</v>
      </c>
      <c r="O27" s="729">
        <f>'表21-2'!O27+'表21-3'!O27</f>
        <v>0</v>
      </c>
      <c r="P27" s="729">
        <f>'表21-2'!P27+'表21-3'!P27</f>
        <v>0</v>
      </c>
      <c r="Q27" s="729">
        <f>'表21-2'!Q27+'表21-3'!Q27</f>
        <v>0</v>
      </c>
      <c r="R27" s="729">
        <f>'表21-2'!R27+'表21-3'!R27</f>
        <v>1</v>
      </c>
      <c r="S27" s="729">
        <f>'表21-2'!S27+'表21-3'!S27</f>
        <v>1</v>
      </c>
      <c r="T27" s="729">
        <f>'表21-2'!T27+'表21-3'!T27</f>
        <v>0</v>
      </c>
      <c r="U27" s="729">
        <f>'表21-2'!U27+'表21-3'!U27</f>
        <v>1</v>
      </c>
      <c r="V27" s="731">
        <f t="shared" ref="V27" si="193">SUM(W27:AC27)</f>
        <v>0</v>
      </c>
      <c r="W27" s="729">
        <f>'表21-2'!W27+'表21-3'!W27</f>
        <v>0</v>
      </c>
      <c r="X27" s="729">
        <f>'表21-2'!X27+'表21-3'!X27</f>
        <v>0</v>
      </c>
      <c r="Y27" s="729">
        <f>'表21-2'!Y27+'表21-3'!Y27</f>
        <v>0</v>
      </c>
      <c r="Z27" s="729">
        <f>'表21-2'!Z27+'表21-3'!Z27</f>
        <v>0</v>
      </c>
      <c r="AA27" s="729">
        <f>'表21-2'!AA27+'表21-3'!AA27</f>
        <v>0</v>
      </c>
      <c r="AB27" s="729">
        <f>'表21-2'!AB27+'表21-3'!AB27</f>
        <v>0</v>
      </c>
      <c r="AC27" s="747">
        <f>'表21-2'!AC27+'表21-3'!AC27</f>
        <v>0</v>
      </c>
      <c r="AI27" s="705"/>
      <c r="AJ27" s="705"/>
      <c r="AK27" s="705"/>
      <c r="AL27" s="705"/>
    </row>
    <row r="28" spans="2:38" ht="21" customHeight="1" x14ac:dyDescent="0.2">
      <c r="B28" s="1853"/>
      <c r="C28" s="1900"/>
      <c r="D28" s="897"/>
      <c r="E28" s="740"/>
      <c r="F28" s="691"/>
      <c r="G28" s="1089">
        <f>IFERROR(G27/$F27,0)</f>
        <v>0</v>
      </c>
      <c r="H28" s="1089">
        <f t="shared" ref="H28" si="194">IFERROR(H27/$F27,0)</f>
        <v>0</v>
      </c>
      <c r="I28" s="1089">
        <f t="shared" ref="I28" si="195">IFERROR(I27/$F27,0)</f>
        <v>0</v>
      </c>
      <c r="J28" s="1089">
        <f t="shared" ref="J28" si="196">IFERROR(J27/$F27,0)</f>
        <v>0.33333333333333331</v>
      </c>
      <c r="K28" s="1097">
        <f t="shared" ref="K28" si="197">IFERROR(K27/$F27,0)</f>
        <v>0.33333333333333331</v>
      </c>
      <c r="L28" s="1089">
        <f t="shared" ref="L28" si="198">IFERROR(L27/$F27,0)</f>
        <v>0</v>
      </c>
      <c r="M28" s="1098">
        <f t="shared" ref="M28" si="199">IFERROR(M27/$F27,0)</f>
        <v>0.33333333333333331</v>
      </c>
      <c r="N28" s="1091"/>
      <c r="O28" s="1089">
        <f>IFERROR(O27/$N27,0)</f>
        <v>0</v>
      </c>
      <c r="P28" s="1089">
        <f t="shared" ref="P28" si="200">IFERROR(P27/$N27,0)</f>
        <v>0</v>
      </c>
      <c r="Q28" s="1089">
        <f t="shared" ref="Q28" si="201">IFERROR(Q27/$N27,0)</f>
        <v>0</v>
      </c>
      <c r="R28" s="1089">
        <f t="shared" ref="R28" si="202">IFERROR(R27/$N27,0)</f>
        <v>0.33333333333333331</v>
      </c>
      <c r="S28" s="1097">
        <f t="shared" ref="S28" si="203">IFERROR(S27/$N27,0)</f>
        <v>0.33333333333333331</v>
      </c>
      <c r="T28" s="1089">
        <f t="shared" ref="T28" si="204">IFERROR(T27/$N27,0)</f>
        <v>0</v>
      </c>
      <c r="U28" s="1098">
        <f t="shared" ref="U28" si="205">IFERROR(U27/$N27,0)</f>
        <v>0.33333333333333331</v>
      </c>
      <c r="V28" s="1092"/>
      <c r="W28" s="1089">
        <f>IFERROR(W27/$V27,0)</f>
        <v>0</v>
      </c>
      <c r="X28" s="1089">
        <f t="shared" ref="X28" si="206">IFERROR(X27/$V27,0)</f>
        <v>0</v>
      </c>
      <c r="Y28" s="1089">
        <f t="shared" ref="Y28" si="207">IFERROR(Y27/$V27,0)</f>
        <v>0</v>
      </c>
      <c r="Z28" s="1089">
        <f t="shared" ref="Z28" si="208">IFERROR(Z27/$V27,0)</f>
        <v>0</v>
      </c>
      <c r="AA28" s="1089">
        <f t="shared" ref="AA28" si="209">IFERROR(AA27/$V27,0)</f>
        <v>0</v>
      </c>
      <c r="AB28" s="1089">
        <f t="shared" ref="AB28" si="210">IFERROR(AB27/$V27,0)</f>
        <v>0</v>
      </c>
      <c r="AC28" s="1099">
        <f t="shared" ref="AC28" si="211">IFERROR(AC27/$V27,0)</f>
        <v>0</v>
      </c>
      <c r="AF28" s="706"/>
      <c r="AG28" s="706"/>
      <c r="AH28" s="706"/>
      <c r="AI28" s="705"/>
      <c r="AJ28" s="705"/>
      <c r="AK28" s="705"/>
      <c r="AL28" s="705"/>
    </row>
    <row r="29" spans="2:38" ht="21" customHeight="1" x14ac:dyDescent="0.2">
      <c r="B29" s="1853"/>
      <c r="C29" s="1940" t="s">
        <v>261</v>
      </c>
      <c r="D29" s="738">
        <f>表1!E38</f>
        <v>46</v>
      </c>
      <c r="E29" s="730">
        <f>表1!G38</f>
        <v>38</v>
      </c>
      <c r="F29" s="731">
        <f t="shared" ref="F29" si="212">SUM(G29:M29)</f>
        <v>2</v>
      </c>
      <c r="G29" s="729">
        <f>O29+W29</f>
        <v>0</v>
      </c>
      <c r="H29" s="729">
        <f t="shared" ref="H29" si="213">P29+X29</f>
        <v>0</v>
      </c>
      <c r="I29" s="729">
        <f t="shared" ref="I29" si="214">Q29+Y29</f>
        <v>1</v>
      </c>
      <c r="J29" s="729">
        <f t="shared" ref="J29" si="215">R29+Z29</f>
        <v>0</v>
      </c>
      <c r="K29" s="729">
        <f t="shared" ref="K29" si="216">S29+AA29</f>
        <v>0</v>
      </c>
      <c r="L29" s="729">
        <f t="shared" ref="L29" si="217">T29+AB29</f>
        <v>0</v>
      </c>
      <c r="M29" s="746">
        <f t="shared" ref="M29" si="218">U29+AC29</f>
        <v>1</v>
      </c>
      <c r="N29" s="731">
        <f t="shared" ref="N29" si="219">SUM(O29:U29)</f>
        <v>1</v>
      </c>
      <c r="O29" s="729">
        <f>'表21-2'!O29+'表21-3'!O29</f>
        <v>0</v>
      </c>
      <c r="P29" s="729">
        <f>'表21-2'!P29+'表21-3'!P29</f>
        <v>0</v>
      </c>
      <c r="Q29" s="729">
        <f>'表21-2'!Q29+'表21-3'!Q29</f>
        <v>0</v>
      </c>
      <c r="R29" s="729">
        <f>'表21-2'!R29+'表21-3'!R29</f>
        <v>0</v>
      </c>
      <c r="S29" s="729">
        <f>'表21-2'!S29+'表21-3'!S29</f>
        <v>0</v>
      </c>
      <c r="T29" s="729">
        <f>'表21-2'!T29+'表21-3'!T29</f>
        <v>0</v>
      </c>
      <c r="U29" s="729">
        <f>'表21-2'!U29+'表21-3'!U29</f>
        <v>1</v>
      </c>
      <c r="V29" s="731">
        <f t="shared" ref="V29" si="220">SUM(W29:AC29)</f>
        <v>1</v>
      </c>
      <c r="W29" s="729">
        <f>'表21-2'!W29+'表21-3'!W29</f>
        <v>0</v>
      </c>
      <c r="X29" s="729">
        <f>'表21-2'!X29+'表21-3'!X29</f>
        <v>0</v>
      </c>
      <c r="Y29" s="729">
        <f>'表21-2'!Y29+'表21-3'!Y29</f>
        <v>1</v>
      </c>
      <c r="Z29" s="729">
        <f>'表21-2'!Z29+'表21-3'!Z29</f>
        <v>0</v>
      </c>
      <c r="AA29" s="729">
        <f>'表21-2'!AA29+'表21-3'!AA29</f>
        <v>0</v>
      </c>
      <c r="AB29" s="729">
        <f>'表21-2'!AB29+'表21-3'!AB29</f>
        <v>0</v>
      </c>
      <c r="AC29" s="747">
        <f>'表21-2'!AC29+'表21-3'!AC29</f>
        <v>0</v>
      </c>
      <c r="AI29" s="705"/>
      <c r="AJ29" s="705"/>
      <c r="AK29" s="705"/>
      <c r="AL29" s="705"/>
    </row>
    <row r="30" spans="2:38" ht="21" customHeight="1" x14ac:dyDescent="0.2">
      <c r="B30" s="1853"/>
      <c r="C30" s="1900"/>
      <c r="D30" s="897"/>
      <c r="E30" s="740"/>
      <c r="F30" s="691"/>
      <c r="G30" s="1089">
        <f>IFERROR(G29/$F29,0)</f>
        <v>0</v>
      </c>
      <c r="H30" s="1089">
        <f t="shared" ref="H30" si="221">IFERROR(H29/$F29,0)</f>
        <v>0</v>
      </c>
      <c r="I30" s="1089">
        <f t="shared" ref="I30" si="222">IFERROR(I29/$F29,0)</f>
        <v>0.5</v>
      </c>
      <c r="J30" s="1089">
        <f t="shared" ref="J30" si="223">IFERROR(J29/$F29,0)</f>
        <v>0</v>
      </c>
      <c r="K30" s="1089">
        <f t="shared" ref="K30" si="224">IFERROR(K29/$F29,0)</f>
        <v>0</v>
      </c>
      <c r="L30" s="1089">
        <f t="shared" ref="L30" si="225">IFERROR(L29/$F29,0)</f>
        <v>0</v>
      </c>
      <c r="M30" s="1098">
        <f t="shared" ref="M30" si="226">IFERROR(M29/$F29,0)</f>
        <v>0.5</v>
      </c>
      <c r="N30" s="1091"/>
      <c r="O30" s="1089">
        <f>IFERROR(O29/$N29,0)</f>
        <v>0</v>
      </c>
      <c r="P30" s="1089">
        <f t="shared" ref="P30" si="227">IFERROR(P29/$N29,0)</f>
        <v>0</v>
      </c>
      <c r="Q30" s="1089">
        <f t="shared" ref="Q30" si="228">IFERROR(Q29/$N29,0)</f>
        <v>0</v>
      </c>
      <c r="R30" s="1089">
        <f t="shared" ref="R30" si="229">IFERROR(R29/$N29,0)</f>
        <v>0</v>
      </c>
      <c r="S30" s="1089">
        <f t="shared" ref="S30" si="230">IFERROR(S29/$N29,0)</f>
        <v>0</v>
      </c>
      <c r="T30" s="1089">
        <f t="shared" ref="T30" si="231">IFERROR(T29/$N29,0)</f>
        <v>0</v>
      </c>
      <c r="U30" s="1089">
        <f t="shared" ref="U30" si="232">IFERROR(U29/$N29,0)</f>
        <v>1</v>
      </c>
      <c r="V30" s="1092"/>
      <c r="W30" s="1089">
        <f>IFERROR(W29/$V29,0)</f>
        <v>0</v>
      </c>
      <c r="X30" s="1089">
        <f t="shared" ref="X30" si="233">IFERROR(X29/$V29,0)</f>
        <v>0</v>
      </c>
      <c r="Y30" s="1089">
        <f t="shared" ref="Y30" si="234">IFERROR(Y29/$V29,0)</f>
        <v>1</v>
      </c>
      <c r="Z30" s="1089">
        <f t="shared" ref="Z30" si="235">IFERROR(Z29/$V29,0)</f>
        <v>0</v>
      </c>
      <c r="AA30" s="1089">
        <f t="shared" ref="AA30" si="236">IFERROR(AA29/$V29,0)</f>
        <v>0</v>
      </c>
      <c r="AB30" s="1089">
        <f t="shared" ref="AB30" si="237">IFERROR(AB29/$V29,0)</f>
        <v>0</v>
      </c>
      <c r="AC30" s="1099">
        <f t="shared" ref="AC30" si="238">IFERROR(AC29/$V29,0)</f>
        <v>0</v>
      </c>
      <c r="AF30" s="706"/>
      <c r="AG30" s="706"/>
      <c r="AH30" s="706"/>
      <c r="AI30" s="705"/>
      <c r="AJ30" s="705"/>
      <c r="AK30" s="705"/>
      <c r="AL30" s="705"/>
    </row>
    <row r="31" spans="2:38" ht="21" customHeight="1" x14ac:dyDescent="0.2">
      <c r="B31" s="1853"/>
      <c r="C31" s="1940" t="s">
        <v>262</v>
      </c>
      <c r="D31" s="738">
        <f>表1!E41</f>
        <v>38</v>
      </c>
      <c r="E31" s="730">
        <f>表1!G41</f>
        <v>36</v>
      </c>
      <c r="F31" s="739">
        <f t="shared" ref="F31" si="239">SUM(G31:M31)</f>
        <v>5</v>
      </c>
      <c r="G31" s="748">
        <f t="shared" ref="G31" si="240">O31+W31</f>
        <v>0</v>
      </c>
      <c r="H31" s="748">
        <f t="shared" ref="H31" si="241">P31+X31</f>
        <v>1</v>
      </c>
      <c r="I31" s="748">
        <f t="shared" ref="I31" si="242">Q31+Y31</f>
        <v>0</v>
      </c>
      <c r="J31" s="748">
        <f t="shared" ref="J31" si="243">R31+Z31</f>
        <v>2</v>
      </c>
      <c r="K31" s="748">
        <f t="shared" ref="K31" si="244">S31+AA31</f>
        <v>1</v>
      </c>
      <c r="L31" s="748">
        <f t="shared" ref="L31" si="245">T31+AB31</f>
        <v>1</v>
      </c>
      <c r="M31" s="749">
        <f t="shared" ref="M31" si="246">U31+AC31</f>
        <v>0</v>
      </c>
      <c r="N31" s="739">
        <f t="shared" ref="N31" si="247">SUM(O31:U31)</f>
        <v>4</v>
      </c>
      <c r="O31" s="729">
        <f>'表21-2'!O31+'表21-3'!O31</f>
        <v>0</v>
      </c>
      <c r="P31" s="729">
        <f>'表21-2'!P31+'表21-3'!P31</f>
        <v>0</v>
      </c>
      <c r="Q31" s="729">
        <f>'表21-2'!Q31+'表21-3'!Q31</f>
        <v>0</v>
      </c>
      <c r="R31" s="729">
        <f>'表21-2'!R31+'表21-3'!R31</f>
        <v>2</v>
      </c>
      <c r="S31" s="729">
        <f>'表21-2'!S31+'表21-3'!S31</f>
        <v>1</v>
      </c>
      <c r="T31" s="729">
        <f>'表21-2'!T31+'表21-3'!T31</f>
        <v>1</v>
      </c>
      <c r="U31" s="729">
        <f>'表21-2'!U31+'表21-3'!U31</f>
        <v>0</v>
      </c>
      <c r="V31" s="731">
        <f t="shared" ref="V31" si="248">SUM(W31:AC31)</f>
        <v>1</v>
      </c>
      <c r="W31" s="729">
        <f>'表21-2'!W31+'表21-3'!W31</f>
        <v>0</v>
      </c>
      <c r="X31" s="729">
        <f>'表21-2'!X31+'表21-3'!X31</f>
        <v>1</v>
      </c>
      <c r="Y31" s="729">
        <f>'表21-2'!Y31+'表21-3'!Y31</f>
        <v>0</v>
      </c>
      <c r="Z31" s="729">
        <f>'表21-2'!Z31+'表21-3'!Z31</f>
        <v>0</v>
      </c>
      <c r="AA31" s="729">
        <f>'表21-2'!AA31+'表21-3'!AA31</f>
        <v>0</v>
      </c>
      <c r="AB31" s="729">
        <f>'表21-2'!AB31+'表21-3'!AB31</f>
        <v>0</v>
      </c>
      <c r="AC31" s="747">
        <f>'表21-2'!AC31+'表21-3'!AC31</f>
        <v>0</v>
      </c>
      <c r="AI31" s="705"/>
      <c r="AJ31" s="705"/>
      <c r="AK31" s="705"/>
      <c r="AL31" s="705"/>
    </row>
    <row r="32" spans="2:38" ht="21" customHeight="1" x14ac:dyDescent="0.2">
      <c r="B32" s="1853"/>
      <c r="C32" s="1900"/>
      <c r="D32" s="897"/>
      <c r="E32" s="740"/>
      <c r="F32" s="693"/>
      <c r="G32" s="1089">
        <f>IFERROR(G31/$F31,0)</f>
        <v>0</v>
      </c>
      <c r="H32" s="1089">
        <f t="shared" ref="H32" si="249">IFERROR(H31/$F31,0)</f>
        <v>0.2</v>
      </c>
      <c r="I32" s="1089">
        <f t="shared" ref="I32" si="250">IFERROR(I31/$F31,0)</f>
        <v>0</v>
      </c>
      <c r="J32" s="1089">
        <f t="shared" ref="J32" si="251">IFERROR(J31/$F31,0)</f>
        <v>0.4</v>
      </c>
      <c r="K32" s="1097">
        <f t="shared" ref="K32" si="252">IFERROR(K31/$F31,0)</f>
        <v>0.2</v>
      </c>
      <c r="L32" s="1089">
        <f t="shared" ref="L32" si="253">IFERROR(L31/$F31,0)</f>
        <v>0.2</v>
      </c>
      <c r="M32" s="1098">
        <f t="shared" ref="M32" si="254">IFERROR(M31/$F31,0)</f>
        <v>0</v>
      </c>
      <c r="N32" s="1105"/>
      <c r="O32" s="1089">
        <f>IFERROR(O31/$N31,0)</f>
        <v>0</v>
      </c>
      <c r="P32" s="1089">
        <f t="shared" ref="P32" si="255">IFERROR(P31/$N31,0)</f>
        <v>0</v>
      </c>
      <c r="Q32" s="1089">
        <f t="shared" ref="Q32" si="256">IFERROR(Q31/$N31,0)</f>
        <v>0</v>
      </c>
      <c r="R32" s="1089">
        <f t="shared" ref="R32" si="257">IFERROR(R31/$N31,0)</f>
        <v>0.5</v>
      </c>
      <c r="S32" s="1097">
        <f t="shared" ref="S32" si="258">IFERROR(S31/$N31,0)</f>
        <v>0.25</v>
      </c>
      <c r="T32" s="1089">
        <f t="shared" ref="T32" si="259">IFERROR(T31/$N31,0)</f>
        <v>0.25</v>
      </c>
      <c r="U32" s="1098">
        <f t="shared" ref="U32" si="260">IFERROR(U31/$N31,0)</f>
        <v>0</v>
      </c>
      <c r="V32" s="1105"/>
      <c r="W32" s="1089">
        <f>IFERROR(W31/$V31,0)</f>
        <v>0</v>
      </c>
      <c r="X32" s="1089">
        <f t="shared" ref="X32" si="261">IFERROR(X31/$V31,0)</f>
        <v>1</v>
      </c>
      <c r="Y32" s="1089">
        <f t="shared" ref="Y32" si="262">IFERROR(Y31/$V31,0)</f>
        <v>0</v>
      </c>
      <c r="Z32" s="1089">
        <f t="shared" ref="Z32" si="263">IFERROR(Z31/$V31,0)</f>
        <v>0</v>
      </c>
      <c r="AA32" s="1089">
        <f t="shared" ref="AA32" si="264">IFERROR(AA31/$V31,0)</f>
        <v>0</v>
      </c>
      <c r="AB32" s="1089">
        <f t="shared" ref="AB32" si="265">IFERROR(AB31/$V31,0)</f>
        <v>0</v>
      </c>
      <c r="AC32" s="1099">
        <f t="shared" ref="AC32" si="266">IFERROR(AC31/$V31,0)</f>
        <v>0</v>
      </c>
      <c r="AF32" s="706"/>
      <c r="AG32" s="706"/>
      <c r="AH32" s="706"/>
      <c r="AI32" s="705"/>
      <c r="AJ32" s="705"/>
      <c r="AK32" s="705"/>
      <c r="AL32" s="705"/>
    </row>
    <row r="33" spans="2:38" ht="21" customHeight="1" x14ac:dyDescent="0.2">
      <c r="B33" s="1853"/>
      <c r="C33" s="1940" t="s">
        <v>263</v>
      </c>
      <c r="D33" s="738">
        <f>表1!E44</f>
        <v>27</v>
      </c>
      <c r="E33" s="730">
        <f>表1!G44</f>
        <v>24</v>
      </c>
      <c r="F33" s="731">
        <f t="shared" ref="F33" si="267">SUM(G33:M33)</f>
        <v>2</v>
      </c>
      <c r="G33" s="729">
        <f t="shared" ref="G33" si="268">O33+W33</f>
        <v>0</v>
      </c>
      <c r="H33" s="729">
        <f t="shared" ref="H33" si="269">P33+X33</f>
        <v>0</v>
      </c>
      <c r="I33" s="729">
        <f t="shared" ref="I33" si="270">Q33+Y33</f>
        <v>0</v>
      </c>
      <c r="J33" s="729">
        <f t="shared" ref="J33" si="271">R33+Z33</f>
        <v>2</v>
      </c>
      <c r="K33" s="729">
        <f t="shared" ref="K33" si="272">S33+AA33</f>
        <v>0</v>
      </c>
      <c r="L33" s="729">
        <f t="shared" ref="L33" si="273">T33+AB33</f>
        <v>0</v>
      </c>
      <c r="M33" s="746">
        <f t="shared" ref="M33" si="274">U33+AC33</f>
        <v>0</v>
      </c>
      <c r="N33" s="731">
        <f t="shared" ref="N33" si="275">SUM(O33:U33)</f>
        <v>2</v>
      </c>
      <c r="O33" s="729">
        <f>'表21-2'!O33+'表21-3'!O33</f>
        <v>0</v>
      </c>
      <c r="P33" s="729">
        <f>'表21-2'!P33+'表21-3'!P33</f>
        <v>0</v>
      </c>
      <c r="Q33" s="729">
        <f>'表21-2'!Q33+'表21-3'!Q33</f>
        <v>0</v>
      </c>
      <c r="R33" s="729">
        <f>'表21-2'!R33+'表21-3'!R33</f>
        <v>2</v>
      </c>
      <c r="S33" s="729">
        <f>'表21-2'!S33+'表21-3'!S33</f>
        <v>0</v>
      </c>
      <c r="T33" s="729">
        <f>'表21-2'!T33+'表21-3'!T33</f>
        <v>0</v>
      </c>
      <c r="U33" s="729">
        <f>'表21-2'!U33+'表21-3'!U33</f>
        <v>0</v>
      </c>
      <c r="V33" s="731">
        <f t="shared" ref="V33" si="276">SUM(W33:AC33)</f>
        <v>0</v>
      </c>
      <c r="W33" s="729">
        <f>'表21-2'!W33+'表21-3'!W33</f>
        <v>0</v>
      </c>
      <c r="X33" s="729">
        <f>'表21-2'!X33+'表21-3'!X33</f>
        <v>0</v>
      </c>
      <c r="Y33" s="729">
        <f>'表21-2'!Y33+'表21-3'!Y33</f>
        <v>0</v>
      </c>
      <c r="Z33" s="729">
        <f>'表21-2'!Z33+'表21-3'!Z33</f>
        <v>0</v>
      </c>
      <c r="AA33" s="729">
        <f>'表21-2'!AA33+'表21-3'!AA33</f>
        <v>0</v>
      </c>
      <c r="AB33" s="729">
        <f>'表21-2'!AB33+'表21-3'!AB33</f>
        <v>0</v>
      </c>
      <c r="AC33" s="747">
        <f>'表21-2'!AC33+'表21-3'!AC33</f>
        <v>0</v>
      </c>
      <c r="AI33" s="705"/>
      <c r="AJ33" s="705"/>
      <c r="AK33" s="705"/>
      <c r="AL33" s="705"/>
    </row>
    <row r="34" spans="2:38" ht="21" customHeight="1" x14ac:dyDescent="0.2">
      <c r="B34" s="1853"/>
      <c r="C34" s="1901"/>
      <c r="D34" s="897"/>
      <c r="E34" s="740"/>
      <c r="F34" s="691"/>
      <c r="G34" s="1089">
        <f>IFERROR(G33/$F33,0)</f>
        <v>0</v>
      </c>
      <c r="H34" s="1089">
        <f t="shared" ref="H34" si="277">IFERROR(H33/$F33,0)</f>
        <v>0</v>
      </c>
      <c r="I34" s="1089">
        <f t="shared" ref="I34" si="278">IFERROR(I33/$F33,0)</f>
        <v>0</v>
      </c>
      <c r="J34" s="1089">
        <f t="shared" ref="J34" si="279">IFERROR(J33/$F33,0)</f>
        <v>1</v>
      </c>
      <c r="K34" s="1097">
        <f t="shared" ref="K34" si="280">IFERROR(K33/$F33,0)</f>
        <v>0</v>
      </c>
      <c r="L34" s="1089">
        <f t="shared" ref="L34" si="281">IFERROR(L33/$F33,0)</f>
        <v>0</v>
      </c>
      <c r="M34" s="1098">
        <f t="shared" ref="M34" si="282">IFERROR(M33/$F33,0)</f>
        <v>0</v>
      </c>
      <c r="N34" s="1091"/>
      <c r="O34" s="1089">
        <f>IFERROR(O33/$N33,0)</f>
        <v>0</v>
      </c>
      <c r="P34" s="1089">
        <f t="shared" ref="P34" si="283">IFERROR(P33/$N33,0)</f>
        <v>0</v>
      </c>
      <c r="Q34" s="1089">
        <f t="shared" ref="Q34" si="284">IFERROR(Q33/$N33,0)</f>
        <v>0</v>
      </c>
      <c r="R34" s="1089">
        <f t="shared" ref="R34" si="285">IFERROR(R33/$N33,0)</f>
        <v>1</v>
      </c>
      <c r="S34" s="1097">
        <f t="shared" ref="S34" si="286">IFERROR(S33/$N33,0)</f>
        <v>0</v>
      </c>
      <c r="T34" s="1089">
        <f t="shared" ref="T34" si="287">IFERROR(T33/$N33,0)</f>
        <v>0</v>
      </c>
      <c r="U34" s="1098">
        <f t="shared" ref="U34" si="288">IFERROR(U33/$N33,0)</f>
        <v>0</v>
      </c>
      <c r="V34" s="1092"/>
      <c r="W34" s="1089">
        <f>IFERROR(W33/$V33,0)</f>
        <v>0</v>
      </c>
      <c r="X34" s="1089">
        <f t="shared" ref="X34" si="289">IFERROR(X33/$V33,0)</f>
        <v>0</v>
      </c>
      <c r="Y34" s="1089">
        <f t="shared" ref="Y34" si="290">IFERROR(Y33/$V33,0)</f>
        <v>0</v>
      </c>
      <c r="Z34" s="1089">
        <f t="shared" ref="Z34" si="291">IFERROR(Z33/$V33,0)</f>
        <v>0</v>
      </c>
      <c r="AA34" s="1097">
        <f t="shared" ref="AA34" si="292">IFERROR(AA33/$V33,0)</f>
        <v>0</v>
      </c>
      <c r="AB34" s="1089">
        <f t="shared" ref="AB34" si="293">IFERROR(AB33/$V33,0)</f>
        <v>0</v>
      </c>
      <c r="AC34" s="1099">
        <f t="shared" ref="AC34" si="294">IFERROR(AC33/$V33,0)</f>
        <v>0</v>
      </c>
      <c r="AF34" s="706"/>
      <c r="AG34" s="706"/>
      <c r="AH34" s="706"/>
      <c r="AI34" s="705"/>
      <c r="AJ34" s="705"/>
      <c r="AK34" s="705"/>
      <c r="AL34" s="705"/>
    </row>
    <row r="35" spans="2:38" ht="21" customHeight="1" x14ac:dyDescent="0.2">
      <c r="B35" s="1853"/>
      <c r="C35" s="1900" t="s">
        <v>264</v>
      </c>
      <c r="D35" s="738">
        <f>表1!E47</f>
        <v>40</v>
      </c>
      <c r="E35" s="730">
        <f>表1!G47</f>
        <v>29</v>
      </c>
      <c r="F35" s="731">
        <f t="shared" ref="F35" si="295">SUM(G35:M35)</f>
        <v>18</v>
      </c>
      <c r="G35" s="729">
        <f t="shared" ref="G35" si="296">O35+W35</f>
        <v>1</v>
      </c>
      <c r="H35" s="729">
        <f t="shared" ref="H35" si="297">P35+X35</f>
        <v>0</v>
      </c>
      <c r="I35" s="729">
        <f t="shared" ref="I35" si="298">Q35+Y35</f>
        <v>4</v>
      </c>
      <c r="J35" s="729">
        <f t="shared" ref="J35" si="299">R35+Z35</f>
        <v>6</v>
      </c>
      <c r="K35" s="729">
        <f t="shared" ref="K35" si="300">S35+AA35</f>
        <v>4</v>
      </c>
      <c r="L35" s="729">
        <f t="shared" ref="L35" si="301">T35+AB35</f>
        <v>1</v>
      </c>
      <c r="M35" s="746">
        <f t="shared" ref="M35" si="302">U35+AC35</f>
        <v>2</v>
      </c>
      <c r="N35" s="731">
        <f t="shared" ref="N35" si="303">SUM(O35:U35)</f>
        <v>16</v>
      </c>
      <c r="O35" s="729">
        <f>'表21-2'!O35+'表21-3'!O35</f>
        <v>1</v>
      </c>
      <c r="P35" s="729">
        <f>'表21-2'!P35+'表21-3'!P35</f>
        <v>0</v>
      </c>
      <c r="Q35" s="729">
        <f>'表21-2'!Q35+'表21-3'!Q35</f>
        <v>4</v>
      </c>
      <c r="R35" s="729">
        <f>'表21-2'!R35+'表21-3'!R35</f>
        <v>5</v>
      </c>
      <c r="S35" s="729">
        <f>'表21-2'!S35+'表21-3'!S35</f>
        <v>3</v>
      </c>
      <c r="T35" s="729">
        <f>'表21-2'!T35+'表21-3'!T35</f>
        <v>1</v>
      </c>
      <c r="U35" s="729">
        <f>'表21-2'!U35+'表21-3'!U35</f>
        <v>2</v>
      </c>
      <c r="V35" s="731">
        <f t="shared" ref="V35" si="304">SUM(W35:AC35)</f>
        <v>2</v>
      </c>
      <c r="W35" s="729">
        <f>'表21-2'!W35+'表21-3'!W35</f>
        <v>0</v>
      </c>
      <c r="X35" s="729">
        <f>'表21-2'!X35+'表21-3'!X35</f>
        <v>0</v>
      </c>
      <c r="Y35" s="729">
        <f>'表21-2'!Y35+'表21-3'!Y35</f>
        <v>0</v>
      </c>
      <c r="Z35" s="729">
        <f>'表21-2'!Z35+'表21-3'!Z35</f>
        <v>1</v>
      </c>
      <c r="AA35" s="729">
        <f>'表21-2'!AA35+'表21-3'!AA35</f>
        <v>1</v>
      </c>
      <c r="AB35" s="729">
        <f>'表21-2'!AB35+'表21-3'!AB35</f>
        <v>0</v>
      </c>
      <c r="AC35" s="747">
        <f>'表21-2'!AC35+'表21-3'!AC35</f>
        <v>0</v>
      </c>
      <c r="AI35" s="705"/>
      <c r="AJ35" s="705"/>
      <c r="AK35" s="705"/>
      <c r="AL35" s="705"/>
    </row>
    <row r="36" spans="2:38" ht="21" customHeight="1" thickBot="1" x14ac:dyDescent="0.25">
      <c r="B36" s="1853"/>
      <c r="C36" s="2009"/>
      <c r="D36" s="899"/>
      <c r="E36" s="732"/>
      <c r="F36" s="692"/>
      <c r="G36" s="1102">
        <f>IFERROR(G35/$F35,0)</f>
        <v>5.5555555555555552E-2</v>
      </c>
      <c r="H36" s="1102">
        <f t="shared" ref="H36" si="305">IFERROR(H35/$F35,0)</f>
        <v>0</v>
      </c>
      <c r="I36" s="1102">
        <f t="shared" ref="I36" si="306">IFERROR(I35/$F35,0)</f>
        <v>0.22222222222222221</v>
      </c>
      <c r="J36" s="1102">
        <f t="shared" ref="J36" si="307">IFERROR(J35/$F35,0)</f>
        <v>0.33333333333333331</v>
      </c>
      <c r="K36" s="1103">
        <f t="shared" ref="K36" si="308">IFERROR(K35/$F35,0)</f>
        <v>0.22222222222222221</v>
      </c>
      <c r="L36" s="1102">
        <f t="shared" ref="L36" si="309">IFERROR(L35/$F35,0)</f>
        <v>5.5555555555555552E-2</v>
      </c>
      <c r="M36" s="1104">
        <f t="shared" ref="M36" si="310">IFERROR(M35/$F35,0)</f>
        <v>0.1111111111111111</v>
      </c>
      <c r="N36" s="1095"/>
      <c r="O36" s="1102">
        <f>IFERROR(O35/$N35,0)</f>
        <v>6.25E-2</v>
      </c>
      <c r="P36" s="1102">
        <f t="shared" ref="P36" si="311">IFERROR(P35/$N35,0)</f>
        <v>0</v>
      </c>
      <c r="Q36" s="1102">
        <f t="shared" ref="Q36" si="312">IFERROR(Q35/$N35,0)</f>
        <v>0.25</v>
      </c>
      <c r="R36" s="1102">
        <f t="shared" ref="R36" si="313">IFERROR(R35/$N35,0)</f>
        <v>0.3125</v>
      </c>
      <c r="S36" s="1103">
        <f t="shared" ref="S36" si="314">IFERROR(S35/$N35,0)</f>
        <v>0.1875</v>
      </c>
      <c r="T36" s="1102">
        <f t="shared" ref="T36" si="315">IFERROR(T35/$N35,0)</f>
        <v>6.25E-2</v>
      </c>
      <c r="U36" s="1104">
        <f t="shared" ref="U36" si="316">IFERROR(U35/$N35,0)</f>
        <v>0.125</v>
      </c>
      <c r="V36" s="1095"/>
      <c r="W36" s="1102">
        <f>IFERROR(W35/$V35,0)</f>
        <v>0</v>
      </c>
      <c r="X36" s="1102">
        <f t="shared" ref="X36" si="317">IFERROR(X35/$V35,0)</f>
        <v>0</v>
      </c>
      <c r="Y36" s="1102">
        <f t="shared" ref="Y36" si="318">IFERROR(Y35/$V35,0)</f>
        <v>0</v>
      </c>
      <c r="Z36" s="1102">
        <f t="shared" ref="Z36" si="319">IFERROR(Z35/$V35,0)</f>
        <v>0.5</v>
      </c>
      <c r="AA36" s="1103">
        <f t="shared" ref="AA36" si="320">IFERROR(AA35/$V35,0)</f>
        <v>0.5</v>
      </c>
      <c r="AB36" s="1102">
        <f t="shared" ref="AB36" si="321">IFERROR(AB35/$V35,0)</f>
        <v>0</v>
      </c>
      <c r="AC36" s="1104">
        <f t="shared" ref="AC36" si="322">IFERROR(AC35/$V35,0)</f>
        <v>0</v>
      </c>
      <c r="AF36" s="706"/>
      <c r="AG36" s="706"/>
      <c r="AH36" s="706"/>
      <c r="AI36" s="705"/>
      <c r="AJ36" s="705"/>
      <c r="AK36" s="705"/>
      <c r="AL36" s="705"/>
    </row>
    <row r="37" spans="2:38" ht="21" customHeight="1" thickTop="1" x14ac:dyDescent="0.2">
      <c r="B37" s="1853"/>
      <c r="C37" s="37" t="s">
        <v>265</v>
      </c>
      <c r="D37" s="738">
        <f>SUM(D27:D34)</f>
        <v>266</v>
      </c>
      <c r="E37" s="751">
        <f>SUM(E27:E34)</f>
        <v>227</v>
      </c>
      <c r="F37" s="739">
        <f>F27+F29+F31+F33</f>
        <v>12</v>
      </c>
      <c r="G37" s="748">
        <f>G27+G29+G31+G33</f>
        <v>0</v>
      </c>
      <c r="H37" s="748">
        <f>H27+H29+H31+H33</f>
        <v>1</v>
      </c>
      <c r="I37" s="748">
        <f t="shared" ref="I37:L37" si="323">I27+I29+I31+I33</f>
        <v>1</v>
      </c>
      <c r="J37" s="748">
        <f t="shared" si="323"/>
        <v>5</v>
      </c>
      <c r="K37" s="748">
        <f t="shared" si="323"/>
        <v>2</v>
      </c>
      <c r="L37" s="748">
        <f t="shared" si="323"/>
        <v>1</v>
      </c>
      <c r="M37" s="749">
        <f>M27+M29+M31+M33</f>
        <v>2</v>
      </c>
      <c r="N37" s="739">
        <f t="shared" ref="N37:AC37" si="324">N27+N29+N31+N33</f>
        <v>10</v>
      </c>
      <c r="O37" s="748">
        <f t="shared" si="324"/>
        <v>0</v>
      </c>
      <c r="P37" s="748">
        <f t="shared" si="324"/>
        <v>0</v>
      </c>
      <c r="Q37" s="748">
        <f t="shared" si="324"/>
        <v>0</v>
      </c>
      <c r="R37" s="748">
        <f t="shared" si="324"/>
        <v>5</v>
      </c>
      <c r="S37" s="748">
        <f t="shared" si="324"/>
        <v>2</v>
      </c>
      <c r="T37" s="748">
        <f t="shared" si="324"/>
        <v>1</v>
      </c>
      <c r="U37" s="750">
        <f t="shared" si="324"/>
        <v>2</v>
      </c>
      <c r="V37" s="739">
        <f t="shared" si="324"/>
        <v>2</v>
      </c>
      <c r="W37" s="748">
        <f t="shared" si="324"/>
        <v>0</v>
      </c>
      <c r="X37" s="748">
        <f t="shared" si="324"/>
        <v>1</v>
      </c>
      <c r="Y37" s="748">
        <f t="shared" si="324"/>
        <v>1</v>
      </c>
      <c r="Z37" s="748">
        <f t="shared" si="324"/>
        <v>0</v>
      </c>
      <c r="AA37" s="748">
        <f t="shared" si="324"/>
        <v>0</v>
      </c>
      <c r="AB37" s="748">
        <f t="shared" si="324"/>
        <v>0</v>
      </c>
      <c r="AC37" s="750">
        <f t="shared" si="324"/>
        <v>0</v>
      </c>
      <c r="AI37" s="705"/>
      <c r="AJ37" s="705"/>
      <c r="AK37" s="705"/>
      <c r="AL37" s="705"/>
    </row>
    <row r="38" spans="2:38" ht="21" customHeight="1" x14ac:dyDescent="0.2">
      <c r="B38" s="1853"/>
      <c r="C38" s="38" t="s">
        <v>266</v>
      </c>
      <c r="D38" s="897"/>
      <c r="E38" s="732"/>
      <c r="F38" s="691"/>
      <c r="G38" s="1089">
        <f>IFERROR(G37/$F37,0)</f>
        <v>0</v>
      </c>
      <c r="H38" s="1089">
        <f t="shared" ref="H38" si="325">IFERROR(H37/$F37,0)</f>
        <v>8.3333333333333329E-2</v>
      </c>
      <c r="I38" s="1089">
        <f t="shared" ref="I38" si="326">IFERROR(I37/$F37,0)</f>
        <v>8.3333333333333329E-2</v>
      </c>
      <c r="J38" s="1089">
        <f t="shared" ref="J38" si="327">IFERROR(J37/$F37,0)</f>
        <v>0.41666666666666669</v>
      </c>
      <c r="K38" s="1089">
        <f t="shared" ref="K38" si="328">IFERROR(K37/$F37,0)</f>
        <v>0.16666666666666666</v>
      </c>
      <c r="L38" s="1089">
        <f t="shared" ref="L38" si="329">IFERROR(L37/$F37,0)</f>
        <v>8.3333333333333329E-2</v>
      </c>
      <c r="M38" s="1098">
        <f t="shared" ref="M38" si="330">IFERROR(M37/$F37,0)</f>
        <v>0.16666666666666666</v>
      </c>
      <c r="N38" s="1091"/>
      <c r="O38" s="1089">
        <f>IFERROR(O37/$N37,0)</f>
        <v>0</v>
      </c>
      <c r="P38" s="1089">
        <f t="shared" ref="P38" si="331">IFERROR(P37/$N37,0)</f>
        <v>0</v>
      </c>
      <c r="Q38" s="1089">
        <f t="shared" ref="Q38" si="332">IFERROR(Q37/$N37,0)</f>
        <v>0</v>
      </c>
      <c r="R38" s="1089">
        <f t="shared" ref="R38" si="333">IFERROR(R37/$N37,0)</f>
        <v>0.5</v>
      </c>
      <c r="S38" s="1089">
        <f t="shared" ref="S38" si="334">IFERROR(S37/$N37,0)</f>
        <v>0.2</v>
      </c>
      <c r="T38" s="1089">
        <f t="shared" ref="T38" si="335">IFERROR(T37/$N37,0)</f>
        <v>0.1</v>
      </c>
      <c r="U38" s="1089">
        <f t="shared" ref="U38" si="336">IFERROR(U37/$N37,0)</f>
        <v>0.2</v>
      </c>
      <c r="V38" s="1091"/>
      <c r="W38" s="1089">
        <f>IFERROR(W37/$V37,0)</f>
        <v>0</v>
      </c>
      <c r="X38" s="1089">
        <f t="shared" ref="X38" si="337">IFERROR(X37/$V37,0)</f>
        <v>0.5</v>
      </c>
      <c r="Y38" s="1089">
        <f t="shared" ref="Y38" si="338">IFERROR(Y37/$V37,0)</f>
        <v>0.5</v>
      </c>
      <c r="Z38" s="1089">
        <f t="shared" ref="Z38" si="339">IFERROR(Z37/$V37,0)</f>
        <v>0</v>
      </c>
      <c r="AA38" s="1089">
        <f t="shared" ref="AA38" si="340">IFERROR(AA37/$V37,0)</f>
        <v>0</v>
      </c>
      <c r="AB38" s="1089">
        <f t="shared" ref="AB38" si="341">IFERROR(AB37/$V37,0)</f>
        <v>0</v>
      </c>
      <c r="AC38" s="1099">
        <f t="shared" ref="AC38" si="342">IFERROR(AC37/$V37,0)</f>
        <v>0</v>
      </c>
      <c r="AF38" s="706"/>
      <c r="AG38" s="706"/>
      <c r="AH38" s="706"/>
      <c r="AI38" s="705"/>
      <c r="AJ38" s="705"/>
      <c r="AK38" s="705"/>
      <c r="AL38" s="705"/>
    </row>
    <row r="39" spans="2:38" ht="21" customHeight="1" x14ac:dyDescent="0.2">
      <c r="B39" s="1853"/>
      <c r="C39" s="37" t="s">
        <v>265</v>
      </c>
      <c r="D39" s="738">
        <f>SUM(D29:D36)</f>
        <v>151</v>
      </c>
      <c r="E39" s="752">
        <f>SUM(E29:E36)</f>
        <v>127</v>
      </c>
      <c r="F39" s="739">
        <f>F29+F31+F33+F35</f>
        <v>27</v>
      </c>
      <c r="G39" s="748">
        <f>G29+G31+G33+G35</f>
        <v>1</v>
      </c>
      <c r="H39" s="748">
        <f t="shared" ref="H39:L39" si="343">H29+H31+H33+H35</f>
        <v>1</v>
      </c>
      <c r="I39" s="748">
        <f t="shared" si="343"/>
        <v>5</v>
      </c>
      <c r="J39" s="748">
        <f t="shared" si="343"/>
        <v>10</v>
      </c>
      <c r="K39" s="748">
        <f t="shared" si="343"/>
        <v>5</v>
      </c>
      <c r="L39" s="748">
        <f t="shared" si="343"/>
        <v>2</v>
      </c>
      <c r="M39" s="749">
        <f>M29+M31+M33+M35</f>
        <v>3</v>
      </c>
      <c r="N39" s="739">
        <f t="shared" ref="N39:AC39" si="344">N29+N31+N33+N35</f>
        <v>23</v>
      </c>
      <c r="O39" s="748">
        <f t="shared" si="344"/>
        <v>1</v>
      </c>
      <c r="P39" s="748">
        <f t="shared" si="344"/>
        <v>0</v>
      </c>
      <c r="Q39" s="748">
        <f t="shared" si="344"/>
        <v>4</v>
      </c>
      <c r="R39" s="748">
        <f t="shared" si="344"/>
        <v>9</v>
      </c>
      <c r="S39" s="748">
        <f t="shared" si="344"/>
        <v>4</v>
      </c>
      <c r="T39" s="748">
        <f t="shared" si="344"/>
        <v>2</v>
      </c>
      <c r="U39" s="750">
        <f t="shared" si="344"/>
        <v>3</v>
      </c>
      <c r="V39" s="739">
        <f t="shared" si="344"/>
        <v>4</v>
      </c>
      <c r="W39" s="748">
        <f t="shared" si="344"/>
        <v>0</v>
      </c>
      <c r="X39" s="748">
        <f t="shared" si="344"/>
        <v>1</v>
      </c>
      <c r="Y39" s="748">
        <f t="shared" si="344"/>
        <v>1</v>
      </c>
      <c r="Z39" s="748">
        <f t="shared" si="344"/>
        <v>1</v>
      </c>
      <c r="AA39" s="748">
        <f t="shared" si="344"/>
        <v>1</v>
      </c>
      <c r="AB39" s="748">
        <f t="shared" si="344"/>
        <v>0</v>
      </c>
      <c r="AC39" s="750">
        <f t="shared" si="344"/>
        <v>0</v>
      </c>
      <c r="AI39" s="705"/>
      <c r="AJ39" s="705"/>
      <c r="AK39" s="705"/>
      <c r="AL39" s="705"/>
    </row>
    <row r="40" spans="2:38" ht="21" customHeight="1" thickBot="1" x14ac:dyDescent="0.25">
      <c r="B40" s="1859"/>
      <c r="C40" s="38" t="s">
        <v>267</v>
      </c>
      <c r="D40" s="897"/>
      <c r="E40" s="740"/>
      <c r="F40" s="670"/>
      <c r="G40" s="1106">
        <f>IFERROR(G39/$F39,0)</f>
        <v>3.7037037037037035E-2</v>
      </c>
      <c r="H40" s="1106">
        <f t="shared" ref="H40" si="345">IFERROR(H39/$F39,0)</f>
        <v>3.7037037037037035E-2</v>
      </c>
      <c r="I40" s="1106">
        <f t="shared" ref="I40" si="346">IFERROR(I39/$F39,0)</f>
        <v>0.18518518518518517</v>
      </c>
      <c r="J40" s="1106">
        <f t="shared" ref="J40" si="347">IFERROR(J39/$F39,0)</f>
        <v>0.37037037037037035</v>
      </c>
      <c r="K40" s="1106">
        <f t="shared" ref="K40" si="348">IFERROR(K39/$F39,0)</f>
        <v>0.18518518518518517</v>
      </c>
      <c r="L40" s="1106">
        <f t="shared" ref="L40" si="349">IFERROR(L39/$F39,0)</f>
        <v>7.407407407407407E-2</v>
      </c>
      <c r="M40" s="1107">
        <f t="shared" ref="M40" si="350">IFERROR(M39/$F39,0)</f>
        <v>0.1111111111111111</v>
      </c>
      <c r="N40" s="1108"/>
      <c r="O40" s="1106">
        <f>IFERROR(O39/$N39,0)</f>
        <v>4.3478260869565216E-2</v>
      </c>
      <c r="P40" s="1106">
        <f t="shared" ref="P40" si="351">IFERROR(P39/$N39,0)</f>
        <v>0</v>
      </c>
      <c r="Q40" s="1106">
        <f t="shared" ref="Q40" si="352">IFERROR(Q39/$N39,0)</f>
        <v>0.17391304347826086</v>
      </c>
      <c r="R40" s="1106">
        <f t="shared" ref="R40" si="353">IFERROR(R39/$N39,0)</f>
        <v>0.39130434782608697</v>
      </c>
      <c r="S40" s="1109">
        <f t="shared" ref="S40" si="354">IFERROR(S39/$N39,0)</f>
        <v>0.17391304347826086</v>
      </c>
      <c r="T40" s="1106">
        <f t="shared" ref="T40" si="355">IFERROR(T39/$N39,0)</f>
        <v>8.6956521739130432E-2</v>
      </c>
      <c r="U40" s="1110">
        <f t="shared" ref="U40" si="356">IFERROR(U39/$N39,0)</f>
        <v>0.13043478260869565</v>
      </c>
      <c r="V40" s="1108"/>
      <c r="W40" s="1106">
        <f>IFERROR(W39/$V39,0)</f>
        <v>0</v>
      </c>
      <c r="X40" s="1106">
        <f t="shared" ref="X40" si="357">IFERROR(X39/$V39,0)</f>
        <v>0.25</v>
      </c>
      <c r="Y40" s="1106">
        <f t="shared" ref="Y40" si="358">IFERROR(Y39/$V39,0)</f>
        <v>0.25</v>
      </c>
      <c r="Z40" s="1106">
        <f t="shared" ref="Z40" si="359">IFERROR(Z39/$V39,0)</f>
        <v>0.25</v>
      </c>
      <c r="AA40" s="1109">
        <f t="shared" ref="AA40" si="360">IFERROR(AA39/$V39,0)</f>
        <v>0.25</v>
      </c>
      <c r="AB40" s="1106">
        <f t="shared" ref="AB40" si="361">IFERROR(AB39/$V39,0)</f>
        <v>0</v>
      </c>
      <c r="AC40" s="1110">
        <f t="shared" ref="AC40" si="362">IFERROR(AC39/$V39,0)</f>
        <v>0</v>
      </c>
      <c r="AF40" s="706"/>
      <c r="AG40" s="706"/>
      <c r="AH40" s="706"/>
      <c r="AI40" s="705"/>
      <c r="AJ40" s="705"/>
      <c r="AK40" s="705"/>
      <c r="AL40" s="705"/>
    </row>
    <row r="43" spans="2:38" ht="15" customHeight="1" x14ac:dyDescent="0.2">
      <c r="B43" s="713"/>
      <c r="G43" s="706"/>
      <c r="H43" s="706"/>
      <c r="I43" s="706"/>
      <c r="J43" s="706"/>
      <c r="K43" s="706"/>
      <c r="L43" s="706"/>
      <c r="M43" s="706"/>
      <c r="N43" s="706"/>
      <c r="O43" s="706"/>
      <c r="P43" s="706"/>
      <c r="Q43" s="706"/>
      <c r="R43" s="706"/>
      <c r="S43" s="706"/>
      <c r="T43" s="706"/>
      <c r="U43" s="706"/>
      <c r="V43" s="706"/>
      <c r="W43" s="706"/>
      <c r="X43" s="706"/>
      <c r="Y43" s="706"/>
      <c r="Z43" s="706"/>
      <c r="AA43" s="706"/>
      <c r="AB43" s="706"/>
      <c r="AC43" s="706"/>
    </row>
    <row r="44" spans="2:38" x14ac:dyDescent="0.2">
      <c r="B44" s="713"/>
      <c r="G44" s="745"/>
      <c r="H44" s="745"/>
      <c r="I44" s="745"/>
      <c r="J44" s="745"/>
      <c r="K44" s="745"/>
      <c r="L44" s="745"/>
      <c r="M44" s="745"/>
      <c r="O44" s="745"/>
      <c r="P44" s="745"/>
      <c r="Q44" s="745"/>
      <c r="R44" s="745"/>
      <c r="S44" s="745"/>
      <c r="T44" s="745"/>
      <c r="U44" s="745"/>
      <c r="W44" s="745"/>
      <c r="X44" s="745"/>
      <c r="Y44" s="745"/>
      <c r="Z44" s="745"/>
      <c r="AA44" s="745"/>
      <c r="AB44" s="745"/>
      <c r="AC44" s="745"/>
    </row>
    <row r="45" spans="2:38" x14ac:dyDescent="0.2">
      <c r="B45" s="713"/>
    </row>
    <row r="46" spans="2:38" ht="14.25" customHeight="1" x14ac:dyDescent="0.2">
      <c r="B46" s="713"/>
    </row>
    <row r="47" spans="2:38" x14ac:dyDescent="0.2">
      <c r="B47" s="713"/>
    </row>
    <row r="48" spans="2:38" x14ac:dyDescent="0.2">
      <c r="B48" s="714"/>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row>
    <row r="49" spans="4:29" x14ac:dyDescent="0.2">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row>
    <row r="50" spans="4:29" ht="13.5" customHeight="1" x14ac:dyDescent="0.2">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row>
    <row r="51" spans="4:29" x14ac:dyDescent="0.2">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row>
    <row r="52" spans="4:29" ht="13.5" customHeight="1" x14ac:dyDescent="0.2">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00B0F0"/>
    <pageSetUpPr fitToPage="1"/>
  </sheetPr>
  <dimension ref="B2:AL58"/>
  <sheetViews>
    <sheetView view="pageBreakPreview" zoomScale="90" zoomScaleNormal="100" zoomScaleSheetLayoutView="9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694" customWidth="1"/>
    <col min="2" max="2" width="3.109375" style="694" customWidth="1"/>
    <col min="3" max="3" width="16.44140625" style="694" customWidth="1"/>
    <col min="4" max="5" width="8.6640625" style="694" customWidth="1"/>
    <col min="6" max="29" width="6.33203125" style="694" customWidth="1"/>
    <col min="30" max="30" width="4.6640625" style="694" customWidth="1"/>
    <col min="31" max="34" width="8.109375" style="694" customWidth="1"/>
    <col min="35" max="38" width="7" style="694" customWidth="1"/>
    <col min="39" max="40" width="4.6640625" style="694" customWidth="1"/>
    <col min="41" max="16384" width="9" style="694"/>
  </cols>
  <sheetData>
    <row r="2" spans="2:38" ht="14.4" x14ac:dyDescent="0.2">
      <c r="B2" s="695" t="s">
        <v>533</v>
      </c>
    </row>
    <row r="3" spans="2:38" ht="14.4" x14ac:dyDescent="0.2">
      <c r="B3" s="695"/>
      <c r="X3" s="287" t="s">
        <v>523</v>
      </c>
    </row>
    <row r="4" spans="2:38" ht="14.4" x14ac:dyDescent="0.2">
      <c r="B4" s="695"/>
      <c r="X4" s="287" t="s">
        <v>524</v>
      </c>
    </row>
    <row r="5" spans="2:38" ht="8.25" customHeight="1" x14ac:dyDescent="0.2">
      <c r="B5" s="695"/>
      <c r="X5" s="696"/>
    </row>
    <row r="6" spans="2:38" ht="13.8" thickBot="1" x14ac:dyDescent="0.25">
      <c r="B6" s="694" t="s">
        <v>534</v>
      </c>
      <c r="AC6" s="23" t="s">
        <v>386</v>
      </c>
    </row>
    <row r="7" spans="2:38" ht="21" customHeight="1" thickBot="1" x14ac:dyDescent="0.25">
      <c r="B7" s="214"/>
      <c r="C7" s="697"/>
      <c r="D7" s="1940" t="s">
        <v>387</v>
      </c>
      <c r="E7" s="1950" t="s">
        <v>388</v>
      </c>
      <c r="F7" s="2206" t="s">
        <v>389</v>
      </c>
      <c r="G7" s="2207"/>
      <c r="H7" s="2207"/>
      <c r="I7" s="2207"/>
      <c r="J7" s="2207"/>
      <c r="K7" s="2207"/>
      <c r="L7" s="2207"/>
      <c r="M7" s="2207"/>
      <c r="N7" s="699"/>
      <c r="O7" s="699"/>
      <c r="P7" s="699"/>
      <c r="Q7" s="699"/>
      <c r="R7" s="699"/>
      <c r="S7" s="699"/>
      <c r="T7" s="699"/>
      <c r="U7" s="699"/>
      <c r="V7" s="699"/>
      <c r="W7" s="699"/>
      <c r="X7" s="699"/>
      <c r="Y7" s="699"/>
      <c r="Z7" s="699"/>
      <c r="AA7" s="699"/>
      <c r="AB7" s="699"/>
      <c r="AC7" s="725"/>
    </row>
    <row r="8" spans="2:38" ht="21" customHeight="1" x14ac:dyDescent="0.2">
      <c r="B8" s="701"/>
      <c r="C8" s="702"/>
      <c r="D8" s="1900"/>
      <c r="E8" s="1973"/>
      <c r="F8" s="2208"/>
      <c r="G8" s="2209"/>
      <c r="H8" s="2209"/>
      <c r="I8" s="2209"/>
      <c r="J8" s="2209"/>
      <c r="K8" s="2209"/>
      <c r="L8" s="2209"/>
      <c r="M8" s="2209"/>
      <c r="N8" s="2210" t="s">
        <v>390</v>
      </c>
      <c r="O8" s="2211"/>
      <c r="P8" s="2211"/>
      <c r="Q8" s="2211"/>
      <c r="R8" s="2211"/>
      <c r="S8" s="2211"/>
      <c r="T8" s="2211"/>
      <c r="U8" s="2212"/>
      <c r="V8" s="2210" t="s">
        <v>391</v>
      </c>
      <c r="W8" s="2211"/>
      <c r="X8" s="2211"/>
      <c r="Y8" s="2211"/>
      <c r="Z8" s="2211"/>
      <c r="AA8" s="2211"/>
      <c r="AB8" s="2211"/>
      <c r="AC8" s="2212"/>
    </row>
    <row r="9" spans="2:38" ht="21" customHeight="1" x14ac:dyDescent="0.2">
      <c r="B9" s="701"/>
      <c r="C9" s="702"/>
      <c r="D9" s="1900"/>
      <c r="E9" s="1973"/>
      <c r="F9" s="2328" t="s">
        <v>525</v>
      </c>
      <c r="G9" s="726"/>
      <c r="H9" s="726"/>
      <c r="I9" s="726"/>
      <c r="J9" s="726"/>
      <c r="K9" s="726"/>
      <c r="L9" s="726"/>
      <c r="M9" s="726"/>
      <c r="N9" s="2328" t="s">
        <v>525</v>
      </c>
      <c r="O9" s="726"/>
      <c r="P9" s="726"/>
      <c r="Q9" s="726"/>
      <c r="R9" s="726"/>
      <c r="S9" s="726"/>
      <c r="T9" s="726"/>
      <c r="U9" s="727"/>
      <c r="V9" s="2328" t="s">
        <v>525</v>
      </c>
      <c r="W9" s="726"/>
      <c r="X9" s="726"/>
      <c r="Y9" s="726"/>
      <c r="Z9" s="726"/>
      <c r="AA9" s="726"/>
      <c r="AB9" s="726"/>
      <c r="AC9" s="727"/>
    </row>
    <row r="10" spans="2:38" ht="42" customHeight="1" x14ac:dyDescent="0.2">
      <c r="B10" s="216"/>
      <c r="C10" s="704"/>
      <c r="D10" s="1901"/>
      <c r="E10" s="1974"/>
      <c r="F10" s="2329"/>
      <c r="G10" s="239" t="s">
        <v>526</v>
      </c>
      <c r="H10" s="239" t="s">
        <v>527</v>
      </c>
      <c r="I10" s="239" t="s">
        <v>528</v>
      </c>
      <c r="J10" s="239" t="s">
        <v>529</v>
      </c>
      <c r="K10" s="239" t="s">
        <v>530</v>
      </c>
      <c r="L10" s="239" t="s">
        <v>531</v>
      </c>
      <c r="M10" s="220" t="s">
        <v>532</v>
      </c>
      <c r="N10" s="2329"/>
      <c r="O10" s="239" t="s">
        <v>526</v>
      </c>
      <c r="P10" s="239" t="s">
        <v>527</v>
      </c>
      <c r="Q10" s="239" t="s">
        <v>528</v>
      </c>
      <c r="R10" s="239" t="s">
        <v>529</v>
      </c>
      <c r="S10" s="239" t="s">
        <v>530</v>
      </c>
      <c r="T10" s="239" t="s">
        <v>531</v>
      </c>
      <c r="U10" s="220" t="s">
        <v>532</v>
      </c>
      <c r="V10" s="2329"/>
      <c r="W10" s="239" t="s">
        <v>526</v>
      </c>
      <c r="X10" s="239" t="s">
        <v>527</v>
      </c>
      <c r="Y10" s="239" t="s">
        <v>528</v>
      </c>
      <c r="Z10" s="239" t="s">
        <v>529</v>
      </c>
      <c r="AA10" s="239" t="s">
        <v>530</v>
      </c>
      <c r="AB10" s="239" t="s">
        <v>531</v>
      </c>
      <c r="AC10" s="220" t="s">
        <v>532</v>
      </c>
      <c r="AG10" s="728"/>
      <c r="AI10" s="703"/>
    </row>
    <row r="11" spans="2:38" ht="21" customHeight="1" x14ac:dyDescent="0.2">
      <c r="B11" s="1953" t="s">
        <v>405</v>
      </c>
      <c r="C11" s="1978"/>
      <c r="D11" s="242">
        <f>D15+D17+D19+D21+D23+D13</f>
        <v>392</v>
      </c>
      <c r="E11" s="920">
        <f>E15+E17+E19+E21+E23+E13</f>
        <v>184</v>
      </c>
      <c r="F11" s="731">
        <f>SUM(G11:M11)</f>
        <v>12</v>
      </c>
      <c r="G11" s="729">
        <f>G13+G15+G17+G19+G21+G23</f>
        <v>0</v>
      </c>
      <c r="H11" s="729">
        <f t="shared" ref="H11:M11" si="0">H13+H15+H17+H19+H21+H23</f>
        <v>1</v>
      </c>
      <c r="I11" s="729">
        <f t="shared" si="0"/>
        <v>2</v>
      </c>
      <c r="J11" s="729">
        <f>J13+J15+J17+J19+J21+J23</f>
        <v>3</v>
      </c>
      <c r="K11" s="729">
        <f>K13+K15+K17+K19+K21+K23</f>
        <v>4</v>
      </c>
      <c r="L11" s="729">
        <f t="shared" si="0"/>
        <v>0</v>
      </c>
      <c r="M11" s="746">
        <f t="shared" si="0"/>
        <v>2</v>
      </c>
      <c r="N11" s="1541">
        <f>SUM(O11:U11)</f>
        <v>11</v>
      </c>
      <c r="O11" s="1542">
        <f t="shared" ref="O11:U11" si="1">O13+O15+O17+O19+O21+O23</f>
        <v>0</v>
      </c>
      <c r="P11" s="1542">
        <f t="shared" si="1"/>
        <v>0</v>
      </c>
      <c r="Q11" s="1542">
        <f t="shared" si="1"/>
        <v>2</v>
      </c>
      <c r="R11" s="1542">
        <f t="shared" si="1"/>
        <v>3</v>
      </c>
      <c r="S11" s="1542">
        <f t="shared" si="1"/>
        <v>4</v>
      </c>
      <c r="T11" s="1542">
        <f t="shared" si="1"/>
        <v>0</v>
      </c>
      <c r="U11" s="1543">
        <f t="shared" si="1"/>
        <v>2</v>
      </c>
      <c r="V11" s="1541">
        <f>SUM(W11:AC11)</f>
        <v>1</v>
      </c>
      <c r="W11" s="1542">
        <f t="shared" ref="W11:AC11" si="2">W13+W15+W17+W19+W21+W23</f>
        <v>0</v>
      </c>
      <c r="X11" s="1542">
        <f t="shared" si="2"/>
        <v>1</v>
      </c>
      <c r="Y11" s="1542">
        <f t="shared" si="2"/>
        <v>0</v>
      </c>
      <c r="Z11" s="1542">
        <f t="shared" si="2"/>
        <v>0</v>
      </c>
      <c r="AA11" s="1542">
        <f t="shared" si="2"/>
        <v>0</v>
      </c>
      <c r="AB11" s="1542">
        <f t="shared" si="2"/>
        <v>0</v>
      </c>
      <c r="AC11" s="1543">
        <f t="shared" si="2"/>
        <v>0</v>
      </c>
      <c r="AI11" s="705"/>
      <c r="AJ11" s="705"/>
      <c r="AK11" s="705"/>
      <c r="AL11" s="705"/>
    </row>
    <row r="12" spans="2:38" ht="21" customHeight="1" thickBot="1" x14ac:dyDescent="0.25">
      <c r="B12" s="1957"/>
      <c r="C12" s="2023"/>
      <c r="D12" s="243"/>
      <c r="E12" s="288"/>
      <c r="F12" s="692"/>
      <c r="G12" s="1093">
        <f t="shared" ref="G12:M12" si="3">IFERROR(G11/$F$11,"0.0%")</f>
        <v>0</v>
      </c>
      <c r="H12" s="1093">
        <f t="shared" si="3"/>
        <v>8.3333333333333329E-2</v>
      </c>
      <c r="I12" s="1093">
        <f t="shared" si="3"/>
        <v>0.16666666666666666</v>
      </c>
      <c r="J12" s="1093">
        <f t="shared" si="3"/>
        <v>0.25</v>
      </c>
      <c r="K12" s="1093">
        <f t="shared" si="3"/>
        <v>0.33333333333333331</v>
      </c>
      <c r="L12" s="1093">
        <f t="shared" si="3"/>
        <v>0</v>
      </c>
      <c r="M12" s="975">
        <f t="shared" si="3"/>
        <v>0.16666666666666666</v>
      </c>
      <c r="N12" s="1544"/>
      <c r="O12" s="1093">
        <f t="shared" ref="O12:U12" si="4">IFERROR(O11/$N$11,"0.0%")</f>
        <v>0</v>
      </c>
      <c r="P12" s="1093">
        <f t="shared" si="4"/>
        <v>0</v>
      </c>
      <c r="Q12" s="1093">
        <f t="shared" si="4"/>
        <v>0.18181818181818182</v>
      </c>
      <c r="R12" s="1093">
        <f t="shared" si="4"/>
        <v>0.27272727272727271</v>
      </c>
      <c r="S12" s="1093">
        <f t="shared" si="4"/>
        <v>0.36363636363636365</v>
      </c>
      <c r="T12" s="1093">
        <f t="shared" si="4"/>
        <v>0</v>
      </c>
      <c r="U12" s="1093">
        <f t="shared" si="4"/>
        <v>0.18181818181818182</v>
      </c>
      <c r="V12" s="1544"/>
      <c r="W12" s="1093">
        <f t="shared" ref="W12:AC12" si="5">IFERROR(W11/$V$11,"0.0%")</f>
        <v>0</v>
      </c>
      <c r="X12" s="1093">
        <f t="shared" si="5"/>
        <v>1</v>
      </c>
      <c r="Y12" s="1093">
        <f t="shared" si="5"/>
        <v>0</v>
      </c>
      <c r="Z12" s="1093">
        <f t="shared" si="5"/>
        <v>0</v>
      </c>
      <c r="AA12" s="1093">
        <f t="shared" si="5"/>
        <v>0</v>
      </c>
      <c r="AB12" s="1093">
        <f t="shared" si="5"/>
        <v>0</v>
      </c>
      <c r="AC12" s="1096">
        <f t="shared" si="5"/>
        <v>0</v>
      </c>
      <c r="AF12" s="706"/>
      <c r="AG12" s="706"/>
      <c r="AH12" s="706"/>
      <c r="AI12" s="705"/>
      <c r="AJ12" s="705"/>
      <c r="AK12" s="705"/>
      <c r="AL12" s="705"/>
    </row>
    <row r="13" spans="2:38" ht="21" customHeight="1" thickTop="1" x14ac:dyDescent="0.2">
      <c r="B13" s="1852" t="s">
        <v>251</v>
      </c>
      <c r="C13" s="2003" t="s">
        <v>169</v>
      </c>
      <c r="D13" s="54">
        <f>表1!M14</f>
        <v>54</v>
      </c>
      <c r="E13" s="509">
        <f>表1!O14</f>
        <v>6</v>
      </c>
      <c r="F13" s="1545">
        <f>SUM(G13:M13)</f>
        <v>3</v>
      </c>
      <c r="G13" s="1546">
        <f>O13+W13</f>
        <v>0</v>
      </c>
      <c r="H13" s="1546">
        <f t="shared" ref="H13:M13" si="6">P13+X13</f>
        <v>0</v>
      </c>
      <c r="I13" s="1546">
        <f t="shared" si="6"/>
        <v>0</v>
      </c>
      <c r="J13" s="1546">
        <f t="shared" si="6"/>
        <v>2</v>
      </c>
      <c r="K13" s="1546">
        <f t="shared" si="6"/>
        <v>1</v>
      </c>
      <c r="L13" s="1546">
        <f t="shared" si="6"/>
        <v>0</v>
      </c>
      <c r="M13" s="1546">
        <f t="shared" si="6"/>
        <v>0</v>
      </c>
      <c r="N13" s="1545">
        <f>SUM(O13:U13)</f>
        <v>3</v>
      </c>
      <c r="O13" s="1546">
        <v>0</v>
      </c>
      <c r="P13" s="1546">
        <v>0</v>
      </c>
      <c r="Q13" s="1546">
        <v>0</v>
      </c>
      <c r="R13" s="1546">
        <v>2</v>
      </c>
      <c r="S13" s="1546">
        <v>1</v>
      </c>
      <c r="T13" s="1546">
        <v>0</v>
      </c>
      <c r="U13" s="1547">
        <v>0</v>
      </c>
      <c r="V13" s="1545">
        <f>SUM(W13:AC13)</f>
        <v>0</v>
      </c>
      <c r="W13" s="1546">
        <v>0</v>
      </c>
      <c r="X13" s="1546">
        <v>0</v>
      </c>
      <c r="Y13" s="1546">
        <v>0</v>
      </c>
      <c r="Z13" s="1546">
        <v>0</v>
      </c>
      <c r="AA13" s="1546">
        <v>0</v>
      </c>
      <c r="AB13" s="1546">
        <v>0</v>
      </c>
      <c r="AC13" s="1547">
        <v>0</v>
      </c>
      <c r="AI13" s="705"/>
      <c r="AJ13" s="705"/>
      <c r="AK13" s="705"/>
      <c r="AL13" s="705"/>
    </row>
    <row r="14" spans="2:38" ht="21" customHeight="1" x14ac:dyDescent="0.2">
      <c r="B14" s="1853"/>
      <c r="C14" s="1900"/>
      <c r="D14" s="244"/>
      <c r="E14" s="288"/>
      <c r="F14" s="1590"/>
      <c r="G14" s="1100">
        <f t="shared" ref="G14:M14" si="7">IFERROR(G13/$F$13,"0.0%")</f>
        <v>0</v>
      </c>
      <c r="H14" s="1100">
        <f t="shared" si="7"/>
        <v>0</v>
      </c>
      <c r="I14" s="1100">
        <f t="shared" si="7"/>
        <v>0</v>
      </c>
      <c r="J14" s="1100">
        <f t="shared" si="7"/>
        <v>0.66666666666666663</v>
      </c>
      <c r="K14" s="1100">
        <f t="shared" si="7"/>
        <v>0.33333333333333331</v>
      </c>
      <c r="L14" s="1100">
        <f t="shared" si="7"/>
        <v>0</v>
      </c>
      <c r="M14" s="1100">
        <f t="shared" si="7"/>
        <v>0</v>
      </c>
      <c r="N14" s="1548"/>
      <c r="O14" s="1100">
        <f t="shared" ref="O14:U14" si="8">IFERROR(O13/$N$13,"0.0%")</f>
        <v>0</v>
      </c>
      <c r="P14" s="1100">
        <f t="shared" si="8"/>
        <v>0</v>
      </c>
      <c r="Q14" s="1100">
        <f t="shared" si="8"/>
        <v>0</v>
      </c>
      <c r="R14" s="1100">
        <f t="shared" si="8"/>
        <v>0.66666666666666663</v>
      </c>
      <c r="S14" s="1100">
        <f t="shared" si="8"/>
        <v>0.33333333333333331</v>
      </c>
      <c r="T14" s="1100">
        <f t="shared" si="8"/>
        <v>0</v>
      </c>
      <c r="U14" s="1100">
        <f t="shared" si="8"/>
        <v>0</v>
      </c>
      <c r="V14" s="1549"/>
      <c r="W14" s="1100" t="str">
        <f t="shared" ref="W14:AC14" si="9">IFERROR(W13/$V$13,"0.0%")</f>
        <v>0.0%</v>
      </c>
      <c r="X14" s="1100" t="str">
        <f t="shared" si="9"/>
        <v>0.0%</v>
      </c>
      <c r="Y14" s="1100" t="str">
        <f t="shared" si="9"/>
        <v>0.0%</v>
      </c>
      <c r="Z14" s="1100" t="str">
        <f t="shared" si="9"/>
        <v>0.0%</v>
      </c>
      <c r="AA14" s="1100" t="str">
        <f t="shared" si="9"/>
        <v>0.0%</v>
      </c>
      <c r="AB14" s="1100" t="str">
        <f t="shared" si="9"/>
        <v>0.0%</v>
      </c>
      <c r="AC14" s="1101" t="str">
        <f t="shared" si="9"/>
        <v>0.0%</v>
      </c>
      <c r="AF14" s="706"/>
      <c r="AG14" s="706"/>
      <c r="AH14" s="706"/>
      <c r="AI14" s="705"/>
      <c r="AJ14" s="705"/>
      <c r="AK14" s="705"/>
      <c r="AL14" s="705"/>
    </row>
    <row r="15" spans="2:38" ht="21" customHeight="1" x14ac:dyDescent="0.2">
      <c r="B15" s="1853"/>
      <c r="C15" s="1940" t="s">
        <v>170</v>
      </c>
      <c r="D15" s="56">
        <f>表1!M17</f>
        <v>70</v>
      </c>
      <c r="E15" s="501">
        <f>表1!O17</f>
        <v>34</v>
      </c>
      <c r="F15" s="1541">
        <f t="shared" ref="F15" si="10">SUM(G15:M15)</f>
        <v>5</v>
      </c>
      <c r="G15" s="1552">
        <f t="shared" ref="G15" si="11">O15+W15</f>
        <v>0</v>
      </c>
      <c r="H15" s="1552">
        <f t="shared" ref="H15" si="12">P15+X15</f>
        <v>1</v>
      </c>
      <c r="I15" s="1552">
        <f>Q15+Y15</f>
        <v>1</v>
      </c>
      <c r="J15" s="1552">
        <f t="shared" ref="J15" si="13">R15+Z15</f>
        <v>1</v>
      </c>
      <c r="K15" s="1552">
        <f t="shared" ref="K15" si="14">S15+AA15</f>
        <v>1</v>
      </c>
      <c r="L15" s="1552">
        <f t="shared" ref="L15" si="15">T15+AB15</f>
        <v>0</v>
      </c>
      <c r="M15" s="1789">
        <f t="shared" ref="M15" si="16">U15+AC15</f>
        <v>1</v>
      </c>
      <c r="N15" s="1541">
        <f>SUM(O15:U15)</f>
        <v>4</v>
      </c>
      <c r="O15" s="1542">
        <v>0</v>
      </c>
      <c r="P15" s="1542">
        <v>0</v>
      </c>
      <c r="Q15" s="1542">
        <v>1</v>
      </c>
      <c r="R15" s="1542">
        <v>1</v>
      </c>
      <c r="S15" s="1542">
        <v>1</v>
      </c>
      <c r="T15" s="1542">
        <v>0</v>
      </c>
      <c r="U15" s="1543">
        <v>1</v>
      </c>
      <c r="V15" s="1550">
        <f>SUM(W15:AC15)</f>
        <v>1</v>
      </c>
      <c r="W15" s="1542">
        <v>0</v>
      </c>
      <c r="X15" s="1542">
        <v>1</v>
      </c>
      <c r="Y15" s="1542">
        <v>0</v>
      </c>
      <c r="Z15" s="1542">
        <v>0</v>
      </c>
      <c r="AA15" s="1542">
        <v>0</v>
      </c>
      <c r="AB15" s="1542">
        <v>0</v>
      </c>
      <c r="AC15" s="1543">
        <v>0</v>
      </c>
      <c r="AI15" s="705"/>
      <c r="AJ15" s="705"/>
      <c r="AK15" s="705"/>
      <c r="AL15" s="705"/>
    </row>
    <row r="16" spans="2:38" ht="21" customHeight="1" x14ac:dyDescent="0.2">
      <c r="B16" s="1853"/>
      <c r="C16" s="1900"/>
      <c r="D16" s="244"/>
      <c r="E16" s="292"/>
      <c r="F16" s="1788"/>
      <c r="G16" s="1100">
        <f t="shared" ref="G16:M16" si="17">IFERROR(G15/$F$15,"0.0%")</f>
        <v>0</v>
      </c>
      <c r="H16" s="1100">
        <f t="shared" si="17"/>
        <v>0.2</v>
      </c>
      <c r="I16" s="1100">
        <f t="shared" si="17"/>
        <v>0.2</v>
      </c>
      <c r="J16" s="1100">
        <f t="shared" si="17"/>
        <v>0.2</v>
      </c>
      <c r="K16" s="1100">
        <f t="shared" si="17"/>
        <v>0.2</v>
      </c>
      <c r="L16" s="1100">
        <f t="shared" si="17"/>
        <v>0</v>
      </c>
      <c r="M16" s="1100">
        <f t="shared" si="17"/>
        <v>0.2</v>
      </c>
      <c r="N16" s="1549"/>
      <c r="O16" s="1100">
        <f t="shared" ref="O16:U16" si="18">IFERROR(O15/$N$15,"0.0%")</f>
        <v>0</v>
      </c>
      <c r="P16" s="1100">
        <f t="shared" si="18"/>
        <v>0</v>
      </c>
      <c r="Q16" s="1100">
        <f t="shared" si="18"/>
        <v>0.25</v>
      </c>
      <c r="R16" s="1100">
        <f t="shared" si="18"/>
        <v>0.25</v>
      </c>
      <c r="S16" s="1100">
        <f t="shared" si="18"/>
        <v>0.25</v>
      </c>
      <c r="T16" s="1100">
        <f t="shared" si="18"/>
        <v>0</v>
      </c>
      <c r="U16" s="1100">
        <f t="shared" si="18"/>
        <v>0.25</v>
      </c>
      <c r="V16" s="1549"/>
      <c r="W16" s="1089">
        <f t="shared" ref="W16:AC16" si="19">IFERROR(W15/$V$15,"0.0%")</f>
        <v>0</v>
      </c>
      <c r="X16" s="1089">
        <f t="shared" si="19"/>
        <v>1</v>
      </c>
      <c r="Y16" s="1089">
        <f t="shared" si="19"/>
        <v>0</v>
      </c>
      <c r="Z16" s="1089">
        <f t="shared" si="19"/>
        <v>0</v>
      </c>
      <c r="AA16" s="1089">
        <f t="shared" si="19"/>
        <v>0</v>
      </c>
      <c r="AB16" s="1089">
        <f t="shared" si="19"/>
        <v>0</v>
      </c>
      <c r="AC16" s="1099">
        <f t="shared" si="19"/>
        <v>0</v>
      </c>
      <c r="AF16" s="706"/>
      <c r="AG16" s="706"/>
      <c r="AH16" s="706"/>
      <c r="AI16" s="705"/>
      <c r="AJ16" s="705"/>
      <c r="AK16" s="705"/>
      <c r="AL16" s="705"/>
    </row>
    <row r="17" spans="2:38" ht="21" customHeight="1" x14ac:dyDescent="0.2">
      <c r="B17" s="1853"/>
      <c r="C17" s="1940" t="s">
        <v>254</v>
      </c>
      <c r="D17" s="56">
        <f>表1!M20</f>
        <v>28</v>
      </c>
      <c r="E17" s="501">
        <f>表1!O20</f>
        <v>10</v>
      </c>
      <c r="F17" s="1550">
        <f t="shared" ref="F17" si="20">SUM(G17:M17)</f>
        <v>0</v>
      </c>
      <c r="G17" s="1552">
        <f t="shared" ref="G17:M17" si="21">O17+W17</f>
        <v>0</v>
      </c>
      <c r="H17" s="1552">
        <f t="shared" si="21"/>
        <v>0</v>
      </c>
      <c r="I17" s="1552">
        <f t="shared" si="21"/>
        <v>0</v>
      </c>
      <c r="J17" s="1552">
        <f t="shared" si="21"/>
        <v>0</v>
      </c>
      <c r="K17" s="1790">
        <f t="shared" si="21"/>
        <v>0</v>
      </c>
      <c r="L17" s="1552">
        <f t="shared" si="21"/>
        <v>0</v>
      </c>
      <c r="M17" s="1790">
        <f t="shared" si="21"/>
        <v>0</v>
      </c>
      <c r="N17" s="1550">
        <f t="shared" ref="N17" si="22">SUM(O17:U17)</f>
        <v>0</v>
      </c>
      <c r="O17" s="1542">
        <v>0</v>
      </c>
      <c r="P17" s="1542">
        <v>0</v>
      </c>
      <c r="Q17" s="1542">
        <v>0</v>
      </c>
      <c r="R17" s="1542">
        <v>0</v>
      </c>
      <c r="S17" s="1542">
        <v>0</v>
      </c>
      <c r="T17" s="1542">
        <v>0</v>
      </c>
      <c r="U17" s="1542">
        <v>0</v>
      </c>
      <c r="V17" s="1550">
        <f>SUM(W17:AC17)</f>
        <v>0</v>
      </c>
      <c r="W17" s="1542">
        <v>0</v>
      </c>
      <c r="X17" s="1542">
        <v>0</v>
      </c>
      <c r="Y17" s="1542">
        <v>0</v>
      </c>
      <c r="Z17" s="1542">
        <v>0</v>
      </c>
      <c r="AA17" s="1542">
        <v>0</v>
      </c>
      <c r="AB17" s="1542">
        <v>0</v>
      </c>
      <c r="AC17" s="1543">
        <v>0</v>
      </c>
      <c r="AI17" s="705"/>
      <c r="AJ17" s="705"/>
      <c r="AK17" s="705"/>
      <c r="AL17" s="705"/>
    </row>
    <row r="18" spans="2:38" ht="21" customHeight="1" x14ac:dyDescent="0.2">
      <c r="B18" s="1853"/>
      <c r="C18" s="1900"/>
      <c r="D18" s="244"/>
      <c r="E18" s="292"/>
      <c r="F18" s="1590"/>
      <c r="G18" s="1089" t="str">
        <f t="shared" ref="G18:M18" si="23">IFERROR(G17/$F$17,"0.0%")</f>
        <v>0.0%</v>
      </c>
      <c r="H18" s="1089" t="str">
        <f t="shared" si="23"/>
        <v>0.0%</v>
      </c>
      <c r="I18" s="1089" t="str">
        <f t="shared" si="23"/>
        <v>0.0%</v>
      </c>
      <c r="J18" s="1089" t="str">
        <f t="shared" si="23"/>
        <v>0.0%</v>
      </c>
      <c r="K18" s="1089" t="str">
        <f t="shared" si="23"/>
        <v>0.0%</v>
      </c>
      <c r="L18" s="1089" t="str">
        <f t="shared" si="23"/>
        <v>0.0%</v>
      </c>
      <c r="M18" s="1089" t="str">
        <f t="shared" si="23"/>
        <v>0.0%</v>
      </c>
      <c r="N18" s="1548"/>
      <c r="O18" s="1089" t="str">
        <f t="shared" ref="O18:U18" si="24">IFERROR(O17/$N$17,"0.0%")</f>
        <v>0.0%</v>
      </c>
      <c r="P18" s="1089" t="str">
        <f t="shared" si="24"/>
        <v>0.0%</v>
      </c>
      <c r="Q18" s="1089" t="str">
        <f t="shared" si="24"/>
        <v>0.0%</v>
      </c>
      <c r="R18" s="1089" t="str">
        <f t="shared" si="24"/>
        <v>0.0%</v>
      </c>
      <c r="S18" s="1089" t="str">
        <f t="shared" si="24"/>
        <v>0.0%</v>
      </c>
      <c r="T18" s="1089" t="str">
        <f t="shared" si="24"/>
        <v>0.0%</v>
      </c>
      <c r="U18" s="1089" t="str">
        <f t="shared" si="24"/>
        <v>0.0%</v>
      </c>
      <c r="V18" s="1551"/>
      <c r="W18" s="1089" t="str">
        <f t="shared" ref="W18:AC18" si="25">IFERROR(W17/$V$17,"0.0%")</f>
        <v>0.0%</v>
      </c>
      <c r="X18" s="1089" t="str">
        <f t="shared" si="25"/>
        <v>0.0%</v>
      </c>
      <c r="Y18" s="1089" t="str">
        <f t="shared" si="25"/>
        <v>0.0%</v>
      </c>
      <c r="Z18" s="1089" t="str">
        <f t="shared" si="25"/>
        <v>0.0%</v>
      </c>
      <c r="AA18" s="1089" t="str">
        <f t="shared" si="25"/>
        <v>0.0%</v>
      </c>
      <c r="AB18" s="1089" t="str">
        <f t="shared" si="25"/>
        <v>0.0%</v>
      </c>
      <c r="AC18" s="1099" t="str">
        <f t="shared" si="25"/>
        <v>0.0%</v>
      </c>
      <c r="AF18" s="706"/>
      <c r="AG18" s="706"/>
      <c r="AH18" s="706"/>
      <c r="AI18" s="705"/>
      <c r="AJ18" s="705"/>
      <c r="AK18" s="705"/>
      <c r="AL18" s="705"/>
    </row>
    <row r="19" spans="2:38" ht="21" customHeight="1" x14ac:dyDescent="0.2">
      <c r="B19" s="1853"/>
      <c r="C19" s="1940" t="s">
        <v>307</v>
      </c>
      <c r="D19" s="56">
        <f>表1!M23</f>
        <v>77</v>
      </c>
      <c r="E19" s="501">
        <f>表1!O23</f>
        <v>45</v>
      </c>
      <c r="F19" s="1541">
        <f t="shared" ref="F19" si="26">SUM(G19:M19)</f>
        <v>1</v>
      </c>
      <c r="G19" s="1542">
        <f t="shared" ref="G19" si="27">O19+W19</f>
        <v>0</v>
      </c>
      <c r="H19" s="1542">
        <f t="shared" ref="H19" si="28">P19+X19</f>
        <v>0</v>
      </c>
      <c r="I19" s="1542">
        <f t="shared" ref="I19" si="29">Q19+Y19</f>
        <v>0</v>
      </c>
      <c r="J19" s="1542">
        <f t="shared" ref="J19" si="30">R19+Z19</f>
        <v>0</v>
      </c>
      <c r="K19" s="1542">
        <f t="shared" ref="K19" si="31">S19+AA19</f>
        <v>0</v>
      </c>
      <c r="L19" s="1542">
        <f t="shared" ref="L19" si="32">T19+AB19</f>
        <v>0</v>
      </c>
      <c r="M19" s="1787">
        <f t="shared" ref="M19" si="33">U19+AC19</f>
        <v>1</v>
      </c>
      <c r="N19" s="1541">
        <f t="shared" ref="N19" si="34">SUM(O19:U19)</f>
        <v>1</v>
      </c>
      <c r="O19" s="1542">
        <v>0</v>
      </c>
      <c r="P19" s="1542">
        <v>0</v>
      </c>
      <c r="Q19" s="1542">
        <v>0</v>
      </c>
      <c r="R19" s="1542">
        <v>0</v>
      </c>
      <c r="S19" s="1542">
        <v>0</v>
      </c>
      <c r="T19" s="1542">
        <v>0</v>
      </c>
      <c r="U19" s="1542">
        <v>1</v>
      </c>
      <c r="V19" s="1550">
        <f>SUM(W19:AC19)</f>
        <v>0</v>
      </c>
      <c r="W19" s="1552">
        <v>0</v>
      </c>
      <c r="X19" s="1552">
        <v>0</v>
      </c>
      <c r="Y19" s="1552">
        <v>0</v>
      </c>
      <c r="Z19" s="1552">
        <v>0</v>
      </c>
      <c r="AA19" s="1552">
        <v>0</v>
      </c>
      <c r="AB19" s="1552">
        <v>0</v>
      </c>
      <c r="AC19" s="1553">
        <v>0</v>
      </c>
      <c r="AI19" s="705"/>
      <c r="AJ19" s="705"/>
      <c r="AK19" s="705"/>
      <c r="AL19" s="705"/>
    </row>
    <row r="20" spans="2:38" ht="21" customHeight="1" x14ac:dyDescent="0.2">
      <c r="B20" s="1853"/>
      <c r="C20" s="1900"/>
      <c r="D20" s="244"/>
      <c r="E20" s="292"/>
      <c r="F20" s="1788"/>
      <c r="G20" s="1100">
        <f t="shared" ref="G20:M20" si="35">IFERROR(G19/$F$19,"0.0%")</f>
        <v>0</v>
      </c>
      <c r="H20" s="1100">
        <f t="shared" si="35"/>
        <v>0</v>
      </c>
      <c r="I20" s="1100">
        <f t="shared" si="35"/>
        <v>0</v>
      </c>
      <c r="J20" s="1100">
        <f t="shared" si="35"/>
        <v>0</v>
      </c>
      <c r="K20" s="1100">
        <f t="shared" si="35"/>
        <v>0</v>
      </c>
      <c r="L20" s="1100">
        <f t="shared" si="35"/>
        <v>0</v>
      </c>
      <c r="M20" s="1100">
        <f t="shared" si="35"/>
        <v>1</v>
      </c>
      <c r="N20" s="1549"/>
      <c r="O20" s="1100">
        <f t="shared" ref="O20:U20" si="36">IFERROR(O19/$N$19,"0.0%")</f>
        <v>0</v>
      </c>
      <c r="P20" s="1100">
        <f t="shared" si="36"/>
        <v>0</v>
      </c>
      <c r="Q20" s="1100">
        <f t="shared" si="36"/>
        <v>0</v>
      </c>
      <c r="R20" s="1100">
        <f t="shared" si="36"/>
        <v>0</v>
      </c>
      <c r="S20" s="1100">
        <f t="shared" si="36"/>
        <v>0</v>
      </c>
      <c r="T20" s="1100">
        <f t="shared" si="36"/>
        <v>0</v>
      </c>
      <c r="U20" s="1100">
        <f t="shared" si="36"/>
        <v>1</v>
      </c>
      <c r="V20" s="1551"/>
      <c r="W20" s="1089" t="str">
        <f t="shared" ref="W20:AC20" si="37">IFERROR(W19/$V$19,"0.0%")</f>
        <v>0.0%</v>
      </c>
      <c r="X20" s="1089" t="str">
        <f t="shared" si="37"/>
        <v>0.0%</v>
      </c>
      <c r="Y20" s="1089" t="str">
        <f t="shared" si="37"/>
        <v>0.0%</v>
      </c>
      <c r="Z20" s="1089" t="str">
        <f t="shared" si="37"/>
        <v>0.0%</v>
      </c>
      <c r="AA20" s="1089" t="str">
        <f t="shared" si="37"/>
        <v>0.0%</v>
      </c>
      <c r="AB20" s="1089" t="str">
        <f t="shared" si="37"/>
        <v>0.0%</v>
      </c>
      <c r="AC20" s="1099" t="str">
        <f t="shared" si="37"/>
        <v>0.0%</v>
      </c>
      <c r="AF20" s="706"/>
      <c r="AG20" s="706"/>
      <c r="AH20" s="706"/>
      <c r="AI20" s="705"/>
      <c r="AJ20" s="705"/>
      <c r="AK20" s="705"/>
      <c r="AL20" s="705"/>
    </row>
    <row r="21" spans="2:38" ht="21" customHeight="1" x14ac:dyDescent="0.2">
      <c r="B21" s="1853"/>
      <c r="C21" s="1940" t="s">
        <v>308</v>
      </c>
      <c r="D21" s="56">
        <f>表1!M26</f>
        <v>16</v>
      </c>
      <c r="E21" s="501">
        <f>表1!O26</f>
        <v>2</v>
      </c>
      <c r="F21" s="1550">
        <f t="shared" ref="F21" si="38">SUM(G21:M21)</f>
        <v>0</v>
      </c>
      <c r="G21" s="1552">
        <f t="shared" ref="G21" si="39">O21+W21</f>
        <v>0</v>
      </c>
      <c r="H21" s="1552">
        <f t="shared" ref="H21" si="40">P21+X21</f>
        <v>0</v>
      </c>
      <c r="I21" s="1552">
        <f t="shared" ref="I21" si="41">Q21+Y21</f>
        <v>0</v>
      </c>
      <c r="J21" s="1552">
        <f t="shared" ref="J21" si="42">R21+Z21</f>
        <v>0</v>
      </c>
      <c r="K21" s="1552">
        <f t="shared" ref="K21" si="43">S21+AA21</f>
        <v>0</v>
      </c>
      <c r="L21" s="1552">
        <f t="shared" ref="L21" si="44">T21+AB21</f>
        <v>0</v>
      </c>
      <c r="M21" s="1789">
        <f t="shared" ref="M21" si="45">U21+AC21</f>
        <v>0</v>
      </c>
      <c r="N21" s="1550">
        <f t="shared" ref="N21" si="46">SUM(O21:U21)</f>
        <v>0</v>
      </c>
      <c r="O21" s="1542">
        <v>0</v>
      </c>
      <c r="P21" s="1542">
        <v>0</v>
      </c>
      <c r="Q21" s="1542">
        <v>0</v>
      </c>
      <c r="R21" s="1542">
        <v>0</v>
      </c>
      <c r="S21" s="1542">
        <v>0</v>
      </c>
      <c r="T21" s="1542">
        <v>0</v>
      </c>
      <c r="U21" s="1542">
        <v>0</v>
      </c>
      <c r="V21" s="1550">
        <f>SUM(W21:AC21)</f>
        <v>0</v>
      </c>
      <c r="W21" s="1552">
        <v>0</v>
      </c>
      <c r="X21" s="1552">
        <v>0</v>
      </c>
      <c r="Y21" s="1552">
        <v>0</v>
      </c>
      <c r="Z21" s="1552">
        <v>0</v>
      </c>
      <c r="AA21" s="1552">
        <v>0</v>
      </c>
      <c r="AB21" s="1552">
        <v>0</v>
      </c>
      <c r="AC21" s="1553">
        <v>0</v>
      </c>
      <c r="AI21" s="705"/>
      <c r="AJ21" s="705"/>
      <c r="AK21" s="705"/>
      <c r="AL21" s="705"/>
    </row>
    <row r="22" spans="2:38" ht="21" customHeight="1" x14ac:dyDescent="0.2">
      <c r="B22" s="1853"/>
      <c r="C22" s="1900"/>
      <c r="D22" s="244"/>
      <c r="E22" s="292"/>
      <c r="F22" s="1590"/>
      <c r="G22" s="1089" t="str">
        <f t="shared" ref="G22:M22" si="47">IFERROR(G21/$F$21,"0.0%")</f>
        <v>0.0%</v>
      </c>
      <c r="H22" s="1089" t="str">
        <f t="shared" si="47"/>
        <v>0.0%</v>
      </c>
      <c r="I22" s="1089" t="str">
        <f t="shared" si="47"/>
        <v>0.0%</v>
      </c>
      <c r="J22" s="1089" t="str">
        <f t="shared" si="47"/>
        <v>0.0%</v>
      </c>
      <c r="K22" s="1089" t="str">
        <f t="shared" si="47"/>
        <v>0.0%</v>
      </c>
      <c r="L22" s="1089" t="str">
        <f t="shared" si="47"/>
        <v>0.0%</v>
      </c>
      <c r="M22" s="1089" t="str">
        <f t="shared" si="47"/>
        <v>0.0%</v>
      </c>
      <c r="N22" s="1548"/>
      <c r="O22" s="1089" t="str">
        <f t="shared" ref="O22:U22" si="48">IFERROR(O21/$N$21,"0.0%")</f>
        <v>0.0%</v>
      </c>
      <c r="P22" s="1089" t="str">
        <f t="shared" si="48"/>
        <v>0.0%</v>
      </c>
      <c r="Q22" s="1089" t="str">
        <f t="shared" si="48"/>
        <v>0.0%</v>
      </c>
      <c r="R22" s="1089" t="str">
        <f t="shared" si="48"/>
        <v>0.0%</v>
      </c>
      <c r="S22" s="1089" t="str">
        <f t="shared" si="48"/>
        <v>0.0%</v>
      </c>
      <c r="T22" s="1089" t="str">
        <f t="shared" si="48"/>
        <v>0.0%</v>
      </c>
      <c r="U22" s="1089" t="str">
        <f t="shared" si="48"/>
        <v>0.0%</v>
      </c>
      <c r="V22" s="1551"/>
      <c r="W22" s="1089" t="str">
        <f t="shared" ref="W22:AC22" si="49">IFERROR(W21/$V$21,"0.0%")</f>
        <v>0.0%</v>
      </c>
      <c r="X22" s="1089">
        <f>IFERROR(X21/$V$21,Y25)</f>
        <v>0</v>
      </c>
      <c r="Y22" s="1089" t="str">
        <f t="shared" si="49"/>
        <v>0.0%</v>
      </c>
      <c r="Z22" s="1089" t="str">
        <f t="shared" si="49"/>
        <v>0.0%</v>
      </c>
      <c r="AA22" s="1089" t="str">
        <f t="shared" si="49"/>
        <v>0.0%</v>
      </c>
      <c r="AB22" s="1089" t="str">
        <f t="shared" si="49"/>
        <v>0.0%</v>
      </c>
      <c r="AC22" s="1099" t="str">
        <f t="shared" si="49"/>
        <v>0.0%</v>
      </c>
      <c r="AF22" s="706"/>
      <c r="AG22" s="706"/>
      <c r="AH22" s="706"/>
      <c r="AI22" s="705"/>
      <c r="AJ22" s="705"/>
      <c r="AK22" s="705"/>
      <c r="AL22" s="705"/>
    </row>
    <row r="23" spans="2:38" ht="21" customHeight="1" x14ac:dyDescent="0.2">
      <c r="B23" s="1853"/>
      <c r="C23" s="1940" t="s">
        <v>174</v>
      </c>
      <c r="D23" s="56">
        <f>表1!M29</f>
        <v>147</v>
      </c>
      <c r="E23" s="519">
        <f>表1!O29</f>
        <v>87</v>
      </c>
      <c r="F23" s="1541">
        <f t="shared" ref="F23" si="50">SUM(G23:M23)</f>
        <v>3</v>
      </c>
      <c r="G23" s="1542">
        <f t="shared" ref="G23" si="51">O23+W23</f>
        <v>0</v>
      </c>
      <c r="H23" s="1542">
        <f t="shared" ref="H23" si="52">P23+X23</f>
        <v>0</v>
      </c>
      <c r="I23" s="1542">
        <f t="shared" ref="I23" si="53">Q23+Y23</f>
        <v>1</v>
      </c>
      <c r="J23" s="1542">
        <f>R23+Z23</f>
        <v>0</v>
      </c>
      <c r="K23" s="1542">
        <f t="shared" ref="K23" si="54">S23+AA23</f>
        <v>2</v>
      </c>
      <c r="L23" s="1542">
        <f t="shared" ref="L23" si="55">T23+AB23</f>
        <v>0</v>
      </c>
      <c r="M23" s="1787">
        <f t="shared" ref="M23" si="56">U23+AC23</f>
        <v>0</v>
      </c>
      <c r="N23" s="1541">
        <f t="shared" ref="N23" si="57">SUM(O23:U23)</f>
        <v>3</v>
      </c>
      <c r="O23" s="1542">
        <v>0</v>
      </c>
      <c r="P23" s="1542">
        <v>0</v>
      </c>
      <c r="Q23" s="1542">
        <v>1</v>
      </c>
      <c r="R23" s="1542">
        <v>0</v>
      </c>
      <c r="S23" s="1542">
        <v>2</v>
      </c>
      <c r="T23" s="1542">
        <v>0</v>
      </c>
      <c r="U23" s="1542">
        <v>0</v>
      </c>
      <c r="V23" s="1550">
        <f>SUM(W23:AC23)</f>
        <v>0</v>
      </c>
      <c r="W23" s="1552">
        <v>0</v>
      </c>
      <c r="X23" s="1552">
        <v>0</v>
      </c>
      <c r="Y23" s="1552">
        <v>0</v>
      </c>
      <c r="Z23" s="1552">
        <v>0</v>
      </c>
      <c r="AA23" s="1552">
        <v>0</v>
      </c>
      <c r="AB23" s="1552">
        <v>0</v>
      </c>
      <c r="AC23" s="1553">
        <v>0</v>
      </c>
      <c r="AI23" s="705"/>
      <c r="AJ23" s="705"/>
      <c r="AK23" s="705"/>
      <c r="AL23" s="705"/>
    </row>
    <row r="24" spans="2:38" ht="21" customHeight="1" thickBot="1" x14ac:dyDescent="0.25">
      <c r="B24" s="1854"/>
      <c r="C24" s="2009"/>
      <c r="D24" s="244"/>
      <c r="E24" s="294"/>
      <c r="F24" s="1784"/>
      <c r="G24" s="1102">
        <f t="shared" ref="G24:M24" si="58">IFERROR(G23/$F$23,"0.0%")</f>
        <v>0</v>
      </c>
      <c r="H24" s="1102">
        <f t="shared" si="58"/>
        <v>0</v>
      </c>
      <c r="I24" s="1102">
        <f t="shared" si="58"/>
        <v>0.33333333333333331</v>
      </c>
      <c r="J24" s="1102">
        <f t="shared" si="58"/>
        <v>0</v>
      </c>
      <c r="K24" s="1102">
        <f t="shared" si="58"/>
        <v>0.66666666666666663</v>
      </c>
      <c r="L24" s="1102">
        <f t="shared" si="58"/>
        <v>0</v>
      </c>
      <c r="M24" s="1102">
        <f t="shared" si="58"/>
        <v>0</v>
      </c>
      <c r="N24" s="1544"/>
      <c r="O24" s="1102">
        <f t="shared" ref="O24:U24" si="59">IFERROR(O23/$N$23,"0.0%")</f>
        <v>0</v>
      </c>
      <c r="P24" s="1102">
        <f t="shared" si="59"/>
        <v>0</v>
      </c>
      <c r="Q24" s="1102">
        <f t="shared" si="59"/>
        <v>0.33333333333333331</v>
      </c>
      <c r="R24" s="1102">
        <f t="shared" si="59"/>
        <v>0</v>
      </c>
      <c r="S24" s="1102">
        <f t="shared" si="59"/>
        <v>0.66666666666666663</v>
      </c>
      <c r="T24" s="1102">
        <f t="shared" si="59"/>
        <v>0</v>
      </c>
      <c r="U24" s="1102">
        <f t="shared" si="59"/>
        <v>0</v>
      </c>
      <c r="V24" s="1544"/>
      <c r="W24" s="1093" t="str">
        <f t="shared" ref="W24:AC24" si="60">IFERROR(W23/$V$23,"0.0%")</f>
        <v>0.0%</v>
      </c>
      <c r="X24" s="1093" t="str">
        <f t="shared" si="60"/>
        <v>0.0%</v>
      </c>
      <c r="Y24" s="1093" t="str">
        <f t="shared" si="60"/>
        <v>0.0%</v>
      </c>
      <c r="Z24" s="1093" t="str">
        <f t="shared" si="60"/>
        <v>0.0%</v>
      </c>
      <c r="AA24" s="1093" t="str">
        <f t="shared" si="60"/>
        <v>0.0%</v>
      </c>
      <c r="AB24" s="1093" t="str">
        <f t="shared" si="60"/>
        <v>0.0%</v>
      </c>
      <c r="AC24" s="1096" t="str">
        <f t="shared" si="60"/>
        <v>0.0%</v>
      </c>
      <c r="AF24" s="706"/>
      <c r="AG24" s="706"/>
      <c r="AH24" s="706"/>
      <c r="AI24" s="705"/>
      <c r="AJ24" s="705"/>
      <c r="AK24" s="705"/>
      <c r="AL24" s="705"/>
    </row>
    <row r="25" spans="2:38" ht="21" customHeight="1" thickTop="1" x14ac:dyDescent="0.2">
      <c r="B25" s="1852" t="s">
        <v>283</v>
      </c>
      <c r="C25" s="1900" t="s">
        <v>259</v>
      </c>
      <c r="D25" s="54">
        <f>表1!M32</f>
        <v>72</v>
      </c>
      <c r="E25" s="509">
        <f>表1!O32</f>
        <v>16</v>
      </c>
      <c r="F25" s="1550">
        <f>SUM(G25:M25)</f>
        <v>0</v>
      </c>
      <c r="G25" s="1552">
        <f t="shared" ref="G25" si="61">O25+W25</f>
        <v>0</v>
      </c>
      <c r="H25" s="1552">
        <f t="shared" ref="H25" si="62">P25+X25</f>
        <v>0</v>
      </c>
      <c r="I25" s="1552">
        <f t="shared" ref="I25" si="63">Q25+Y25</f>
        <v>0</v>
      </c>
      <c r="J25" s="1552">
        <f t="shared" ref="J25" si="64">R25+Z25</f>
        <v>0</v>
      </c>
      <c r="K25" s="1552">
        <f t="shared" ref="K25" si="65">S25+AA25</f>
        <v>0</v>
      </c>
      <c r="L25" s="1552">
        <f t="shared" ref="L25" si="66">T25+AB25</f>
        <v>0</v>
      </c>
      <c r="M25" s="1789">
        <f t="shared" ref="M25" si="67">U25+AC25</f>
        <v>0</v>
      </c>
      <c r="N25" s="1550">
        <f t="shared" ref="N25" si="68">SUM(O25:U25)</f>
        <v>0</v>
      </c>
      <c r="O25" s="1552">
        <v>0</v>
      </c>
      <c r="P25" s="1552">
        <v>0</v>
      </c>
      <c r="Q25" s="1552">
        <v>0</v>
      </c>
      <c r="R25" s="1552">
        <v>0</v>
      </c>
      <c r="S25" s="1552">
        <v>0</v>
      </c>
      <c r="T25" s="1552">
        <v>0</v>
      </c>
      <c r="U25" s="1553">
        <v>0</v>
      </c>
      <c r="V25" s="1550">
        <f>SUM(W25:AC25)</f>
        <v>0</v>
      </c>
      <c r="W25" s="1546">
        <v>0</v>
      </c>
      <c r="X25" s="1546">
        <v>0</v>
      </c>
      <c r="Y25" s="1546">
        <v>0</v>
      </c>
      <c r="Z25" s="1546">
        <v>0</v>
      </c>
      <c r="AA25" s="1546">
        <v>0</v>
      </c>
      <c r="AB25" s="1546">
        <v>0</v>
      </c>
      <c r="AC25" s="1547">
        <v>0</v>
      </c>
      <c r="AI25" s="705"/>
      <c r="AJ25" s="705"/>
      <c r="AK25" s="705"/>
      <c r="AL25" s="705"/>
    </row>
    <row r="26" spans="2:38" ht="21" customHeight="1" x14ac:dyDescent="0.2">
      <c r="B26" s="1853"/>
      <c r="C26" s="1900"/>
      <c r="D26" s="244"/>
      <c r="E26" s="297"/>
      <c r="F26" s="1590"/>
      <c r="G26" s="1100" t="str">
        <f t="shared" ref="G26:M26" si="69">IFERROR(G25/$F$25,"0.0%")</f>
        <v>0.0%</v>
      </c>
      <c r="H26" s="1100" t="str">
        <f t="shared" si="69"/>
        <v>0.0%</v>
      </c>
      <c r="I26" s="1100" t="str">
        <f t="shared" si="69"/>
        <v>0.0%</v>
      </c>
      <c r="J26" s="1100" t="str">
        <f t="shared" si="69"/>
        <v>0.0%</v>
      </c>
      <c r="K26" s="1100" t="str">
        <f t="shared" si="69"/>
        <v>0.0%</v>
      </c>
      <c r="L26" s="1100" t="str">
        <f t="shared" si="69"/>
        <v>0.0%</v>
      </c>
      <c r="M26" s="1100" t="str">
        <f t="shared" si="69"/>
        <v>0.0%</v>
      </c>
      <c r="N26" s="1548"/>
      <c r="O26" s="1100" t="str">
        <f t="shared" ref="O26:U26" si="70">IFERROR(O25/$N$25,"0.0%")</f>
        <v>0.0%</v>
      </c>
      <c r="P26" s="1100" t="str">
        <f t="shared" si="70"/>
        <v>0.0%</v>
      </c>
      <c r="Q26" s="1100" t="str">
        <f t="shared" si="70"/>
        <v>0.0%</v>
      </c>
      <c r="R26" s="1100" t="str">
        <f t="shared" si="70"/>
        <v>0.0%</v>
      </c>
      <c r="S26" s="1100" t="str">
        <f t="shared" si="70"/>
        <v>0.0%</v>
      </c>
      <c r="T26" s="1100" t="str">
        <f t="shared" si="70"/>
        <v>0.0%</v>
      </c>
      <c r="U26" s="1100" t="str">
        <f t="shared" si="70"/>
        <v>0.0%</v>
      </c>
      <c r="V26" s="1548"/>
      <c r="W26" s="1089" t="str">
        <f t="shared" ref="W26:AC26" si="71">IFERROR(W25/$V$25,"0.0%")</f>
        <v>0.0%</v>
      </c>
      <c r="X26" s="1089" t="str">
        <f t="shared" si="71"/>
        <v>0.0%</v>
      </c>
      <c r="Y26" s="1089" t="str">
        <f t="shared" si="71"/>
        <v>0.0%</v>
      </c>
      <c r="Z26" s="1089" t="str">
        <f t="shared" si="71"/>
        <v>0.0%</v>
      </c>
      <c r="AA26" s="1089" t="str">
        <f t="shared" si="71"/>
        <v>0.0%</v>
      </c>
      <c r="AB26" s="1089" t="str">
        <f t="shared" si="71"/>
        <v>0.0%</v>
      </c>
      <c r="AC26" s="1099" t="str">
        <f t="shared" si="71"/>
        <v>0.0%</v>
      </c>
      <c r="AF26" s="706"/>
      <c r="AG26" s="706"/>
      <c r="AH26" s="706"/>
      <c r="AI26" s="705"/>
      <c r="AJ26" s="705"/>
      <c r="AK26" s="705"/>
      <c r="AL26" s="705"/>
    </row>
    <row r="27" spans="2:38" ht="21" customHeight="1" x14ac:dyDescent="0.2">
      <c r="B27" s="1853"/>
      <c r="C27" s="1940" t="s">
        <v>260</v>
      </c>
      <c r="D27" s="56">
        <f>表1!M35</f>
        <v>165</v>
      </c>
      <c r="E27" s="501">
        <f>表1!O35</f>
        <v>66</v>
      </c>
      <c r="F27" s="1541">
        <f t="shared" ref="F27" si="72">SUM(G27:M27)</f>
        <v>3</v>
      </c>
      <c r="G27" s="1542">
        <f t="shared" ref="G27" si="73">O27+W27</f>
        <v>0</v>
      </c>
      <c r="H27" s="1542">
        <f t="shared" ref="H27" si="74">P27+X27</f>
        <v>0</v>
      </c>
      <c r="I27" s="1542">
        <f t="shared" ref="I27" si="75">Q27+Y27</f>
        <v>0</v>
      </c>
      <c r="J27" s="1542">
        <f t="shared" ref="J27" si="76">R27+Z27</f>
        <v>1</v>
      </c>
      <c r="K27" s="1542">
        <f t="shared" ref="K27" si="77">S27+AA27</f>
        <v>1</v>
      </c>
      <c r="L27" s="1542">
        <f t="shared" ref="L27" si="78">T27+AB27</f>
        <v>0</v>
      </c>
      <c r="M27" s="1787">
        <f t="shared" ref="M27" si="79">U27+AC27</f>
        <v>1</v>
      </c>
      <c r="N27" s="1541">
        <f t="shared" ref="N27" si="80">SUM(O27:U27)</f>
        <v>3</v>
      </c>
      <c r="O27" s="1542">
        <v>0</v>
      </c>
      <c r="P27" s="1542">
        <v>0</v>
      </c>
      <c r="Q27" s="1542">
        <v>0</v>
      </c>
      <c r="R27" s="1542">
        <v>1</v>
      </c>
      <c r="S27" s="1542">
        <v>1</v>
      </c>
      <c r="T27" s="1542">
        <v>0</v>
      </c>
      <c r="U27" s="1542">
        <v>1</v>
      </c>
      <c r="V27" s="1541">
        <f>SUM(W27:AC27)</f>
        <v>0</v>
      </c>
      <c r="W27" s="1552">
        <v>0</v>
      </c>
      <c r="X27" s="1552">
        <v>0</v>
      </c>
      <c r="Y27" s="1552">
        <v>0</v>
      </c>
      <c r="Z27" s="1552">
        <v>0</v>
      </c>
      <c r="AA27" s="1552">
        <v>0</v>
      </c>
      <c r="AB27" s="1552">
        <v>0</v>
      </c>
      <c r="AC27" s="1553">
        <v>0</v>
      </c>
      <c r="AI27" s="705"/>
      <c r="AJ27" s="705"/>
      <c r="AK27" s="705"/>
      <c r="AL27" s="705"/>
    </row>
    <row r="28" spans="2:38" ht="21" customHeight="1" x14ac:dyDescent="0.2">
      <c r="B28" s="1853"/>
      <c r="C28" s="1900"/>
      <c r="D28" s="244"/>
      <c r="E28" s="292"/>
      <c r="F28" s="1788"/>
      <c r="G28" s="1100">
        <f t="shared" ref="G28:M28" si="81">IFERROR(G27/$F$27,"0.0%")</f>
        <v>0</v>
      </c>
      <c r="H28" s="1100">
        <f t="shared" si="81"/>
        <v>0</v>
      </c>
      <c r="I28" s="1100">
        <f t="shared" si="81"/>
        <v>0</v>
      </c>
      <c r="J28" s="1100">
        <f t="shared" si="81"/>
        <v>0.33333333333333331</v>
      </c>
      <c r="K28" s="1100">
        <f t="shared" si="81"/>
        <v>0.33333333333333331</v>
      </c>
      <c r="L28" s="1100">
        <f t="shared" si="81"/>
        <v>0</v>
      </c>
      <c r="M28" s="1100">
        <f t="shared" si="81"/>
        <v>0.33333333333333331</v>
      </c>
      <c r="N28" s="1549"/>
      <c r="O28" s="1100">
        <f t="shared" ref="O28:U28" si="82">IFERROR(O27/$N$27,"0.0%")</f>
        <v>0</v>
      </c>
      <c r="P28" s="1100">
        <f t="shared" si="82"/>
        <v>0</v>
      </c>
      <c r="Q28" s="1100">
        <f t="shared" si="82"/>
        <v>0</v>
      </c>
      <c r="R28" s="1100">
        <f t="shared" si="82"/>
        <v>0.33333333333333331</v>
      </c>
      <c r="S28" s="1100">
        <f t="shared" si="82"/>
        <v>0.33333333333333331</v>
      </c>
      <c r="T28" s="1100">
        <f t="shared" si="82"/>
        <v>0</v>
      </c>
      <c r="U28" s="1100">
        <f t="shared" si="82"/>
        <v>0.33333333333333331</v>
      </c>
      <c r="V28" s="1549"/>
      <c r="W28" s="1089" t="str">
        <f t="shared" ref="W28:AC28" si="83">IFERROR(W27/$V$27,"0.0%")</f>
        <v>0.0%</v>
      </c>
      <c r="X28" s="1089" t="str">
        <f t="shared" si="83"/>
        <v>0.0%</v>
      </c>
      <c r="Y28" s="1089" t="str">
        <f t="shared" si="83"/>
        <v>0.0%</v>
      </c>
      <c r="Z28" s="1089" t="str">
        <f t="shared" si="83"/>
        <v>0.0%</v>
      </c>
      <c r="AA28" s="1089" t="str">
        <f t="shared" si="83"/>
        <v>0.0%</v>
      </c>
      <c r="AB28" s="1089" t="str">
        <f t="shared" si="83"/>
        <v>0.0%</v>
      </c>
      <c r="AC28" s="1099" t="str">
        <f t="shared" si="83"/>
        <v>0.0%</v>
      </c>
      <c r="AF28" s="706"/>
      <c r="AG28" s="706"/>
      <c r="AH28" s="706"/>
      <c r="AI28" s="705"/>
      <c r="AJ28" s="705"/>
      <c r="AK28" s="705"/>
      <c r="AL28" s="705"/>
    </row>
    <row r="29" spans="2:38" ht="21" customHeight="1" x14ac:dyDescent="0.2">
      <c r="B29" s="1853"/>
      <c r="C29" s="1940" t="s">
        <v>261</v>
      </c>
      <c r="D29" s="56">
        <f>表1!M38</f>
        <v>49</v>
      </c>
      <c r="E29" s="501">
        <f>表1!O38</f>
        <v>28</v>
      </c>
      <c r="F29" s="1541">
        <f t="shared" ref="F29" si="84">SUM(G29:M29)</f>
        <v>0</v>
      </c>
      <c r="G29" s="1542">
        <f t="shared" ref="G29" si="85">O29+W29</f>
        <v>0</v>
      </c>
      <c r="H29" s="1542">
        <f t="shared" ref="H29" si="86">P29+X29</f>
        <v>0</v>
      </c>
      <c r="I29" s="1542">
        <f t="shared" ref="I29" si="87">Q29+Y29</f>
        <v>0</v>
      </c>
      <c r="J29" s="1542">
        <f t="shared" ref="J29" si="88">R29+Z29</f>
        <v>0</v>
      </c>
      <c r="K29" s="1542">
        <f t="shared" ref="K29" si="89">S29+AA29</f>
        <v>0</v>
      </c>
      <c r="L29" s="1542">
        <f t="shared" ref="L29" si="90">T29+AB29</f>
        <v>0</v>
      </c>
      <c r="M29" s="1787">
        <f t="shared" ref="M29" si="91">U29+AC29</f>
        <v>0</v>
      </c>
      <c r="N29" s="1541">
        <f t="shared" ref="N29" si="92">SUM(O29:U29)</f>
        <v>0</v>
      </c>
      <c r="O29" s="1542">
        <v>0</v>
      </c>
      <c r="P29" s="1542">
        <v>0</v>
      </c>
      <c r="Q29" s="1542">
        <v>0</v>
      </c>
      <c r="R29" s="1542">
        <v>0</v>
      </c>
      <c r="S29" s="1542">
        <v>0</v>
      </c>
      <c r="T29" s="1542">
        <v>0</v>
      </c>
      <c r="U29" s="1542">
        <v>0</v>
      </c>
      <c r="V29" s="1541">
        <f>SUM(W29:AC29)</f>
        <v>0</v>
      </c>
      <c r="W29" s="1552">
        <v>0</v>
      </c>
      <c r="X29" s="1552">
        <v>0</v>
      </c>
      <c r="Y29" s="1552">
        <v>0</v>
      </c>
      <c r="Z29" s="1552">
        <v>0</v>
      </c>
      <c r="AA29" s="1552">
        <v>0</v>
      </c>
      <c r="AB29" s="1552">
        <v>0</v>
      </c>
      <c r="AC29" s="1553">
        <v>0</v>
      </c>
      <c r="AI29" s="705"/>
      <c r="AJ29" s="705"/>
      <c r="AK29" s="705"/>
      <c r="AL29" s="705"/>
    </row>
    <row r="30" spans="2:38" ht="21" customHeight="1" x14ac:dyDescent="0.2">
      <c r="B30" s="1853"/>
      <c r="C30" s="1900"/>
      <c r="D30" s="244"/>
      <c r="E30" s="292"/>
      <c r="F30" s="1788"/>
      <c r="G30" s="1089" t="str">
        <f t="shared" ref="G30:M30" si="93">IFERROR(G29/$F$29,"0.0%")</f>
        <v>0.0%</v>
      </c>
      <c r="H30" s="1089" t="str">
        <f t="shared" si="93"/>
        <v>0.0%</v>
      </c>
      <c r="I30" s="1089" t="str">
        <f t="shared" si="93"/>
        <v>0.0%</v>
      </c>
      <c r="J30" s="1089" t="str">
        <f t="shared" si="93"/>
        <v>0.0%</v>
      </c>
      <c r="K30" s="1089" t="str">
        <f t="shared" si="93"/>
        <v>0.0%</v>
      </c>
      <c r="L30" s="1089" t="str">
        <f t="shared" si="93"/>
        <v>0.0%</v>
      </c>
      <c r="M30" s="1089" t="str">
        <f t="shared" si="93"/>
        <v>0.0%</v>
      </c>
      <c r="N30" s="1549"/>
      <c r="O30" s="1089" t="str">
        <f t="shared" ref="O30:U30" si="94">IFERROR(O29/$N$29,"0.0%")</f>
        <v>0.0%</v>
      </c>
      <c r="P30" s="1089" t="str">
        <f t="shared" si="94"/>
        <v>0.0%</v>
      </c>
      <c r="Q30" s="1089" t="str">
        <f t="shared" si="94"/>
        <v>0.0%</v>
      </c>
      <c r="R30" s="1089" t="str">
        <f t="shared" si="94"/>
        <v>0.0%</v>
      </c>
      <c r="S30" s="1089" t="str">
        <f t="shared" si="94"/>
        <v>0.0%</v>
      </c>
      <c r="T30" s="1089" t="str">
        <f t="shared" si="94"/>
        <v>0.0%</v>
      </c>
      <c r="U30" s="1089" t="str">
        <f t="shared" si="94"/>
        <v>0.0%</v>
      </c>
      <c r="V30" s="1549"/>
      <c r="W30" s="1089" t="str">
        <f t="shared" ref="W30:AC30" si="95">IFERROR(W29/$V$29,"0.0%")</f>
        <v>0.0%</v>
      </c>
      <c r="X30" s="1089" t="str">
        <f t="shared" si="95"/>
        <v>0.0%</v>
      </c>
      <c r="Y30" s="1089" t="str">
        <f t="shared" si="95"/>
        <v>0.0%</v>
      </c>
      <c r="Z30" s="1089" t="str">
        <f t="shared" si="95"/>
        <v>0.0%</v>
      </c>
      <c r="AA30" s="1089" t="str">
        <f t="shared" si="95"/>
        <v>0.0%</v>
      </c>
      <c r="AB30" s="1089" t="str">
        <f t="shared" si="95"/>
        <v>0.0%</v>
      </c>
      <c r="AC30" s="1099" t="str">
        <f t="shared" si="95"/>
        <v>0.0%</v>
      </c>
      <c r="AF30" s="706"/>
      <c r="AG30" s="706"/>
      <c r="AH30" s="706"/>
      <c r="AI30" s="705"/>
      <c r="AJ30" s="705"/>
      <c r="AK30" s="705"/>
      <c r="AL30" s="705"/>
    </row>
    <row r="31" spans="2:38" ht="21" customHeight="1" x14ac:dyDescent="0.2">
      <c r="B31" s="1853"/>
      <c r="C31" s="1940" t="s">
        <v>262</v>
      </c>
      <c r="D31" s="56">
        <f>表1!M41</f>
        <v>39</v>
      </c>
      <c r="E31" s="501">
        <f>表1!O41</f>
        <v>29</v>
      </c>
      <c r="F31" s="1550">
        <f t="shared" ref="F31" si="96">SUM(G31:M31)</f>
        <v>2</v>
      </c>
      <c r="G31" s="1552">
        <f t="shared" ref="G31" si="97">O31+W31</f>
        <v>0</v>
      </c>
      <c r="H31" s="1552">
        <f t="shared" ref="H31" si="98">P31+X31</f>
        <v>1</v>
      </c>
      <c r="I31" s="1552">
        <f t="shared" ref="I31" si="99">Q31+Y31</f>
        <v>0</v>
      </c>
      <c r="J31" s="1552">
        <f t="shared" ref="J31" si="100">R31+Z31</f>
        <v>0</v>
      </c>
      <c r="K31" s="1552">
        <f t="shared" ref="K31" si="101">S31+AA31</f>
        <v>1</v>
      </c>
      <c r="L31" s="1552">
        <f t="shared" ref="L31" si="102">T31+AB31</f>
        <v>0</v>
      </c>
      <c r="M31" s="1789">
        <f t="shared" ref="M31" si="103">U31+AC31</f>
        <v>0</v>
      </c>
      <c r="N31" s="1550">
        <f t="shared" ref="N31" si="104">SUM(O31:U31)</f>
        <v>1</v>
      </c>
      <c r="O31" s="1542">
        <v>0</v>
      </c>
      <c r="P31" s="1542">
        <v>0</v>
      </c>
      <c r="Q31" s="1542">
        <v>0</v>
      </c>
      <c r="R31" s="1542">
        <v>0</v>
      </c>
      <c r="S31" s="1542">
        <v>1</v>
      </c>
      <c r="T31" s="1542">
        <v>0</v>
      </c>
      <c r="U31" s="1542">
        <v>0</v>
      </c>
      <c r="V31" s="1541">
        <f>SUM(W31:AC31)</f>
        <v>1</v>
      </c>
      <c r="W31" s="1552">
        <v>0</v>
      </c>
      <c r="X31" s="1552">
        <v>1</v>
      </c>
      <c r="Y31" s="1552">
        <v>0</v>
      </c>
      <c r="Z31" s="1552">
        <v>0</v>
      </c>
      <c r="AA31" s="1552">
        <v>0</v>
      </c>
      <c r="AB31" s="1552">
        <v>0</v>
      </c>
      <c r="AC31" s="1553">
        <v>0</v>
      </c>
      <c r="AI31" s="705"/>
      <c r="AJ31" s="705"/>
      <c r="AK31" s="705"/>
      <c r="AL31" s="705"/>
    </row>
    <row r="32" spans="2:38" ht="21" customHeight="1" x14ac:dyDescent="0.2">
      <c r="B32" s="1853"/>
      <c r="C32" s="1900"/>
      <c r="D32" s="244"/>
      <c r="E32" s="292"/>
      <c r="F32" s="1590"/>
      <c r="G32" s="1089">
        <f t="shared" ref="G32:M32" si="105">IFERROR(G31/$F$31,"0.0%")</f>
        <v>0</v>
      </c>
      <c r="H32" s="1089">
        <f t="shared" si="105"/>
        <v>0.5</v>
      </c>
      <c r="I32" s="1089">
        <f t="shared" si="105"/>
        <v>0</v>
      </c>
      <c r="J32" s="1089">
        <f t="shared" si="105"/>
        <v>0</v>
      </c>
      <c r="K32" s="1089">
        <f t="shared" si="105"/>
        <v>0.5</v>
      </c>
      <c r="L32" s="1089">
        <f t="shared" si="105"/>
        <v>0</v>
      </c>
      <c r="M32" s="1089">
        <f t="shared" si="105"/>
        <v>0</v>
      </c>
      <c r="N32" s="1548"/>
      <c r="O32" s="1089">
        <f t="shared" ref="O32:U32" si="106">IFERROR(O31/$N$31,"0.0%")</f>
        <v>0</v>
      </c>
      <c r="P32" s="1089">
        <f t="shared" si="106"/>
        <v>0</v>
      </c>
      <c r="Q32" s="1089">
        <f t="shared" si="106"/>
        <v>0</v>
      </c>
      <c r="R32" s="1089">
        <f t="shared" si="106"/>
        <v>0</v>
      </c>
      <c r="S32" s="1089">
        <f t="shared" si="106"/>
        <v>1</v>
      </c>
      <c r="T32" s="1089">
        <f t="shared" si="106"/>
        <v>0</v>
      </c>
      <c r="U32" s="1089">
        <f t="shared" si="106"/>
        <v>0</v>
      </c>
      <c r="V32" s="1548"/>
      <c r="W32" s="1089">
        <f t="shared" ref="W32:AC32" si="107">IFERROR(W31/$V$31,"0.0%")</f>
        <v>0</v>
      </c>
      <c r="X32" s="1089">
        <f t="shared" si="107"/>
        <v>1</v>
      </c>
      <c r="Y32" s="1089">
        <f t="shared" si="107"/>
        <v>0</v>
      </c>
      <c r="Z32" s="1089">
        <f t="shared" si="107"/>
        <v>0</v>
      </c>
      <c r="AA32" s="1089">
        <f t="shared" si="107"/>
        <v>0</v>
      </c>
      <c r="AB32" s="1089">
        <f t="shared" si="107"/>
        <v>0</v>
      </c>
      <c r="AC32" s="1099">
        <f t="shared" si="107"/>
        <v>0</v>
      </c>
      <c r="AF32" s="706"/>
      <c r="AG32" s="706"/>
      <c r="AH32" s="706"/>
      <c r="AI32" s="705"/>
      <c r="AJ32" s="705"/>
      <c r="AK32" s="705"/>
      <c r="AL32" s="705"/>
    </row>
    <row r="33" spans="2:38" ht="21" customHeight="1" x14ac:dyDescent="0.2">
      <c r="B33" s="1853"/>
      <c r="C33" s="1940" t="s">
        <v>263</v>
      </c>
      <c r="D33" s="56">
        <f>表1!M44</f>
        <v>27</v>
      </c>
      <c r="E33" s="501">
        <f>表1!O44</f>
        <v>21</v>
      </c>
      <c r="F33" s="1541">
        <f t="shared" ref="F33" si="108">SUM(G33:M33)</f>
        <v>0</v>
      </c>
      <c r="G33" s="1542">
        <f t="shared" ref="G33" si="109">O33+W33</f>
        <v>0</v>
      </c>
      <c r="H33" s="1542">
        <f t="shared" ref="H33" si="110">P33+X33</f>
        <v>0</v>
      </c>
      <c r="I33" s="1542">
        <f t="shared" ref="I33" si="111">Q33+Y33</f>
        <v>0</v>
      </c>
      <c r="J33" s="1542">
        <f t="shared" ref="J33" si="112">R33+Z33</f>
        <v>0</v>
      </c>
      <c r="K33" s="1542">
        <f t="shared" ref="K33" si="113">S33+AA33</f>
        <v>0</v>
      </c>
      <c r="L33" s="1542">
        <f t="shared" ref="L33" si="114">T33+AB33</f>
        <v>0</v>
      </c>
      <c r="M33" s="1787">
        <f t="shared" ref="M33" si="115">U33+AC33</f>
        <v>0</v>
      </c>
      <c r="N33" s="1541">
        <f t="shared" ref="N33" si="116">SUM(O33:U33)</f>
        <v>0</v>
      </c>
      <c r="O33" s="1542">
        <v>0</v>
      </c>
      <c r="P33" s="1542">
        <v>0</v>
      </c>
      <c r="Q33" s="1542">
        <v>0</v>
      </c>
      <c r="R33" s="1542">
        <v>0</v>
      </c>
      <c r="S33" s="1542">
        <v>0</v>
      </c>
      <c r="T33" s="1542">
        <v>0</v>
      </c>
      <c r="U33" s="1542">
        <v>0</v>
      </c>
      <c r="V33" s="1541">
        <f>SUM(W33:AC33)</f>
        <v>0</v>
      </c>
      <c r="W33" s="1552">
        <v>0</v>
      </c>
      <c r="X33" s="1552">
        <v>0</v>
      </c>
      <c r="Y33" s="1552">
        <v>0</v>
      </c>
      <c r="Z33" s="1552">
        <v>0</v>
      </c>
      <c r="AA33" s="1552">
        <v>0</v>
      </c>
      <c r="AB33" s="1552">
        <v>0</v>
      </c>
      <c r="AC33" s="1553">
        <v>0</v>
      </c>
      <c r="AI33" s="705"/>
      <c r="AJ33" s="705"/>
      <c r="AK33" s="705"/>
      <c r="AL33" s="705"/>
    </row>
    <row r="34" spans="2:38" ht="21" customHeight="1" x14ac:dyDescent="0.2">
      <c r="B34" s="1853"/>
      <c r="C34" s="1901"/>
      <c r="D34" s="244"/>
      <c r="E34" s="292"/>
      <c r="F34" s="1788"/>
      <c r="G34" s="1100" t="str">
        <f t="shared" ref="G34:M34" si="117">IFERROR(G33/$F$33,"0.0%")</f>
        <v>0.0%</v>
      </c>
      <c r="H34" s="1100" t="str">
        <f t="shared" si="117"/>
        <v>0.0%</v>
      </c>
      <c r="I34" s="1100" t="str">
        <f t="shared" si="117"/>
        <v>0.0%</v>
      </c>
      <c r="J34" s="1100" t="str">
        <f t="shared" si="117"/>
        <v>0.0%</v>
      </c>
      <c r="K34" s="1100" t="str">
        <f t="shared" si="117"/>
        <v>0.0%</v>
      </c>
      <c r="L34" s="1100" t="str">
        <f t="shared" si="117"/>
        <v>0.0%</v>
      </c>
      <c r="M34" s="1100" t="str">
        <f t="shared" si="117"/>
        <v>0.0%</v>
      </c>
      <c r="N34" s="1549"/>
      <c r="O34" s="1100" t="str">
        <f t="shared" ref="O34:U34" si="118">IFERROR(O33/$N$33,"0.0%")</f>
        <v>0.0%</v>
      </c>
      <c r="P34" s="1100" t="str">
        <f t="shared" si="118"/>
        <v>0.0%</v>
      </c>
      <c r="Q34" s="1100" t="str">
        <f t="shared" si="118"/>
        <v>0.0%</v>
      </c>
      <c r="R34" s="1100" t="str">
        <f t="shared" si="118"/>
        <v>0.0%</v>
      </c>
      <c r="S34" s="1100" t="str">
        <f t="shared" si="118"/>
        <v>0.0%</v>
      </c>
      <c r="T34" s="1100" t="str">
        <f t="shared" si="118"/>
        <v>0.0%</v>
      </c>
      <c r="U34" s="1100" t="str">
        <f t="shared" si="118"/>
        <v>0.0%</v>
      </c>
      <c r="V34" s="1549"/>
      <c r="W34" s="1089" t="str">
        <f t="shared" ref="W34:AC34" si="119">IFERROR(W33/$V$33,"0.0%")</f>
        <v>0.0%</v>
      </c>
      <c r="X34" s="1089" t="str">
        <f t="shared" si="119"/>
        <v>0.0%</v>
      </c>
      <c r="Y34" s="1089" t="str">
        <f t="shared" si="119"/>
        <v>0.0%</v>
      </c>
      <c r="Z34" s="1089" t="str">
        <f t="shared" si="119"/>
        <v>0.0%</v>
      </c>
      <c r="AA34" s="1089" t="str">
        <f t="shared" si="119"/>
        <v>0.0%</v>
      </c>
      <c r="AB34" s="1089" t="str">
        <f t="shared" si="119"/>
        <v>0.0%</v>
      </c>
      <c r="AC34" s="1099" t="str">
        <f t="shared" si="119"/>
        <v>0.0%</v>
      </c>
      <c r="AF34" s="706"/>
      <c r="AG34" s="706"/>
      <c r="AH34" s="706"/>
      <c r="AI34" s="705"/>
      <c r="AJ34" s="705"/>
      <c r="AK34" s="705"/>
      <c r="AL34" s="705"/>
    </row>
    <row r="35" spans="2:38" ht="21" customHeight="1" x14ac:dyDescent="0.2">
      <c r="B35" s="1853"/>
      <c r="C35" s="1900" t="s">
        <v>264</v>
      </c>
      <c r="D35" s="56">
        <f>表1!M47</f>
        <v>40</v>
      </c>
      <c r="E35" s="501">
        <f>表1!O47</f>
        <v>24</v>
      </c>
      <c r="F35" s="1541">
        <f t="shared" ref="F35" si="120">SUM(G35:M35)</f>
        <v>7</v>
      </c>
      <c r="G35" s="1542">
        <f t="shared" ref="G35" si="121">O35+W35</f>
        <v>0</v>
      </c>
      <c r="H35" s="1542">
        <f t="shared" ref="H35" si="122">P35+X35</f>
        <v>0</v>
      </c>
      <c r="I35" s="1542">
        <f t="shared" ref="I35" si="123">Q35+Y35</f>
        <v>2</v>
      </c>
      <c r="J35" s="1542">
        <f t="shared" ref="J35" si="124">R35+Z35</f>
        <v>2</v>
      </c>
      <c r="K35" s="1542">
        <f t="shared" ref="K35" si="125">S35+AA35</f>
        <v>2</v>
      </c>
      <c r="L35" s="1542">
        <f t="shared" ref="L35" si="126">T35+AB35</f>
        <v>0</v>
      </c>
      <c r="M35" s="1787">
        <f t="shared" ref="M35" si="127">U35+AC35</f>
        <v>1</v>
      </c>
      <c r="N35" s="1541">
        <f t="shared" ref="N35" si="128">SUM(O35:U35)</f>
        <v>7</v>
      </c>
      <c r="O35" s="1542">
        <v>0</v>
      </c>
      <c r="P35" s="1542">
        <v>0</v>
      </c>
      <c r="Q35" s="1542">
        <v>2</v>
      </c>
      <c r="R35" s="1542">
        <v>2</v>
      </c>
      <c r="S35" s="1542">
        <v>2</v>
      </c>
      <c r="T35" s="1542">
        <v>0</v>
      </c>
      <c r="U35" s="1543">
        <v>1</v>
      </c>
      <c r="V35" s="1541">
        <f>SUM(W35:AC35)</f>
        <v>0</v>
      </c>
      <c r="W35" s="1552">
        <v>0</v>
      </c>
      <c r="X35" s="1552">
        <v>0</v>
      </c>
      <c r="Y35" s="1552">
        <v>0</v>
      </c>
      <c r="Z35" s="1552">
        <v>0</v>
      </c>
      <c r="AA35" s="1552">
        <v>0</v>
      </c>
      <c r="AB35" s="1552">
        <v>0</v>
      </c>
      <c r="AC35" s="1553">
        <v>0</v>
      </c>
      <c r="AI35" s="705"/>
      <c r="AJ35" s="705"/>
      <c r="AK35" s="705"/>
      <c r="AL35" s="705"/>
    </row>
    <row r="36" spans="2:38" ht="21" customHeight="1" thickBot="1" x14ac:dyDescent="0.25">
      <c r="B36" s="1853"/>
      <c r="C36" s="2009"/>
      <c r="D36" s="894"/>
      <c r="E36" s="288"/>
      <c r="F36" s="1784"/>
      <c r="G36" s="1102">
        <f t="shared" ref="G36:M36" si="129">IFERROR(G35/$F$35,"0.0%")</f>
        <v>0</v>
      </c>
      <c r="H36" s="1102">
        <f t="shared" si="129"/>
        <v>0</v>
      </c>
      <c r="I36" s="1102">
        <f t="shared" si="129"/>
        <v>0.2857142857142857</v>
      </c>
      <c r="J36" s="1102">
        <f t="shared" si="129"/>
        <v>0.2857142857142857</v>
      </c>
      <c r="K36" s="1102">
        <f t="shared" si="129"/>
        <v>0.2857142857142857</v>
      </c>
      <c r="L36" s="1102">
        <f t="shared" si="129"/>
        <v>0</v>
      </c>
      <c r="M36" s="1102">
        <f t="shared" si="129"/>
        <v>0.14285714285714285</v>
      </c>
      <c r="N36" s="1544"/>
      <c r="O36" s="1102">
        <f t="shared" ref="O36:U36" si="130">IFERROR(O35/$N$35,"0.0%")</f>
        <v>0</v>
      </c>
      <c r="P36" s="1102">
        <f t="shared" si="130"/>
        <v>0</v>
      </c>
      <c r="Q36" s="1102">
        <f t="shared" si="130"/>
        <v>0.2857142857142857</v>
      </c>
      <c r="R36" s="1102">
        <f t="shared" si="130"/>
        <v>0.2857142857142857</v>
      </c>
      <c r="S36" s="1102">
        <f t="shared" si="130"/>
        <v>0.2857142857142857</v>
      </c>
      <c r="T36" s="1102">
        <f t="shared" si="130"/>
        <v>0</v>
      </c>
      <c r="U36" s="1102">
        <f t="shared" si="130"/>
        <v>0.14285714285714285</v>
      </c>
      <c r="V36" s="1544"/>
      <c r="W36" s="1093" t="str">
        <f t="shared" ref="W36:AC36" si="131">IFERROR(W35/$V$35,"0.0%")</f>
        <v>0.0%</v>
      </c>
      <c r="X36" s="1093" t="str">
        <f t="shared" si="131"/>
        <v>0.0%</v>
      </c>
      <c r="Y36" s="1093" t="str">
        <f t="shared" si="131"/>
        <v>0.0%</v>
      </c>
      <c r="Z36" s="1093" t="str">
        <f t="shared" si="131"/>
        <v>0.0%</v>
      </c>
      <c r="AA36" s="1093" t="str">
        <f t="shared" si="131"/>
        <v>0.0%</v>
      </c>
      <c r="AB36" s="1093" t="str">
        <f t="shared" si="131"/>
        <v>0.0%</v>
      </c>
      <c r="AC36" s="1096" t="str">
        <f t="shared" si="131"/>
        <v>0.0%</v>
      </c>
      <c r="AF36" s="706"/>
      <c r="AG36" s="706"/>
      <c r="AH36" s="706"/>
      <c r="AI36" s="705"/>
      <c r="AJ36" s="705"/>
      <c r="AK36" s="705"/>
      <c r="AL36" s="705"/>
    </row>
    <row r="37" spans="2:38" ht="21" customHeight="1" thickTop="1" x14ac:dyDescent="0.2">
      <c r="B37" s="1853"/>
      <c r="C37" s="37" t="s">
        <v>265</v>
      </c>
      <c r="D37" s="933">
        <f>D27+D29+D31+D33</f>
        <v>280</v>
      </c>
      <c r="E37" s="933">
        <f>E27+E29+E31+E33</f>
        <v>144</v>
      </c>
      <c r="F37" s="739">
        <f>SUM(G37:M37)</f>
        <v>5</v>
      </c>
      <c r="G37" s="748">
        <f t="shared" ref="G37:M37" si="132">O37+W37</f>
        <v>0</v>
      </c>
      <c r="H37" s="748">
        <f t="shared" si="132"/>
        <v>1</v>
      </c>
      <c r="I37" s="748">
        <f t="shared" si="132"/>
        <v>0</v>
      </c>
      <c r="J37" s="748">
        <f t="shared" si="132"/>
        <v>1</v>
      </c>
      <c r="K37" s="748">
        <f t="shared" si="132"/>
        <v>2</v>
      </c>
      <c r="L37" s="748">
        <f t="shared" si="132"/>
        <v>0</v>
      </c>
      <c r="M37" s="749">
        <f t="shared" si="132"/>
        <v>1</v>
      </c>
      <c r="N37" s="1550">
        <f>SUM(O37:U37)</f>
        <v>4</v>
      </c>
      <c r="O37" s="1552">
        <f t="shared" ref="O37:U37" si="133">O27+O29+O31+O33</f>
        <v>0</v>
      </c>
      <c r="P37" s="1552">
        <f t="shared" si="133"/>
        <v>0</v>
      </c>
      <c r="Q37" s="1552">
        <f t="shared" si="133"/>
        <v>0</v>
      </c>
      <c r="R37" s="1552">
        <f t="shared" si="133"/>
        <v>1</v>
      </c>
      <c r="S37" s="1552">
        <f t="shared" si="133"/>
        <v>2</v>
      </c>
      <c r="T37" s="1552">
        <f t="shared" si="133"/>
        <v>0</v>
      </c>
      <c r="U37" s="1553">
        <f t="shared" si="133"/>
        <v>1</v>
      </c>
      <c r="V37" s="1550">
        <f>SUM(W37:AC37)</f>
        <v>1</v>
      </c>
      <c r="W37" s="1552">
        <f t="shared" ref="W37:AC37" si="134">W27+W29+W31+W33</f>
        <v>0</v>
      </c>
      <c r="X37" s="1552">
        <f t="shared" si="134"/>
        <v>1</v>
      </c>
      <c r="Y37" s="1552">
        <f t="shared" si="134"/>
        <v>0</v>
      </c>
      <c r="Z37" s="1552">
        <f t="shared" si="134"/>
        <v>0</v>
      </c>
      <c r="AA37" s="1552">
        <f t="shared" si="134"/>
        <v>0</v>
      </c>
      <c r="AB37" s="1552">
        <f t="shared" si="134"/>
        <v>0</v>
      </c>
      <c r="AC37" s="1553">
        <f t="shared" si="134"/>
        <v>0</v>
      </c>
      <c r="AI37" s="705"/>
      <c r="AJ37" s="705"/>
      <c r="AK37" s="705"/>
      <c r="AL37" s="705"/>
    </row>
    <row r="38" spans="2:38" ht="21" customHeight="1" x14ac:dyDescent="0.2">
      <c r="B38" s="1853"/>
      <c r="C38" s="38" t="s">
        <v>266</v>
      </c>
      <c r="D38" s="932"/>
      <c r="E38" s="932"/>
      <c r="F38" s="691"/>
      <c r="G38" s="1089">
        <f>G37/F37</f>
        <v>0</v>
      </c>
      <c r="H38" s="1089">
        <f>H37/F37</f>
        <v>0.2</v>
      </c>
      <c r="I38" s="1089">
        <f>I37/F37</f>
        <v>0</v>
      </c>
      <c r="J38" s="1089">
        <f>J37/F37</f>
        <v>0.2</v>
      </c>
      <c r="K38" s="1089">
        <f>K37/F37</f>
        <v>0.4</v>
      </c>
      <c r="L38" s="1089">
        <f>L37/F37</f>
        <v>0</v>
      </c>
      <c r="M38" s="1089">
        <f>M37/F37</f>
        <v>0.2</v>
      </c>
      <c r="N38" s="1549"/>
      <c r="O38" s="1089">
        <f>O37/N37</f>
        <v>0</v>
      </c>
      <c r="P38" s="1089">
        <f>P37/N37</f>
        <v>0</v>
      </c>
      <c r="Q38" s="1089">
        <f>Q37/N37</f>
        <v>0</v>
      </c>
      <c r="R38" s="1089">
        <f>R37/N37</f>
        <v>0.25</v>
      </c>
      <c r="S38" s="1089">
        <f>S37/N37</f>
        <v>0.5</v>
      </c>
      <c r="T38" s="1089">
        <f>T37/N37</f>
        <v>0</v>
      </c>
      <c r="U38" s="1089">
        <f>U37/N37</f>
        <v>0.25</v>
      </c>
      <c r="V38" s="1549"/>
      <c r="W38" s="1089">
        <f t="shared" ref="W38:AC38" si="135">IFERROR(W37/$V$37,"0.0%")</f>
        <v>0</v>
      </c>
      <c r="X38" s="1089">
        <f t="shared" si="135"/>
        <v>1</v>
      </c>
      <c r="Y38" s="1089">
        <f t="shared" si="135"/>
        <v>0</v>
      </c>
      <c r="Z38" s="1089">
        <f t="shared" si="135"/>
        <v>0</v>
      </c>
      <c r="AA38" s="1089">
        <f t="shared" si="135"/>
        <v>0</v>
      </c>
      <c r="AB38" s="1089">
        <f t="shared" si="135"/>
        <v>0</v>
      </c>
      <c r="AC38" s="1099">
        <f t="shared" si="135"/>
        <v>0</v>
      </c>
      <c r="AF38" s="706"/>
      <c r="AG38" s="706"/>
      <c r="AH38" s="706"/>
      <c r="AI38" s="705"/>
      <c r="AJ38" s="705"/>
      <c r="AK38" s="705"/>
      <c r="AL38" s="705"/>
    </row>
    <row r="39" spans="2:38" ht="21" customHeight="1" x14ac:dyDescent="0.2">
      <c r="B39" s="1853"/>
      <c r="C39" s="37" t="s">
        <v>265</v>
      </c>
      <c r="D39" s="596">
        <f>D29+D31+D33+D35</f>
        <v>155</v>
      </c>
      <c r="E39" s="596">
        <f>E29+E31+E33+E35</f>
        <v>102</v>
      </c>
      <c r="F39" s="739">
        <f>SUM(G39:M39)</f>
        <v>9</v>
      </c>
      <c r="G39" s="748">
        <f t="shared" ref="G39:L39" si="136">O39+W39</f>
        <v>0</v>
      </c>
      <c r="H39" s="748">
        <f t="shared" si="136"/>
        <v>1</v>
      </c>
      <c r="I39" s="748">
        <f t="shared" si="136"/>
        <v>2</v>
      </c>
      <c r="J39" s="748">
        <f t="shared" si="136"/>
        <v>2</v>
      </c>
      <c r="K39" s="748">
        <f t="shared" si="136"/>
        <v>3</v>
      </c>
      <c r="L39" s="748">
        <f t="shared" si="136"/>
        <v>0</v>
      </c>
      <c r="M39" s="749">
        <f>U39+AC39</f>
        <v>1</v>
      </c>
      <c r="N39" s="1550">
        <f>SUM(O39:U39)</f>
        <v>8</v>
      </c>
      <c r="O39" s="1552">
        <f t="shared" ref="O39:U39" si="137">O29+O31+O33+O35</f>
        <v>0</v>
      </c>
      <c r="P39" s="1552">
        <f t="shared" si="137"/>
        <v>0</v>
      </c>
      <c r="Q39" s="1552">
        <f t="shared" si="137"/>
        <v>2</v>
      </c>
      <c r="R39" s="1552">
        <f t="shared" si="137"/>
        <v>2</v>
      </c>
      <c r="S39" s="1552">
        <f t="shared" si="137"/>
        <v>3</v>
      </c>
      <c r="T39" s="1552">
        <f t="shared" si="137"/>
        <v>0</v>
      </c>
      <c r="U39" s="1553">
        <f t="shared" si="137"/>
        <v>1</v>
      </c>
      <c r="V39" s="1550">
        <f>SUM(W39:AC39)</f>
        <v>1</v>
      </c>
      <c r="W39" s="1552">
        <f t="shared" ref="W39:AC39" si="138">W29+W31+W33+W35</f>
        <v>0</v>
      </c>
      <c r="X39" s="1552">
        <f t="shared" si="138"/>
        <v>1</v>
      </c>
      <c r="Y39" s="1552">
        <f t="shared" si="138"/>
        <v>0</v>
      </c>
      <c r="Z39" s="1552">
        <f t="shared" si="138"/>
        <v>0</v>
      </c>
      <c r="AA39" s="1552">
        <f t="shared" si="138"/>
        <v>0</v>
      </c>
      <c r="AB39" s="1552">
        <f t="shared" si="138"/>
        <v>0</v>
      </c>
      <c r="AC39" s="1553">
        <f t="shared" si="138"/>
        <v>0</v>
      </c>
      <c r="AI39" s="705"/>
      <c r="AJ39" s="705"/>
      <c r="AK39" s="705"/>
      <c r="AL39" s="705"/>
    </row>
    <row r="40" spans="2:38" ht="21" customHeight="1" thickBot="1" x14ac:dyDescent="0.25">
      <c r="B40" s="1859"/>
      <c r="C40" s="38" t="s">
        <v>267</v>
      </c>
      <c r="D40" s="932"/>
      <c r="E40" s="932"/>
      <c r="F40" s="670"/>
      <c r="G40" s="1106">
        <f>G39/F39</f>
        <v>0</v>
      </c>
      <c r="H40" s="1106">
        <f>H39/F39</f>
        <v>0.1111111111111111</v>
      </c>
      <c r="I40" s="1106">
        <f>I39/F39</f>
        <v>0.22222222222222221</v>
      </c>
      <c r="J40" s="1106">
        <f>J39/F39</f>
        <v>0.22222222222222221</v>
      </c>
      <c r="K40" s="1109">
        <f>K39/F39</f>
        <v>0.33333333333333331</v>
      </c>
      <c r="L40" s="1106">
        <f>L39/F39</f>
        <v>0</v>
      </c>
      <c r="M40" s="1107">
        <f>M39/F39</f>
        <v>0.1111111111111111</v>
      </c>
      <c r="N40" s="1554"/>
      <c r="O40" s="1106">
        <f>O39/N39</f>
        <v>0</v>
      </c>
      <c r="P40" s="1106">
        <f>P39/N39</f>
        <v>0</v>
      </c>
      <c r="Q40" s="1106">
        <f>Q39/N39</f>
        <v>0.25</v>
      </c>
      <c r="R40" s="1106">
        <f>R39/N39</f>
        <v>0.25</v>
      </c>
      <c r="S40" s="1109">
        <f>S39/N39</f>
        <v>0.375</v>
      </c>
      <c r="T40" s="1106">
        <f>T39/N39</f>
        <v>0</v>
      </c>
      <c r="U40" s="1110">
        <f>U39/N39</f>
        <v>0.125</v>
      </c>
      <c r="V40" s="1554"/>
      <c r="W40" s="1106">
        <f t="shared" ref="W40:AC40" si="139">IFERROR(W39/$V$39,"0.0%")</f>
        <v>0</v>
      </c>
      <c r="X40" s="1106">
        <f t="shared" si="139"/>
        <v>1</v>
      </c>
      <c r="Y40" s="1106">
        <f t="shared" si="139"/>
        <v>0</v>
      </c>
      <c r="Z40" s="1106">
        <f t="shared" si="139"/>
        <v>0</v>
      </c>
      <c r="AA40" s="1106">
        <f t="shared" si="139"/>
        <v>0</v>
      </c>
      <c r="AB40" s="1106">
        <f t="shared" si="139"/>
        <v>0</v>
      </c>
      <c r="AC40" s="1110">
        <f t="shared" si="139"/>
        <v>0</v>
      </c>
      <c r="AF40" s="706"/>
      <c r="AG40" s="706"/>
      <c r="AH40" s="706"/>
      <c r="AI40" s="705"/>
      <c r="AJ40" s="705"/>
      <c r="AK40" s="705"/>
      <c r="AL40" s="705"/>
    </row>
    <row r="43" spans="2:38" ht="15" customHeight="1" x14ac:dyDescent="0.2">
      <c r="B43" s="713"/>
      <c r="G43" s="706"/>
      <c r="H43" s="706"/>
      <c r="I43" s="706"/>
      <c r="J43" s="706"/>
      <c r="K43" s="706"/>
      <c r="L43" s="706"/>
      <c r="M43" s="706"/>
      <c r="N43" s="706"/>
      <c r="O43" s="706"/>
      <c r="P43" s="706"/>
      <c r="Q43" s="706"/>
      <c r="R43" s="706"/>
      <c r="S43" s="706"/>
      <c r="T43" s="706"/>
      <c r="U43" s="706"/>
      <c r="V43" s="706"/>
      <c r="W43" s="706"/>
      <c r="X43" s="706"/>
      <c r="Y43" s="706"/>
      <c r="Z43" s="706"/>
      <c r="AA43" s="706"/>
      <c r="AB43" s="706"/>
      <c r="AC43" s="706"/>
    </row>
    <row r="44" spans="2:38" x14ac:dyDescent="0.2">
      <c r="B44" s="713"/>
      <c r="G44" s="745"/>
      <c r="H44" s="745"/>
      <c r="I44" s="745"/>
      <c r="J44" s="745"/>
      <c r="K44" s="745"/>
      <c r="L44" s="745"/>
      <c r="M44" s="745"/>
      <c r="O44" s="745"/>
      <c r="P44" s="745"/>
      <c r="Q44" s="745"/>
      <c r="R44" s="745"/>
      <c r="S44" s="745"/>
      <c r="T44" s="745"/>
      <c r="U44" s="745"/>
      <c r="W44" s="745"/>
      <c r="X44" s="745"/>
      <c r="Y44" s="745"/>
      <c r="Z44" s="745"/>
      <c r="AA44" s="745"/>
      <c r="AB44" s="745"/>
      <c r="AC44" s="745"/>
    </row>
    <row r="45" spans="2:38" x14ac:dyDescent="0.2">
      <c r="B45" s="713"/>
      <c r="E45" s="711"/>
    </row>
    <row r="46" spans="2:38" ht="14.25" customHeight="1" x14ac:dyDescent="0.2">
      <c r="B46" s="713"/>
    </row>
    <row r="47" spans="2:38" x14ac:dyDescent="0.2">
      <c r="B47" s="713"/>
    </row>
    <row r="48" spans="2:38" x14ac:dyDescent="0.2">
      <c r="B48" s="714"/>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row>
    <row r="49" spans="4:29" x14ac:dyDescent="0.2">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row>
    <row r="50" spans="4:29" ht="13.5" customHeight="1" x14ac:dyDescent="0.2">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row>
    <row r="51" spans="4:29" x14ac:dyDescent="0.2">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row>
    <row r="52" spans="4:29" ht="13.5" customHeight="1" x14ac:dyDescent="0.2">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00B0F0"/>
    <pageSetUpPr fitToPage="1"/>
  </sheetPr>
  <dimension ref="B2:AL58"/>
  <sheetViews>
    <sheetView view="pageBreakPreview" zoomScale="90" zoomScaleNormal="100" zoomScaleSheetLayoutView="90" workbookViewId="0"/>
  </sheetViews>
  <sheetFormatPr defaultColWidth="9" defaultRowHeight="13.2" x14ac:dyDescent="0.2"/>
  <cols>
    <col min="1" max="1" width="4.6640625" style="694" customWidth="1"/>
    <col min="2" max="2" width="3.109375" style="694" customWidth="1"/>
    <col min="3" max="3" width="16.44140625" style="694" customWidth="1"/>
    <col min="4" max="5" width="8.6640625" style="694" customWidth="1"/>
    <col min="6" max="29" width="6.33203125" style="694" customWidth="1"/>
    <col min="30" max="30" width="4.6640625" style="694" customWidth="1"/>
    <col min="31" max="34" width="8.109375" style="694" customWidth="1"/>
    <col min="35" max="38" width="7" style="694" customWidth="1"/>
    <col min="39" max="40" width="4.6640625" style="694" customWidth="1"/>
    <col min="41" max="16384" width="9" style="694"/>
  </cols>
  <sheetData>
    <row r="2" spans="2:38" ht="14.4" x14ac:dyDescent="0.2">
      <c r="B2" s="695" t="s">
        <v>535</v>
      </c>
    </row>
    <row r="3" spans="2:38" ht="14.4" x14ac:dyDescent="0.2">
      <c r="B3" s="695"/>
      <c r="X3" s="287" t="s">
        <v>523</v>
      </c>
    </row>
    <row r="4" spans="2:38" ht="14.4" x14ac:dyDescent="0.2">
      <c r="B4" s="695"/>
      <c r="X4" s="287" t="s">
        <v>524</v>
      </c>
    </row>
    <row r="5" spans="2:38" ht="8.25" customHeight="1" x14ac:dyDescent="0.2">
      <c r="B5" s="695"/>
      <c r="X5" s="696"/>
    </row>
    <row r="6" spans="2:38" ht="13.8" thickBot="1" x14ac:dyDescent="0.25">
      <c r="B6" s="694" t="s">
        <v>536</v>
      </c>
      <c r="AC6" s="23" t="s">
        <v>386</v>
      </c>
    </row>
    <row r="7" spans="2:38" ht="21" customHeight="1" thickBot="1" x14ac:dyDescent="0.25">
      <c r="B7" s="214"/>
      <c r="C7" s="697"/>
      <c r="D7" s="1940" t="s">
        <v>387</v>
      </c>
      <c r="E7" s="1950" t="s">
        <v>388</v>
      </c>
      <c r="F7" s="2206" t="s">
        <v>389</v>
      </c>
      <c r="G7" s="2207"/>
      <c r="H7" s="2207"/>
      <c r="I7" s="2207"/>
      <c r="J7" s="2207"/>
      <c r="K7" s="2207"/>
      <c r="L7" s="2207"/>
      <c r="M7" s="2207"/>
      <c r="N7" s="699"/>
      <c r="O7" s="699"/>
      <c r="P7" s="699"/>
      <c r="Q7" s="699"/>
      <c r="R7" s="699"/>
      <c r="S7" s="699"/>
      <c r="T7" s="699"/>
      <c r="U7" s="699"/>
      <c r="V7" s="699"/>
      <c r="W7" s="699"/>
      <c r="X7" s="699"/>
      <c r="Y7" s="699"/>
      <c r="Z7" s="699"/>
      <c r="AA7" s="699"/>
      <c r="AB7" s="699"/>
      <c r="AC7" s="725"/>
    </row>
    <row r="8" spans="2:38" ht="21" customHeight="1" x14ac:dyDescent="0.2">
      <c r="B8" s="701"/>
      <c r="C8" s="702"/>
      <c r="D8" s="1900"/>
      <c r="E8" s="1973"/>
      <c r="F8" s="2208"/>
      <c r="G8" s="2209"/>
      <c r="H8" s="2209"/>
      <c r="I8" s="2209"/>
      <c r="J8" s="2209"/>
      <c r="K8" s="2209"/>
      <c r="L8" s="2209"/>
      <c r="M8" s="2209"/>
      <c r="N8" s="2210" t="s">
        <v>390</v>
      </c>
      <c r="O8" s="2211"/>
      <c r="P8" s="2211"/>
      <c r="Q8" s="2211"/>
      <c r="R8" s="2211"/>
      <c r="S8" s="2211"/>
      <c r="T8" s="2211"/>
      <c r="U8" s="2212"/>
      <c r="V8" s="2210" t="s">
        <v>391</v>
      </c>
      <c r="W8" s="2211"/>
      <c r="X8" s="2211"/>
      <c r="Y8" s="2211"/>
      <c r="Z8" s="2211"/>
      <c r="AA8" s="2211"/>
      <c r="AB8" s="2211"/>
      <c r="AC8" s="2212"/>
    </row>
    <row r="9" spans="2:38" ht="21" customHeight="1" x14ac:dyDescent="0.2">
      <c r="B9" s="701"/>
      <c r="C9" s="702"/>
      <c r="D9" s="1900"/>
      <c r="E9" s="1973"/>
      <c r="F9" s="2328" t="s">
        <v>525</v>
      </c>
      <c r="G9" s="726"/>
      <c r="H9" s="726"/>
      <c r="I9" s="726"/>
      <c r="J9" s="726"/>
      <c r="K9" s="726"/>
      <c r="L9" s="726"/>
      <c r="M9" s="726"/>
      <c r="N9" s="2328" t="s">
        <v>525</v>
      </c>
      <c r="O9" s="726"/>
      <c r="P9" s="726"/>
      <c r="Q9" s="726"/>
      <c r="R9" s="726"/>
      <c r="S9" s="726"/>
      <c r="T9" s="726"/>
      <c r="U9" s="727"/>
      <c r="V9" s="2328" t="s">
        <v>525</v>
      </c>
      <c r="W9" s="726"/>
      <c r="X9" s="726"/>
      <c r="Y9" s="726"/>
      <c r="Z9" s="726"/>
      <c r="AA9" s="726"/>
      <c r="AB9" s="726"/>
      <c r="AC9" s="727"/>
    </row>
    <row r="10" spans="2:38" ht="42" customHeight="1" x14ac:dyDescent="0.2">
      <c r="B10" s="216"/>
      <c r="C10" s="704"/>
      <c r="D10" s="1901"/>
      <c r="E10" s="1974"/>
      <c r="F10" s="2329"/>
      <c r="G10" s="239" t="s">
        <v>526</v>
      </c>
      <c r="H10" s="239" t="s">
        <v>527</v>
      </c>
      <c r="I10" s="239" t="s">
        <v>528</v>
      </c>
      <c r="J10" s="239" t="s">
        <v>529</v>
      </c>
      <c r="K10" s="239" t="s">
        <v>530</v>
      </c>
      <c r="L10" s="239" t="s">
        <v>531</v>
      </c>
      <c r="M10" s="220" t="s">
        <v>532</v>
      </c>
      <c r="N10" s="2329"/>
      <c r="O10" s="239" t="s">
        <v>526</v>
      </c>
      <c r="P10" s="239" t="s">
        <v>527</v>
      </c>
      <c r="Q10" s="239" t="s">
        <v>528</v>
      </c>
      <c r="R10" s="239" t="s">
        <v>529</v>
      </c>
      <c r="S10" s="239" t="s">
        <v>530</v>
      </c>
      <c r="T10" s="239" t="s">
        <v>531</v>
      </c>
      <c r="U10" s="220" t="s">
        <v>532</v>
      </c>
      <c r="V10" s="2329"/>
      <c r="W10" s="239" t="s">
        <v>526</v>
      </c>
      <c r="X10" s="239" t="s">
        <v>527</v>
      </c>
      <c r="Y10" s="239" t="s">
        <v>528</v>
      </c>
      <c r="Z10" s="239" t="s">
        <v>529</v>
      </c>
      <c r="AA10" s="239" t="s">
        <v>530</v>
      </c>
      <c r="AB10" s="239" t="s">
        <v>531</v>
      </c>
      <c r="AC10" s="220" t="s">
        <v>532</v>
      </c>
      <c r="AG10" s="728"/>
      <c r="AI10" s="703"/>
    </row>
    <row r="11" spans="2:38" ht="21" customHeight="1" x14ac:dyDescent="0.2">
      <c r="B11" s="1953" t="s">
        <v>405</v>
      </c>
      <c r="C11" s="1978"/>
      <c r="D11" s="242">
        <f>D15+D17+D19+D21+D23+D13</f>
        <v>391</v>
      </c>
      <c r="E11" s="920">
        <f>E15+E17+E19+E21+E23+E13</f>
        <v>271</v>
      </c>
      <c r="F11" s="731">
        <f>SUM(G11:M11)</f>
        <v>18</v>
      </c>
      <c r="G11" s="729">
        <f>G13+G15+G17+G19+G21+G23</f>
        <v>1</v>
      </c>
      <c r="H11" s="729">
        <f t="shared" ref="H11:M11" si="0">H13+H15+H17+H19+H21+H23</f>
        <v>0</v>
      </c>
      <c r="I11" s="729">
        <f t="shared" si="0"/>
        <v>3</v>
      </c>
      <c r="J11" s="729">
        <f>J13+J15+J17+J19+J21+J23</f>
        <v>8</v>
      </c>
      <c r="K11" s="729">
        <f>K13+K15+K17+K19+K21+K23</f>
        <v>2</v>
      </c>
      <c r="L11" s="729">
        <f t="shared" si="0"/>
        <v>2</v>
      </c>
      <c r="M11" s="746">
        <f t="shared" si="0"/>
        <v>2</v>
      </c>
      <c r="N11" s="1541">
        <f>SUM(O11:U11)</f>
        <v>15</v>
      </c>
      <c r="O11" s="1542">
        <f t="shared" ref="O11:U11" si="1">O13+O15+O17+O19+O21+O23</f>
        <v>1</v>
      </c>
      <c r="P11" s="1542">
        <f t="shared" si="1"/>
        <v>0</v>
      </c>
      <c r="Q11" s="1542">
        <f t="shared" si="1"/>
        <v>2</v>
      </c>
      <c r="R11" s="1542">
        <f t="shared" si="1"/>
        <v>7</v>
      </c>
      <c r="S11" s="1542">
        <f t="shared" si="1"/>
        <v>1</v>
      </c>
      <c r="T11" s="1542">
        <f t="shared" si="1"/>
        <v>2</v>
      </c>
      <c r="U11" s="1543">
        <f t="shared" si="1"/>
        <v>2</v>
      </c>
      <c r="V11" s="1541">
        <f>SUM(W11:AC11)</f>
        <v>3</v>
      </c>
      <c r="W11" s="1542">
        <f t="shared" ref="W11:AC11" si="2">W13+W15+W17+W19+W21+W23</f>
        <v>0</v>
      </c>
      <c r="X11" s="1542">
        <f t="shared" si="2"/>
        <v>0</v>
      </c>
      <c r="Y11" s="1542">
        <f t="shared" si="2"/>
        <v>1</v>
      </c>
      <c r="Z11" s="1542">
        <f t="shared" si="2"/>
        <v>1</v>
      </c>
      <c r="AA11" s="1542">
        <f t="shared" si="2"/>
        <v>1</v>
      </c>
      <c r="AB11" s="1542">
        <f t="shared" si="2"/>
        <v>0</v>
      </c>
      <c r="AC11" s="1543">
        <f t="shared" si="2"/>
        <v>0</v>
      </c>
      <c r="AI11" s="705"/>
      <c r="AJ11" s="705"/>
      <c r="AK11" s="705"/>
      <c r="AL11" s="705"/>
    </row>
    <row r="12" spans="2:38" ht="21" customHeight="1" thickBot="1" x14ac:dyDescent="0.25">
      <c r="B12" s="1957"/>
      <c r="C12" s="2023"/>
      <c r="D12" s="243"/>
      <c r="E12" s="288"/>
      <c r="F12" s="692"/>
      <c r="G12" s="1093">
        <f>IFERROR(G11/$F11,0)</f>
        <v>5.5555555555555552E-2</v>
      </c>
      <c r="H12" s="1093">
        <f t="shared" ref="H12:M12" si="3">IFERROR(H11/$F11,0)</f>
        <v>0</v>
      </c>
      <c r="I12" s="1093">
        <f t="shared" si="3"/>
        <v>0.16666666666666666</v>
      </c>
      <c r="J12" s="1093">
        <f t="shared" si="3"/>
        <v>0.44444444444444442</v>
      </c>
      <c r="K12" s="1093">
        <f t="shared" si="3"/>
        <v>0.1111111111111111</v>
      </c>
      <c r="L12" s="1093">
        <f t="shared" si="3"/>
        <v>0.1111111111111111</v>
      </c>
      <c r="M12" s="1094">
        <f t="shared" si="3"/>
        <v>0.1111111111111111</v>
      </c>
      <c r="N12" s="1544"/>
      <c r="O12" s="1093">
        <f>IFERROR(O11/$N11,0)</f>
        <v>6.6666666666666666E-2</v>
      </c>
      <c r="P12" s="1093">
        <f t="shared" ref="P12:U12" si="4">IFERROR(P11/$N11,0)</f>
        <v>0</v>
      </c>
      <c r="Q12" s="1093">
        <f t="shared" si="4"/>
        <v>0.13333333333333333</v>
      </c>
      <c r="R12" s="1093">
        <f t="shared" si="4"/>
        <v>0.46666666666666667</v>
      </c>
      <c r="S12" s="1093">
        <f t="shared" si="4"/>
        <v>6.6666666666666666E-2</v>
      </c>
      <c r="T12" s="1093">
        <f t="shared" si="4"/>
        <v>0.13333333333333333</v>
      </c>
      <c r="U12" s="1096">
        <f t="shared" si="4"/>
        <v>0.13333333333333333</v>
      </c>
      <c r="V12" s="1544"/>
      <c r="W12" s="1102">
        <f>IFERROR(W11/$V11,0)</f>
        <v>0</v>
      </c>
      <c r="X12" s="1089">
        <f t="shared" ref="X12:AC12" si="5">IFERROR(X11/$V11,0)</f>
        <v>0</v>
      </c>
      <c r="Y12" s="1089">
        <f t="shared" si="5"/>
        <v>0.33333333333333331</v>
      </c>
      <c r="Z12" s="1089">
        <f t="shared" si="5"/>
        <v>0.33333333333333331</v>
      </c>
      <c r="AA12" s="1089">
        <f t="shared" si="5"/>
        <v>0.33333333333333331</v>
      </c>
      <c r="AB12" s="1100">
        <f t="shared" si="5"/>
        <v>0</v>
      </c>
      <c r="AC12" s="1099">
        <f t="shared" si="5"/>
        <v>0</v>
      </c>
      <c r="AF12" s="706"/>
      <c r="AG12" s="706"/>
      <c r="AH12" s="706"/>
      <c r="AI12" s="705"/>
      <c r="AJ12" s="705"/>
      <c r="AK12" s="705"/>
      <c r="AL12" s="705"/>
    </row>
    <row r="13" spans="2:38" ht="21" customHeight="1" thickTop="1" x14ac:dyDescent="0.2">
      <c r="B13" s="1852" t="s">
        <v>251</v>
      </c>
      <c r="C13" s="2003" t="s">
        <v>169</v>
      </c>
      <c r="D13" s="961">
        <f>表1!U14</f>
        <v>48</v>
      </c>
      <c r="E13" s="965">
        <f>表1!W14</f>
        <v>17</v>
      </c>
      <c r="F13" s="1545">
        <f>SUM(G13:M13)</f>
        <v>0</v>
      </c>
      <c r="G13" s="1546">
        <f>O13+W13</f>
        <v>0</v>
      </c>
      <c r="H13" s="1546">
        <f t="shared" ref="H13:M13" si="6">P13+X13</f>
        <v>0</v>
      </c>
      <c r="I13" s="1546">
        <f t="shared" si="6"/>
        <v>0</v>
      </c>
      <c r="J13" s="1546">
        <f t="shared" si="6"/>
        <v>0</v>
      </c>
      <c r="K13" s="1546">
        <f t="shared" si="6"/>
        <v>0</v>
      </c>
      <c r="L13" s="1546">
        <f t="shared" si="6"/>
        <v>0</v>
      </c>
      <c r="M13" s="1546">
        <f t="shared" si="6"/>
        <v>0</v>
      </c>
      <c r="N13" s="1545">
        <f>SUM(O13:U13)</f>
        <v>0</v>
      </c>
      <c r="O13" s="1546">
        <v>0</v>
      </c>
      <c r="P13" s="1546">
        <v>0</v>
      </c>
      <c r="Q13" s="1546">
        <v>0</v>
      </c>
      <c r="R13" s="1546">
        <v>0</v>
      </c>
      <c r="S13" s="1546">
        <v>0</v>
      </c>
      <c r="T13" s="1546">
        <v>0</v>
      </c>
      <c r="U13" s="1547">
        <v>0</v>
      </c>
      <c r="V13" s="1545">
        <f>SUM(W13:AC13)</f>
        <v>0</v>
      </c>
      <c r="W13" s="1552">
        <v>0</v>
      </c>
      <c r="X13" s="1546">
        <v>0</v>
      </c>
      <c r="Y13" s="1546">
        <v>0</v>
      </c>
      <c r="Z13" s="1546">
        <v>0</v>
      </c>
      <c r="AA13" s="1546">
        <v>0</v>
      </c>
      <c r="AB13" s="1546">
        <v>0</v>
      </c>
      <c r="AC13" s="1547">
        <v>0</v>
      </c>
      <c r="AI13" s="705"/>
      <c r="AJ13" s="705"/>
      <c r="AK13" s="705"/>
      <c r="AL13" s="705"/>
    </row>
    <row r="14" spans="2:38" ht="21" customHeight="1" x14ac:dyDescent="0.2">
      <c r="B14" s="1853"/>
      <c r="C14" s="1900"/>
      <c r="D14" s="244"/>
      <c r="E14" s="895"/>
      <c r="F14" s="1590"/>
      <c r="G14" s="1089">
        <f>IFERROR(G13/$F13,0)</f>
        <v>0</v>
      </c>
      <c r="H14" s="1089">
        <f t="shared" ref="H14" si="7">IFERROR(H13/$F13,0)</f>
        <v>0</v>
      </c>
      <c r="I14" s="1089">
        <f t="shared" ref="I14" si="8">IFERROR(I13/$F13,0)</f>
        <v>0</v>
      </c>
      <c r="J14" s="1089">
        <f t="shared" ref="J14" si="9">IFERROR(J13/$F13,0)</f>
        <v>0</v>
      </c>
      <c r="K14" s="1089">
        <f t="shared" ref="K14" si="10">IFERROR(K13/$F13,0)</f>
        <v>0</v>
      </c>
      <c r="L14" s="1089">
        <f t="shared" ref="L14" si="11">IFERROR(L13/$F13,0)</f>
        <v>0</v>
      </c>
      <c r="M14" s="1089">
        <f t="shared" ref="M14" si="12">IFERROR(M13/$F13,0)</f>
        <v>0</v>
      </c>
      <c r="N14" s="1548"/>
      <c r="O14" s="1089">
        <f>IFERROR(O13/$N13,0)</f>
        <v>0</v>
      </c>
      <c r="P14" s="1089">
        <f t="shared" ref="P14" si="13">IFERROR(P13/$N13,0)</f>
        <v>0</v>
      </c>
      <c r="Q14" s="1089">
        <f t="shared" ref="Q14" si="14">IFERROR(Q13/$N13,0)</f>
        <v>0</v>
      </c>
      <c r="R14" s="1089">
        <f t="shared" ref="R14" si="15">IFERROR(R13/$N13,0)</f>
        <v>0</v>
      </c>
      <c r="S14" s="1089">
        <f t="shared" ref="S14" si="16">IFERROR(S13/$N13,0)</f>
        <v>0</v>
      </c>
      <c r="T14" s="1089">
        <f t="shared" ref="T14" si="17">IFERROR(T13/$N13,0)</f>
        <v>0</v>
      </c>
      <c r="U14" s="1089">
        <f t="shared" ref="U14" si="18">IFERROR(U13/$N13,0)</f>
        <v>0</v>
      </c>
      <c r="V14" s="1549"/>
      <c r="W14" s="1089">
        <f>IFERROR(W13/$V13,0)</f>
        <v>0</v>
      </c>
      <c r="X14" s="1089">
        <f t="shared" ref="X14" si="19">IFERROR(X13/$V13,0)</f>
        <v>0</v>
      </c>
      <c r="Y14" s="1089">
        <f t="shared" ref="Y14" si="20">IFERROR(Y13/$V13,0)</f>
        <v>0</v>
      </c>
      <c r="Z14" s="1089">
        <f t="shared" ref="Z14" si="21">IFERROR(Z13/$V13,0)</f>
        <v>0</v>
      </c>
      <c r="AA14" s="1097">
        <f t="shared" ref="AA14" si="22">IFERROR(AA13/$V13,0)</f>
        <v>0</v>
      </c>
      <c r="AB14" s="1100">
        <f t="shared" ref="AB14" si="23">IFERROR(AB13/$V13,0)</f>
        <v>0</v>
      </c>
      <c r="AC14" s="1099">
        <f t="shared" ref="AC14" si="24">IFERROR(AC13/$V13,0)</f>
        <v>0</v>
      </c>
      <c r="AF14" s="706"/>
      <c r="AG14" s="706"/>
      <c r="AH14" s="706"/>
      <c r="AI14" s="705"/>
      <c r="AJ14" s="705"/>
      <c r="AK14" s="705"/>
      <c r="AL14" s="705"/>
    </row>
    <row r="15" spans="2:38" ht="21" customHeight="1" x14ac:dyDescent="0.2">
      <c r="B15" s="1853"/>
      <c r="C15" s="1940" t="s">
        <v>170</v>
      </c>
      <c r="D15" s="964">
        <f>表1!U17</f>
        <v>71</v>
      </c>
      <c r="E15" s="966">
        <f>表1!W17</f>
        <v>47</v>
      </c>
      <c r="F15" s="1541">
        <f t="shared" ref="F15" si="25">SUM(G15:M15)</f>
        <v>4</v>
      </c>
      <c r="G15" s="1542">
        <f t="shared" ref="G15:M15" si="26">O15+W15</f>
        <v>0</v>
      </c>
      <c r="H15" s="1542">
        <f t="shared" si="26"/>
        <v>0</v>
      </c>
      <c r="I15" s="1542">
        <f t="shared" si="26"/>
        <v>1</v>
      </c>
      <c r="J15" s="1542">
        <f t="shared" si="26"/>
        <v>1</v>
      </c>
      <c r="K15" s="1542">
        <f t="shared" si="26"/>
        <v>0</v>
      </c>
      <c r="L15" s="1542">
        <f t="shared" si="26"/>
        <v>1</v>
      </c>
      <c r="M15" s="1787">
        <f t="shared" si="26"/>
        <v>1</v>
      </c>
      <c r="N15" s="1541">
        <f>SUM(O15:U15)</f>
        <v>4</v>
      </c>
      <c r="O15" s="1542">
        <v>0</v>
      </c>
      <c r="P15" s="1542">
        <v>0</v>
      </c>
      <c r="Q15" s="1542">
        <v>1</v>
      </c>
      <c r="R15" s="1542">
        <v>1</v>
      </c>
      <c r="S15" s="1542">
        <v>0</v>
      </c>
      <c r="T15" s="1542">
        <v>1</v>
      </c>
      <c r="U15" s="1543">
        <v>1</v>
      </c>
      <c r="V15" s="1550">
        <f>SUM(W15:AC15)</f>
        <v>0</v>
      </c>
      <c r="W15" s="1542">
        <v>0</v>
      </c>
      <c r="X15" s="1542">
        <v>0</v>
      </c>
      <c r="Y15" s="1542">
        <v>0</v>
      </c>
      <c r="Z15" s="1542">
        <v>0</v>
      </c>
      <c r="AA15" s="1542">
        <v>0</v>
      </c>
      <c r="AB15" s="1542">
        <v>0</v>
      </c>
      <c r="AC15" s="1543">
        <v>0</v>
      </c>
      <c r="AI15" s="705"/>
      <c r="AJ15" s="705"/>
      <c r="AK15" s="705"/>
      <c r="AL15" s="705"/>
    </row>
    <row r="16" spans="2:38" ht="21" customHeight="1" x14ac:dyDescent="0.2">
      <c r="B16" s="1853"/>
      <c r="C16" s="1900"/>
      <c r="D16" s="244"/>
      <c r="E16" s="895"/>
      <c r="F16" s="1788"/>
      <c r="G16" s="1089">
        <f>IFERROR(G15/$F15,0)</f>
        <v>0</v>
      </c>
      <c r="H16" s="1089">
        <f t="shared" ref="H16" si="27">IFERROR(H15/$F15,0)</f>
        <v>0</v>
      </c>
      <c r="I16" s="1089">
        <f t="shared" ref="I16" si="28">IFERROR(I15/$F15,0)</f>
        <v>0.25</v>
      </c>
      <c r="J16" s="1089">
        <f t="shared" ref="J16" si="29">IFERROR(J15/$F15,0)</f>
        <v>0.25</v>
      </c>
      <c r="K16" s="1097">
        <f t="shared" ref="K16" si="30">IFERROR(K15/$F15,0)</f>
        <v>0</v>
      </c>
      <c r="L16" s="1100">
        <f t="shared" ref="L16" si="31">IFERROR(L15/$F15,0)</f>
        <v>0.25</v>
      </c>
      <c r="M16" s="1099">
        <f t="shared" ref="M16" si="32">IFERROR(M15/$F15,0)</f>
        <v>0.25</v>
      </c>
      <c r="N16" s="1549"/>
      <c r="O16" s="1089">
        <f>IFERROR(O15/$N15,0)</f>
        <v>0</v>
      </c>
      <c r="P16" s="1089">
        <f t="shared" ref="P16" si="33">IFERROR(P15/$N15,0)</f>
        <v>0</v>
      </c>
      <c r="Q16" s="1089">
        <f t="shared" ref="Q16" si="34">IFERROR(Q15/$N15,0)</f>
        <v>0.25</v>
      </c>
      <c r="R16" s="1089">
        <f t="shared" ref="R16" si="35">IFERROR(R15/$N15,0)</f>
        <v>0.25</v>
      </c>
      <c r="S16" s="1097">
        <f t="shared" ref="S16" si="36">IFERROR(S15/$N15,0)</f>
        <v>0</v>
      </c>
      <c r="T16" s="1100">
        <f t="shared" ref="T16" si="37">IFERROR(T15/$N15,0)</f>
        <v>0.25</v>
      </c>
      <c r="U16" s="1099">
        <f t="shared" ref="U16" si="38">IFERROR(U15/$N15,0)</f>
        <v>0.25</v>
      </c>
      <c r="V16" s="1549"/>
      <c r="W16" s="1089">
        <f>IFERROR(W15/$V15,0)</f>
        <v>0</v>
      </c>
      <c r="X16" s="1089">
        <f t="shared" ref="X16" si="39">IFERROR(X15/$V15,0)</f>
        <v>0</v>
      </c>
      <c r="Y16" s="1089">
        <f t="shared" ref="Y16" si="40">IFERROR(Y15/$V15,0)</f>
        <v>0</v>
      </c>
      <c r="Z16" s="1089">
        <f t="shared" ref="Z16" si="41">IFERROR(Z15/$V15,0)</f>
        <v>0</v>
      </c>
      <c r="AA16" s="1089">
        <f t="shared" ref="AA16" si="42">IFERROR(AA15/$V15,0)</f>
        <v>0</v>
      </c>
      <c r="AB16" s="1089">
        <f t="shared" ref="AB16" si="43">IFERROR(AB15/$V15,0)</f>
        <v>0</v>
      </c>
      <c r="AC16" s="1099">
        <f t="shared" ref="AC16" si="44">IFERROR(AC15/$V15,0)</f>
        <v>0</v>
      </c>
      <c r="AF16" s="706"/>
      <c r="AG16" s="706"/>
      <c r="AH16" s="706"/>
      <c r="AI16" s="705"/>
      <c r="AJ16" s="705"/>
      <c r="AK16" s="705"/>
      <c r="AL16" s="705"/>
    </row>
    <row r="17" spans="2:38" ht="21" customHeight="1" x14ac:dyDescent="0.2">
      <c r="B17" s="1853"/>
      <c r="C17" s="1940" t="s">
        <v>254</v>
      </c>
      <c r="D17" s="964">
        <f>表1!U20</f>
        <v>27</v>
      </c>
      <c r="E17" s="966">
        <f>表1!W20</f>
        <v>12</v>
      </c>
      <c r="F17" s="1550">
        <f t="shared" ref="F17" si="45">SUM(G17:M17)</f>
        <v>0</v>
      </c>
      <c r="G17" s="1552">
        <f t="shared" ref="G17:M17" si="46">O17+W17</f>
        <v>0</v>
      </c>
      <c r="H17" s="1552">
        <f t="shared" si="46"/>
        <v>0</v>
      </c>
      <c r="I17" s="1552">
        <f t="shared" si="46"/>
        <v>0</v>
      </c>
      <c r="J17" s="1552">
        <f t="shared" si="46"/>
        <v>0</v>
      </c>
      <c r="K17" s="1552">
        <f t="shared" si="46"/>
        <v>0</v>
      </c>
      <c r="L17" s="1552">
        <f t="shared" si="46"/>
        <v>0</v>
      </c>
      <c r="M17" s="1789">
        <f t="shared" si="46"/>
        <v>0</v>
      </c>
      <c r="N17" s="1550">
        <f t="shared" ref="N17" si="47">SUM(O17:U17)</f>
        <v>0</v>
      </c>
      <c r="O17" s="1542">
        <v>0</v>
      </c>
      <c r="P17" s="1542">
        <v>0</v>
      </c>
      <c r="Q17" s="1542">
        <v>0</v>
      </c>
      <c r="R17" s="1542">
        <v>0</v>
      </c>
      <c r="S17" s="1542">
        <v>0</v>
      </c>
      <c r="T17" s="1542">
        <v>0</v>
      </c>
      <c r="U17" s="1543">
        <v>0</v>
      </c>
      <c r="V17" s="1550">
        <f>SUM(W17:AC17)</f>
        <v>0</v>
      </c>
      <c r="W17" s="1542">
        <v>0</v>
      </c>
      <c r="X17" s="1542">
        <v>0</v>
      </c>
      <c r="Y17" s="1542">
        <v>0</v>
      </c>
      <c r="Z17" s="1542">
        <v>0</v>
      </c>
      <c r="AA17" s="1542">
        <v>0</v>
      </c>
      <c r="AB17" s="1542">
        <v>0</v>
      </c>
      <c r="AC17" s="1543">
        <v>0</v>
      </c>
      <c r="AI17" s="705"/>
      <c r="AJ17" s="705"/>
      <c r="AK17" s="705"/>
      <c r="AL17" s="705"/>
    </row>
    <row r="18" spans="2:38" ht="21" customHeight="1" x14ac:dyDescent="0.2">
      <c r="B18" s="1853"/>
      <c r="C18" s="1900"/>
      <c r="D18" s="244"/>
      <c r="E18" s="895"/>
      <c r="F18" s="1590"/>
      <c r="G18" s="1089">
        <f>IFERROR(G17/$F17,0)</f>
        <v>0</v>
      </c>
      <c r="H18" s="1089">
        <f t="shared" ref="H18" si="48">IFERROR(H17/$F17,0)</f>
        <v>0</v>
      </c>
      <c r="I18" s="1089">
        <f t="shared" ref="I18" si="49">IFERROR(I17/$F17,0)</f>
        <v>0</v>
      </c>
      <c r="J18" s="1089">
        <f t="shared" ref="J18" si="50">IFERROR(J17/$F17,0)</f>
        <v>0</v>
      </c>
      <c r="K18" s="1097">
        <f t="shared" ref="K18" si="51">IFERROR(K17/$F17,0)</f>
        <v>0</v>
      </c>
      <c r="L18" s="1100">
        <f t="shared" ref="L18" si="52">IFERROR(L17/$F17,0)</f>
        <v>0</v>
      </c>
      <c r="M18" s="1099">
        <f t="shared" ref="M18" si="53">IFERROR(M17/$F17,0)</f>
        <v>0</v>
      </c>
      <c r="N18" s="1548"/>
      <c r="O18" s="1111">
        <f>IFERROR(O17/$N17,0)</f>
        <v>0</v>
      </c>
      <c r="P18" s="1111">
        <f t="shared" ref="P18" si="54">IFERROR(P17/$N17,0)</f>
        <v>0</v>
      </c>
      <c r="Q18" s="1111">
        <f t="shared" ref="Q18" si="55">IFERROR(Q17/$N17,0)</f>
        <v>0</v>
      </c>
      <c r="R18" s="1111">
        <f t="shared" ref="R18" si="56">IFERROR(R17/$N17,0)</f>
        <v>0</v>
      </c>
      <c r="S18" s="1111">
        <f t="shared" ref="S18" si="57">IFERROR(S17/$N17,0)</f>
        <v>0</v>
      </c>
      <c r="T18" s="1111">
        <f t="shared" ref="T18" si="58">IFERROR(T17/$N17,0)</f>
        <v>0</v>
      </c>
      <c r="U18" s="1112">
        <f t="shared" ref="U18" si="59">IFERROR(U17/$N17,0)</f>
        <v>0</v>
      </c>
      <c r="V18" s="1551"/>
      <c r="W18" s="1089">
        <f>IFERROR(W17/$V17,0)</f>
        <v>0</v>
      </c>
      <c r="X18" s="1089">
        <f t="shared" ref="X18" si="60">IFERROR(X17/$V17,0)</f>
        <v>0</v>
      </c>
      <c r="Y18" s="1089">
        <f t="shared" ref="Y18" si="61">IFERROR(Y17/$V17,0)</f>
        <v>0</v>
      </c>
      <c r="Z18" s="1089">
        <f t="shared" ref="Z18" si="62">IFERROR(Z17/$V17,0)</f>
        <v>0</v>
      </c>
      <c r="AA18" s="1097">
        <f t="shared" ref="AA18" si="63">IFERROR(AA17/$V17,0)</f>
        <v>0</v>
      </c>
      <c r="AB18" s="1100">
        <f t="shared" ref="AB18" si="64">IFERROR(AB17/$V17,0)</f>
        <v>0</v>
      </c>
      <c r="AC18" s="1099">
        <f t="shared" ref="AC18" si="65">IFERROR(AC17/$V17,0)</f>
        <v>0</v>
      </c>
      <c r="AF18" s="706"/>
      <c r="AG18" s="706"/>
      <c r="AH18" s="706"/>
      <c r="AI18" s="705"/>
      <c r="AJ18" s="705"/>
      <c r="AK18" s="705"/>
      <c r="AL18" s="705"/>
    </row>
    <row r="19" spans="2:38" ht="21" customHeight="1" x14ac:dyDescent="0.2">
      <c r="B19" s="1853"/>
      <c r="C19" s="1940" t="s">
        <v>307</v>
      </c>
      <c r="D19" s="964">
        <f>表1!U23</f>
        <v>78</v>
      </c>
      <c r="E19" s="966">
        <f>表1!W23</f>
        <v>65</v>
      </c>
      <c r="F19" s="1541">
        <f t="shared" ref="F19" si="66">SUM(G19:M19)</f>
        <v>0</v>
      </c>
      <c r="G19" s="1542">
        <f t="shared" ref="G19:M19" si="67">O19+W19</f>
        <v>0</v>
      </c>
      <c r="H19" s="1542">
        <f t="shared" si="67"/>
        <v>0</v>
      </c>
      <c r="I19" s="1542">
        <f t="shared" si="67"/>
        <v>0</v>
      </c>
      <c r="J19" s="1542">
        <f t="shared" si="67"/>
        <v>0</v>
      </c>
      <c r="K19" s="1542">
        <f t="shared" si="67"/>
        <v>0</v>
      </c>
      <c r="L19" s="1542">
        <f t="shared" si="67"/>
        <v>0</v>
      </c>
      <c r="M19" s="1787">
        <f t="shared" si="67"/>
        <v>0</v>
      </c>
      <c r="N19" s="1541">
        <f t="shared" ref="N19" si="68">SUM(O19:U19)</f>
        <v>0</v>
      </c>
      <c r="O19" s="1542">
        <v>0</v>
      </c>
      <c r="P19" s="1542">
        <v>0</v>
      </c>
      <c r="Q19" s="1542">
        <v>0</v>
      </c>
      <c r="R19" s="1542">
        <v>0</v>
      </c>
      <c r="S19" s="1542">
        <v>0</v>
      </c>
      <c r="T19" s="1542">
        <v>0</v>
      </c>
      <c r="U19" s="1543">
        <v>0</v>
      </c>
      <c r="V19" s="1550">
        <f>SUM(W19:AC19)</f>
        <v>0</v>
      </c>
      <c r="W19" s="1552">
        <v>0</v>
      </c>
      <c r="X19" s="1552">
        <v>0</v>
      </c>
      <c r="Y19" s="1552">
        <v>0</v>
      </c>
      <c r="Z19" s="1552">
        <v>0</v>
      </c>
      <c r="AA19" s="1552">
        <v>0</v>
      </c>
      <c r="AB19" s="1552">
        <v>0</v>
      </c>
      <c r="AC19" s="1553">
        <v>0</v>
      </c>
      <c r="AI19" s="705"/>
      <c r="AJ19" s="705"/>
      <c r="AK19" s="705"/>
      <c r="AL19" s="705"/>
    </row>
    <row r="20" spans="2:38" ht="21" customHeight="1" x14ac:dyDescent="0.2">
      <c r="B20" s="1853"/>
      <c r="C20" s="1900"/>
      <c r="D20" s="244"/>
      <c r="E20" s="895"/>
      <c r="F20" s="1788"/>
      <c r="G20" s="1089">
        <f>IFERROR(G19/$F19,0)</f>
        <v>0</v>
      </c>
      <c r="H20" s="1089">
        <f t="shared" ref="H20" si="69">IFERROR(H19/$F19,0)</f>
        <v>0</v>
      </c>
      <c r="I20" s="1089">
        <f t="shared" ref="I20" si="70">IFERROR(I19/$F19,0)</f>
        <v>0</v>
      </c>
      <c r="J20" s="1089">
        <f t="shared" ref="J20" si="71">IFERROR(J19/$F19,0)</f>
        <v>0</v>
      </c>
      <c r="K20" s="1089">
        <f t="shared" ref="K20" si="72">IFERROR(K19/$F19,0)</f>
        <v>0</v>
      </c>
      <c r="L20" s="1089">
        <f t="shared" ref="L20" si="73">IFERROR(L19/$F19,0)</f>
        <v>0</v>
      </c>
      <c r="M20" s="1089">
        <f t="shared" ref="M20" si="74">IFERROR(M19/$F19,0)</f>
        <v>0</v>
      </c>
      <c r="N20" s="1549"/>
      <c r="O20" s="1089">
        <f>IFERROR(O19/$N19,0)</f>
        <v>0</v>
      </c>
      <c r="P20" s="1089">
        <f t="shared" ref="P20" si="75">IFERROR(P19/$N19,0)</f>
        <v>0</v>
      </c>
      <c r="Q20" s="1089">
        <f t="shared" ref="Q20" si="76">IFERROR(Q19/$N19,0)</f>
        <v>0</v>
      </c>
      <c r="R20" s="1089">
        <f t="shared" ref="R20" si="77">IFERROR(R19/$N19,0)</f>
        <v>0</v>
      </c>
      <c r="S20" s="1089">
        <f t="shared" ref="S20" si="78">IFERROR(S19/$N19,0)</f>
        <v>0</v>
      </c>
      <c r="T20" s="1089">
        <f t="shared" ref="T20" si="79">IFERROR(T19/$N19,0)</f>
        <v>0</v>
      </c>
      <c r="U20" s="1089">
        <f t="shared" ref="U20" si="80">IFERROR(U19/$N19,0)</f>
        <v>0</v>
      </c>
      <c r="V20" s="1551"/>
      <c r="W20" s="1089">
        <f>IFERROR(W19/$V19,0)</f>
        <v>0</v>
      </c>
      <c r="X20" s="1089">
        <f t="shared" ref="X20" si="81">IFERROR(X19/$V19,0)</f>
        <v>0</v>
      </c>
      <c r="Y20" s="1089">
        <f t="shared" ref="Y20" si="82">IFERROR(Y19/$V19,0)</f>
        <v>0</v>
      </c>
      <c r="Z20" s="1089">
        <f t="shared" ref="Z20" si="83">IFERROR(Z19/$V19,0)</f>
        <v>0</v>
      </c>
      <c r="AA20" s="1089">
        <f t="shared" ref="AA20" si="84">IFERROR(AA19/$V19,0)</f>
        <v>0</v>
      </c>
      <c r="AB20" s="1089">
        <f t="shared" ref="AB20" si="85">IFERROR(AB19/$V19,0)</f>
        <v>0</v>
      </c>
      <c r="AC20" s="1099">
        <f t="shared" ref="AC20" si="86">IFERROR(AC19/$V19,0)</f>
        <v>0</v>
      </c>
      <c r="AF20" s="706"/>
      <c r="AG20" s="706"/>
      <c r="AH20" s="706"/>
      <c r="AI20" s="705"/>
      <c r="AJ20" s="705"/>
      <c r="AK20" s="705"/>
      <c r="AL20" s="705"/>
    </row>
    <row r="21" spans="2:38" ht="21" customHeight="1" x14ac:dyDescent="0.2">
      <c r="B21" s="1853"/>
      <c r="C21" s="1940" t="s">
        <v>308</v>
      </c>
      <c r="D21" s="964">
        <f>表1!U26</f>
        <v>16</v>
      </c>
      <c r="E21" s="966">
        <f>表1!W26</f>
        <v>6</v>
      </c>
      <c r="F21" s="1550">
        <f t="shared" ref="F21" si="87">SUM(G21:M21)</f>
        <v>1</v>
      </c>
      <c r="G21" s="1552">
        <f t="shared" ref="G21:M21" si="88">O21+W21</f>
        <v>0</v>
      </c>
      <c r="H21" s="1552">
        <f t="shared" si="88"/>
        <v>0</v>
      </c>
      <c r="I21" s="1552">
        <f t="shared" si="88"/>
        <v>0</v>
      </c>
      <c r="J21" s="1552">
        <f t="shared" si="88"/>
        <v>0</v>
      </c>
      <c r="K21" s="1552">
        <f t="shared" si="88"/>
        <v>1</v>
      </c>
      <c r="L21" s="1552">
        <f t="shared" si="88"/>
        <v>0</v>
      </c>
      <c r="M21" s="1789">
        <f t="shared" si="88"/>
        <v>0</v>
      </c>
      <c r="N21" s="1550">
        <f t="shared" ref="N21" si="89">SUM(O21:U21)</f>
        <v>1</v>
      </c>
      <c r="O21" s="1542">
        <v>0</v>
      </c>
      <c r="P21" s="1542">
        <v>0</v>
      </c>
      <c r="Q21" s="1542">
        <v>0</v>
      </c>
      <c r="R21" s="1542">
        <v>0</v>
      </c>
      <c r="S21" s="1542">
        <v>1</v>
      </c>
      <c r="T21" s="1542">
        <v>0</v>
      </c>
      <c r="U21" s="1543">
        <v>0</v>
      </c>
      <c r="V21" s="1550">
        <f>SUM(W21:AC21)</f>
        <v>0</v>
      </c>
      <c r="W21" s="1552">
        <v>0</v>
      </c>
      <c r="X21" s="1552">
        <v>0</v>
      </c>
      <c r="Y21" s="1552">
        <v>0</v>
      </c>
      <c r="Z21" s="1552">
        <v>0</v>
      </c>
      <c r="AA21" s="1552">
        <v>0</v>
      </c>
      <c r="AB21" s="1552">
        <v>0</v>
      </c>
      <c r="AC21" s="1553">
        <v>0</v>
      </c>
      <c r="AI21" s="705"/>
      <c r="AJ21" s="705"/>
      <c r="AK21" s="705"/>
      <c r="AL21" s="705"/>
    </row>
    <row r="22" spans="2:38" ht="21" customHeight="1" x14ac:dyDescent="0.2">
      <c r="B22" s="1853"/>
      <c r="C22" s="1900"/>
      <c r="D22" s="244"/>
      <c r="E22" s="895"/>
      <c r="F22" s="1590"/>
      <c r="G22" s="1089">
        <f>IFERROR(G21/$F21,0)</f>
        <v>0</v>
      </c>
      <c r="H22" s="1089">
        <f t="shared" ref="H22" si="90">IFERROR(H21/$F21,0)</f>
        <v>0</v>
      </c>
      <c r="I22" s="1089">
        <f t="shared" ref="I22" si="91">IFERROR(I21/$F21,0)</f>
        <v>0</v>
      </c>
      <c r="J22" s="1089">
        <f t="shared" ref="J22" si="92">IFERROR(J21/$F21,0)</f>
        <v>0</v>
      </c>
      <c r="K22" s="1097">
        <f t="shared" ref="K22" si="93">IFERROR(K21/$F21,0)</f>
        <v>1</v>
      </c>
      <c r="L22" s="1100">
        <f t="shared" ref="L22" si="94">IFERROR(L21/$F21,0)</f>
        <v>0</v>
      </c>
      <c r="M22" s="1099">
        <f t="shared" ref="M22" si="95">IFERROR(M21/$F21,0)</f>
        <v>0</v>
      </c>
      <c r="N22" s="1548"/>
      <c r="O22" s="1089">
        <f>IFERROR(O21/$N21,0)</f>
        <v>0</v>
      </c>
      <c r="P22" s="1089">
        <f t="shared" ref="P22" si="96">IFERROR(P21/$N21,0)</f>
        <v>0</v>
      </c>
      <c r="Q22" s="1089">
        <f t="shared" ref="Q22" si="97">IFERROR(Q21/$N21,0)</f>
        <v>0</v>
      </c>
      <c r="R22" s="1089">
        <f t="shared" ref="R22" si="98">IFERROR(R21/$N21,0)</f>
        <v>0</v>
      </c>
      <c r="S22" s="1089">
        <f t="shared" ref="S22" si="99">IFERROR(S21/$N21,0)</f>
        <v>1</v>
      </c>
      <c r="T22" s="1089">
        <f t="shared" ref="T22" si="100">IFERROR(T21/$N21,0)</f>
        <v>0</v>
      </c>
      <c r="U22" s="1089">
        <f t="shared" ref="U22" si="101">IFERROR(U21/$N21,0)</f>
        <v>0</v>
      </c>
      <c r="V22" s="1551"/>
      <c r="W22" s="1089">
        <f>IFERROR(W21/$V21,0)</f>
        <v>0</v>
      </c>
      <c r="X22" s="1089">
        <f t="shared" ref="X22" si="102">IFERROR(X21/$V21,0)</f>
        <v>0</v>
      </c>
      <c r="Y22" s="1089">
        <f t="shared" ref="Y22" si="103">IFERROR(Y21/$V21,0)</f>
        <v>0</v>
      </c>
      <c r="Z22" s="1089">
        <f t="shared" ref="Z22" si="104">IFERROR(Z21/$V21,0)</f>
        <v>0</v>
      </c>
      <c r="AA22" s="1097">
        <f t="shared" ref="AA22" si="105">IFERROR(AA21/$V21,0)</f>
        <v>0</v>
      </c>
      <c r="AB22" s="1100">
        <f t="shared" ref="AB22" si="106">IFERROR(AB21/$V21,0)</f>
        <v>0</v>
      </c>
      <c r="AC22" s="1099">
        <f t="shared" ref="AC22" si="107">IFERROR(AC21/$V21,0)</f>
        <v>0</v>
      </c>
      <c r="AF22" s="706"/>
      <c r="AG22" s="706"/>
      <c r="AH22" s="706"/>
      <c r="AI22" s="705"/>
      <c r="AJ22" s="705"/>
      <c r="AK22" s="705"/>
      <c r="AL22" s="705"/>
    </row>
    <row r="23" spans="2:38" ht="21" customHeight="1" x14ac:dyDescent="0.2">
      <c r="B23" s="1853"/>
      <c r="C23" s="1940" t="s">
        <v>174</v>
      </c>
      <c r="D23" s="964">
        <f>表1!U29</f>
        <v>151</v>
      </c>
      <c r="E23" s="966">
        <f>表1!W29</f>
        <v>124</v>
      </c>
      <c r="F23" s="1541">
        <f t="shared" ref="F23" si="108">SUM(G23:M23)</f>
        <v>13</v>
      </c>
      <c r="G23" s="1542">
        <f t="shared" ref="G23:M23" si="109">O23+W23</f>
        <v>1</v>
      </c>
      <c r="H23" s="1542">
        <f t="shared" si="109"/>
        <v>0</v>
      </c>
      <c r="I23" s="1542">
        <f t="shared" si="109"/>
        <v>2</v>
      </c>
      <c r="J23" s="1542">
        <f t="shared" si="109"/>
        <v>7</v>
      </c>
      <c r="K23" s="1542">
        <f t="shared" si="109"/>
        <v>1</v>
      </c>
      <c r="L23" s="1542">
        <f t="shared" si="109"/>
        <v>1</v>
      </c>
      <c r="M23" s="1787">
        <f t="shared" si="109"/>
        <v>1</v>
      </c>
      <c r="N23" s="1541">
        <f t="shared" ref="N23" si="110">SUM(O23:U23)</f>
        <v>10</v>
      </c>
      <c r="O23" s="1542">
        <v>1</v>
      </c>
      <c r="P23" s="1542">
        <v>0</v>
      </c>
      <c r="Q23" s="1542">
        <v>1</v>
      </c>
      <c r="R23" s="1542">
        <v>6</v>
      </c>
      <c r="S23" s="1542">
        <v>0</v>
      </c>
      <c r="T23" s="1542">
        <v>1</v>
      </c>
      <c r="U23" s="1543">
        <v>1</v>
      </c>
      <c r="V23" s="1550">
        <f>SUM(W23:AC23)</f>
        <v>3</v>
      </c>
      <c r="W23" s="1552">
        <v>0</v>
      </c>
      <c r="X23" s="1552">
        <v>0</v>
      </c>
      <c r="Y23" s="1552">
        <v>1</v>
      </c>
      <c r="Z23" s="1552">
        <v>1</v>
      </c>
      <c r="AA23" s="1552">
        <v>1</v>
      </c>
      <c r="AB23" s="1552">
        <v>0</v>
      </c>
      <c r="AC23" s="1553">
        <v>0</v>
      </c>
      <c r="AI23" s="705"/>
      <c r="AJ23" s="705"/>
      <c r="AK23" s="705"/>
      <c r="AL23" s="705"/>
    </row>
    <row r="24" spans="2:38" ht="21" customHeight="1" thickBot="1" x14ac:dyDescent="0.25">
      <c r="B24" s="1854"/>
      <c r="C24" s="2009"/>
      <c r="D24" s="244"/>
      <c r="E24" s="895"/>
      <c r="F24" s="1784"/>
      <c r="G24" s="1102">
        <f>IFERROR(G23/$F23,0)</f>
        <v>7.6923076923076927E-2</v>
      </c>
      <c r="H24" s="1102">
        <f t="shared" ref="H24" si="111">IFERROR(H23/$F23,0)</f>
        <v>0</v>
      </c>
      <c r="I24" s="1102">
        <f t="shared" ref="I24" si="112">IFERROR(I23/$F23,0)</f>
        <v>0.15384615384615385</v>
      </c>
      <c r="J24" s="1102">
        <f t="shared" ref="J24" si="113">IFERROR(J23/$F23,0)</f>
        <v>0.53846153846153844</v>
      </c>
      <c r="K24" s="1103">
        <f t="shared" ref="K24" si="114">IFERROR(K23/$F23,0)</f>
        <v>7.6923076923076927E-2</v>
      </c>
      <c r="L24" s="1102">
        <f t="shared" ref="L24" si="115">IFERROR(L23/$F23,0)</f>
        <v>7.6923076923076927E-2</v>
      </c>
      <c r="M24" s="1104">
        <f t="shared" ref="M24" si="116">IFERROR(M23/$F23,0)</f>
        <v>7.6923076923076927E-2</v>
      </c>
      <c r="N24" s="1544"/>
      <c r="O24" s="1102">
        <f>IFERROR(O23/$N23,0)</f>
        <v>0.1</v>
      </c>
      <c r="P24" s="1102">
        <f t="shared" ref="P24" si="117">IFERROR(P23/$N23,0)</f>
        <v>0</v>
      </c>
      <c r="Q24" s="1102">
        <f t="shared" ref="Q24" si="118">IFERROR(Q23/$N23,0)</f>
        <v>0.1</v>
      </c>
      <c r="R24" s="1102">
        <f t="shared" ref="R24" si="119">IFERROR(R23/$N23,0)</f>
        <v>0.6</v>
      </c>
      <c r="S24" s="1103">
        <f t="shared" ref="S24" si="120">IFERROR(S23/$N23,0)</f>
        <v>0</v>
      </c>
      <c r="T24" s="1102">
        <f t="shared" ref="T24" si="121">IFERROR(T23/$N23,0)</f>
        <v>0.1</v>
      </c>
      <c r="U24" s="1104">
        <f t="shared" ref="U24" si="122">IFERROR(U23/$N23,0)</f>
        <v>0.1</v>
      </c>
      <c r="V24" s="1544"/>
      <c r="W24" s="1102">
        <f>IFERROR(W23/$V23,0)</f>
        <v>0</v>
      </c>
      <c r="X24" s="1102">
        <f t="shared" ref="X24" si="123">IFERROR(X23/$V23,0)</f>
        <v>0</v>
      </c>
      <c r="Y24" s="1102">
        <f t="shared" ref="Y24" si="124">IFERROR(Y23/$V23,0)</f>
        <v>0.33333333333333331</v>
      </c>
      <c r="Z24" s="1102">
        <f t="shared" ref="Z24" si="125">IFERROR(Z23/$V23,0)</f>
        <v>0.33333333333333331</v>
      </c>
      <c r="AA24" s="1103">
        <f t="shared" ref="AA24" si="126">IFERROR(AA23/$V23,0)</f>
        <v>0.33333333333333331</v>
      </c>
      <c r="AB24" s="1102">
        <f t="shared" ref="AB24" si="127">IFERROR(AB23/$V23,0)</f>
        <v>0</v>
      </c>
      <c r="AC24" s="1104">
        <f t="shared" ref="AC24" si="128">IFERROR(AC23/$V23,0)</f>
        <v>0</v>
      </c>
      <c r="AF24" s="706"/>
      <c r="AG24" s="706"/>
      <c r="AH24" s="706"/>
      <c r="AI24" s="705"/>
      <c r="AJ24" s="705"/>
      <c r="AK24" s="705"/>
      <c r="AL24" s="705"/>
    </row>
    <row r="25" spans="2:38" ht="21" customHeight="1" thickTop="1" x14ac:dyDescent="0.2">
      <c r="B25" s="1852" t="s">
        <v>283</v>
      </c>
      <c r="C25" s="1900" t="s">
        <v>259</v>
      </c>
      <c r="D25" s="961">
        <f>表1!U32</f>
        <v>72</v>
      </c>
      <c r="E25" s="965">
        <f>表1!W32</f>
        <v>36</v>
      </c>
      <c r="F25" s="1550">
        <f t="shared" ref="F25" si="129">SUM(G25:M25)</f>
        <v>0</v>
      </c>
      <c r="G25" s="1552">
        <f t="shared" ref="G25:M25" si="130">O25+W25</f>
        <v>0</v>
      </c>
      <c r="H25" s="1552">
        <f t="shared" si="130"/>
        <v>0</v>
      </c>
      <c r="I25" s="1552">
        <f t="shared" si="130"/>
        <v>0</v>
      </c>
      <c r="J25" s="1552">
        <f t="shared" si="130"/>
        <v>0</v>
      </c>
      <c r="K25" s="1552">
        <f t="shared" si="130"/>
        <v>0</v>
      </c>
      <c r="L25" s="1552">
        <f t="shared" si="130"/>
        <v>0</v>
      </c>
      <c r="M25" s="1789">
        <f t="shared" si="130"/>
        <v>0</v>
      </c>
      <c r="N25" s="1550">
        <f t="shared" ref="N25" si="131">SUM(O25:U25)</f>
        <v>0</v>
      </c>
      <c r="O25" s="1552">
        <v>0</v>
      </c>
      <c r="P25" s="1552">
        <v>0</v>
      </c>
      <c r="Q25" s="1552">
        <v>0</v>
      </c>
      <c r="R25" s="1552">
        <v>0</v>
      </c>
      <c r="S25" s="1552">
        <v>0</v>
      </c>
      <c r="T25" s="1552">
        <v>0</v>
      </c>
      <c r="U25" s="1553">
        <v>0</v>
      </c>
      <c r="V25" s="1550">
        <f>SUM(W25:AC25)</f>
        <v>0</v>
      </c>
      <c r="W25" s="1552">
        <v>0</v>
      </c>
      <c r="X25" s="1552">
        <v>0</v>
      </c>
      <c r="Y25" s="1552">
        <v>0</v>
      </c>
      <c r="Z25" s="1552">
        <v>0</v>
      </c>
      <c r="AA25" s="1552">
        <v>0</v>
      </c>
      <c r="AB25" s="1552">
        <v>0</v>
      </c>
      <c r="AC25" s="1553">
        <v>0</v>
      </c>
      <c r="AI25" s="705"/>
      <c r="AJ25" s="705"/>
      <c r="AK25" s="705"/>
      <c r="AL25" s="705"/>
    </row>
    <row r="26" spans="2:38" ht="21" customHeight="1" x14ac:dyDescent="0.2">
      <c r="B26" s="1853"/>
      <c r="C26" s="1900"/>
      <c r="D26" s="244"/>
      <c r="E26" s="895"/>
      <c r="F26" s="1590"/>
      <c r="G26" s="1089">
        <f>IFERROR(G25/$F25,0)</f>
        <v>0</v>
      </c>
      <c r="H26" s="1089">
        <f t="shared" ref="H26" si="132">IFERROR(H25/$F25,0)</f>
        <v>0</v>
      </c>
      <c r="I26" s="1089">
        <f t="shared" ref="I26" si="133">IFERROR(I25/$F25,0)</f>
        <v>0</v>
      </c>
      <c r="J26" s="1089">
        <f t="shared" ref="J26" si="134">IFERROR(J25/$F25,0)</f>
        <v>0</v>
      </c>
      <c r="K26" s="1097">
        <f t="shared" ref="K26" si="135">IFERROR(K25/$F25,0)</f>
        <v>0</v>
      </c>
      <c r="L26" s="1100">
        <f t="shared" ref="L26" si="136">IFERROR(L25/$F25,0)</f>
        <v>0</v>
      </c>
      <c r="M26" s="1099">
        <f t="shared" ref="M26" si="137">IFERROR(M25/$F25,0)</f>
        <v>0</v>
      </c>
      <c r="N26" s="1548"/>
      <c r="O26" s="1089">
        <f>IFERROR(O25/$N25,0)</f>
        <v>0</v>
      </c>
      <c r="P26" s="1089">
        <f t="shared" ref="P26" si="138">IFERROR(P25/$N25,0)</f>
        <v>0</v>
      </c>
      <c r="Q26" s="1089">
        <f t="shared" ref="Q26" si="139">IFERROR(Q25/$N25,0)</f>
        <v>0</v>
      </c>
      <c r="R26" s="1089">
        <f t="shared" ref="R26" si="140">IFERROR(R25/$N25,0)</f>
        <v>0</v>
      </c>
      <c r="S26" s="1089">
        <f t="shared" ref="S26" si="141">IFERROR(S25/$N25,0)</f>
        <v>0</v>
      </c>
      <c r="T26" s="1089">
        <f t="shared" ref="T26" si="142">IFERROR(T25/$N25,0)</f>
        <v>0</v>
      </c>
      <c r="U26" s="1089">
        <f t="shared" ref="U26" si="143">IFERROR(U25/$N25,0)</f>
        <v>0</v>
      </c>
      <c r="V26" s="1548"/>
      <c r="W26" s="1089">
        <f>IFERROR(W25/$V25,0)</f>
        <v>0</v>
      </c>
      <c r="X26" s="1089">
        <f t="shared" ref="X26" si="144">IFERROR(X25/$V25,0)</f>
        <v>0</v>
      </c>
      <c r="Y26" s="1089">
        <f t="shared" ref="Y26" si="145">IFERROR(Y25/$V25,0)</f>
        <v>0</v>
      </c>
      <c r="Z26" s="1089">
        <f t="shared" ref="Z26" si="146">IFERROR(Z25/$V25,0)</f>
        <v>0</v>
      </c>
      <c r="AA26" s="1097">
        <f t="shared" ref="AA26" si="147">IFERROR(AA25/$V25,0)</f>
        <v>0</v>
      </c>
      <c r="AB26" s="1100">
        <f t="shared" ref="AB26" si="148">IFERROR(AB25/$V25,0)</f>
        <v>0</v>
      </c>
      <c r="AC26" s="1099">
        <f t="shared" ref="AC26" si="149">IFERROR(AC25/$V25,0)</f>
        <v>0</v>
      </c>
      <c r="AF26" s="706"/>
      <c r="AG26" s="706"/>
      <c r="AH26" s="706"/>
      <c r="AI26" s="705"/>
      <c r="AJ26" s="705"/>
      <c r="AK26" s="705"/>
      <c r="AL26" s="705"/>
    </row>
    <row r="27" spans="2:38" ht="21" customHeight="1" x14ac:dyDescent="0.2">
      <c r="B27" s="1853"/>
      <c r="C27" s="1940" t="s">
        <v>260</v>
      </c>
      <c r="D27" s="964">
        <f>表1!U35</f>
        <v>164</v>
      </c>
      <c r="E27" s="966">
        <f>表1!W35</f>
        <v>117</v>
      </c>
      <c r="F27" s="1541">
        <f t="shared" ref="F27" si="150">SUM(G27:M27)</f>
        <v>0</v>
      </c>
      <c r="G27" s="1542">
        <f t="shared" ref="G27:M27" si="151">O27+W27</f>
        <v>0</v>
      </c>
      <c r="H27" s="1542">
        <f t="shared" si="151"/>
        <v>0</v>
      </c>
      <c r="I27" s="1542">
        <f t="shared" si="151"/>
        <v>0</v>
      </c>
      <c r="J27" s="1542">
        <f t="shared" si="151"/>
        <v>0</v>
      </c>
      <c r="K27" s="1542">
        <f t="shared" si="151"/>
        <v>0</v>
      </c>
      <c r="L27" s="1542">
        <f t="shared" si="151"/>
        <v>0</v>
      </c>
      <c r="M27" s="1787">
        <f t="shared" si="151"/>
        <v>0</v>
      </c>
      <c r="N27" s="1541">
        <f t="shared" ref="N27" si="152">SUM(O27:U27)</f>
        <v>0</v>
      </c>
      <c r="O27" s="1542">
        <v>0</v>
      </c>
      <c r="P27" s="1542">
        <v>0</v>
      </c>
      <c r="Q27" s="1542">
        <v>0</v>
      </c>
      <c r="R27" s="1542">
        <v>0</v>
      </c>
      <c r="S27" s="1542">
        <v>0</v>
      </c>
      <c r="T27" s="1542">
        <v>0</v>
      </c>
      <c r="U27" s="1543">
        <v>0</v>
      </c>
      <c r="V27" s="1541">
        <f>SUM(W27:AC27)</f>
        <v>0</v>
      </c>
      <c r="W27" s="1542">
        <v>0</v>
      </c>
      <c r="X27" s="1542">
        <v>0</v>
      </c>
      <c r="Y27" s="1542">
        <v>0</v>
      </c>
      <c r="Z27" s="1542">
        <v>0</v>
      </c>
      <c r="AA27" s="1542">
        <v>0</v>
      </c>
      <c r="AB27" s="1542">
        <v>0</v>
      </c>
      <c r="AC27" s="1543">
        <v>0</v>
      </c>
      <c r="AI27" s="705"/>
      <c r="AJ27" s="705"/>
      <c r="AK27" s="705"/>
      <c r="AL27" s="705"/>
    </row>
    <row r="28" spans="2:38" ht="21" customHeight="1" x14ac:dyDescent="0.2">
      <c r="B28" s="1853"/>
      <c r="C28" s="1900"/>
      <c r="D28" s="244"/>
      <c r="E28" s="895"/>
      <c r="F28" s="1788"/>
      <c r="G28" s="1089">
        <f>IFERROR(G27/$F27,0)</f>
        <v>0</v>
      </c>
      <c r="H28" s="1089">
        <f t="shared" ref="H28" si="153">IFERROR(H27/$F27,0)</f>
        <v>0</v>
      </c>
      <c r="I28" s="1089">
        <f t="shared" ref="I28" si="154">IFERROR(I27/$F27,0)</f>
        <v>0</v>
      </c>
      <c r="J28" s="1089">
        <f t="shared" ref="J28" si="155">IFERROR(J27/$F27,0)</f>
        <v>0</v>
      </c>
      <c r="K28" s="1089">
        <f t="shared" ref="K28" si="156">IFERROR(K27/$F27,0)</f>
        <v>0</v>
      </c>
      <c r="L28" s="1089">
        <f t="shared" ref="L28" si="157">IFERROR(L27/$F27,0)</f>
        <v>0</v>
      </c>
      <c r="M28" s="1089">
        <f t="shared" ref="M28" si="158">IFERROR(M27/$F27,0)</f>
        <v>0</v>
      </c>
      <c r="N28" s="1549"/>
      <c r="O28" s="1089">
        <f>IFERROR(O27/$N27,0)</f>
        <v>0</v>
      </c>
      <c r="P28" s="1089">
        <f t="shared" ref="P28" si="159">IFERROR(P27/$N27,0)</f>
        <v>0</v>
      </c>
      <c r="Q28" s="1089">
        <f t="shared" ref="Q28" si="160">IFERROR(Q27/$N27,0)</f>
        <v>0</v>
      </c>
      <c r="R28" s="1089">
        <f t="shared" ref="R28" si="161">IFERROR(R27/$N27,0)</f>
        <v>0</v>
      </c>
      <c r="S28" s="1089">
        <f t="shared" ref="S28" si="162">IFERROR(S27/$N27,0)</f>
        <v>0</v>
      </c>
      <c r="T28" s="1089">
        <f t="shared" ref="T28" si="163">IFERROR(T27/$N27,0)</f>
        <v>0</v>
      </c>
      <c r="U28" s="1089">
        <f t="shared" ref="U28" si="164">IFERROR(U27/$N27,0)</f>
        <v>0</v>
      </c>
      <c r="V28" s="1549"/>
      <c r="W28" s="1089">
        <f>IFERROR(W27/$V27,0)</f>
        <v>0</v>
      </c>
      <c r="X28" s="1089">
        <f t="shared" ref="X28" si="165">IFERROR(X27/$V27,0)</f>
        <v>0</v>
      </c>
      <c r="Y28" s="1089">
        <f t="shared" ref="Y28" si="166">IFERROR(Y27/$V27,0)</f>
        <v>0</v>
      </c>
      <c r="Z28" s="1089">
        <f t="shared" ref="Z28" si="167">IFERROR(Z27/$V27,0)</f>
        <v>0</v>
      </c>
      <c r="AA28" s="1089">
        <f t="shared" ref="AA28" si="168">IFERROR(AA27/$V27,0)</f>
        <v>0</v>
      </c>
      <c r="AB28" s="1100">
        <f t="shared" ref="AB28" si="169">IFERROR(AB27/$V27,0)</f>
        <v>0</v>
      </c>
      <c r="AC28" s="1099">
        <f t="shared" ref="AC28" si="170">IFERROR(AC27/$V27,0)</f>
        <v>0</v>
      </c>
      <c r="AF28" s="706"/>
      <c r="AG28" s="706"/>
      <c r="AH28" s="706"/>
      <c r="AI28" s="705"/>
      <c r="AJ28" s="705"/>
      <c r="AK28" s="705"/>
      <c r="AL28" s="705"/>
    </row>
    <row r="29" spans="2:38" ht="21" customHeight="1" x14ac:dyDescent="0.2">
      <c r="B29" s="1853"/>
      <c r="C29" s="1940" t="s">
        <v>261</v>
      </c>
      <c r="D29" s="964">
        <f>表1!U38</f>
        <v>48</v>
      </c>
      <c r="E29" s="966">
        <f>表1!W38</f>
        <v>34</v>
      </c>
      <c r="F29" s="1541">
        <f t="shared" ref="F29" si="171">SUM(G29:M29)</f>
        <v>2</v>
      </c>
      <c r="G29" s="1542">
        <f t="shared" ref="G29:M29" si="172">O29+W29</f>
        <v>0</v>
      </c>
      <c r="H29" s="1542">
        <f t="shared" si="172"/>
        <v>0</v>
      </c>
      <c r="I29" s="1542">
        <f t="shared" si="172"/>
        <v>1</v>
      </c>
      <c r="J29" s="1542">
        <f t="shared" si="172"/>
        <v>0</v>
      </c>
      <c r="K29" s="1542">
        <f t="shared" si="172"/>
        <v>0</v>
      </c>
      <c r="L29" s="1542">
        <f t="shared" si="172"/>
        <v>0</v>
      </c>
      <c r="M29" s="1787">
        <f t="shared" si="172"/>
        <v>1</v>
      </c>
      <c r="N29" s="1541">
        <f t="shared" ref="N29" si="173">SUM(O29:U29)</f>
        <v>1</v>
      </c>
      <c r="O29" s="1542">
        <v>0</v>
      </c>
      <c r="P29" s="1542">
        <v>0</v>
      </c>
      <c r="Q29" s="1542">
        <v>0</v>
      </c>
      <c r="R29" s="1542">
        <v>0</v>
      </c>
      <c r="S29" s="1542">
        <v>0</v>
      </c>
      <c r="T29" s="1542">
        <v>0</v>
      </c>
      <c r="U29" s="1543">
        <v>1</v>
      </c>
      <c r="V29" s="1541">
        <f>SUM(W29:AC29)</f>
        <v>1</v>
      </c>
      <c r="W29" s="1542">
        <v>0</v>
      </c>
      <c r="X29" s="1542">
        <v>0</v>
      </c>
      <c r="Y29" s="1542">
        <v>1</v>
      </c>
      <c r="Z29" s="1542">
        <v>0</v>
      </c>
      <c r="AA29" s="1542">
        <v>0</v>
      </c>
      <c r="AB29" s="1542">
        <v>0</v>
      </c>
      <c r="AC29" s="1543">
        <v>0</v>
      </c>
      <c r="AI29" s="705"/>
      <c r="AJ29" s="705"/>
      <c r="AK29" s="705"/>
      <c r="AL29" s="705"/>
    </row>
    <row r="30" spans="2:38" ht="21" customHeight="1" x14ac:dyDescent="0.2">
      <c r="B30" s="1853"/>
      <c r="C30" s="1900"/>
      <c r="D30" s="244"/>
      <c r="E30" s="895"/>
      <c r="F30" s="1788"/>
      <c r="G30" s="1089">
        <f>IFERROR(G29/$F29,0)</f>
        <v>0</v>
      </c>
      <c r="H30" s="1089">
        <f t="shared" ref="H30" si="174">IFERROR(H29/$F29,0)</f>
        <v>0</v>
      </c>
      <c r="I30" s="1089">
        <f t="shared" ref="I30" si="175">IFERROR(I29/$F29,0)</f>
        <v>0.5</v>
      </c>
      <c r="J30" s="1089">
        <f t="shared" ref="J30" si="176">IFERROR(J29/$F29,0)</f>
        <v>0</v>
      </c>
      <c r="K30" s="1089">
        <f t="shared" ref="K30" si="177">IFERROR(K29/$F29,0)</f>
        <v>0</v>
      </c>
      <c r="L30" s="1089">
        <f t="shared" ref="L30" si="178">IFERROR(L29/$F29,0)</f>
        <v>0</v>
      </c>
      <c r="M30" s="1089">
        <f t="shared" ref="M30" si="179">IFERROR(M29/$F29,0)</f>
        <v>0.5</v>
      </c>
      <c r="N30" s="1549"/>
      <c r="O30" s="1089">
        <f>IFERROR(O29/$N29,0)</f>
        <v>0</v>
      </c>
      <c r="P30" s="1089">
        <f t="shared" ref="P30" si="180">IFERROR(P29/$N29,0)</f>
        <v>0</v>
      </c>
      <c r="Q30" s="1089">
        <f t="shared" ref="Q30" si="181">IFERROR(Q29/$N29,0)</f>
        <v>0</v>
      </c>
      <c r="R30" s="1089">
        <f t="shared" ref="R30" si="182">IFERROR(R29/$N29,0)</f>
        <v>0</v>
      </c>
      <c r="S30" s="1089">
        <f t="shared" ref="S30" si="183">IFERROR(S29/$N29,0)</f>
        <v>0</v>
      </c>
      <c r="T30" s="1089">
        <f t="shared" ref="T30" si="184">IFERROR(T29/$N29,0)</f>
        <v>0</v>
      </c>
      <c r="U30" s="1089">
        <f t="shared" ref="U30" si="185">IFERROR(U29/$N29,0)</f>
        <v>1</v>
      </c>
      <c r="V30" s="1549"/>
      <c r="W30" s="1089">
        <f>IFERROR(W29/$V29,0)</f>
        <v>0</v>
      </c>
      <c r="X30" s="1089">
        <f t="shared" ref="X30" si="186">IFERROR(X29/$V29,0)</f>
        <v>0</v>
      </c>
      <c r="Y30" s="1089">
        <f t="shared" ref="Y30" si="187">IFERROR(Y29/$V29,0)</f>
        <v>1</v>
      </c>
      <c r="Z30" s="1089">
        <f t="shared" ref="Z30" si="188">IFERROR(Z29/$V29,0)</f>
        <v>0</v>
      </c>
      <c r="AA30" s="1097">
        <f t="shared" ref="AA30" si="189">IFERROR(AA29/$V29,0)</f>
        <v>0</v>
      </c>
      <c r="AB30" s="1100">
        <f t="shared" ref="AB30" si="190">IFERROR(AB29/$V29,0)</f>
        <v>0</v>
      </c>
      <c r="AC30" s="1099">
        <f t="shared" ref="AC30" si="191">IFERROR(AC29/$V29,0)</f>
        <v>0</v>
      </c>
      <c r="AF30" s="706"/>
      <c r="AG30" s="706"/>
      <c r="AH30" s="706"/>
      <c r="AI30" s="705"/>
      <c r="AJ30" s="705"/>
      <c r="AK30" s="705"/>
      <c r="AL30" s="705"/>
    </row>
    <row r="31" spans="2:38" ht="21" customHeight="1" x14ac:dyDescent="0.2">
      <c r="B31" s="1853"/>
      <c r="C31" s="1940" t="s">
        <v>262</v>
      </c>
      <c r="D31" s="964">
        <f>表1!U41</f>
        <v>40</v>
      </c>
      <c r="E31" s="966">
        <f>表1!W41</f>
        <v>34</v>
      </c>
      <c r="F31" s="1550">
        <f t="shared" ref="F31" si="192">SUM(G31:M31)</f>
        <v>3</v>
      </c>
      <c r="G31" s="1552">
        <f t="shared" ref="G31:M31" si="193">O31+W31</f>
        <v>0</v>
      </c>
      <c r="H31" s="1552">
        <f t="shared" si="193"/>
        <v>0</v>
      </c>
      <c r="I31" s="1552">
        <f t="shared" si="193"/>
        <v>0</v>
      </c>
      <c r="J31" s="1552">
        <f t="shared" si="193"/>
        <v>2</v>
      </c>
      <c r="K31" s="1552">
        <f t="shared" si="193"/>
        <v>0</v>
      </c>
      <c r="L31" s="1552">
        <f t="shared" si="193"/>
        <v>1</v>
      </c>
      <c r="M31" s="1789">
        <f t="shared" si="193"/>
        <v>0</v>
      </c>
      <c r="N31" s="1550">
        <f t="shared" ref="N31" si="194">SUM(O31:U31)</f>
        <v>3</v>
      </c>
      <c r="O31" s="1542">
        <v>0</v>
      </c>
      <c r="P31" s="1542">
        <v>0</v>
      </c>
      <c r="Q31" s="1542">
        <v>0</v>
      </c>
      <c r="R31" s="1542">
        <v>2</v>
      </c>
      <c r="S31" s="1542">
        <v>0</v>
      </c>
      <c r="T31" s="1542">
        <v>1</v>
      </c>
      <c r="U31" s="1543">
        <v>0</v>
      </c>
      <c r="V31" s="1541">
        <f>SUM(W31:AC31)</f>
        <v>0</v>
      </c>
      <c r="W31" s="1542">
        <v>0</v>
      </c>
      <c r="X31" s="1542">
        <v>0</v>
      </c>
      <c r="Y31" s="1542">
        <v>0</v>
      </c>
      <c r="Z31" s="1542">
        <v>0</v>
      </c>
      <c r="AA31" s="1542">
        <v>0</v>
      </c>
      <c r="AB31" s="1542">
        <v>0</v>
      </c>
      <c r="AC31" s="1543">
        <v>0</v>
      </c>
      <c r="AI31" s="705"/>
      <c r="AJ31" s="705"/>
      <c r="AK31" s="705"/>
      <c r="AL31" s="705"/>
    </row>
    <row r="32" spans="2:38" ht="21" customHeight="1" x14ac:dyDescent="0.2">
      <c r="B32" s="1853"/>
      <c r="C32" s="1900"/>
      <c r="D32" s="244"/>
      <c r="E32" s="895"/>
      <c r="F32" s="1590"/>
      <c r="G32" s="1089">
        <f>IFERROR(G31/$F31,0)</f>
        <v>0</v>
      </c>
      <c r="H32" s="1089">
        <f t="shared" ref="H32" si="195">IFERROR(H31/$F31,0)</f>
        <v>0</v>
      </c>
      <c r="I32" s="1089">
        <f t="shared" ref="I32" si="196">IFERROR(I31/$F31,0)</f>
        <v>0</v>
      </c>
      <c r="J32" s="1089">
        <f t="shared" ref="J32" si="197">IFERROR(J31/$F31,0)</f>
        <v>0.66666666666666663</v>
      </c>
      <c r="K32" s="1097">
        <f t="shared" ref="K32" si="198">IFERROR(K31/$F31,0)</f>
        <v>0</v>
      </c>
      <c r="L32" s="1100">
        <f t="shared" ref="L32" si="199">IFERROR(L31/$F31,0)</f>
        <v>0.33333333333333331</v>
      </c>
      <c r="M32" s="1099">
        <f t="shared" ref="M32" si="200">IFERROR(M31/$F31,0)</f>
        <v>0</v>
      </c>
      <c r="N32" s="1548"/>
      <c r="O32" s="1089">
        <f>IFERROR(O31/$N31,0)</f>
        <v>0</v>
      </c>
      <c r="P32" s="1089">
        <f t="shared" ref="P32" si="201">IFERROR(P31/$N31,0)</f>
        <v>0</v>
      </c>
      <c r="Q32" s="1089">
        <f t="shared" ref="Q32" si="202">IFERROR(Q31/$N31,0)</f>
        <v>0</v>
      </c>
      <c r="R32" s="1089">
        <f t="shared" ref="R32" si="203">IFERROR(R31/$N31,0)</f>
        <v>0.66666666666666663</v>
      </c>
      <c r="S32" s="1097">
        <f t="shared" ref="S32" si="204">IFERROR(S31/$N31,0)</f>
        <v>0</v>
      </c>
      <c r="T32" s="1100">
        <f t="shared" ref="T32" si="205">IFERROR(T31/$N31,0)</f>
        <v>0.33333333333333331</v>
      </c>
      <c r="U32" s="1099">
        <f t="shared" ref="U32" si="206">IFERROR(U31/$N31,0)</f>
        <v>0</v>
      </c>
      <c r="V32" s="1548"/>
      <c r="W32" s="1089">
        <f>IFERROR(W31/$V31,0)</f>
        <v>0</v>
      </c>
      <c r="X32" s="1089">
        <f t="shared" ref="X32" si="207">IFERROR(X31/$V31,0)</f>
        <v>0</v>
      </c>
      <c r="Y32" s="1089">
        <f t="shared" ref="Y32" si="208">IFERROR(Y31/$V31,0)</f>
        <v>0</v>
      </c>
      <c r="Z32" s="1089">
        <f t="shared" ref="Z32" si="209">IFERROR(Z31/$V31,0)</f>
        <v>0</v>
      </c>
      <c r="AA32" s="1089">
        <f t="shared" ref="AA32" si="210">IFERROR(AA31/$V31,0)</f>
        <v>0</v>
      </c>
      <c r="AB32" s="1089">
        <f t="shared" ref="AB32" si="211">IFERROR(AB31/$V31,0)</f>
        <v>0</v>
      </c>
      <c r="AC32" s="1099">
        <f t="shared" ref="AC32" si="212">IFERROR(AC31/$V31,0)</f>
        <v>0</v>
      </c>
      <c r="AF32" s="706"/>
      <c r="AG32" s="706"/>
      <c r="AH32" s="706"/>
      <c r="AI32" s="705"/>
      <c r="AJ32" s="705"/>
      <c r="AK32" s="705"/>
      <c r="AL32" s="705"/>
    </row>
    <row r="33" spans="2:38" ht="21" customHeight="1" x14ac:dyDescent="0.2">
      <c r="B33" s="1853"/>
      <c r="C33" s="1940" t="s">
        <v>263</v>
      </c>
      <c r="D33" s="964">
        <f>表1!U44</f>
        <v>27</v>
      </c>
      <c r="E33" s="966">
        <f>表1!W44</f>
        <v>23</v>
      </c>
      <c r="F33" s="1541">
        <f t="shared" ref="F33" si="213">SUM(G33:M33)</f>
        <v>2</v>
      </c>
      <c r="G33" s="1542">
        <f t="shared" ref="G33:M33" si="214">O33+W33</f>
        <v>0</v>
      </c>
      <c r="H33" s="1542">
        <f t="shared" si="214"/>
        <v>0</v>
      </c>
      <c r="I33" s="1542">
        <f t="shared" si="214"/>
        <v>0</v>
      </c>
      <c r="J33" s="1542">
        <f t="shared" si="214"/>
        <v>2</v>
      </c>
      <c r="K33" s="1542">
        <f t="shared" si="214"/>
        <v>0</v>
      </c>
      <c r="L33" s="1542">
        <f t="shared" si="214"/>
        <v>0</v>
      </c>
      <c r="M33" s="1787">
        <f t="shared" si="214"/>
        <v>0</v>
      </c>
      <c r="N33" s="1541">
        <f t="shared" ref="N33" si="215">SUM(O33:U33)</f>
        <v>2</v>
      </c>
      <c r="O33" s="1542">
        <v>0</v>
      </c>
      <c r="P33" s="1542">
        <v>0</v>
      </c>
      <c r="Q33" s="1542">
        <v>0</v>
      </c>
      <c r="R33" s="1542">
        <v>2</v>
      </c>
      <c r="S33" s="1542">
        <v>0</v>
      </c>
      <c r="T33" s="1542">
        <v>0</v>
      </c>
      <c r="U33" s="1543">
        <v>0</v>
      </c>
      <c r="V33" s="1541">
        <f>SUM(W33:AC33)</f>
        <v>0</v>
      </c>
      <c r="W33" s="1542">
        <v>0</v>
      </c>
      <c r="X33" s="1542">
        <v>0</v>
      </c>
      <c r="Y33" s="1542">
        <v>0</v>
      </c>
      <c r="Z33" s="1542">
        <v>0</v>
      </c>
      <c r="AA33" s="1542">
        <v>0</v>
      </c>
      <c r="AB33" s="1542">
        <v>0</v>
      </c>
      <c r="AC33" s="1543">
        <v>0</v>
      </c>
      <c r="AI33" s="705"/>
      <c r="AJ33" s="705"/>
      <c r="AK33" s="705"/>
      <c r="AL33" s="705"/>
    </row>
    <row r="34" spans="2:38" ht="21" customHeight="1" x14ac:dyDescent="0.2">
      <c r="B34" s="1853"/>
      <c r="C34" s="1901"/>
      <c r="D34" s="244"/>
      <c r="E34" s="895"/>
      <c r="F34" s="1788"/>
      <c r="G34" s="1089">
        <f>IFERROR(G33/$F33,0)</f>
        <v>0</v>
      </c>
      <c r="H34" s="1089">
        <f t="shared" ref="H34" si="216">IFERROR(H33/$F33,0)</f>
        <v>0</v>
      </c>
      <c r="I34" s="1089">
        <f t="shared" ref="I34" si="217">IFERROR(I33/$F33,0)</f>
        <v>0</v>
      </c>
      <c r="J34" s="1089">
        <f t="shared" ref="J34" si="218">IFERROR(J33/$F33,0)</f>
        <v>1</v>
      </c>
      <c r="K34" s="1097">
        <f t="shared" ref="K34" si="219">IFERROR(K33/$F33,0)</f>
        <v>0</v>
      </c>
      <c r="L34" s="1100">
        <f t="shared" ref="L34" si="220">IFERROR(L33/$F33,0)</f>
        <v>0</v>
      </c>
      <c r="M34" s="1099">
        <f t="shared" ref="M34" si="221">IFERROR(M33/$F33,0)</f>
        <v>0</v>
      </c>
      <c r="N34" s="1549"/>
      <c r="O34" s="1089">
        <f>IFERROR(O33/$N33,0)</f>
        <v>0</v>
      </c>
      <c r="P34" s="1089">
        <f t="shared" ref="P34" si="222">IFERROR(P33/$N33,0)</f>
        <v>0</v>
      </c>
      <c r="Q34" s="1089">
        <f t="shared" ref="Q34" si="223">IFERROR(Q33/$N33,0)</f>
        <v>0</v>
      </c>
      <c r="R34" s="1089">
        <f t="shared" ref="R34" si="224">IFERROR(R33/$N33,0)</f>
        <v>1</v>
      </c>
      <c r="S34" s="1097">
        <f t="shared" ref="S34" si="225">IFERROR(S33/$N33,0)</f>
        <v>0</v>
      </c>
      <c r="T34" s="1100">
        <f t="shared" ref="T34" si="226">IFERROR(T33/$N33,0)</f>
        <v>0</v>
      </c>
      <c r="U34" s="1099">
        <f t="shared" ref="U34" si="227">IFERROR(U33/$N33,0)</f>
        <v>0</v>
      </c>
      <c r="V34" s="1549"/>
      <c r="W34" s="1089">
        <f>IFERROR(W33/$V33,0)</f>
        <v>0</v>
      </c>
      <c r="X34" s="1089">
        <f t="shared" ref="X34" si="228">IFERROR(X33/$V33,0)</f>
        <v>0</v>
      </c>
      <c r="Y34" s="1089">
        <f t="shared" ref="Y34" si="229">IFERROR(Y33/$V33,0)</f>
        <v>0</v>
      </c>
      <c r="Z34" s="1089">
        <f t="shared" ref="Z34" si="230">IFERROR(Z33/$V33,0)</f>
        <v>0</v>
      </c>
      <c r="AA34" s="1097">
        <f t="shared" ref="AA34" si="231">IFERROR(AA33/$V33,0)</f>
        <v>0</v>
      </c>
      <c r="AB34" s="1100">
        <f t="shared" ref="AB34" si="232">IFERROR(AB33/$V33,0)</f>
        <v>0</v>
      </c>
      <c r="AC34" s="1099">
        <f t="shared" ref="AC34" si="233">IFERROR(AC33/$V33,0)</f>
        <v>0</v>
      </c>
      <c r="AF34" s="706"/>
      <c r="AG34" s="706"/>
      <c r="AH34" s="706"/>
      <c r="AI34" s="705"/>
      <c r="AJ34" s="705"/>
      <c r="AK34" s="705"/>
      <c r="AL34" s="705"/>
    </row>
    <row r="35" spans="2:38" ht="21" customHeight="1" x14ac:dyDescent="0.2">
      <c r="B35" s="1853"/>
      <c r="C35" s="1900" t="s">
        <v>264</v>
      </c>
      <c r="D35" s="964">
        <f>表1!U47</f>
        <v>40</v>
      </c>
      <c r="E35" s="966">
        <f>表1!W47</f>
        <v>27</v>
      </c>
      <c r="F35" s="1541">
        <f t="shared" ref="F35" si="234">SUM(G35:M35)</f>
        <v>11</v>
      </c>
      <c r="G35" s="1542">
        <f t="shared" ref="G35:M35" si="235">O35+W35</f>
        <v>1</v>
      </c>
      <c r="H35" s="1542">
        <f t="shared" si="235"/>
        <v>0</v>
      </c>
      <c r="I35" s="1542">
        <f t="shared" si="235"/>
        <v>2</v>
      </c>
      <c r="J35" s="1542">
        <f t="shared" si="235"/>
        <v>4</v>
      </c>
      <c r="K35" s="1542">
        <f t="shared" si="235"/>
        <v>2</v>
      </c>
      <c r="L35" s="1542">
        <f t="shared" si="235"/>
        <v>1</v>
      </c>
      <c r="M35" s="1787">
        <f t="shared" si="235"/>
        <v>1</v>
      </c>
      <c r="N35" s="1541">
        <f t="shared" ref="N35" si="236">SUM(O35:U35)</f>
        <v>9</v>
      </c>
      <c r="O35" s="1542">
        <v>1</v>
      </c>
      <c r="P35" s="1542">
        <v>0</v>
      </c>
      <c r="Q35" s="1542">
        <v>2</v>
      </c>
      <c r="R35" s="1542">
        <v>3</v>
      </c>
      <c r="S35" s="1542">
        <v>1</v>
      </c>
      <c r="T35" s="1542">
        <v>1</v>
      </c>
      <c r="U35" s="1543">
        <v>1</v>
      </c>
      <c r="V35" s="1541">
        <f>SUM(W35:AC35)</f>
        <v>2</v>
      </c>
      <c r="W35" s="1542">
        <v>0</v>
      </c>
      <c r="X35" s="1542">
        <v>0</v>
      </c>
      <c r="Y35" s="1542">
        <v>0</v>
      </c>
      <c r="Z35" s="1542">
        <v>1</v>
      </c>
      <c r="AA35" s="1542">
        <v>1</v>
      </c>
      <c r="AB35" s="1542">
        <v>0</v>
      </c>
      <c r="AC35" s="1543">
        <v>0</v>
      </c>
      <c r="AI35" s="705"/>
      <c r="AJ35" s="705"/>
      <c r="AK35" s="705"/>
      <c r="AL35" s="705"/>
    </row>
    <row r="36" spans="2:38" ht="21" customHeight="1" thickBot="1" x14ac:dyDescent="0.25">
      <c r="B36" s="1853"/>
      <c r="C36" s="2009"/>
      <c r="D36" s="894"/>
      <c r="E36" s="896"/>
      <c r="F36" s="1784"/>
      <c r="G36" s="1102">
        <f>IFERROR(G35/$F35,0)</f>
        <v>9.0909090909090912E-2</v>
      </c>
      <c r="H36" s="1102">
        <f t="shared" ref="H36" si="237">IFERROR(H35/$F35,0)</f>
        <v>0</v>
      </c>
      <c r="I36" s="1102">
        <f t="shared" ref="I36" si="238">IFERROR(I35/$F35,0)</f>
        <v>0.18181818181818182</v>
      </c>
      <c r="J36" s="1102">
        <f t="shared" ref="J36" si="239">IFERROR(J35/$F35,0)</f>
        <v>0.36363636363636365</v>
      </c>
      <c r="K36" s="1103">
        <f t="shared" ref="K36" si="240">IFERROR(K35/$F35,0)</f>
        <v>0.18181818181818182</v>
      </c>
      <c r="L36" s="1102">
        <f t="shared" ref="L36" si="241">IFERROR(L35/$F35,0)</f>
        <v>9.0909090909090912E-2</v>
      </c>
      <c r="M36" s="1104">
        <f t="shared" ref="M36" si="242">IFERROR(M35/$F35,0)</f>
        <v>9.0909090909090912E-2</v>
      </c>
      <c r="N36" s="1544"/>
      <c r="O36" s="1102">
        <f>IFERROR(O35/$N35,0)</f>
        <v>0.1111111111111111</v>
      </c>
      <c r="P36" s="1102">
        <f t="shared" ref="P36" si="243">IFERROR(P35/$N35,0)</f>
        <v>0</v>
      </c>
      <c r="Q36" s="1102">
        <f t="shared" ref="Q36" si="244">IFERROR(Q35/$N35,0)</f>
        <v>0.22222222222222221</v>
      </c>
      <c r="R36" s="1102">
        <f t="shared" ref="R36" si="245">IFERROR(R35/$N35,0)</f>
        <v>0.33333333333333331</v>
      </c>
      <c r="S36" s="1103">
        <f t="shared" ref="S36" si="246">IFERROR(S35/$N35,0)</f>
        <v>0.1111111111111111</v>
      </c>
      <c r="T36" s="1102">
        <f t="shared" ref="T36" si="247">IFERROR(T35/$N35,0)</f>
        <v>0.1111111111111111</v>
      </c>
      <c r="U36" s="1104">
        <f t="shared" ref="U36" si="248">IFERROR(U35/$N35,0)</f>
        <v>0.1111111111111111</v>
      </c>
      <c r="V36" s="1544"/>
      <c r="W36" s="1102">
        <f>IFERROR(W35/$V35,0)</f>
        <v>0</v>
      </c>
      <c r="X36" s="1102">
        <f t="shared" ref="X36" si="249">IFERROR(X35/$V35,0)</f>
        <v>0</v>
      </c>
      <c r="Y36" s="1102">
        <f t="shared" ref="Y36" si="250">IFERROR(Y35/$V35,0)</f>
        <v>0</v>
      </c>
      <c r="Z36" s="1102">
        <f t="shared" ref="Z36" si="251">IFERROR(Z35/$V35,0)</f>
        <v>0.5</v>
      </c>
      <c r="AA36" s="1103">
        <f t="shared" ref="AA36" si="252">IFERROR(AA35/$V35,0)</f>
        <v>0.5</v>
      </c>
      <c r="AB36" s="1102">
        <f t="shared" ref="AB36" si="253">IFERROR(AB35/$V35,0)</f>
        <v>0</v>
      </c>
      <c r="AC36" s="1104">
        <f t="shared" ref="AC36" si="254">IFERROR(AC35/$V35,0)</f>
        <v>0</v>
      </c>
      <c r="AF36" s="706"/>
      <c r="AG36" s="706"/>
      <c r="AH36" s="706"/>
      <c r="AI36" s="705"/>
      <c r="AJ36" s="705"/>
      <c r="AK36" s="705"/>
      <c r="AL36" s="705"/>
    </row>
    <row r="37" spans="2:38" ht="21" customHeight="1" thickTop="1" x14ac:dyDescent="0.2">
      <c r="B37" s="1853"/>
      <c r="C37" s="37" t="s">
        <v>265</v>
      </c>
      <c r="D37" s="933">
        <f>D27+D29+D31+D33</f>
        <v>279</v>
      </c>
      <c r="E37" s="933">
        <f>E27+E29+E31+E33</f>
        <v>208</v>
      </c>
      <c r="F37" s="739">
        <f>SUM(G37:M37)</f>
        <v>7</v>
      </c>
      <c r="G37" s="748">
        <f t="shared" ref="G37:M37" si="255">O37+W37</f>
        <v>0</v>
      </c>
      <c r="H37" s="748">
        <f t="shared" si="255"/>
        <v>0</v>
      </c>
      <c r="I37" s="748">
        <f t="shared" si="255"/>
        <v>1</v>
      </c>
      <c r="J37" s="748">
        <f t="shared" si="255"/>
        <v>4</v>
      </c>
      <c r="K37" s="748">
        <f t="shared" si="255"/>
        <v>0</v>
      </c>
      <c r="L37" s="748">
        <f t="shared" si="255"/>
        <v>1</v>
      </c>
      <c r="M37" s="749">
        <f t="shared" si="255"/>
        <v>1</v>
      </c>
      <c r="N37" s="1550">
        <f>SUM(O37:U37)</f>
        <v>6</v>
      </c>
      <c r="O37" s="1552">
        <f t="shared" ref="O37:U37" si="256">O27+O29+O31+O33</f>
        <v>0</v>
      </c>
      <c r="P37" s="1552">
        <f t="shared" si="256"/>
        <v>0</v>
      </c>
      <c r="Q37" s="1552">
        <f t="shared" si="256"/>
        <v>0</v>
      </c>
      <c r="R37" s="1552">
        <f t="shared" si="256"/>
        <v>4</v>
      </c>
      <c r="S37" s="1552">
        <f t="shared" si="256"/>
        <v>0</v>
      </c>
      <c r="T37" s="1552">
        <f t="shared" si="256"/>
        <v>1</v>
      </c>
      <c r="U37" s="1553">
        <f t="shared" si="256"/>
        <v>1</v>
      </c>
      <c r="V37" s="1550">
        <f>SUM(W37:AC37)</f>
        <v>1</v>
      </c>
      <c r="W37" s="1552">
        <f t="shared" ref="W37:AC37" si="257">W27+W29+W31+W33</f>
        <v>0</v>
      </c>
      <c r="X37" s="1552">
        <f t="shared" si="257"/>
        <v>0</v>
      </c>
      <c r="Y37" s="1552">
        <f t="shared" si="257"/>
        <v>1</v>
      </c>
      <c r="Z37" s="1552">
        <f t="shared" si="257"/>
        <v>0</v>
      </c>
      <c r="AA37" s="1552">
        <f t="shared" si="257"/>
        <v>0</v>
      </c>
      <c r="AB37" s="1552">
        <f t="shared" si="257"/>
        <v>0</v>
      </c>
      <c r="AC37" s="1553">
        <f t="shared" si="257"/>
        <v>0</v>
      </c>
      <c r="AI37" s="705"/>
      <c r="AJ37" s="705"/>
      <c r="AK37" s="705"/>
      <c r="AL37" s="705"/>
    </row>
    <row r="38" spans="2:38" ht="21" customHeight="1" x14ac:dyDescent="0.2">
      <c r="B38" s="1853"/>
      <c r="C38" s="38" t="s">
        <v>266</v>
      </c>
      <c r="D38" s="932"/>
      <c r="E38" s="932"/>
      <c r="F38" s="691"/>
      <c r="G38" s="1089">
        <f>IFERROR(G37/$F37,0)</f>
        <v>0</v>
      </c>
      <c r="H38" s="1089">
        <f t="shared" ref="H38" si="258">IFERROR(H37/$F37,0)</f>
        <v>0</v>
      </c>
      <c r="I38" s="1089">
        <f t="shared" ref="I38" si="259">IFERROR(I37/$F37,0)</f>
        <v>0.14285714285714285</v>
      </c>
      <c r="J38" s="1089">
        <f t="shared" ref="J38" si="260">IFERROR(J37/$F37,0)</f>
        <v>0.5714285714285714</v>
      </c>
      <c r="K38" s="1089">
        <f t="shared" ref="K38" si="261">IFERROR(K37/$F37,0)</f>
        <v>0</v>
      </c>
      <c r="L38" s="1100">
        <f t="shared" ref="L38" si="262">IFERROR(L37/$F37,0)</f>
        <v>0.14285714285714285</v>
      </c>
      <c r="M38" s="1099">
        <f t="shared" ref="M38" si="263">IFERROR(M37/$F37,0)</f>
        <v>0.14285714285714285</v>
      </c>
      <c r="N38" s="1549"/>
      <c r="O38" s="1089">
        <f>IFERROR(O37/$N37,0)</f>
        <v>0</v>
      </c>
      <c r="P38" s="1089">
        <f t="shared" ref="P38" si="264">IFERROR(P37/$N37,0)</f>
        <v>0</v>
      </c>
      <c r="Q38" s="1089">
        <f t="shared" ref="Q38" si="265">IFERROR(Q37/$N37,0)</f>
        <v>0</v>
      </c>
      <c r="R38" s="1089">
        <f t="shared" ref="R38" si="266">IFERROR(R37/$N37,0)</f>
        <v>0.66666666666666663</v>
      </c>
      <c r="S38" s="1089">
        <f t="shared" ref="S38" si="267">IFERROR(S37/$N37,0)</f>
        <v>0</v>
      </c>
      <c r="T38" s="1089">
        <f t="shared" ref="T38" si="268">IFERROR(T37/$N37,0)</f>
        <v>0.16666666666666666</v>
      </c>
      <c r="U38" s="1089">
        <f t="shared" ref="U38" si="269">IFERROR(U37/$N37,0)</f>
        <v>0.16666666666666666</v>
      </c>
      <c r="V38" s="1549"/>
      <c r="W38" s="1089">
        <f>IFERROR(W37/$V37,0)</f>
        <v>0</v>
      </c>
      <c r="X38" s="1089">
        <f t="shared" ref="X38" si="270">IFERROR(X37/$V37,0)</f>
        <v>0</v>
      </c>
      <c r="Y38" s="1089">
        <f t="shared" ref="Y38" si="271">IFERROR(Y37/$V37,0)</f>
        <v>1</v>
      </c>
      <c r="Z38" s="1089">
        <f t="shared" ref="Z38" si="272">IFERROR(Z37/$V37,0)</f>
        <v>0</v>
      </c>
      <c r="AA38" s="1089">
        <f t="shared" ref="AA38" si="273">IFERROR(AA37/$V37,0)</f>
        <v>0</v>
      </c>
      <c r="AB38" s="1100">
        <f t="shared" ref="AB38" si="274">IFERROR(AB37/$V37,0)</f>
        <v>0</v>
      </c>
      <c r="AC38" s="1099">
        <f t="shared" ref="AC38" si="275">IFERROR(AC37/$V37,0)</f>
        <v>0</v>
      </c>
      <c r="AF38" s="706"/>
      <c r="AG38" s="706"/>
      <c r="AH38" s="706"/>
      <c r="AI38" s="705"/>
      <c r="AJ38" s="705"/>
      <c r="AK38" s="705"/>
      <c r="AL38" s="705"/>
    </row>
    <row r="39" spans="2:38" ht="21" customHeight="1" x14ac:dyDescent="0.2">
      <c r="B39" s="1853"/>
      <c r="C39" s="37" t="s">
        <v>265</v>
      </c>
      <c r="D39" s="596">
        <f>D29+D31+D33+D35</f>
        <v>155</v>
      </c>
      <c r="E39" s="596">
        <f>E29+E31+E33+E35</f>
        <v>118</v>
      </c>
      <c r="F39" s="739">
        <f>SUM(G39:M39)</f>
        <v>18</v>
      </c>
      <c r="G39" s="748">
        <f t="shared" ref="G39:M39" si="276">O39+W39</f>
        <v>1</v>
      </c>
      <c r="H39" s="748">
        <f t="shared" si="276"/>
        <v>0</v>
      </c>
      <c r="I39" s="748">
        <f t="shared" si="276"/>
        <v>3</v>
      </c>
      <c r="J39" s="748">
        <f t="shared" si="276"/>
        <v>8</v>
      </c>
      <c r="K39" s="748">
        <f t="shared" si="276"/>
        <v>2</v>
      </c>
      <c r="L39" s="748">
        <f t="shared" si="276"/>
        <v>2</v>
      </c>
      <c r="M39" s="749">
        <f t="shared" si="276"/>
        <v>2</v>
      </c>
      <c r="N39" s="1550">
        <f>SUM(O39:U39)</f>
        <v>15</v>
      </c>
      <c r="O39" s="1552">
        <f t="shared" ref="O39:U39" si="277">O29+O31+O33+O35</f>
        <v>1</v>
      </c>
      <c r="P39" s="1552">
        <f t="shared" si="277"/>
        <v>0</v>
      </c>
      <c r="Q39" s="1552">
        <f t="shared" si="277"/>
        <v>2</v>
      </c>
      <c r="R39" s="1552">
        <f t="shared" si="277"/>
        <v>7</v>
      </c>
      <c r="S39" s="1552">
        <f t="shared" si="277"/>
        <v>1</v>
      </c>
      <c r="T39" s="1552">
        <f t="shared" si="277"/>
        <v>2</v>
      </c>
      <c r="U39" s="1553">
        <f t="shared" si="277"/>
        <v>2</v>
      </c>
      <c r="V39" s="1550">
        <f>SUM(W39:AC39)</f>
        <v>3</v>
      </c>
      <c r="W39" s="1552">
        <f t="shared" ref="W39:AC39" si="278">W29+W31+W33+W35</f>
        <v>0</v>
      </c>
      <c r="X39" s="1552">
        <f t="shared" si="278"/>
        <v>0</v>
      </c>
      <c r="Y39" s="1552">
        <f t="shared" si="278"/>
        <v>1</v>
      </c>
      <c r="Z39" s="1552">
        <f t="shared" si="278"/>
        <v>1</v>
      </c>
      <c r="AA39" s="1552">
        <f t="shared" si="278"/>
        <v>1</v>
      </c>
      <c r="AB39" s="1552">
        <f t="shared" si="278"/>
        <v>0</v>
      </c>
      <c r="AC39" s="1553">
        <f t="shared" si="278"/>
        <v>0</v>
      </c>
      <c r="AI39" s="705"/>
      <c r="AJ39" s="705"/>
      <c r="AK39" s="705"/>
      <c r="AL39" s="705"/>
    </row>
    <row r="40" spans="2:38" ht="21" customHeight="1" thickBot="1" x14ac:dyDescent="0.25">
      <c r="B40" s="1859"/>
      <c r="C40" s="38" t="s">
        <v>267</v>
      </c>
      <c r="D40" s="932"/>
      <c r="E40" s="932"/>
      <c r="F40" s="670"/>
      <c r="G40" s="1106">
        <f>IFERROR(G39/$F39,0)</f>
        <v>5.5555555555555552E-2</v>
      </c>
      <c r="H40" s="1106">
        <f t="shared" ref="H40" si="279">IFERROR(H39/$F39,0)</f>
        <v>0</v>
      </c>
      <c r="I40" s="1106">
        <f t="shared" ref="I40" si="280">IFERROR(I39/$F39,0)</f>
        <v>0.16666666666666666</v>
      </c>
      <c r="J40" s="1106">
        <f t="shared" ref="J40" si="281">IFERROR(J39/$F39,0)</f>
        <v>0.44444444444444442</v>
      </c>
      <c r="K40" s="1106">
        <f t="shared" ref="K40" si="282">IFERROR(K39/$F39,0)</f>
        <v>0.1111111111111111</v>
      </c>
      <c r="L40" s="1106">
        <f t="shared" ref="L40" si="283">IFERROR(L39/$F39,0)</f>
        <v>0.1111111111111111</v>
      </c>
      <c r="M40" s="1107">
        <f t="shared" ref="M40" si="284">IFERROR(M39/$F39,0)</f>
        <v>0.1111111111111111</v>
      </c>
      <c r="N40" s="1554"/>
      <c r="O40" s="1106">
        <f>IFERROR(O39/$N39,0)</f>
        <v>6.6666666666666666E-2</v>
      </c>
      <c r="P40" s="1106">
        <f t="shared" ref="P40" si="285">IFERROR(P39/$N39,0)</f>
        <v>0</v>
      </c>
      <c r="Q40" s="1106">
        <f t="shared" ref="Q40" si="286">IFERROR(Q39/$N39,0)</f>
        <v>0.13333333333333333</v>
      </c>
      <c r="R40" s="1106">
        <f t="shared" ref="R40" si="287">IFERROR(R39/$N39,0)</f>
        <v>0.46666666666666667</v>
      </c>
      <c r="S40" s="1106">
        <f t="shared" ref="S40" si="288">IFERROR(S39/$N39,0)</f>
        <v>6.6666666666666666E-2</v>
      </c>
      <c r="T40" s="1106">
        <f t="shared" ref="T40" si="289">IFERROR(T39/$N39,0)</f>
        <v>0.13333333333333333</v>
      </c>
      <c r="U40" s="1110">
        <f t="shared" ref="U40" si="290">IFERROR(U39/$N39,0)</f>
        <v>0.13333333333333333</v>
      </c>
      <c r="V40" s="1554"/>
      <c r="W40" s="1106">
        <f>IFERROR(W39/$V39,0)</f>
        <v>0</v>
      </c>
      <c r="X40" s="1106">
        <f t="shared" ref="X40" si="291">IFERROR(X39/$V39,0)</f>
        <v>0</v>
      </c>
      <c r="Y40" s="1106">
        <f t="shared" ref="Y40" si="292">IFERROR(Y39/$V39,0)</f>
        <v>0.33333333333333331</v>
      </c>
      <c r="Z40" s="1106">
        <f t="shared" ref="Z40" si="293">IFERROR(Z39/$V39,0)</f>
        <v>0.33333333333333331</v>
      </c>
      <c r="AA40" s="1106">
        <f t="shared" ref="AA40" si="294">IFERROR(AA39/$V39,0)</f>
        <v>0.33333333333333331</v>
      </c>
      <c r="AB40" s="1106">
        <f t="shared" ref="AB40" si="295">IFERROR(AB39/$V39,0)</f>
        <v>0</v>
      </c>
      <c r="AC40" s="1110">
        <f t="shared" ref="AC40" si="296">IFERROR(AC39/$V39,0)</f>
        <v>0</v>
      </c>
      <c r="AF40" s="706"/>
      <c r="AG40" s="706"/>
      <c r="AH40" s="706"/>
      <c r="AI40" s="705"/>
      <c r="AJ40" s="705"/>
      <c r="AK40" s="705"/>
      <c r="AL40" s="705"/>
    </row>
    <row r="42" spans="2:38" x14ac:dyDescent="0.2">
      <c r="E42" s="711"/>
    </row>
    <row r="43" spans="2:38" ht="15" customHeight="1" x14ac:dyDescent="0.2">
      <c r="B43" s="713"/>
      <c r="G43" s="706"/>
      <c r="H43" s="706"/>
      <c r="I43" s="706"/>
      <c r="J43" s="706"/>
      <c r="K43" s="706"/>
      <c r="L43" s="706"/>
      <c r="M43" s="706"/>
      <c r="N43" s="706"/>
      <c r="O43" s="706"/>
      <c r="P43" s="706"/>
      <c r="Q43" s="706"/>
      <c r="R43" s="706"/>
      <c r="S43" s="706"/>
      <c r="T43" s="706"/>
      <c r="U43" s="706"/>
      <c r="V43" s="706"/>
      <c r="W43" s="706"/>
      <c r="X43" s="706"/>
      <c r="Y43" s="706"/>
      <c r="Z43" s="706"/>
      <c r="AA43" s="706"/>
      <c r="AB43" s="706"/>
      <c r="AC43" s="706"/>
    </row>
    <row r="44" spans="2:38" x14ac:dyDescent="0.2">
      <c r="B44" s="713"/>
      <c r="G44" s="745"/>
      <c r="H44" s="745"/>
      <c r="I44" s="745"/>
      <c r="J44" s="745"/>
      <c r="K44" s="745"/>
      <c r="L44" s="745"/>
      <c r="M44" s="745"/>
      <c r="O44" s="745"/>
      <c r="P44" s="745"/>
      <c r="Q44" s="745"/>
      <c r="R44" s="745"/>
      <c r="S44" s="745"/>
      <c r="T44" s="745"/>
      <c r="U44" s="745"/>
      <c r="W44" s="745"/>
      <c r="X44" s="745"/>
      <c r="Y44" s="745"/>
      <c r="Z44" s="745"/>
      <c r="AA44" s="745"/>
      <c r="AB44" s="745"/>
      <c r="AC44" s="745"/>
    </row>
    <row r="45" spans="2:38" x14ac:dyDescent="0.2">
      <c r="B45" s="713"/>
      <c r="E45" s="711"/>
    </row>
    <row r="46" spans="2:38" ht="14.25" customHeight="1" x14ac:dyDescent="0.2">
      <c r="B46" s="713"/>
      <c r="E46" s="711"/>
    </row>
    <row r="47" spans="2:38" x14ac:dyDescent="0.2">
      <c r="B47" s="713"/>
    </row>
    <row r="48" spans="2:38" x14ac:dyDescent="0.2">
      <c r="B48" s="714"/>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row>
    <row r="49" spans="4:29" x14ac:dyDescent="0.2">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row>
    <row r="50" spans="4:29" ht="13.5" customHeight="1" x14ac:dyDescent="0.2">
      <c r="D50" s="715"/>
      <c r="E50" s="715"/>
      <c r="F50" s="715"/>
      <c r="G50" s="715"/>
      <c r="H50" s="715"/>
      <c r="I50" s="715"/>
      <c r="J50" s="715"/>
      <c r="K50" s="715"/>
      <c r="L50" s="715"/>
      <c r="M50" s="715"/>
      <c r="N50" s="715"/>
      <c r="O50" s="715"/>
      <c r="P50" s="715"/>
      <c r="Q50" s="715"/>
      <c r="R50" s="715"/>
      <c r="S50" s="715"/>
      <c r="T50" s="715"/>
      <c r="U50" s="715"/>
      <c r="V50" s="715"/>
      <c r="W50" s="715"/>
      <c r="X50" s="715"/>
      <c r="Y50" s="715"/>
      <c r="Z50" s="715"/>
      <c r="AA50" s="715"/>
      <c r="AB50" s="715"/>
      <c r="AC50" s="715"/>
    </row>
    <row r="51" spans="4:29" x14ac:dyDescent="0.2">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row>
    <row r="52" spans="4:29" ht="13.5" customHeight="1" x14ac:dyDescent="0.2">
      <c r="D52" s="715"/>
      <c r="E52" s="715"/>
      <c r="F52" s="715"/>
      <c r="G52" s="715"/>
      <c r="H52" s="715"/>
      <c r="I52" s="715"/>
      <c r="J52" s="715"/>
      <c r="K52" s="715"/>
      <c r="L52" s="715"/>
      <c r="M52" s="715"/>
      <c r="N52" s="715"/>
      <c r="O52" s="715"/>
      <c r="P52" s="715"/>
      <c r="Q52" s="715"/>
      <c r="R52" s="715"/>
      <c r="S52" s="715"/>
      <c r="T52" s="715"/>
      <c r="U52" s="715"/>
      <c r="V52" s="715"/>
      <c r="W52" s="715"/>
      <c r="X52" s="715"/>
      <c r="Y52" s="715"/>
      <c r="Z52" s="715"/>
      <c r="AA52" s="715"/>
      <c r="AB52" s="715"/>
      <c r="AC52" s="715"/>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00B0F0"/>
  </sheetPr>
  <dimension ref="A2:S96"/>
  <sheetViews>
    <sheetView view="pageBreakPreview" zoomScale="90" zoomScaleNormal="100" zoomScaleSheetLayoutView="90" workbookViewId="0"/>
  </sheetViews>
  <sheetFormatPr defaultColWidth="9" defaultRowHeight="13.2" x14ac:dyDescent="0.2"/>
  <cols>
    <col min="1" max="1" width="8.6640625" style="19" customWidth="1"/>
    <col min="2" max="2" width="4.6640625" style="19" customWidth="1"/>
    <col min="3" max="3" width="17.109375" style="1" customWidth="1"/>
    <col min="4" max="4" width="7.88671875" style="1" customWidth="1"/>
    <col min="5" max="15" width="8.109375" style="1" customWidth="1"/>
    <col min="16" max="16" width="7.6640625" style="1" customWidth="1"/>
    <col min="17" max="22" width="8.6640625" style="1" customWidth="1"/>
    <col min="23" max="42" width="4.6640625" style="1" customWidth="1"/>
    <col min="43" max="16384" width="9" style="1"/>
  </cols>
  <sheetData>
    <row r="2" spans="2:19" ht="17.100000000000001" customHeight="1" x14ac:dyDescent="0.2">
      <c r="B2" s="26" t="s">
        <v>537</v>
      </c>
    </row>
    <row r="3" spans="2:19" ht="18" customHeight="1" x14ac:dyDescent="0.2">
      <c r="B3" s="1"/>
    </row>
    <row r="4" spans="2:19" ht="15" customHeight="1" x14ac:dyDescent="0.2">
      <c r="B4" s="1"/>
      <c r="J4" s="48"/>
      <c r="K4" s="48" t="s">
        <v>152</v>
      </c>
    </row>
    <row r="5" spans="2:19" ht="15" customHeight="1" x14ac:dyDescent="0.2">
      <c r="B5" s="1"/>
      <c r="J5" s="48"/>
      <c r="K5" s="48" t="s">
        <v>293</v>
      </c>
    </row>
    <row r="6" spans="2:19" ht="15" customHeight="1" x14ac:dyDescent="0.2">
      <c r="B6" s="1"/>
      <c r="J6" s="48"/>
      <c r="K6" s="48" t="s">
        <v>538</v>
      </c>
    </row>
    <row r="7" spans="2:19" ht="15" customHeight="1" x14ac:dyDescent="0.2">
      <c r="B7" s="1"/>
      <c r="J7" s="48"/>
      <c r="K7" s="48" t="s">
        <v>539</v>
      </c>
    </row>
    <row r="8" spans="2:19" ht="13.8" thickBot="1" x14ac:dyDescent="0.25">
      <c r="O8" s="2"/>
      <c r="P8" s="2" t="s">
        <v>315</v>
      </c>
    </row>
    <row r="9" spans="2:19" ht="15" customHeight="1" x14ac:dyDescent="0.2">
      <c r="B9" s="1969"/>
      <c r="C9" s="1969"/>
      <c r="D9" s="2024" t="s">
        <v>243</v>
      </c>
      <c r="E9" s="2333" t="s">
        <v>877</v>
      </c>
      <c r="F9" s="217"/>
      <c r="G9" s="217"/>
      <c r="H9" s="217"/>
      <c r="I9" s="218"/>
      <c r="J9" s="218"/>
      <c r="K9" s="218"/>
      <c r="L9" s="217"/>
      <c r="M9" s="217"/>
      <c r="N9" s="219"/>
      <c r="O9" s="2330" t="s">
        <v>878</v>
      </c>
      <c r="P9" s="2330" t="s">
        <v>540</v>
      </c>
    </row>
    <row r="10" spans="2:19" ht="15" customHeight="1" x14ac:dyDescent="0.2">
      <c r="B10" s="1969"/>
      <c r="C10" s="1969"/>
      <c r="D10" s="2025"/>
      <c r="E10" s="2250"/>
      <c r="F10" s="1937" t="s">
        <v>541</v>
      </c>
      <c r="G10" s="1937" t="s">
        <v>542</v>
      </c>
      <c r="H10" s="1937" t="s">
        <v>543</v>
      </c>
      <c r="I10" s="1937" t="s">
        <v>544</v>
      </c>
      <c r="J10" s="1971" t="s">
        <v>990</v>
      </c>
      <c r="K10" s="1971" t="s">
        <v>545</v>
      </c>
      <c r="L10" s="1937" t="s">
        <v>546</v>
      </c>
      <c r="M10" s="2034" t="s">
        <v>991</v>
      </c>
      <c r="N10" s="2024" t="s">
        <v>992</v>
      </c>
      <c r="O10" s="2331"/>
      <c r="P10" s="2331"/>
    </row>
    <row r="11" spans="2:19" ht="10.5" customHeight="1" x14ac:dyDescent="0.2">
      <c r="B11" s="1969"/>
      <c r="C11" s="1969"/>
      <c r="D11" s="2025"/>
      <c r="E11" s="2250"/>
      <c r="F11" s="1944"/>
      <c r="G11" s="1944"/>
      <c r="H11" s="1944"/>
      <c r="I11" s="1944"/>
      <c r="J11" s="1943"/>
      <c r="K11" s="1943"/>
      <c r="L11" s="1944"/>
      <c r="M11" s="2035"/>
      <c r="N11" s="2025"/>
      <c r="O11" s="2331"/>
      <c r="P11" s="2331"/>
    </row>
    <row r="12" spans="2:19" ht="68.25" customHeight="1" x14ac:dyDescent="0.2">
      <c r="B12" s="1969"/>
      <c r="C12" s="1969"/>
      <c r="D12" s="2026"/>
      <c r="E12" s="2334"/>
      <c r="F12" s="1945"/>
      <c r="G12" s="1945"/>
      <c r="H12" s="1945"/>
      <c r="I12" s="1945"/>
      <c r="J12" s="1972"/>
      <c r="K12" s="1972"/>
      <c r="L12" s="1945"/>
      <c r="M12" s="2036"/>
      <c r="N12" s="2026"/>
      <c r="O12" s="2332"/>
      <c r="P12" s="2332"/>
      <c r="S12" s="325"/>
    </row>
    <row r="13" spans="2:19" ht="18.899999999999999" customHeight="1" x14ac:dyDescent="0.2">
      <c r="B13" s="1953" t="s">
        <v>250</v>
      </c>
      <c r="C13" s="1978"/>
      <c r="D13" s="1347">
        <f>D16+D19+D22+D25+D28+D31</f>
        <v>425</v>
      </c>
      <c r="E13" s="1443">
        <f>E16+E19+E22+E25+E28+E31</f>
        <v>306</v>
      </c>
      <c r="F13" s="1199">
        <f t="shared" ref="F13:N13" si="0">F16+F19+F22+F25+F28+F31</f>
        <v>278</v>
      </c>
      <c r="G13" s="1199">
        <f t="shared" si="0"/>
        <v>49</v>
      </c>
      <c r="H13" s="1199">
        <f t="shared" si="0"/>
        <v>172</v>
      </c>
      <c r="I13" s="1199">
        <f t="shared" si="0"/>
        <v>204</v>
      </c>
      <c r="J13" s="1199">
        <f>J16+J19+J22+J25+J28+J31</f>
        <v>38</v>
      </c>
      <c r="K13" s="1199">
        <f t="shared" si="0"/>
        <v>14</v>
      </c>
      <c r="L13" s="1199">
        <f t="shared" si="0"/>
        <v>18</v>
      </c>
      <c r="M13" s="1199">
        <f t="shared" si="0"/>
        <v>81</v>
      </c>
      <c r="N13" s="1180">
        <f t="shared" si="0"/>
        <v>12</v>
      </c>
      <c r="O13" s="1313">
        <f>O16+O19+O22+O25+O28+O31</f>
        <v>111</v>
      </c>
      <c r="P13" s="1313">
        <f>P16+P19+P22+P25+P28+P31</f>
        <v>8</v>
      </c>
      <c r="S13" s="332"/>
    </row>
    <row r="14" spans="2:19" ht="18.899999999999999" customHeight="1" x14ac:dyDescent="0.2">
      <c r="B14" s="1955"/>
      <c r="C14" s="1979"/>
      <c r="D14" s="1355"/>
      <c r="E14" s="560">
        <f>E13/D13</f>
        <v>0.72</v>
      </c>
      <c r="F14" s="443">
        <f>F13/D13</f>
        <v>0.65411764705882358</v>
      </c>
      <c r="G14" s="443">
        <f>G13/D13</f>
        <v>0.11529411764705882</v>
      </c>
      <c r="H14" s="443">
        <f>H13/D13</f>
        <v>0.40470588235294119</v>
      </c>
      <c r="I14" s="443">
        <f>I13/D13</f>
        <v>0.48</v>
      </c>
      <c r="J14" s="443">
        <f>J13/D13</f>
        <v>8.9411764705882357E-2</v>
      </c>
      <c r="K14" s="443">
        <f>K13/D13</f>
        <v>3.2941176470588238E-2</v>
      </c>
      <c r="L14" s="443">
        <f>L13/D13</f>
        <v>4.2352941176470586E-2</v>
      </c>
      <c r="M14" s="443">
        <f>M13/D13</f>
        <v>0.19058823529411764</v>
      </c>
      <c r="N14" s="444">
        <f>N13/D13</f>
        <v>2.823529411764706E-2</v>
      </c>
      <c r="O14" s="562">
        <f>O13/D13</f>
        <v>0.26117647058823529</v>
      </c>
      <c r="P14" s="562">
        <f>P13/D13</f>
        <v>1.8823529411764704E-2</v>
      </c>
      <c r="R14" s="44"/>
      <c r="S14" s="332"/>
    </row>
    <row r="15" spans="2:19" ht="18.899999999999999" customHeight="1" thickBot="1" x14ac:dyDescent="0.25">
      <c r="B15" s="1957"/>
      <c r="C15" s="2023"/>
      <c r="D15" s="1362"/>
      <c r="E15" s="1068"/>
      <c r="F15" s="445">
        <f>F13/E13</f>
        <v>0.90849673202614378</v>
      </c>
      <c r="G15" s="445">
        <f>G13/E13</f>
        <v>0.16013071895424835</v>
      </c>
      <c r="H15" s="445">
        <f>H13/E13</f>
        <v>0.56209150326797386</v>
      </c>
      <c r="I15" s="445">
        <f>I13/E13</f>
        <v>0.66666666666666663</v>
      </c>
      <c r="J15" s="445">
        <f>J13/E13</f>
        <v>0.12418300653594772</v>
      </c>
      <c r="K15" s="445">
        <f>K13/E13</f>
        <v>4.5751633986928102E-2</v>
      </c>
      <c r="L15" s="445">
        <f>L13/E13</f>
        <v>5.8823529411764705E-2</v>
      </c>
      <c r="M15" s="445">
        <f>M13/E13</f>
        <v>0.26470588235294118</v>
      </c>
      <c r="N15" s="446">
        <f>N13/E13</f>
        <v>3.9215686274509803E-2</v>
      </c>
      <c r="O15" s="566"/>
      <c r="P15" s="566"/>
      <c r="R15" s="44"/>
    </row>
    <row r="16" spans="2:19" ht="18.899999999999999" customHeight="1" thickTop="1" x14ac:dyDescent="0.2">
      <c r="B16" s="1852" t="s">
        <v>251</v>
      </c>
      <c r="C16" s="2003" t="s">
        <v>252</v>
      </c>
      <c r="D16" s="1327">
        <v>54</v>
      </c>
      <c r="E16" s="1447">
        <f>D16-O16-P16</f>
        <v>39</v>
      </c>
      <c r="F16" s="1187">
        <v>33</v>
      </c>
      <c r="G16" s="1187">
        <v>2</v>
      </c>
      <c r="H16" s="1187">
        <v>19</v>
      </c>
      <c r="I16" s="1187">
        <v>20</v>
      </c>
      <c r="J16" s="1187">
        <v>5</v>
      </c>
      <c r="K16" s="1187">
        <v>0</v>
      </c>
      <c r="L16" s="1187">
        <v>1</v>
      </c>
      <c r="M16" s="1187">
        <v>9</v>
      </c>
      <c r="N16" s="1188">
        <v>0</v>
      </c>
      <c r="O16" s="1315">
        <v>14</v>
      </c>
      <c r="P16" s="1315">
        <v>1</v>
      </c>
      <c r="S16" s="332"/>
    </row>
    <row r="17" spans="2:19" ht="18.899999999999999" customHeight="1" x14ac:dyDescent="0.2">
      <c r="B17" s="1853"/>
      <c r="C17" s="1900"/>
      <c r="D17" s="1324"/>
      <c r="E17" s="560">
        <f>E16/D16</f>
        <v>0.72222222222222221</v>
      </c>
      <c r="F17" s="443">
        <f>F16/D16</f>
        <v>0.61111111111111116</v>
      </c>
      <c r="G17" s="443">
        <f>G16/D16</f>
        <v>3.7037037037037035E-2</v>
      </c>
      <c r="H17" s="443">
        <f>H16/D16</f>
        <v>0.35185185185185186</v>
      </c>
      <c r="I17" s="443">
        <f>I16/D16</f>
        <v>0.37037037037037035</v>
      </c>
      <c r="J17" s="443">
        <f>J16/D16</f>
        <v>9.2592592592592587E-2</v>
      </c>
      <c r="K17" s="443">
        <f>K16/D16</f>
        <v>0</v>
      </c>
      <c r="L17" s="443">
        <f>L16/D16</f>
        <v>1.8518518518518517E-2</v>
      </c>
      <c r="M17" s="443">
        <f>M16/D16</f>
        <v>0.16666666666666666</v>
      </c>
      <c r="N17" s="444">
        <f>N16/D16</f>
        <v>0</v>
      </c>
      <c r="O17" s="562">
        <f>O16/D16</f>
        <v>0.25925925925925924</v>
      </c>
      <c r="P17" s="562">
        <f>P16/D16</f>
        <v>1.8518518518518517E-2</v>
      </c>
      <c r="R17" s="44"/>
      <c r="S17" s="332"/>
    </row>
    <row r="18" spans="2:19" ht="18.899999999999999" customHeight="1" x14ac:dyDescent="0.2">
      <c r="B18" s="1853"/>
      <c r="C18" s="1901"/>
      <c r="D18" s="1370"/>
      <c r="E18" s="567"/>
      <c r="F18" s="449">
        <f>F16/E16</f>
        <v>0.84615384615384615</v>
      </c>
      <c r="G18" s="449">
        <f>G16/E16</f>
        <v>5.128205128205128E-2</v>
      </c>
      <c r="H18" s="449">
        <f>H16/E16</f>
        <v>0.48717948717948717</v>
      </c>
      <c r="I18" s="449">
        <f>I16/E16</f>
        <v>0.51282051282051277</v>
      </c>
      <c r="J18" s="449">
        <f>J16/E16</f>
        <v>0.12820512820512819</v>
      </c>
      <c r="K18" s="449">
        <f>K16/E16</f>
        <v>0</v>
      </c>
      <c r="L18" s="449">
        <f>L16/E16</f>
        <v>2.564102564102564E-2</v>
      </c>
      <c r="M18" s="449">
        <f>M16/E16</f>
        <v>0.23076923076923078</v>
      </c>
      <c r="N18" s="450">
        <f>N16/E16</f>
        <v>0</v>
      </c>
      <c r="O18" s="568"/>
      <c r="P18" s="568"/>
      <c r="R18" s="44"/>
    </row>
    <row r="19" spans="2:19" ht="18.899999999999999" customHeight="1" x14ac:dyDescent="0.2">
      <c r="B19" s="1853"/>
      <c r="C19" s="1940" t="s">
        <v>253</v>
      </c>
      <c r="D19" s="1334">
        <v>76</v>
      </c>
      <c r="E19" s="1447">
        <f>D19-O19-P19</f>
        <v>52</v>
      </c>
      <c r="F19" s="1194">
        <v>50</v>
      </c>
      <c r="G19" s="1194">
        <v>9</v>
      </c>
      <c r="H19" s="1194">
        <v>27</v>
      </c>
      <c r="I19" s="1194">
        <v>38</v>
      </c>
      <c r="J19" s="1194">
        <v>10</v>
      </c>
      <c r="K19" s="1194">
        <v>0</v>
      </c>
      <c r="L19" s="1194">
        <v>3</v>
      </c>
      <c r="M19" s="1194">
        <v>19</v>
      </c>
      <c r="N19" s="1195">
        <v>3</v>
      </c>
      <c r="O19" s="1317">
        <v>22</v>
      </c>
      <c r="P19" s="1317">
        <v>2</v>
      </c>
      <c r="S19" s="332"/>
    </row>
    <row r="20" spans="2:19" ht="18.899999999999999" customHeight="1" x14ac:dyDescent="0.2">
      <c r="B20" s="1853"/>
      <c r="C20" s="1900"/>
      <c r="D20" s="1324"/>
      <c r="E20" s="560">
        <f t="shared" ref="E20" si="1">E19/D19</f>
        <v>0.68421052631578949</v>
      </c>
      <c r="F20" s="443">
        <f t="shared" ref="F20" si="2">F19/D19</f>
        <v>0.65789473684210531</v>
      </c>
      <c r="G20" s="443">
        <f t="shared" ref="G20" si="3">G19/D19</f>
        <v>0.11842105263157894</v>
      </c>
      <c r="H20" s="443">
        <f t="shared" ref="H20" si="4">H19/D19</f>
        <v>0.35526315789473684</v>
      </c>
      <c r="I20" s="443">
        <f t="shared" ref="I20" si="5">I19/D19</f>
        <v>0.5</v>
      </c>
      <c r="J20" s="443">
        <f t="shared" ref="J20" si="6">J19/D19</f>
        <v>0.13157894736842105</v>
      </c>
      <c r="K20" s="443">
        <f t="shared" ref="K20" si="7">K19/D19</f>
        <v>0</v>
      </c>
      <c r="L20" s="443">
        <f t="shared" ref="L20" si="8">L19/D19</f>
        <v>3.9473684210526314E-2</v>
      </c>
      <c r="M20" s="443">
        <f t="shared" ref="M20" si="9">M19/D19</f>
        <v>0.25</v>
      </c>
      <c r="N20" s="444">
        <f t="shared" ref="N20" si="10">N19/D19</f>
        <v>3.9473684210526314E-2</v>
      </c>
      <c r="O20" s="562">
        <f t="shared" ref="O20" si="11">O19/D19</f>
        <v>0.28947368421052633</v>
      </c>
      <c r="P20" s="562">
        <f>P19/D19</f>
        <v>2.6315789473684209E-2</v>
      </c>
      <c r="R20" s="44"/>
      <c r="S20" s="332"/>
    </row>
    <row r="21" spans="2:19" ht="18.899999999999999" customHeight="1" x14ac:dyDescent="0.2">
      <c r="B21" s="1853"/>
      <c r="C21" s="1901"/>
      <c r="D21" s="1374"/>
      <c r="E21" s="567"/>
      <c r="F21" s="449">
        <f t="shared" ref="F21" si="12">F19/E19</f>
        <v>0.96153846153846156</v>
      </c>
      <c r="G21" s="449">
        <f t="shared" ref="G21" si="13">G19/E19</f>
        <v>0.17307692307692307</v>
      </c>
      <c r="H21" s="449">
        <f t="shared" ref="H21" si="14">H19/E19</f>
        <v>0.51923076923076927</v>
      </c>
      <c r="I21" s="449">
        <f t="shared" ref="I21" si="15">I19/E19</f>
        <v>0.73076923076923073</v>
      </c>
      <c r="J21" s="449">
        <f t="shared" ref="J21" si="16">J19/E19</f>
        <v>0.19230769230769232</v>
      </c>
      <c r="K21" s="449">
        <f t="shared" ref="K21" si="17">K19/E19</f>
        <v>0</v>
      </c>
      <c r="L21" s="449">
        <f t="shared" ref="L21" si="18">L19/E19</f>
        <v>5.7692307692307696E-2</v>
      </c>
      <c r="M21" s="449">
        <f t="shared" ref="M21" si="19">M19/E19</f>
        <v>0.36538461538461536</v>
      </c>
      <c r="N21" s="450">
        <f t="shared" ref="N21" si="20">N19/E19</f>
        <v>5.7692307692307696E-2</v>
      </c>
      <c r="O21" s="568"/>
      <c r="P21" s="568"/>
      <c r="R21" s="44"/>
    </row>
    <row r="22" spans="2:19" ht="18.899999999999999" customHeight="1" x14ac:dyDescent="0.2">
      <c r="B22" s="1853"/>
      <c r="C22" s="1940" t="s">
        <v>254</v>
      </c>
      <c r="D22" s="1341">
        <v>28</v>
      </c>
      <c r="E22" s="1447">
        <f t="shared" ref="E22" si="21">D22-O22-P22</f>
        <v>24</v>
      </c>
      <c r="F22" s="1194">
        <v>21</v>
      </c>
      <c r="G22" s="1194">
        <v>5</v>
      </c>
      <c r="H22" s="1194">
        <v>15</v>
      </c>
      <c r="I22" s="1194">
        <v>18</v>
      </c>
      <c r="J22" s="1194">
        <v>3</v>
      </c>
      <c r="K22" s="1194">
        <v>0</v>
      </c>
      <c r="L22" s="1194">
        <v>2</v>
      </c>
      <c r="M22" s="1194">
        <v>8</v>
      </c>
      <c r="N22" s="1195">
        <v>1</v>
      </c>
      <c r="O22" s="1317">
        <v>3</v>
      </c>
      <c r="P22" s="1317">
        <v>1</v>
      </c>
      <c r="S22" s="332"/>
    </row>
    <row r="23" spans="2:19" ht="18.899999999999999" customHeight="1" x14ac:dyDescent="0.2">
      <c r="B23" s="1853"/>
      <c r="C23" s="1900"/>
      <c r="D23" s="1324"/>
      <c r="E23" s="560">
        <f t="shared" ref="E23" si="22">E22/D22</f>
        <v>0.8571428571428571</v>
      </c>
      <c r="F23" s="443">
        <f t="shared" ref="F23" si="23">F22/D22</f>
        <v>0.75</v>
      </c>
      <c r="G23" s="443">
        <f t="shared" ref="G23" si="24">G22/D22</f>
        <v>0.17857142857142858</v>
      </c>
      <c r="H23" s="443">
        <f t="shared" ref="H23" si="25">H22/D22</f>
        <v>0.5357142857142857</v>
      </c>
      <c r="I23" s="443">
        <f t="shared" ref="I23" si="26">I22/D22</f>
        <v>0.6428571428571429</v>
      </c>
      <c r="J23" s="443">
        <f t="shared" ref="J23" si="27">J22/D22</f>
        <v>0.10714285714285714</v>
      </c>
      <c r="K23" s="443">
        <f t="shared" ref="K23" si="28">K22/D22</f>
        <v>0</v>
      </c>
      <c r="L23" s="443">
        <f t="shared" ref="L23" si="29">L22/D22</f>
        <v>7.1428571428571425E-2</v>
      </c>
      <c r="M23" s="443">
        <f>M22/D22</f>
        <v>0.2857142857142857</v>
      </c>
      <c r="N23" s="1555">
        <f>N22/E22</f>
        <v>4.1666666666666664E-2</v>
      </c>
      <c r="O23" s="562">
        <f t="shared" ref="O23" si="30">O22/D22</f>
        <v>0.10714285714285714</v>
      </c>
      <c r="P23" s="562">
        <f>P22/D22</f>
        <v>3.5714285714285712E-2</v>
      </c>
      <c r="R23" s="44"/>
      <c r="S23" s="332"/>
    </row>
    <row r="24" spans="2:19" ht="18.899999999999999" customHeight="1" x14ac:dyDescent="0.2">
      <c r="B24" s="1853"/>
      <c r="C24" s="1901"/>
      <c r="D24" s="1374"/>
      <c r="E24" s="567"/>
      <c r="F24" s="449">
        <f t="shared" ref="F24" si="31">F22/E22</f>
        <v>0.875</v>
      </c>
      <c r="G24" s="449">
        <f t="shared" ref="G24" si="32">G22/E22</f>
        <v>0.20833333333333334</v>
      </c>
      <c r="H24" s="449">
        <f t="shared" ref="H24" si="33">H22/E22</f>
        <v>0.625</v>
      </c>
      <c r="I24" s="449">
        <f t="shared" ref="I24" si="34">I22/E22</f>
        <v>0.75</v>
      </c>
      <c r="J24" s="449">
        <f t="shared" ref="J24" si="35">J22/E22</f>
        <v>0.125</v>
      </c>
      <c r="K24" s="449">
        <f t="shared" ref="K24" si="36">K22/E22</f>
        <v>0</v>
      </c>
      <c r="L24" s="449">
        <f t="shared" ref="L24" si="37">L22/E22</f>
        <v>8.3333333333333329E-2</v>
      </c>
      <c r="M24" s="449">
        <f t="shared" ref="M24" si="38">M22/E22</f>
        <v>0.33333333333333331</v>
      </c>
      <c r="N24" s="450">
        <f t="shared" ref="N24" si="39">N22/E22</f>
        <v>4.1666666666666664E-2</v>
      </c>
      <c r="O24" s="568"/>
      <c r="P24" s="568"/>
      <c r="R24" s="44"/>
    </row>
    <row r="25" spans="2:19" ht="18.899999999999999" customHeight="1" x14ac:dyDescent="0.2">
      <c r="B25" s="1853"/>
      <c r="C25" s="1940" t="s">
        <v>255</v>
      </c>
      <c r="D25" s="1341">
        <v>89</v>
      </c>
      <c r="E25" s="1447">
        <f t="shared" ref="E25" si="40">D25-O25-P25</f>
        <v>54</v>
      </c>
      <c r="F25" s="1194">
        <v>49</v>
      </c>
      <c r="G25" s="1194">
        <v>13</v>
      </c>
      <c r="H25" s="1194">
        <v>32</v>
      </c>
      <c r="I25" s="1194">
        <v>37</v>
      </c>
      <c r="J25" s="1194">
        <v>5</v>
      </c>
      <c r="K25" s="1194">
        <v>1</v>
      </c>
      <c r="L25" s="1194">
        <v>2</v>
      </c>
      <c r="M25" s="1194">
        <v>8</v>
      </c>
      <c r="N25" s="1195">
        <v>2</v>
      </c>
      <c r="O25" s="1317">
        <v>33</v>
      </c>
      <c r="P25" s="1317">
        <v>2</v>
      </c>
      <c r="S25" s="332"/>
    </row>
    <row r="26" spans="2:19" ht="18.899999999999999" customHeight="1" x14ac:dyDescent="0.2">
      <c r="B26" s="1853"/>
      <c r="C26" s="1900"/>
      <c r="D26" s="1324"/>
      <c r="E26" s="560">
        <f t="shared" ref="E26" si="41">E25/D25</f>
        <v>0.6067415730337079</v>
      </c>
      <c r="F26" s="443">
        <f t="shared" ref="F26" si="42">F25/D25</f>
        <v>0.550561797752809</v>
      </c>
      <c r="G26" s="443">
        <f t="shared" ref="G26" si="43">G25/D25</f>
        <v>0.14606741573033707</v>
      </c>
      <c r="H26" s="443">
        <f t="shared" ref="H26" si="44">H25/D25</f>
        <v>0.3595505617977528</v>
      </c>
      <c r="I26" s="443">
        <f t="shared" ref="I26" si="45">I25/D25</f>
        <v>0.4157303370786517</v>
      </c>
      <c r="J26" s="443">
        <f t="shared" ref="J26" si="46">J25/D25</f>
        <v>5.6179775280898875E-2</v>
      </c>
      <c r="K26" s="443">
        <f t="shared" ref="K26" si="47">K25/D25</f>
        <v>1.1235955056179775E-2</v>
      </c>
      <c r="L26" s="443">
        <f t="shared" ref="L26" si="48">L25/D25</f>
        <v>2.247191011235955E-2</v>
      </c>
      <c r="M26" s="443">
        <f t="shared" ref="M26" si="49">M25/D25</f>
        <v>8.98876404494382E-2</v>
      </c>
      <c r="N26" s="444">
        <f t="shared" ref="N26" si="50">N25/D25</f>
        <v>2.247191011235955E-2</v>
      </c>
      <c r="O26" s="562">
        <f t="shared" ref="O26" si="51">O25/D25</f>
        <v>0.3707865168539326</v>
      </c>
      <c r="P26" s="562">
        <f>P25/D25</f>
        <v>2.247191011235955E-2</v>
      </c>
      <c r="R26" s="44"/>
      <c r="S26" s="332"/>
    </row>
    <row r="27" spans="2:19" ht="18.899999999999999" customHeight="1" x14ac:dyDescent="0.2">
      <c r="B27" s="1853"/>
      <c r="C27" s="1901"/>
      <c r="D27" s="1374"/>
      <c r="E27" s="567"/>
      <c r="F27" s="449">
        <f t="shared" ref="F27" si="52">F25/E25</f>
        <v>0.90740740740740744</v>
      </c>
      <c r="G27" s="449">
        <f t="shared" ref="G27" si="53">G25/E25</f>
        <v>0.24074074074074073</v>
      </c>
      <c r="H27" s="449">
        <f t="shared" ref="H27" si="54">H25/E25</f>
        <v>0.59259259259259256</v>
      </c>
      <c r="I27" s="449">
        <f t="shared" ref="I27" si="55">I25/E25</f>
        <v>0.68518518518518523</v>
      </c>
      <c r="J27" s="449">
        <f t="shared" ref="J27" si="56">J25/E25</f>
        <v>9.2592592592592587E-2</v>
      </c>
      <c r="K27" s="449">
        <f t="shared" ref="K27" si="57">K25/E25</f>
        <v>1.8518518518518517E-2</v>
      </c>
      <c r="L27" s="449">
        <f t="shared" ref="L27" si="58">L25/E25</f>
        <v>3.7037037037037035E-2</v>
      </c>
      <c r="M27" s="449">
        <f t="shared" ref="M27" si="59">M25/E25</f>
        <v>0.14814814814814814</v>
      </c>
      <c r="N27" s="450">
        <f t="shared" ref="N27" si="60">N25/E25</f>
        <v>3.7037037037037035E-2</v>
      </c>
      <c r="O27" s="568"/>
      <c r="P27" s="568"/>
      <c r="R27" s="44"/>
    </row>
    <row r="28" spans="2:19" ht="18.899999999999999" customHeight="1" x14ac:dyDescent="0.2">
      <c r="B28" s="1853"/>
      <c r="C28" s="1940" t="s">
        <v>256</v>
      </c>
      <c r="D28" s="1341">
        <v>16</v>
      </c>
      <c r="E28" s="1443">
        <f t="shared" ref="E28" si="61">D28-O28-P28</f>
        <v>16</v>
      </c>
      <c r="F28" s="1199">
        <v>15</v>
      </c>
      <c r="G28" s="1199">
        <v>3</v>
      </c>
      <c r="H28" s="1199">
        <v>8</v>
      </c>
      <c r="I28" s="1199">
        <v>10</v>
      </c>
      <c r="J28" s="1199">
        <v>4</v>
      </c>
      <c r="K28" s="1199">
        <v>0</v>
      </c>
      <c r="L28" s="1199">
        <v>5</v>
      </c>
      <c r="M28" s="1199">
        <v>8</v>
      </c>
      <c r="N28" s="1180">
        <v>2</v>
      </c>
      <c r="O28" s="1313">
        <v>0</v>
      </c>
      <c r="P28" s="1313">
        <v>0</v>
      </c>
      <c r="S28" s="332"/>
    </row>
    <row r="29" spans="2:19" ht="18.899999999999999" customHeight="1" x14ac:dyDescent="0.2">
      <c r="B29" s="1853"/>
      <c r="C29" s="1900"/>
      <c r="D29" s="1324"/>
      <c r="E29" s="560">
        <f t="shared" ref="E29" si="62">E28/D28</f>
        <v>1</v>
      </c>
      <c r="F29" s="443">
        <f t="shared" ref="F29" si="63">F28/D28</f>
        <v>0.9375</v>
      </c>
      <c r="G29" s="443">
        <f t="shared" ref="G29" si="64">G28/D28</f>
        <v>0.1875</v>
      </c>
      <c r="H29" s="443">
        <f t="shared" ref="H29" si="65">H28/D28</f>
        <v>0.5</v>
      </c>
      <c r="I29" s="443">
        <f t="shared" ref="I29" si="66">I28/D28</f>
        <v>0.625</v>
      </c>
      <c r="J29" s="443">
        <f t="shared" ref="J29" si="67">J28/D28</f>
        <v>0.25</v>
      </c>
      <c r="K29" s="443">
        <f t="shared" ref="K29" si="68">K28/D28</f>
        <v>0</v>
      </c>
      <c r="L29" s="443">
        <f t="shared" ref="L29" si="69">L28/D28</f>
        <v>0.3125</v>
      </c>
      <c r="M29" s="443">
        <f t="shared" ref="M29" si="70">M28/D28</f>
        <v>0.5</v>
      </c>
      <c r="N29" s="444">
        <f t="shared" ref="N29" si="71">N28/D28</f>
        <v>0.125</v>
      </c>
      <c r="O29" s="562">
        <f t="shared" ref="O29" si="72">O28/D28</f>
        <v>0</v>
      </c>
      <c r="P29" s="562">
        <f t="shared" ref="P29" si="73">P28/D28</f>
        <v>0</v>
      </c>
      <c r="R29" s="44"/>
      <c r="S29" s="332"/>
    </row>
    <row r="30" spans="2:19" ht="18.899999999999999" customHeight="1" x14ac:dyDescent="0.2">
      <c r="B30" s="1853"/>
      <c r="C30" s="1901"/>
      <c r="D30" s="1374"/>
      <c r="E30" s="567"/>
      <c r="F30" s="449">
        <f t="shared" ref="F30" si="74">F28/E28</f>
        <v>0.9375</v>
      </c>
      <c r="G30" s="449">
        <f t="shared" ref="G30" si="75">G28/E28</f>
        <v>0.1875</v>
      </c>
      <c r="H30" s="449">
        <f t="shared" ref="H30" si="76">H28/E28</f>
        <v>0.5</v>
      </c>
      <c r="I30" s="449">
        <f t="shared" ref="I30" si="77">I28/E28</f>
        <v>0.625</v>
      </c>
      <c r="J30" s="449">
        <f t="shared" ref="J30" si="78">J28/E28</f>
        <v>0.25</v>
      </c>
      <c r="K30" s="449">
        <f t="shared" ref="K30" si="79">K28/E28</f>
        <v>0</v>
      </c>
      <c r="L30" s="449">
        <f t="shared" ref="L30" si="80">L28/E28</f>
        <v>0.3125</v>
      </c>
      <c r="M30" s="449">
        <f t="shared" ref="M30" si="81">M28/E28</f>
        <v>0.5</v>
      </c>
      <c r="N30" s="450">
        <f t="shared" ref="N30" si="82">N28/E28</f>
        <v>0.125</v>
      </c>
      <c r="O30" s="568"/>
      <c r="P30" s="568"/>
      <c r="R30" s="44"/>
    </row>
    <row r="31" spans="2:19" ht="18.899999999999999" customHeight="1" x14ac:dyDescent="0.2">
      <c r="B31" s="1853"/>
      <c r="C31" s="1940" t="s">
        <v>257</v>
      </c>
      <c r="D31" s="1341">
        <v>162</v>
      </c>
      <c r="E31" s="1447">
        <f t="shared" ref="E31" si="83">D31-O31-P31</f>
        <v>121</v>
      </c>
      <c r="F31" s="1194">
        <v>110</v>
      </c>
      <c r="G31" s="1194">
        <v>17</v>
      </c>
      <c r="H31" s="1194">
        <v>71</v>
      </c>
      <c r="I31" s="1194">
        <v>81</v>
      </c>
      <c r="J31" s="1194">
        <v>11</v>
      </c>
      <c r="K31" s="1194">
        <v>13</v>
      </c>
      <c r="L31" s="1194">
        <v>5</v>
      </c>
      <c r="M31" s="1194">
        <v>29</v>
      </c>
      <c r="N31" s="1195">
        <v>4</v>
      </c>
      <c r="O31" s="1317">
        <v>39</v>
      </c>
      <c r="P31" s="1317">
        <v>2</v>
      </c>
      <c r="S31" s="332"/>
    </row>
    <row r="32" spans="2:19" ht="18.899999999999999" customHeight="1" x14ac:dyDescent="0.2">
      <c r="B32" s="1853"/>
      <c r="C32" s="1900"/>
      <c r="D32" s="1324"/>
      <c r="E32" s="560">
        <f t="shared" ref="E32" si="84">E31/D31</f>
        <v>0.74691358024691357</v>
      </c>
      <c r="F32" s="443">
        <f t="shared" ref="F32" si="85">F31/D31</f>
        <v>0.67901234567901236</v>
      </c>
      <c r="G32" s="443">
        <f t="shared" ref="G32" si="86">G31/D31</f>
        <v>0.10493827160493827</v>
      </c>
      <c r="H32" s="443">
        <f t="shared" ref="H32" si="87">H31/D31</f>
        <v>0.43827160493827161</v>
      </c>
      <c r="I32" s="443">
        <f t="shared" ref="I32" si="88">I31/D31</f>
        <v>0.5</v>
      </c>
      <c r="J32" s="443">
        <f t="shared" ref="J32" si="89">J31/D31</f>
        <v>6.7901234567901231E-2</v>
      </c>
      <c r="K32" s="443">
        <f t="shared" ref="K32" si="90">K31/D31</f>
        <v>8.0246913580246909E-2</v>
      </c>
      <c r="L32" s="443">
        <f t="shared" ref="L32" si="91">L31/D31</f>
        <v>3.0864197530864196E-2</v>
      </c>
      <c r="M32" s="443">
        <f t="shared" ref="M32" si="92">M31/D31</f>
        <v>0.17901234567901234</v>
      </c>
      <c r="N32" s="444">
        <f t="shared" ref="N32" si="93">N31/D31</f>
        <v>2.4691358024691357E-2</v>
      </c>
      <c r="O32" s="562">
        <f t="shared" ref="O32" si="94">O31/D31</f>
        <v>0.24074074074074073</v>
      </c>
      <c r="P32" s="562">
        <f t="shared" ref="P32" si="95">P31/D31</f>
        <v>1.2345679012345678E-2</v>
      </c>
      <c r="R32" s="44"/>
      <c r="S32" s="332"/>
    </row>
    <row r="33" spans="2:19" ht="18.899999999999999" customHeight="1" thickBot="1" x14ac:dyDescent="0.25">
      <c r="B33" s="1854"/>
      <c r="C33" s="2009"/>
      <c r="D33" s="1375"/>
      <c r="E33" s="569"/>
      <c r="F33" s="453">
        <f t="shared" ref="F33" si="96">F31/E31</f>
        <v>0.90909090909090906</v>
      </c>
      <c r="G33" s="453">
        <f t="shared" ref="G33" si="97">G31/E31</f>
        <v>0.14049586776859505</v>
      </c>
      <c r="H33" s="453">
        <f t="shared" ref="H33" si="98">H31/E31</f>
        <v>0.58677685950413228</v>
      </c>
      <c r="I33" s="453">
        <f t="shared" ref="I33" si="99">I31/E31</f>
        <v>0.66942148760330578</v>
      </c>
      <c r="J33" s="453">
        <f t="shared" ref="J33" si="100">J31/E31</f>
        <v>9.0909090909090912E-2</v>
      </c>
      <c r="K33" s="453">
        <f t="shared" ref="K33" si="101">K31/E31</f>
        <v>0.10743801652892562</v>
      </c>
      <c r="L33" s="453">
        <f t="shared" ref="L33" si="102">L31/E31</f>
        <v>4.1322314049586778E-2</v>
      </c>
      <c r="M33" s="453">
        <f t="shared" ref="M33" si="103">M31/E31</f>
        <v>0.23966942148760331</v>
      </c>
      <c r="N33" s="454">
        <f t="shared" ref="N33" si="104">N31/E31</f>
        <v>3.3057851239669422E-2</v>
      </c>
      <c r="O33" s="571"/>
      <c r="P33" s="571"/>
      <c r="R33" s="44"/>
    </row>
    <row r="34" spans="2:19" ht="18.899999999999999" customHeight="1" thickTop="1" x14ac:dyDescent="0.2">
      <c r="B34" s="1852" t="s">
        <v>258</v>
      </c>
      <c r="C34" s="2003" t="s">
        <v>259</v>
      </c>
      <c r="D34" s="1341">
        <v>87</v>
      </c>
      <c r="E34" s="1447">
        <f>D34-O34-P34</f>
        <v>38</v>
      </c>
      <c r="F34" s="1194">
        <v>30</v>
      </c>
      <c r="G34" s="1194">
        <v>11</v>
      </c>
      <c r="H34" s="1194">
        <v>20</v>
      </c>
      <c r="I34" s="1194">
        <v>25</v>
      </c>
      <c r="J34" s="1194">
        <v>7</v>
      </c>
      <c r="K34" s="1194">
        <v>1</v>
      </c>
      <c r="L34" s="1194">
        <v>1</v>
      </c>
      <c r="M34" s="1194">
        <v>7</v>
      </c>
      <c r="N34" s="1195">
        <v>1</v>
      </c>
      <c r="O34" s="1317">
        <v>46</v>
      </c>
      <c r="P34" s="1317">
        <v>3</v>
      </c>
      <c r="S34" s="332"/>
    </row>
    <row r="35" spans="2:19" ht="18.899999999999999" customHeight="1" x14ac:dyDescent="0.2">
      <c r="B35" s="1853"/>
      <c r="C35" s="1900"/>
      <c r="D35" s="1324"/>
      <c r="E35" s="560">
        <f t="shared" ref="E35" si="105">E34/D34</f>
        <v>0.43678160919540232</v>
      </c>
      <c r="F35" s="443">
        <f t="shared" ref="F35" si="106">F34/D34</f>
        <v>0.34482758620689657</v>
      </c>
      <c r="G35" s="443">
        <f t="shared" ref="G35" si="107">G34/D34</f>
        <v>0.12643678160919541</v>
      </c>
      <c r="H35" s="443">
        <f t="shared" ref="H35" si="108">H34/D34</f>
        <v>0.22988505747126436</v>
      </c>
      <c r="I35" s="443">
        <f t="shared" ref="I35" si="109">I34/D34</f>
        <v>0.28735632183908044</v>
      </c>
      <c r="J35" s="443">
        <f t="shared" ref="J35" si="110">J34/D34</f>
        <v>8.0459770114942528E-2</v>
      </c>
      <c r="K35" s="443">
        <f t="shared" ref="K35" si="111">K34/D34</f>
        <v>1.1494252873563218E-2</v>
      </c>
      <c r="L35" s="443">
        <f t="shared" ref="L35" si="112">L34/D34</f>
        <v>1.1494252873563218E-2</v>
      </c>
      <c r="M35" s="443">
        <f t="shared" ref="M35" si="113">M34/D34</f>
        <v>8.0459770114942528E-2</v>
      </c>
      <c r="N35" s="444">
        <f t="shared" ref="N35" si="114">N34/D34</f>
        <v>1.1494252873563218E-2</v>
      </c>
      <c r="O35" s="562">
        <f t="shared" ref="O35" si="115">O34/D34</f>
        <v>0.52873563218390807</v>
      </c>
      <c r="P35" s="562">
        <f t="shared" ref="P35" si="116">P34/D34</f>
        <v>3.4482758620689655E-2</v>
      </c>
      <c r="R35" s="44"/>
      <c r="S35" s="332"/>
    </row>
    <row r="36" spans="2:19" ht="18.899999999999999" customHeight="1" x14ac:dyDescent="0.2">
      <c r="B36" s="1853"/>
      <c r="C36" s="1901"/>
      <c r="D36" s="1374"/>
      <c r="E36" s="567"/>
      <c r="F36" s="449">
        <f t="shared" ref="F36" si="117">F34/E34</f>
        <v>0.78947368421052633</v>
      </c>
      <c r="G36" s="449">
        <f t="shared" ref="G36" si="118">G34/E34</f>
        <v>0.28947368421052633</v>
      </c>
      <c r="H36" s="449">
        <f t="shared" ref="H36" si="119">H34/E34</f>
        <v>0.52631578947368418</v>
      </c>
      <c r="I36" s="449">
        <f t="shared" ref="I36" si="120">I34/E34</f>
        <v>0.65789473684210531</v>
      </c>
      <c r="J36" s="449">
        <f t="shared" ref="J36" si="121">J34/E34</f>
        <v>0.18421052631578946</v>
      </c>
      <c r="K36" s="449">
        <f t="shared" ref="K36" si="122">K34/E34</f>
        <v>2.6315789473684209E-2</v>
      </c>
      <c r="L36" s="449">
        <f t="shared" ref="L36" si="123">L34/E34</f>
        <v>2.6315789473684209E-2</v>
      </c>
      <c r="M36" s="449">
        <f t="shared" ref="M36" si="124">M34/E34</f>
        <v>0.18421052631578946</v>
      </c>
      <c r="N36" s="450">
        <f t="shared" ref="N36" si="125">N34/E34</f>
        <v>2.6315789473684209E-2</v>
      </c>
      <c r="O36" s="568"/>
      <c r="P36" s="568"/>
      <c r="R36" s="44"/>
    </row>
    <row r="37" spans="2:19" ht="18.899999999999999" customHeight="1" x14ac:dyDescent="0.2">
      <c r="B37" s="1853"/>
      <c r="C37" s="1940" t="s">
        <v>260</v>
      </c>
      <c r="D37" s="1341">
        <v>181</v>
      </c>
      <c r="E37" s="1447">
        <f>D37-O37-P37</f>
        <v>125</v>
      </c>
      <c r="F37" s="1194">
        <v>113</v>
      </c>
      <c r="G37" s="1194">
        <v>19</v>
      </c>
      <c r="H37" s="1194">
        <v>67</v>
      </c>
      <c r="I37" s="1194">
        <v>73</v>
      </c>
      <c r="J37" s="1194">
        <v>9</v>
      </c>
      <c r="K37" s="1194">
        <v>3</v>
      </c>
      <c r="L37" s="1194">
        <v>5</v>
      </c>
      <c r="M37" s="1194">
        <v>34</v>
      </c>
      <c r="N37" s="1195">
        <v>3</v>
      </c>
      <c r="O37" s="1317">
        <v>51</v>
      </c>
      <c r="P37" s="1317">
        <v>5</v>
      </c>
      <c r="S37" s="332"/>
    </row>
    <row r="38" spans="2:19" ht="18.899999999999999" customHeight="1" x14ac:dyDescent="0.2">
      <c r="B38" s="1853"/>
      <c r="C38" s="1900"/>
      <c r="D38" s="1324"/>
      <c r="E38" s="560">
        <f t="shared" ref="E38" si="126">E37/D37</f>
        <v>0.69060773480662985</v>
      </c>
      <c r="F38" s="443">
        <f t="shared" ref="F38" si="127">F37/D37</f>
        <v>0.62430939226519333</v>
      </c>
      <c r="G38" s="443">
        <f t="shared" ref="G38" si="128">G37/D37</f>
        <v>0.10497237569060773</v>
      </c>
      <c r="H38" s="443">
        <f t="shared" ref="H38" si="129">H37/D37</f>
        <v>0.37016574585635359</v>
      </c>
      <c r="I38" s="443">
        <f t="shared" ref="I38" si="130">I37/D37</f>
        <v>0.40331491712707185</v>
      </c>
      <c r="J38" s="443">
        <f t="shared" ref="J38" si="131">J37/D37</f>
        <v>4.9723756906077346E-2</v>
      </c>
      <c r="K38" s="443">
        <f t="shared" ref="K38" si="132">K37/D37</f>
        <v>1.6574585635359115E-2</v>
      </c>
      <c r="L38" s="443">
        <f t="shared" ref="L38" si="133">L37/D37</f>
        <v>2.7624309392265192E-2</v>
      </c>
      <c r="M38" s="443">
        <f t="shared" ref="M38" si="134">M37/D37</f>
        <v>0.18784530386740331</v>
      </c>
      <c r="N38" s="444">
        <f t="shared" ref="N38" si="135">N37/D37</f>
        <v>1.6574585635359115E-2</v>
      </c>
      <c r="O38" s="562">
        <f t="shared" ref="O38" si="136">O37/D37</f>
        <v>0.28176795580110497</v>
      </c>
      <c r="P38" s="562">
        <f t="shared" ref="P38" si="137">P37/D37</f>
        <v>2.7624309392265192E-2</v>
      </c>
      <c r="R38" s="44"/>
      <c r="S38" s="332"/>
    </row>
    <row r="39" spans="2:19" ht="18.899999999999999" customHeight="1" x14ac:dyDescent="0.2">
      <c r="B39" s="1853"/>
      <c r="C39" s="1901"/>
      <c r="D39" s="1374"/>
      <c r="E39" s="567"/>
      <c r="F39" s="449">
        <f t="shared" ref="F39" si="138">F37/E37</f>
        <v>0.90400000000000003</v>
      </c>
      <c r="G39" s="449">
        <f t="shared" ref="G39" si="139">G37/E37</f>
        <v>0.152</v>
      </c>
      <c r="H39" s="449">
        <f t="shared" ref="H39" si="140">H37/E37</f>
        <v>0.53600000000000003</v>
      </c>
      <c r="I39" s="449">
        <f t="shared" ref="I39" si="141">I37/E37</f>
        <v>0.58399999999999996</v>
      </c>
      <c r="J39" s="449">
        <f t="shared" ref="J39" si="142">J37/E37</f>
        <v>7.1999999999999995E-2</v>
      </c>
      <c r="K39" s="449">
        <f t="shared" ref="K39" si="143">K37/E37</f>
        <v>2.4E-2</v>
      </c>
      <c r="L39" s="449">
        <f t="shared" ref="L39" si="144">L37/E37</f>
        <v>0.04</v>
      </c>
      <c r="M39" s="449">
        <f t="shared" ref="M39" si="145">M37/E37</f>
        <v>0.27200000000000002</v>
      </c>
      <c r="N39" s="450">
        <f t="shared" ref="N39" si="146">N37/E37</f>
        <v>2.4E-2</v>
      </c>
      <c r="O39" s="568"/>
      <c r="P39" s="568"/>
      <c r="R39" s="44"/>
    </row>
    <row r="40" spans="2:19" ht="18.899999999999999" customHeight="1" x14ac:dyDescent="0.2">
      <c r="B40" s="1853"/>
      <c r="C40" s="1940" t="s">
        <v>261</v>
      </c>
      <c r="D40" s="1341">
        <v>50</v>
      </c>
      <c r="E40" s="1447">
        <f>D40-O40-P40</f>
        <v>40</v>
      </c>
      <c r="F40" s="1199">
        <v>37</v>
      </c>
      <c r="G40" s="1199">
        <v>5</v>
      </c>
      <c r="H40" s="1199">
        <v>22</v>
      </c>
      <c r="I40" s="1199">
        <v>23</v>
      </c>
      <c r="J40" s="1199">
        <v>3</v>
      </c>
      <c r="K40" s="1199">
        <v>2</v>
      </c>
      <c r="L40" s="1199">
        <v>1</v>
      </c>
      <c r="M40" s="1199">
        <v>7</v>
      </c>
      <c r="N40" s="1180">
        <v>1</v>
      </c>
      <c r="O40" s="1313">
        <v>10</v>
      </c>
      <c r="P40" s="1313">
        <v>0</v>
      </c>
      <c r="S40" s="332"/>
    </row>
    <row r="41" spans="2:19" ht="18.899999999999999" customHeight="1" x14ac:dyDescent="0.2">
      <c r="B41" s="1853"/>
      <c r="C41" s="1900"/>
      <c r="D41" s="1324"/>
      <c r="E41" s="560">
        <f t="shared" ref="E41" si="147">E40/D40</f>
        <v>0.8</v>
      </c>
      <c r="F41" s="443">
        <f t="shared" ref="F41" si="148">F40/D40</f>
        <v>0.74</v>
      </c>
      <c r="G41" s="443">
        <f t="shared" ref="G41" si="149">G40/D40</f>
        <v>0.1</v>
      </c>
      <c r="H41" s="443">
        <f t="shared" ref="H41" si="150">H40/D40</f>
        <v>0.44</v>
      </c>
      <c r="I41" s="443">
        <f t="shared" ref="I41" si="151">I40/D40</f>
        <v>0.46</v>
      </c>
      <c r="J41" s="443">
        <f t="shared" ref="J41" si="152">J40/D40</f>
        <v>0.06</v>
      </c>
      <c r="K41" s="443">
        <f t="shared" ref="K41" si="153">K40/D40</f>
        <v>0.04</v>
      </c>
      <c r="L41" s="443">
        <f t="shared" ref="L41" si="154">L40/D40</f>
        <v>0.02</v>
      </c>
      <c r="M41" s="443">
        <f t="shared" ref="M41" si="155">M40/D40</f>
        <v>0.14000000000000001</v>
      </c>
      <c r="N41" s="444">
        <f t="shared" ref="N41" si="156">N40/D40</f>
        <v>0.02</v>
      </c>
      <c r="O41" s="562">
        <f>O40/D40</f>
        <v>0.2</v>
      </c>
      <c r="P41" s="562">
        <f t="shared" ref="P41" si="157">P40/D40</f>
        <v>0</v>
      </c>
      <c r="R41" s="44"/>
      <c r="S41" s="332"/>
    </row>
    <row r="42" spans="2:19" ht="18.899999999999999" customHeight="1" x14ac:dyDescent="0.2">
      <c r="B42" s="1853"/>
      <c r="C42" s="1901"/>
      <c r="D42" s="1374"/>
      <c r="E42" s="567"/>
      <c r="F42" s="449">
        <f t="shared" ref="F42" si="158">F40/E40</f>
        <v>0.92500000000000004</v>
      </c>
      <c r="G42" s="449">
        <f t="shared" ref="G42" si="159">G40/E40</f>
        <v>0.125</v>
      </c>
      <c r="H42" s="449">
        <f t="shared" ref="H42" si="160">H40/E40</f>
        <v>0.55000000000000004</v>
      </c>
      <c r="I42" s="449">
        <f t="shared" ref="I42" si="161">I40/E40</f>
        <v>0.57499999999999996</v>
      </c>
      <c r="J42" s="449">
        <f t="shared" ref="J42" si="162">J40/E40</f>
        <v>7.4999999999999997E-2</v>
      </c>
      <c r="K42" s="449">
        <f t="shared" ref="K42" si="163">K40/E40</f>
        <v>0.05</v>
      </c>
      <c r="L42" s="449">
        <f t="shared" ref="L42" si="164">L40/E40</f>
        <v>2.5000000000000001E-2</v>
      </c>
      <c r="M42" s="449">
        <f t="shared" ref="M42" si="165">M40/E40</f>
        <v>0.17499999999999999</v>
      </c>
      <c r="N42" s="450">
        <f t="shared" ref="N42" si="166">N40/E40</f>
        <v>2.5000000000000001E-2</v>
      </c>
      <c r="O42" s="568"/>
      <c r="P42" s="568"/>
      <c r="R42" s="44"/>
    </row>
    <row r="43" spans="2:19" ht="18.899999999999999" customHeight="1" x14ac:dyDescent="0.2">
      <c r="B43" s="1853"/>
      <c r="C43" s="1940" t="s">
        <v>262</v>
      </c>
      <c r="D43" s="1341">
        <v>40</v>
      </c>
      <c r="E43" s="1447">
        <f>D43-O43-P43</f>
        <v>37</v>
      </c>
      <c r="F43" s="1199">
        <v>35</v>
      </c>
      <c r="G43" s="1199">
        <v>3</v>
      </c>
      <c r="H43" s="1199">
        <v>24</v>
      </c>
      <c r="I43" s="1199">
        <v>29</v>
      </c>
      <c r="J43" s="1199">
        <v>3</v>
      </c>
      <c r="K43" s="1199">
        <v>0</v>
      </c>
      <c r="L43" s="1199">
        <v>1</v>
      </c>
      <c r="M43" s="1199">
        <v>9</v>
      </c>
      <c r="N43" s="1180">
        <v>3</v>
      </c>
      <c r="O43" s="1313">
        <v>3</v>
      </c>
      <c r="P43" s="1313">
        <v>0</v>
      </c>
      <c r="S43" s="332"/>
    </row>
    <row r="44" spans="2:19" ht="18.899999999999999" customHeight="1" x14ac:dyDescent="0.2">
      <c r="B44" s="1853"/>
      <c r="C44" s="1900"/>
      <c r="D44" s="1324"/>
      <c r="E44" s="560">
        <f t="shared" ref="E44" si="167">E43/D43</f>
        <v>0.92500000000000004</v>
      </c>
      <c r="F44" s="443">
        <f t="shared" ref="F44" si="168">F43/D43</f>
        <v>0.875</v>
      </c>
      <c r="G44" s="443">
        <f t="shared" ref="G44" si="169">G43/D43</f>
        <v>7.4999999999999997E-2</v>
      </c>
      <c r="H44" s="443">
        <f t="shared" ref="H44" si="170">H43/D43</f>
        <v>0.6</v>
      </c>
      <c r="I44" s="443">
        <f t="shared" ref="I44" si="171">I43/D43</f>
        <v>0.72499999999999998</v>
      </c>
      <c r="J44" s="443">
        <f t="shared" ref="J44" si="172">J43/D43</f>
        <v>7.4999999999999997E-2</v>
      </c>
      <c r="K44" s="443">
        <f t="shared" ref="K44" si="173">K43/D43</f>
        <v>0</v>
      </c>
      <c r="L44" s="443">
        <f t="shared" ref="L44" si="174">L43/D43</f>
        <v>2.5000000000000001E-2</v>
      </c>
      <c r="M44" s="443">
        <f t="shared" ref="M44" si="175">M43/D43</f>
        <v>0.22500000000000001</v>
      </c>
      <c r="N44" s="444">
        <f t="shared" ref="N44" si="176">N43/D43</f>
        <v>7.4999999999999997E-2</v>
      </c>
      <c r="O44" s="562">
        <f>O43/D43</f>
        <v>7.4999999999999997E-2</v>
      </c>
      <c r="P44" s="562">
        <f t="shared" ref="P44" si="177">P43/D43</f>
        <v>0</v>
      </c>
      <c r="R44" s="44"/>
      <c r="S44" s="332"/>
    </row>
    <row r="45" spans="2:19" ht="18.899999999999999" customHeight="1" x14ac:dyDescent="0.2">
      <c r="B45" s="1853"/>
      <c r="C45" s="1901"/>
      <c r="D45" s="1374"/>
      <c r="E45" s="567"/>
      <c r="F45" s="449">
        <f t="shared" ref="F45" si="178">F43/E43</f>
        <v>0.94594594594594594</v>
      </c>
      <c r="G45" s="449">
        <f t="shared" ref="G45" si="179">G43/E43</f>
        <v>8.1081081081081086E-2</v>
      </c>
      <c r="H45" s="449">
        <f t="shared" ref="H45" si="180">H43/E43</f>
        <v>0.64864864864864868</v>
      </c>
      <c r="I45" s="449">
        <f t="shared" ref="I45" si="181">I43/E43</f>
        <v>0.78378378378378377</v>
      </c>
      <c r="J45" s="449">
        <f t="shared" ref="J45" si="182">J43/E43</f>
        <v>8.1081081081081086E-2</v>
      </c>
      <c r="K45" s="449">
        <f t="shared" ref="K45" si="183">K43/E43</f>
        <v>0</v>
      </c>
      <c r="L45" s="449">
        <f t="shared" ref="L45" si="184">L43/E43</f>
        <v>2.7027027027027029E-2</v>
      </c>
      <c r="M45" s="449">
        <f t="shared" ref="M45" si="185">M43/E43</f>
        <v>0.24324324324324326</v>
      </c>
      <c r="N45" s="450">
        <f t="shared" ref="N45" si="186">N43/E43</f>
        <v>8.1081081081081086E-2</v>
      </c>
      <c r="O45" s="568"/>
      <c r="P45" s="568"/>
      <c r="R45" s="44"/>
    </row>
    <row r="46" spans="2:19" ht="18.899999999999999" customHeight="1" x14ac:dyDescent="0.2">
      <c r="B46" s="1853"/>
      <c r="C46" s="1940" t="s">
        <v>263</v>
      </c>
      <c r="D46" s="1341">
        <v>27</v>
      </c>
      <c r="E46" s="1447">
        <f>D46-O46-P46</f>
        <v>26</v>
      </c>
      <c r="F46" s="1199">
        <v>24</v>
      </c>
      <c r="G46" s="1199">
        <v>4</v>
      </c>
      <c r="H46" s="1199">
        <v>15</v>
      </c>
      <c r="I46" s="1199">
        <v>19</v>
      </c>
      <c r="J46" s="1199">
        <v>5</v>
      </c>
      <c r="K46" s="1199">
        <v>2</v>
      </c>
      <c r="L46" s="1199">
        <v>0</v>
      </c>
      <c r="M46" s="1199">
        <v>5</v>
      </c>
      <c r="N46" s="1180">
        <v>2</v>
      </c>
      <c r="O46" s="1313">
        <v>1</v>
      </c>
      <c r="P46" s="1313">
        <v>0</v>
      </c>
      <c r="S46" s="332"/>
    </row>
    <row r="47" spans="2:19" ht="18.899999999999999" customHeight="1" x14ac:dyDescent="0.2">
      <c r="B47" s="1853"/>
      <c r="C47" s="1900"/>
      <c r="D47" s="1324"/>
      <c r="E47" s="560">
        <f t="shared" ref="E47" si="187">E46/D46</f>
        <v>0.96296296296296291</v>
      </c>
      <c r="F47" s="443">
        <f t="shared" ref="F47" si="188">F46/D46</f>
        <v>0.88888888888888884</v>
      </c>
      <c r="G47" s="443">
        <f t="shared" ref="G47" si="189">G46/D46</f>
        <v>0.14814814814814814</v>
      </c>
      <c r="H47" s="443">
        <f t="shared" ref="H47" si="190">H46/D46</f>
        <v>0.55555555555555558</v>
      </c>
      <c r="I47" s="443">
        <f t="shared" ref="I47" si="191">I46/D46</f>
        <v>0.70370370370370372</v>
      </c>
      <c r="J47" s="443">
        <f t="shared" ref="J47" si="192">J46/D46</f>
        <v>0.18518518518518517</v>
      </c>
      <c r="K47" s="443">
        <f t="shared" ref="K47" si="193">K46/D46</f>
        <v>7.407407407407407E-2</v>
      </c>
      <c r="L47" s="443">
        <f t="shared" ref="L47" si="194">L46/D46</f>
        <v>0</v>
      </c>
      <c r="M47" s="443">
        <f t="shared" ref="M47" si="195">M46/D46</f>
        <v>0.18518518518518517</v>
      </c>
      <c r="N47" s="444">
        <f t="shared" ref="N47" si="196">N46/D46</f>
        <v>7.407407407407407E-2</v>
      </c>
      <c r="O47" s="562">
        <f>O46/D46</f>
        <v>3.7037037037037035E-2</v>
      </c>
      <c r="P47" s="562">
        <f t="shared" ref="P47" si="197">P46/D46</f>
        <v>0</v>
      </c>
      <c r="R47" s="44"/>
      <c r="S47" s="332"/>
    </row>
    <row r="48" spans="2:19" ht="18.899999999999999" customHeight="1" x14ac:dyDescent="0.2">
      <c r="B48" s="1853"/>
      <c r="C48" s="1901"/>
      <c r="D48" s="1374"/>
      <c r="E48" s="567"/>
      <c r="F48" s="449">
        <f t="shared" ref="F48" si="198">F46/E46</f>
        <v>0.92307692307692313</v>
      </c>
      <c r="G48" s="449">
        <f t="shared" ref="G48" si="199">G46/E46</f>
        <v>0.15384615384615385</v>
      </c>
      <c r="H48" s="449">
        <f t="shared" ref="H48" si="200">H46/E46</f>
        <v>0.57692307692307687</v>
      </c>
      <c r="I48" s="449">
        <f t="shared" ref="I48" si="201">I46/E46</f>
        <v>0.73076923076923073</v>
      </c>
      <c r="J48" s="449">
        <f t="shared" ref="J48" si="202">J46/E46</f>
        <v>0.19230769230769232</v>
      </c>
      <c r="K48" s="449">
        <f t="shared" ref="K48" si="203">K46/E46</f>
        <v>7.6923076923076927E-2</v>
      </c>
      <c r="L48" s="449">
        <f t="shared" ref="L48" si="204">L46/E46</f>
        <v>0</v>
      </c>
      <c r="M48" s="449">
        <f t="shared" ref="M48" si="205">M46/E46</f>
        <v>0.19230769230769232</v>
      </c>
      <c r="N48" s="450">
        <f t="shared" ref="N48" si="206">N46/E46</f>
        <v>7.6923076923076927E-2</v>
      </c>
      <c r="O48" s="568"/>
      <c r="P48" s="568"/>
      <c r="R48" s="44"/>
    </row>
    <row r="49" spans="2:19" ht="18.899999999999999" customHeight="1" x14ac:dyDescent="0.2">
      <c r="B49" s="1853"/>
      <c r="C49" s="1940" t="s">
        <v>264</v>
      </c>
      <c r="D49" s="1341">
        <v>40</v>
      </c>
      <c r="E49" s="1447">
        <f>D49-O49-P49</f>
        <v>40</v>
      </c>
      <c r="F49" s="1199">
        <v>39</v>
      </c>
      <c r="G49" s="1199">
        <v>7</v>
      </c>
      <c r="H49" s="1199">
        <v>24</v>
      </c>
      <c r="I49" s="1199">
        <v>35</v>
      </c>
      <c r="J49" s="1199">
        <v>11</v>
      </c>
      <c r="K49" s="1199">
        <v>6</v>
      </c>
      <c r="L49" s="1199">
        <v>10</v>
      </c>
      <c r="M49" s="1199">
        <v>19</v>
      </c>
      <c r="N49" s="1180">
        <v>2</v>
      </c>
      <c r="O49" s="1313">
        <v>0</v>
      </c>
      <c r="P49" s="1313">
        <v>0</v>
      </c>
      <c r="S49" s="332"/>
    </row>
    <row r="50" spans="2:19" ht="18.899999999999999" customHeight="1" x14ac:dyDescent="0.2">
      <c r="B50" s="1853"/>
      <c r="C50" s="1900"/>
      <c r="D50" s="1324"/>
      <c r="E50" s="560">
        <f>E49/D49</f>
        <v>1</v>
      </c>
      <c r="F50" s="443">
        <f>F49/D49</f>
        <v>0.97499999999999998</v>
      </c>
      <c r="G50" s="443">
        <f t="shared" ref="G50" si="207">G49/D49</f>
        <v>0.17499999999999999</v>
      </c>
      <c r="H50" s="443">
        <f t="shared" ref="H50" si="208">H49/D49</f>
        <v>0.6</v>
      </c>
      <c r="I50" s="443">
        <f t="shared" ref="I50" si="209">I49/D49</f>
        <v>0.875</v>
      </c>
      <c r="J50" s="443">
        <f t="shared" ref="J50" si="210">J49/D49</f>
        <v>0.27500000000000002</v>
      </c>
      <c r="K50" s="443">
        <f t="shared" ref="K50" si="211">K49/D49</f>
        <v>0.15</v>
      </c>
      <c r="L50" s="443">
        <f t="shared" ref="L50" si="212">L49/D49</f>
        <v>0.25</v>
      </c>
      <c r="M50" s="443">
        <f t="shared" ref="M50" si="213">M49/D49</f>
        <v>0.47499999999999998</v>
      </c>
      <c r="N50" s="444">
        <f>N49/D49</f>
        <v>0.05</v>
      </c>
      <c r="O50" s="1556">
        <f>O49/D49</f>
        <v>0</v>
      </c>
      <c r="P50" s="562">
        <f t="shared" ref="P50" si="214">P49/D49</f>
        <v>0</v>
      </c>
      <c r="R50" s="44"/>
      <c r="S50" s="332"/>
    </row>
    <row r="51" spans="2:19" ht="18.899999999999999" customHeight="1" thickBot="1" x14ac:dyDescent="0.25">
      <c r="B51" s="1853"/>
      <c r="C51" s="2009"/>
      <c r="D51" s="1375"/>
      <c r="E51" s="569"/>
      <c r="F51" s="453">
        <f t="shared" ref="F51" si="215">F49/E49</f>
        <v>0.97499999999999998</v>
      </c>
      <c r="G51" s="453">
        <f t="shared" ref="G51" si="216">G49/E49</f>
        <v>0.17499999999999999</v>
      </c>
      <c r="H51" s="453">
        <f t="shared" ref="H51" si="217">H49/E49</f>
        <v>0.6</v>
      </c>
      <c r="I51" s="453">
        <f t="shared" ref="I51" si="218">I49/E49</f>
        <v>0.875</v>
      </c>
      <c r="J51" s="453">
        <f t="shared" ref="J51" si="219">J49/E49</f>
        <v>0.27500000000000002</v>
      </c>
      <c r="K51" s="453">
        <f t="shared" ref="K51" si="220">K49/E49</f>
        <v>0.15</v>
      </c>
      <c r="L51" s="453">
        <f t="shared" ref="L51" si="221">L49/E49</f>
        <v>0.25</v>
      </c>
      <c r="M51" s="453">
        <f t="shared" ref="M51" si="222">M49/E49</f>
        <v>0.47499999999999998</v>
      </c>
      <c r="N51" s="454">
        <f t="shared" ref="N51" si="223">N49/E49</f>
        <v>0.05</v>
      </c>
      <c r="O51" s="571"/>
      <c r="P51" s="571"/>
      <c r="R51" s="44"/>
    </row>
    <row r="52" spans="2:19" ht="18.899999999999999" customHeight="1" thickTop="1" x14ac:dyDescent="0.2">
      <c r="B52" s="1853"/>
      <c r="C52" s="37" t="s">
        <v>265</v>
      </c>
      <c r="D52" s="1193">
        <f>D37+D40+D43+D46</f>
        <v>298</v>
      </c>
      <c r="E52" s="1447">
        <f>E37+E40+E43+E46</f>
        <v>228</v>
      </c>
      <c r="F52" s="1194">
        <f>F37+F40+F43+F46</f>
        <v>209</v>
      </c>
      <c r="G52" s="1194">
        <f t="shared" ref="G52:M52" si="224">G37+G40+G43+G46</f>
        <v>31</v>
      </c>
      <c r="H52" s="1194">
        <f t="shared" si="224"/>
        <v>128</v>
      </c>
      <c r="I52" s="1194">
        <f t="shared" si="224"/>
        <v>144</v>
      </c>
      <c r="J52" s="1194">
        <f t="shared" si="224"/>
        <v>20</v>
      </c>
      <c r="K52" s="1194">
        <f t="shared" si="224"/>
        <v>7</v>
      </c>
      <c r="L52" s="1194">
        <f t="shared" si="224"/>
        <v>7</v>
      </c>
      <c r="M52" s="1194">
        <f t="shared" si="224"/>
        <v>55</v>
      </c>
      <c r="N52" s="1195">
        <f>N37+N40+N43+N46</f>
        <v>9</v>
      </c>
      <c r="O52" s="1317">
        <f>O37+O40+O43+O46</f>
        <v>65</v>
      </c>
      <c r="P52" s="1317">
        <f>P37+P40+P43+P46</f>
        <v>5</v>
      </c>
      <c r="S52" s="332"/>
    </row>
    <row r="53" spans="2:19" ht="18.899999999999999" customHeight="1" x14ac:dyDescent="0.2">
      <c r="B53" s="1853"/>
      <c r="C53" s="45" t="s">
        <v>266</v>
      </c>
      <c r="D53" s="1557"/>
      <c r="E53" s="560">
        <f>E52/D52</f>
        <v>0.7651006711409396</v>
      </c>
      <c r="F53" s="443">
        <f>F52/D52</f>
        <v>0.70134228187919467</v>
      </c>
      <c r="G53" s="443">
        <f>G52/D52</f>
        <v>0.1040268456375839</v>
      </c>
      <c r="H53" s="443">
        <f>H52/D52</f>
        <v>0.42953020134228187</v>
      </c>
      <c r="I53" s="443">
        <f>I52/D52</f>
        <v>0.48322147651006714</v>
      </c>
      <c r="J53" s="443">
        <f>J52/D52</f>
        <v>6.7114093959731544E-2</v>
      </c>
      <c r="K53" s="443">
        <f>K52/D52</f>
        <v>2.3489932885906041E-2</v>
      </c>
      <c r="L53" s="443">
        <f>L52/D52</f>
        <v>2.3489932885906041E-2</v>
      </c>
      <c r="M53" s="443">
        <f>M52/D52</f>
        <v>0.18456375838926176</v>
      </c>
      <c r="N53" s="444">
        <f>N52/D52</f>
        <v>3.0201342281879196E-2</v>
      </c>
      <c r="O53" s="562">
        <f>O52/D52</f>
        <v>0.21812080536912751</v>
      </c>
      <c r="P53" s="562">
        <f>P52/D52</f>
        <v>1.6778523489932886E-2</v>
      </c>
      <c r="R53" s="44"/>
      <c r="S53" s="332"/>
    </row>
    <row r="54" spans="2:19" ht="18.899999999999999" customHeight="1" x14ac:dyDescent="0.2">
      <c r="B54" s="1853"/>
      <c r="C54" s="38"/>
      <c r="D54" s="1558"/>
      <c r="E54" s="567"/>
      <c r="F54" s="449">
        <f>F52/E52</f>
        <v>0.91666666666666663</v>
      </c>
      <c r="G54" s="449">
        <f>G52/E52</f>
        <v>0.13596491228070176</v>
      </c>
      <c r="H54" s="449">
        <f>H52/E52</f>
        <v>0.56140350877192979</v>
      </c>
      <c r="I54" s="449">
        <f>I52/E52</f>
        <v>0.63157894736842102</v>
      </c>
      <c r="J54" s="449">
        <f>J52/E52</f>
        <v>8.771929824561403E-2</v>
      </c>
      <c r="K54" s="449">
        <f>K52/E52</f>
        <v>3.0701754385964911E-2</v>
      </c>
      <c r="L54" s="449">
        <f>L52/E52</f>
        <v>3.0701754385964911E-2</v>
      </c>
      <c r="M54" s="449">
        <f>M52/E52</f>
        <v>0.2412280701754386</v>
      </c>
      <c r="N54" s="450">
        <f>N52/E52</f>
        <v>3.9473684210526314E-2</v>
      </c>
      <c r="O54" s="568"/>
      <c r="P54" s="568"/>
      <c r="R54" s="44"/>
    </row>
    <row r="55" spans="2:19" ht="18.899999999999999" customHeight="1" x14ac:dyDescent="0.2">
      <c r="B55" s="1853"/>
      <c r="C55" s="40" t="s">
        <v>265</v>
      </c>
      <c r="D55" s="1179">
        <f>D40+D43+D46+D49</f>
        <v>157</v>
      </c>
      <c r="E55" s="1443">
        <f>E40+E43+E46+E49</f>
        <v>143</v>
      </c>
      <c r="F55" s="1199">
        <f>F40+F43+F46+F49</f>
        <v>135</v>
      </c>
      <c r="G55" s="1199">
        <f t="shared" ref="G55:N55" si="225">G40+G43+G46+G49</f>
        <v>19</v>
      </c>
      <c r="H55" s="1199">
        <f t="shared" si="225"/>
        <v>85</v>
      </c>
      <c r="I55" s="1199">
        <f t="shared" si="225"/>
        <v>106</v>
      </c>
      <c r="J55" s="1199">
        <f t="shared" si="225"/>
        <v>22</v>
      </c>
      <c r="K55" s="1199">
        <f t="shared" si="225"/>
        <v>10</v>
      </c>
      <c r="L55" s="1199">
        <f t="shared" si="225"/>
        <v>12</v>
      </c>
      <c r="M55" s="1199">
        <f t="shared" si="225"/>
        <v>40</v>
      </c>
      <c r="N55" s="1180">
        <f t="shared" si="225"/>
        <v>8</v>
      </c>
      <c r="O55" s="1313">
        <f>O40+O43+O46+O49</f>
        <v>14</v>
      </c>
      <c r="P55" s="1313">
        <f>P40+P43+P46+P49</f>
        <v>0</v>
      </c>
      <c r="S55" s="332"/>
    </row>
    <row r="56" spans="2:19" ht="18.899999999999999" customHeight="1" x14ac:dyDescent="0.2">
      <c r="B56" s="1853"/>
      <c r="C56" s="45" t="s">
        <v>267</v>
      </c>
      <c r="D56" s="1559"/>
      <c r="E56" s="560">
        <f>E55/D55</f>
        <v>0.91082802547770703</v>
      </c>
      <c r="F56" s="443">
        <f>F55/D55</f>
        <v>0.85987261146496818</v>
      </c>
      <c r="G56" s="443">
        <f>G55/D55</f>
        <v>0.12101910828025478</v>
      </c>
      <c r="H56" s="443">
        <f>H55/D55</f>
        <v>0.54140127388535031</v>
      </c>
      <c r="I56" s="443">
        <f>I55/D55</f>
        <v>0.67515923566878977</v>
      </c>
      <c r="J56" s="443">
        <f>J55/D55</f>
        <v>0.14012738853503184</v>
      </c>
      <c r="K56" s="443">
        <f>K55/D55</f>
        <v>6.3694267515923567E-2</v>
      </c>
      <c r="L56" s="443">
        <f>L55/D55</f>
        <v>7.6433121019108277E-2</v>
      </c>
      <c r="M56" s="443">
        <f>M55/D55</f>
        <v>0.25477707006369427</v>
      </c>
      <c r="N56" s="444">
        <f>N55/D55</f>
        <v>5.0955414012738856E-2</v>
      </c>
      <c r="O56" s="562">
        <f>O55/D55</f>
        <v>8.9171974522292988E-2</v>
      </c>
      <c r="P56" s="562">
        <f>P55/D55</f>
        <v>0</v>
      </c>
      <c r="R56" s="44"/>
      <c r="S56" s="332"/>
    </row>
    <row r="57" spans="2:19" ht="18.899999999999999" customHeight="1" thickBot="1" x14ac:dyDescent="0.25">
      <c r="B57" s="1859"/>
      <c r="C57" s="38"/>
      <c r="D57" s="1558"/>
      <c r="E57" s="575"/>
      <c r="F57" s="456">
        <f>F55/E55</f>
        <v>0.94405594405594406</v>
      </c>
      <c r="G57" s="456">
        <f>G55/E55</f>
        <v>0.13286713286713286</v>
      </c>
      <c r="H57" s="456">
        <f>H55/E55</f>
        <v>0.59440559440559437</v>
      </c>
      <c r="I57" s="456">
        <f>I55/E55</f>
        <v>0.74125874125874125</v>
      </c>
      <c r="J57" s="456">
        <f>J55/E55</f>
        <v>0.15384615384615385</v>
      </c>
      <c r="K57" s="456">
        <f>K55/E55</f>
        <v>6.9930069930069935E-2</v>
      </c>
      <c r="L57" s="456">
        <f>L55/E55</f>
        <v>8.3916083916083919E-2</v>
      </c>
      <c r="M57" s="456">
        <f>M55/E55</f>
        <v>0.27972027972027974</v>
      </c>
      <c r="N57" s="457">
        <f>N55/E55</f>
        <v>5.5944055944055944E-2</v>
      </c>
      <c r="O57" s="577"/>
      <c r="P57" s="577"/>
      <c r="R57" s="44"/>
    </row>
    <row r="58" spans="2:19" x14ac:dyDescent="0.2">
      <c r="B58" s="22"/>
      <c r="C58" s="27"/>
      <c r="D58" s="23"/>
      <c r="E58" s="24"/>
      <c r="F58" s="28"/>
      <c r="G58" s="28"/>
      <c r="I58" s="28"/>
      <c r="J58" s="28"/>
      <c r="K58" s="28"/>
      <c r="L58" s="28"/>
      <c r="M58" s="28"/>
      <c r="N58" s="28"/>
      <c r="O58" s="28"/>
      <c r="P58" s="28"/>
    </row>
    <row r="59" spans="2:19" x14ac:dyDescent="0.2">
      <c r="B59" s="1"/>
      <c r="C59" s="27"/>
    </row>
    <row r="60" spans="2:19" x14ac:dyDescent="0.2">
      <c r="B60" s="44"/>
      <c r="E60" s="86"/>
      <c r="F60" s="86"/>
      <c r="G60" s="86"/>
      <c r="H60" s="86"/>
      <c r="I60" s="86"/>
      <c r="J60" s="86"/>
      <c r="K60" s="86"/>
      <c r="L60" s="86"/>
      <c r="M60" s="86"/>
      <c r="N60" s="86"/>
      <c r="O60" s="86"/>
      <c r="P60" s="86"/>
    </row>
    <row r="61" spans="2:19" x14ac:dyDescent="0.2">
      <c r="B61" s="44"/>
      <c r="E61" s="86"/>
      <c r="F61" s="86"/>
      <c r="G61" s="86"/>
      <c r="H61" s="86"/>
      <c r="I61" s="86"/>
      <c r="J61" s="86"/>
      <c r="K61" s="86"/>
      <c r="L61" s="86"/>
      <c r="M61" s="86"/>
      <c r="N61" s="86"/>
      <c r="O61" s="86"/>
      <c r="P61" s="86"/>
    </row>
    <row r="62" spans="2:19" ht="9.75" customHeight="1" x14ac:dyDescent="0.2">
      <c r="E62" s="86"/>
      <c r="F62" s="86"/>
      <c r="G62" s="86"/>
      <c r="H62" s="86"/>
      <c r="I62" s="86"/>
      <c r="J62" s="86"/>
      <c r="K62" s="86"/>
      <c r="L62" s="86"/>
      <c r="M62" s="86"/>
      <c r="N62" s="86"/>
      <c r="O62" s="86"/>
      <c r="P62" s="86"/>
    </row>
    <row r="63" spans="2:19" x14ac:dyDescent="0.2">
      <c r="B63" s="1"/>
      <c r="D63" s="88"/>
      <c r="E63" s="88"/>
      <c r="F63" s="88"/>
      <c r="G63" s="88"/>
      <c r="H63" s="88"/>
      <c r="I63" s="88"/>
      <c r="J63" s="88"/>
      <c r="K63" s="88"/>
      <c r="L63" s="88"/>
      <c r="M63" s="88"/>
      <c r="N63" s="88"/>
      <c r="O63" s="88"/>
      <c r="P63" s="88"/>
    </row>
    <row r="64" spans="2:19" x14ac:dyDescent="0.2">
      <c r="B64" s="1"/>
      <c r="C64" s="19"/>
      <c r="D64" s="7"/>
      <c r="E64" s="7"/>
      <c r="F64" s="7"/>
      <c r="G64" s="7"/>
      <c r="H64" s="7"/>
      <c r="I64" s="7"/>
      <c r="J64" s="7"/>
      <c r="K64" s="7"/>
      <c r="L64" s="7"/>
      <c r="M64" s="7"/>
      <c r="N64" s="7"/>
      <c r="O64" s="7"/>
      <c r="P64" s="7"/>
    </row>
    <row r="65" spans="2:16" ht="13.5" customHeight="1" x14ac:dyDescent="0.2">
      <c r="B65" s="1"/>
      <c r="C65" s="19"/>
      <c r="O65" s="44"/>
    </row>
    <row r="66" spans="2:16" ht="13.5" customHeight="1" x14ac:dyDescent="0.2">
      <c r="B66" s="332"/>
      <c r="C66" s="19"/>
      <c r="D66" s="332"/>
      <c r="E66" s="332"/>
      <c r="F66" s="332"/>
      <c r="G66" s="332"/>
      <c r="H66" s="332"/>
      <c r="I66" s="332"/>
      <c r="J66" s="332"/>
      <c r="K66" s="332"/>
      <c r="L66" s="332"/>
      <c r="M66" s="332"/>
      <c r="N66" s="332"/>
      <c r="O66" s="332"/>
      <c r="P66" s="332"/>
    </row>
    <row r="67" spans="2:16" ht="11.25" customHeight="1" x14ac:dyDescent="0.2">
      <c r="C67" s="19"/>
      <c r="D67" s="332"/>
      <c r="E67" s="332"/>
      <c r="F67" s="332"/>
      <c r="G67" s="332"/>
      <c r="H67" s="332"/>
      <c r="I67" s="332"/>
      <c r="J67" s="332"/>
      <c r="K67" s="332"/>
      <c r="L67" s="332"/>
      <c r="M67" s="332"/>
      <c r="N67" s="332"/>
      <c r="O67" s="332"/>
      <c r="P67" s="332"/>
    </row>
    <row r="68" spans="2:16" x14ac:dyDescent="0.2">
      <c r="C68" s="19"/>
      <c r="D68" s="332"/>
      <c r="E68" s="332"/>
      <c r="F68" s="332"/>
      <c r="G68" s="332"/>
      <c r="H68" s="332"/>
      <c r="I68" s="332"/>
      <c r="J68" s="332"/>
      <c r="K68" s="332"/>
      <c r="L68" s="332"/>
      <c r="M68" s="332"/>
      <c r="N68" s="332"/>
      <c r="O68" s="332"/>
      <c r="P68" s="332"/>
    </row>
    <row r="69" spans="2:16" x14ac:dyDescent="0.2">
      <c r="C69" s="19"/>
      <c r="D69" s="332"/>
      <c r="E69" s="332"/>
      <c r="F69" s="332"/>
      <c r="G69" s="332"/>
      <c r="H69" s="332"/>
      <c r="I69" s="332"/>
      <c r="J69" s="332"/>
      <c r="K69" s="332"/>
      <c r="L69" s="332"/>
      <c r="M69" s="332"/>
      <c r="N69" s="332"/>
      <c r="O69" s="332"/>
      <c r="P69" s="332"/>
    </row>
    <row r="70" spans="2:16" x14ac:dyDescent="0.2">
      <c r="C70" s="19"/>
      <c r="D70" s="332"/>
      <c r="E70" s="332"/>
      <c r="F70" s="332"/>
      <c r="G70" s="332"/>
      <c r="H70" s="332"/>
      <c r="I70" s="332"/>
      <c r="J70" s="332"/>
      <c r="K70" s="332"/>
      <c r="L70" s="332"/>
      <c r="M70" s="332"/>
      <c r="N70" s="332"/>
      <c r="O70" s="332"/>
      <c r="P70" s="332"/>
    </row>
    <row r="71" spans="2:16" x14ac:dyDescent="0.2">
      <c r="C71" s="19"/>
      <c r="D71" s="332"/>
      <c r="E71" s="332"/>
      <c r="F71" s="332"/>
      <c r="G71" s="332"/>
      <c r="H71" s="332"/>
      <c r="I71" s="332"/>
      <c r="J71" s="332"/>
      <c r="K71" s="332"/>
      <c r="L71" s="332"/>
      <c r="M71" s="332"/>
      <c r="N71" s="332"/>
      <c r="O71" s="332"/>
      <c r="P71" s="332"/>
    </row>
    <row r="72" spans="2:16" x14ac:dyDescent="0.2">
      <c r="C72" s="19"/>
      <c r="D72" s="19"/>
      <c r="F72" s="44"/>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A95" s="1"/>
      <c r="B95" s="1"/>
      <c r="C95" s="19"/>
      <c r="D95" s="19"/>
    </row>
    <row r="96" spans="1:4" x14ac:dyDescent="0.2">
      <c r="A96" s="1" t="e">
        <f>SUM(#REF!)</f>
        <v>#REF!</v>
      </c>
      <c r="B96" s="1" t="e">
        <f>SUM(#REF!)</f>
        <v>#REF!</v>
      </c>
      <c r="C96" s="19"/>
      <c r="D96" s="19"/>
    </row>
  </sheetData>
  <mergeCells count="29">
    <mergeCell ref="P9:P12"/>
    <mergeCell ref="B13:C15"/>
    <mergeCell ref="K10:K12"/>
    <mergeCell ref="H10:H12"/>
    <mergeCell ref="N10:N12"/>
    <mergeCell ref="O9:O12"/>
    <mergeCell ref="B9:C12"/>
    <mergeCell ref="D9:D12"/>
    <mergeCell ref="G10:G12"/>
    <mergeCell ref="F10:F12"/>
    <mergeCell ref="E9:E12"/>
    <mergeCell ref="M10:M12"/>
    <mergeCell ref="I10:I12"/>
    <mergeCell ref="L10:L12"/>
    <mergeCell ref="C25:C27"/>
    <mergeCell ref="J10:J12"/>
    <mergeCell ref="C31:C33"/>
    <mergeCell ref="B16:B33"/>
    <mergeCell ref="C16:C18"/>
    <mergeCell ref="C19:C21"/>
    <mergeCell ref="C22:C24"/>
    <mergeCell ref="C28:C30"/>
    <mergeCell ref="C49:C51"/>
    <mergeCell ref="B34:B57"/>
    <mergeCell ref="C34:C36"/>
    <mergeCell ref="C37:C39"/>
    <mergeCell ref="C40:C42"/>
    <mergeCell ref="C43:C45"/>
    <mergeCell ref="C46:C48"/>
  </mergeCells>
  <phoneticPr fontId="2"/>
  <pageMargins left="0.65" right="0.39" top="0.82677165354330717" bottom="0.39370078740157483" header="0.51181102362204722" footer="0.19685039370078741"/>
  <pageSetup paperSize="9" scale="7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B326-B77C-4537-A943-E5D65816E1EA}">
  <sheetPr>
    <tabColor rgb="FF00B0F0"/>
  </sheetPr>
  <dimension ref="A2:AH471"/>
  <sheetViews>
    <sheetView view="pageBreakPreview" zoomScale="90" zoomScaleNormal="100" zoomScaleSheetLayoutView="90" workbookViewId="0"/>
  </sheetViews>
  <sheetFormatPr defaultColWidth="9" defaultRowHeight="13.2" x14ac:dyDescent="0.2"/>
  <cols>
    <col min="1" max="1" width="9" style="694"/>
    <col min="2" max="2" width="3.6640625" style="709" customWidth="1"/>
    <col min="3" max="3" width="18.6640625" style="694" customWidth="1"/>
    <col min="4" max="4" width="8.109375" style="694" customWidth="1"/>
    <col min="5" max="9" width="7.6640625" style="694" customWidth="1"/>
    <col min="10" max="10" width="8.109375" style="694" customWidth="1"/>
    <col min="11" max="11" width="7.6640625" style="694" customWidth="1"/>
    <col min="12" max="12" width="8.88671875" style="694" customWidth="1"/>
    <col min="13" max="13" width="8" style="694" customWidth="1"/>
    <col min="14" max="14" width="7.44140625" style="694" customWidth="1"/>
    <col min="15" max="20" width="8.6640625" style="694" customWidth="1"/>
    <col min="21" max="23" width="4.6640625" style="694" customWidth="1"/>
    <col min="24" max="24" width="6.44140625" style="694" customWidth="1"/>
    <col min="25" max="25" width="6.88671875" style="694" customWidth="1"/>
    <col min="26" max="33" width="7.6640625" style="694" customWidth="1"/>
    <col min="34" max="34" width="8" style="694" customWidth="1"/>
    <col min="35" max="40" width="4.6640625" style="694" customWidth="1"/>
    <col min="41" max="16384" width="9" style="694"/>
  </cols>
  <sheetData>
    <row r="2" spans="1:18" ht="14.4" x14ac:dyDescent="0.2">
      <c r="B2" s="695" t="s">
        <v>547</v>
      </c>
      <c r="O2" s="706"/>
      <c r="P2" s="706"/>
      <c r="Q2" s="706"/>
    </row>
    <row r="3" spans="1:18" ht="7.5" customHeight="1" x14ac:dyDescent="0.2">
      <c r="B3" s="694"/>
      <c r="O3" s="706"/>
      <c r="P3" s="706"/>
      <c r="Q3" s="706"/>
    </row>
    <row r="4" spans="1:18" x14ac:dyDescent="0.2">
      <c r="A4" s="709"/>
      <c r="B4" s="694"/>
      <c r="I4" s="696" t="s">
        <v>152</v>
      </c>
      <c r="O4" s="706"/>
      <c r="P4" s="706"/>
    </row>
    <row r="5" spans="1:18" x14ac:dyDescent="0.2">
      <c r="A5" s="709"/>
      <c r="B5" s="694"/>
      <c r="I5" s="696" t="s">
        <v>548</v>
      </c>
      <c r="O5" s="753"/>
      <c r="P5" s="753"/>
    </row>
    <row r="6" spans="1:18" x14ac:dyDescent="0.2">
      <c r="A6" s="709"/>
      <c r="B6" s="694"/>
      <c r="I6" s="696" t="s">
        <v>549</v>
      </c>
      <c r="O6" s="706"/>
      <c r="P6" s="706"/>
    </row>
    <row r="7" spans="1:18" ht="7.5" customHeight="1" x14ac:dyDescent="0.2">
      <c r="A7" s="709"/>
      <c r="B7" s="694"/>
      <c r="J7" s="754"/>
      <c r="O7" s="706"/>
      <c r="P7" s="706"/>
    </row>
    <row r="8" spans="1:18" ht="13.8" thickBot="1" x14ac:dyDescent="0.25">
      <c r="F8" s="755" t="s">
        <v>550</v>
      </c>
      <c r="G8" s="755" t="s">
        <v>551</v>
      </c>
      <c r="H8" s="755" t="s">
        <v>552</v>
      </c>
      <c r="I8" s="755" t="s">
        <v>553</v>
      </c>
      <c r="J8" s="755" t="s">
        <v>554</v>
      </c>
      <c r="K8" s="755"/>
      <c r="M8" s="23"/>
      <c r="N8" s="23" t="s">
        <v>555</v>
      </c>
      <c r="O8" s="753"/>
      <c r="P8" s="753"/>
    </row>
    <row r="9" spans="1:18" ht="13.5" customHeight="1" x14ac:dyDescent="0.2">
      <c r="B9" s="1856" t="s">
        <v>556</v>
      </c>
      <c r="C9" s="2335"/>
      <c r="D9" s="2024" t="s">
        <v>243</v>
      </c>
      <c r="E9" s="2333" t="s">
        <v>557</v>
      </c>
      <c r="F9" s="756"/>
      <c r="G9" s="756"/>
      <c r="H9" s="756"/>
      <c r="I9" s="756"/>
      <c r="J9" s="756"/>
      <c r="K9" s="757"/>
      <c r="L9" s="758"/>
      <c r="M9" s="2330" t="s">
        <v>558</v>
      </c>
      <c r="N9" s="2330" t="s">
        <v>296</v>
      </c>
      <c r="O9" s="706"/>
      <c r="P9" s="706"/>
      <c r="Q9" s="706"/>
    </row>
    <row r="10" spans="1:18" x14ac:dyDescent="0.2">
      <c r="B10" s="1857"/>
      <c r="C10" s="2336"/>
      <c r="D10" s="2025"/>
      <c r="E10" s="2250"/>
      <c r="F10" s="29" t="s">
        <v>559</v>
      </c>
      <c r="G10" s="30"/>
      <c r="H10" s="30"/>
      <c r="I10" s="31"/>
      <c r="J10" s="31"/>
      <c r="K10" s="31"/>
      <c r="L10" s="227"/>
      <c r="M10" s="2331"/>
      <c r="N10" s="2331"/>
      <c r="O10" s="706"/>
      <c r="P10" s="706"/>
    </row>
    <row r="11" spans="1:18" ht="13.5" customHeight="1" x14ac:dyDescent="0.2">
      <c r="B11" s="1857"/>
      <c r="C11" s="2336"/>
      <c r="D11" s="2025"/>
      <c r="E11" s="2250"/>
      <c r="F11" s="1937" t="s">
        <v>560</v>
      </c>
      <c r="G11" s="1937" t="s">
        <v>561</v>
      </c>
      <c r="H11" s="1937" t="s">
        <v>562</v>
      </c>
      <c r="I11" s="1937" t="s">
        <v>563</v>
      </c>
      <c r="J11" s="1971" t="s">
        <v>564</v>
      </c>
      <c r="K11" s="1971" t="s">
        <v>565</v>
      </c>
      <c r="L11" s="228" t="s">
        <v>566</v>
      </c>
      <c r="M11" s="2331"/>
      <c r="N11" s="2331"/>
      <c r="O11" s="753"/>
      <c r="P11" s="753"/>
    </row>
    <row r="12" spans="1:18" ht="13.5" customHeight="1" x14ac:dyDescent="0.2">
      <c r="B12" s="1857"/>
      <c r="C12" s="2336"/>
      <c r="D12" s="2025"/>
      <c r="E12" s="2250"/>
      <c r="F12" s="1944"/>
      <c r="G12" s="1944"/>
      <c r="H12" s="1944"/>
      <c r="I12" s="1944"/>
      <c r="J12" s="1943"/>
      <c r="K12" s="1943"/>
      <c r="L12" s="2338" t="s">
        <v>567</v>
      </c>
      <c r="M12" s="2331"/>
      <c r="N12" s="2331"/>
      <c r="O12" s="706"/>
      <c r="P12" s="706"/>
      <c r="Q12" s="706"/>
    </row>
    <row r="13" spans="1:18" ht="50.25" customHeight="1" x14ac:dyDescent="0.2">
      <c r="B13" s="1960"/>
      <c r="C13" s="2337"/>
      <c r="D13" s="2026"/>
      <c r="E13" s="2334"/>
      <c r="F13" s="1945"/>
      <c r="G13" s="1945"/>
      <c r="H13" s="1945"/>
      <c r="I13" s="1945"/>
      <c r="J13" s="1972"/>
      <c r="K13" s="1972"/>
      <c r="L13" s="2339"/>
      <c r="M13" s="2332"/>
      <c r="N13" s="2332"/>
      <c r="Q13" s="703"/>
    </row>
    <row r="14" spans="1:18" ht="18" customHeight="1" x14ac:dyDescent="0.2">
      <c r="B14" s="1953" t="s">
        <v>519</v>
      </c>
      <c r="C14" s="1978"/>
      <c r="D14" s="214">
        <v>425</v>
      </c>
      <c r="E14" s="1837">
        <f t="shared" ref="E14:N14" si="0">E17+E20+E23+E26+E29+E32</f>
        <v>278</v>
      </c>
      <c r="F14" s="1672">
        <f t="shared" si="0"/>
        <v>26</v>
      </c>
      <c r="G14" s="1672">
        <f t="shared" si="0"/>
        <v>114</v>
      </c>
      <c r="H14" s="1672">
        <f t="shared" si="0"/>
        <v>67</v>
      </c>
      <c r="I14" s="1672">
        <f t="shared" si="0"/>
        <v>28</v>
      </c>
      <c r="J14" s="214">
        <f t="shared" si="0"/>
        <v>21</v>
      </c>
      <c r="K14" s="214">
        <f t="shared" si="0"/>
        <v>22</v>
      </c>
      <c r="L14" s="1838">
        <f t="shared" si="0"/>
        <v>116</v>
      </c>
      <c r="M14" s="1834">
        <f t="shared" si="0"/>
        <v>133</v>
      </c>
      <c r="N14" s="1834">
        <f t="shared" si="0"/>
        <v>14</v>
      </c>
      <c r="O14" s="753"/>
      <c r="P14" s="753"/>
      <c r="Q14" s="705"/>
      <c r="R14" s="705"/>
    </row>
    <row r="15" spans="1:18" ht="18" customHeight="1" x14ac:dyDescent="0.2">
      <c r="B15" s="1955"/>
      <c r="C15" s="1979"/>
      <c r="D15" s="559"/>
      <c r="E15" s="777">
        <f>E14/D14</f>
        <v>0.65411764705882358</v>
      </c>
      <c r="F15" s="761">
        <f>F14/D14</f>
        <v>6.1176470588235297E-2</v>
      </c>
      <c r="G15" s="761">
        <f>G14/D14</f>
        <v>0.26823529411764707</v>
      </c>
      <c r="H15" s="761">
        <f>H14/D14</f>
        <v>0.15764705882352942</v>
      </c>
      <c r="I15" s="761">
        <f>I14/D14</f>
        <v>6.5882352941176475E-2</v>
      </c>
      <c r="J15" s="762">
        <f>J14/D14</f>
        <v>4.9411764705882349E-2</v>
      </c>
      <c r="K15" s="762">
        <f>K14/D14</f>
        <v>5.1764705882352942E-2</v>
      </c>
      <c r="L15" s="763">
        <f>L14/D14</f>
        <v>0.27294117647058824</v>
      </c>
      <c r="M15" s="764">
        <f>M14/D14</f>
        <v>0.31294117647058822</v>
      </c>
      <c r="N15" s="764">
        <f>N14/D14</f>
        <v>3.2941176470588238E-2</v>
      </c>
      <c r="O15" s="706"/>
      <c r="P15" s="753"/>
      <c r="Q15" s="705"/>
      <c r="R15" s="705"/>
    </row>
    <row r="16" spans="1:18" ht="18" customHeight="1" thickBot="1" x14ac:dyDescent="0.25">
      <c r="B16" s="1957"/>
      <c r="C16" s="2023"/>
      <c r="D16" s="563"/>
      <c r="E16" s="778"/>
      <c r="F16" s="779">
        <f>F14/E14</f>
        <v>9.3525179856115109E-2</v>
      </c>
      <c r="G16" s="779">
        <f>G14/E14</f>
        <v>0.41007194244604317</v>
      </c>
      <c r="H16" s="779">
        <f>H14/E14</f>
        <v>0.24100719424460432</v>
      </c>
      <c r="I16" s="779">
        <f>I14/E14</f>
        <v>0.10071942446043165</v>
      </c>
      <c r="J16" s="780">
        <f>J14/E14</f>
        <v>7.5539568345323743E-2</v>
      </c>
      <c r="K16" s="792">
        <f>K14/E14</f>
        <v>7.9136690647482008E-2</v>
      </c>
      <c r="L16" s="786">
        <f>L14/E14</f>
        <v>0.41726618705035973</v>
      </c>
      <c r="M16" s="765"/>
      <c r="N16" s="765"/>
      <c r="O16" s="706"/>
      <c r="P16" s="706"/>
      <c r="Q16" s="705"/>
      <c r="R16" s="705"/>
    </row>
    <row r="17" spans="2:18" ht="18" customHeight="1" thickTop="1" x14ac:dyDescent="0.2">
      <c r="B17" s="1852" t="s">
        <v>251</v>
      </c>
      <c r="C17" s="2003" t="s">
        <v>169</v>
      </c>
      <c r="D17" s="447">
        <v>54</v>
      </c>
      <c r="E17" s="1842">
        <f>SUM(F17:K17)</f>
        <v>33</v>
      </c>
      <c r="F17" s="1686">
        <v>6</v>
      </c>
      <c r="G17" s="1686">
        <v>12</v>
      </c>
      <c r="H17" s="1686">
        <v>8</v>
      </c>
      <c r="I17" s="1686">
        <v>2</v>
      </c>
      <c r="J17" s="1841">
        <v>2</v>
      </c>
      <c r="K17" s="1841">
        <v>3</v>
      </c>
      <c r="L17" s="1840">
        <f>H17+I17+J17</f>
        <v>12</v>
      </c>
      <c r="M17" s="1839">
        <v>18</v>
      </c>
      <c r="N17" s="1839">
        <f>D17-E17-M17</f>
        <v>3</v>
      </c>
      <c r="O17" s="753"/>
      <c r="P17" s="753"/>
      <c r="Q17" s="705"/>
      <c r="R17" s="705"/>
    </row>
    <row r="18" spans="2:18" ht="18" customHeight="1" x14ac:dyDescent="0.2">
      <c r="B18" s="1853"/>
      <c r="C18" s="1900"/>
      <c r="D18" s="459"/>
      <c r="E18" s="777">
        <f>E17/D17</f>
        <v>0.61111111111111116</v>
      </c>
      <c r="F18" s="761">
        <f>F17/D17</f>
        <v>0.1111111111111111</v>
      </c>
      <c r="G18" s="761">
        <f>G17/D17</f>
        <v>0.22222222222222221</v>
      </c>
      <c r="H18" s="761">
        <f>H17/D17</f>
        <v>0.14814814814814814</v>
      </c>
      <c r="I18" s="761">
        <f>I17/D17</f>
        <v>3.7037037037037035E-2</v>
      </c>
      <c r="J18" s="762">
        <f>J17/D17</f>
        <v>3.7037037037037035E-2</v>
      </c>
      <c r="K18" s="762">
        <f>K17/D17</f>
        <v>5.5555555555555552E-2</v>
      </c>
      <c r="L18" s="763">
        <f>L17/D17</f>
        <v>0.22222222222222221</v>
      </c>
      <c r="M18" s="764">
        <f>M17/D17</f>
        <v>0.33333333333333331</v>
      </c>
      <c r="N18" s="764">
        <f>N17/D17</f>
        <v>5.5555555555555552E-2</v>
      </c>
      <c r="O18" s="706"/>
      <c r="P18" s="753"/>
      <c r="Q18" s="705"/>
      <c r="R18" s="705"/>
    </row>
    <row r="19" spans="2:18" ht="18" customHeight="1" x14ac:dyDescent="0.2">
      <c r="B19" s="1853"/>
      <c r="C19" s="1901"/>
      <c r="D19" s="274"/>
      <c r="E19" s="783"/>
      <c r="F19" s="779">
        <f>F17/E17</f>
        <v>0.18181818181818182</v>
      </c>
      <c r="G19" s="779">
        <f>G17/E17</f>
        <v>0.36363636363636365</v>
      </c>
      <c r="H19" s="779">
        <f>H17/E17</f>
        <v>0.24242424242424243</v>
      </c>
      <c r="I19" s="779">
        <f>I17/E17</f>
        <v>6.0606060606060608E-2</v>
      </c>
      <c r="J19" s="780">
        <f>J17/E17</f>
        <v>6.0606060606060608E-2</v>
      </c>
      <c r="K19" s="780">
        <f>K17/E17</f>
        <v>9.0909090909090912E-2</v>
      </c>
      <c r="L19" s="786">
        <f>L17/E17</f>
        <v>0.36363636363636365</v>
      </c>
      <c r="M19" s="765"/>
      <c r="N19" s="765"/>
      <c r="O19" s="706"/>
      <c r="P19" s="706"/>
      <c r="Q19" s="705"/>
      <c r="R19" s="705"/>
    </row>
    <row r="20" spans="2:18" ht="18" customHeight="1" x14ac:dyDescent="0.2">
      <c r="B20" s="1853"/>
      <c r="C20" s="1940" t="s">
        <v>170</v>
      </c>
      <c r="D20" s="440">
        <v>76</v>
      </c>
      <c r="E20" s="1837">
        <f>SUM(F20:K20)</f>
        <v>50</v>
      </c>
      <c r="F20" s="1672">
        <v>5</v>
      </c>
      <c r="G20" s="1672">
        <v>13</v>
      </c>
      <c r="H20" s="1672">
        <v>18</v>
      </c>
      <c r="I20" s="1672">
        <v>9</v>
      </c>
      <c r="J20" s="214">
        <v>2</v>
      </c>
      <c r="K20" s="214">
        <v>3</v>
      </c>
      <c r="L20" s="1838">
        <f>H20+I20+J20</f>
        <v>29</v>
      </c>
      <c r="M20" s="1834">
        <v>24</v>
      </c>
      <c r="N20" s="1834">
        <f>D20-E20-M20</f>
        <v>2</v>
      </c>
      <c r="O20" s="753"/>
      <c r="P20" s="753"/>
      <c r="Q20" s="705"/>
      <c r="R20" s="705"/>
    </row>
    <row r="21" spans="2:18" ht="18" customHeight="1" x14ac:dyDescent="0.2">
      <c r="B21" s="1853"/>
      <c r="C21" s="1900"/>
      <c r="D21" s="459"/>
      <c r="E21" s="777">
        <f>E20/D20</f>
        <v>0.65789473684210531</v>
      </c>
      <c r="F21" s="761">
        <f>F20/D20</f>
        <v>6.5789473684210523E-2</v>
      </c>
      <c r="G21" s="761">
        <f>G20/D20</f>
        <v>0.17105263157894737</v>
      </c>
      <c r="H21" s="761">
        <f>H20/D20</f>
        <v>0.23684210526315788</v>
      </c>
      <c r="I21" s="761">
        <f>I20/D20</f>
        <v>0.11842105263157894</v>
      </c>
      <c r="J21" s="762">
        <f>J20/D20</f>
        <v>2.6315789473684209E-2</v>
      </c>
      <c r="K21" s="762">
        <f>K20/D20</f>
        <v>3.9473684210526314E-2</v>
      </c>
      <c r="L21" s="763">
        <f>L20/D20</f>
        <v>0.38157894736842107</v>
      </c>
      <c r="M21" s="764">
        <f>M20/D20</f>
        <v>0.31578947368421051</v>
      </c>
      <c r="N21" s="764">
        <f>N20/D20</f>
        <v>2.6315789473684209E-2</v>
      </c>
      <c r="O21" s="706"/>
      <c r="P21" s="753"/>
      <c r="Q21" s="705"/>
      <c r="R21" s="705"/>
    </row>
    <row r="22" spans="2:18" ht="18" customHeight="1" x14ac:dyDescent="0.2">
      <c r="B22" s="1853"/>
      <c r="C22" s="1901"/>
      <c r="D22" s="938"/>
      <c r="E22" s="783"/>
      <c r="F22" s="779">
        <f>F20/E20</f>
        <v>0.1</v>
      </c>
      <c r="G22" s="779">
        <f>G20/E20</f>
        <v>0.26</v>
      </c>
      <c r="H22" s="779">
        <f>H20/E20</f>
        <v>0.36</v>
      </c>
      <c r="I22" s="779">
        <f>I20/E20</f>
        <v>0.18</v>
      </c>
      <c r="J22" s="780">
        <f>J20/E20</f>
        <v>0.04</v>
      </c>
      <c r="K22" s="780">
        <f>K20/E20</f>
        <v>0.06</v>
      </c>
      <c r="L22" s="786">
        <f>L20/E20</f>
        <v>0.57999999999999996</v>
      </c>
      <c r="M22" s="765"/>
      <c r="N22" s="765"/>
      <c r="O22" s="706"/>
      <c r="P22" s="706"/>
      <c r="Q22" s="705"/>
      <c r="R22" s="705"/>
    </row>
    <row r="23" spans="2:18" ht="18" customHeight="1" x14ac:dyDescent="0.2">
      <c r="B23" s="1853"/>
      <c r="C23" s="1937" t="s">
        <v>254</v>
      </c>
      <c r="D23" s="451">
        <v>28</v>
      </c>
      <c r="E23" s="1837">
        <f>SUM(F23:K23)</f>
        <v>21</v>
      </c>
      <c r="F23" s="1672">
        <v>4</v>
      </c>
      <c r="G23" s="1672">
        <v>10</v>
      </c>
      <c r="H23" s="1672">
        <v>3</v>
      </c>
      <c r="I23" s="1672">
        <v>1</v>
      </c>
      <c r="J23" s="214">
        <v>1</v>
      </c>
      <c r="K23" s="214">
        <v>2</v>
      </c>
      <c r="L23" s="1838">
        <f>H23+I23+J23</f>
        <v>5</v>
      </c>
      <c r="M23" s="1834">
        <v>6</v>
      </c>
      <c r="N23" s="1834">
        <f>D23-E23-M23</f>
        <v>1</v>
      </c>
      <c r="O23" s="753"/>
      <c r="P23" s="753"/>
      <c r="Q23" s="705"/>
      <c r="R23" s="705"/>
    </row>
    <row r="24" spans="2:18" ht="18" customHeight="1" x14ac:dyDescent="0.2">
      <c r="B24" s="1853"/>
      <c r="C24" s="1944"/>
      <c r="D24" s="459"/>
      <c r="E24" s="777">
        <f>E23/D23</f>
        <v>0.75</v>
      </c>
      <c r="F24" s="761">
        <f>F23/D23</f>
        <v>0.14285714285714285</v>
      </c>
      <c r="G24" s="761">
        <f>G23/D23</f>
        <v>0.35714285714285715</v>
      </c>
      <c r="H24" s="761">
        <f>H23/D23</f>
        <v>0.10714285714285714</v>
      </c>
      <c r="I24" s="761">
        <f>I23/D23</f>
        <v>3.5714285714285712E-2</v>
      </c>
      <c r="J24" s="762">
        <f>J23/D23</f>
        <v>3.5714285714285712E-2</v>
      </c>
      <c r="K24" s="762">
        <f>K23/D23</f>
        <v>7.1428571428571425E-2</v>
      </c>
      <c r="L24" s="763">
        <f>L23/D23</f>
        <v>0.17857142857142858</v>
      </c>
      <c r="M24" s="764">
        <f>M23/D23</f>
        <v>0.21428571428571427</v>
      </c>
      <c r="N24" s="764">
        <f>N23/D23</f>
        <v>3.5714285714285712E-2</v>
      </c>
      <c r="O24" s="706"/>
      <c r="P24" s="753"/>
      <c r="Q24" s="705"/>
      <c r="R24" s="705"/>
    </row>
    <row r="25" spans="2:18" ht="18" customHeight="1" x14ac:dyDescent="0.2">
      <c r="B25" s="1853"/>
      <c r="C25" s="1944"/>
      <c r="D25" s="938"/>
      <c r="E25" s="783"/>
      <c r="F25" s="779">
        <f>F23/E23</f>
        <v>0.19047619047619047</v>
      </c>
      <c r="G25" s="779">
        <f>G23/E23</f>
        <v>0.47619047619047616</v>
      </c>
      <c r="H25" s="779">
        <f>H23/E23</f>
        <v>0.14285714285714285</v>
      </c>
      <c r="I25" s="779">
        <f>I23/E23</f>
        <v>4.7619047619047616E-2</v>
      </c>
      <c r="J25" s="780">
        <f>J23/E23</f>
        <v>4.7619047619047616E-2</v>
      </c>
      <c r="K25" s="780">
        <f>K23/E23</f>
        <v>9.5238095238095233E-2</v>
      </c>
      <c r="L25" s="786">
        <f>L23/E23</f>
        <v>0.23809523809523808</v>
      </c>
      <c r="M25" s="765"/>
      <c r="N25" s="765"/>
      <c r="O25" s="706"/>
      <c r="P25" s="706"/>
      <c r="Q25" s="705"/>
      <c r="R25" s="705"/>
    </row>
    <row r="26" spans="2:18" ht="18" customHeight="1" x14ac:dyDescent="0.2">
      <c r="B26" s="1853"/>
      <c r="C26" s="1940" t="s">
        <v>520</v>
      </c>
      <c r="D26" s="451">
        <v>89</v>
      </c>
      <c r="E26" s="1837">
        <f>SUM(F26:K26)</f>
        <v>49</v>
      </c>
      <c r="F26" s="1672">
        <v>5</v>
      </c>
      <c r="G26" s="1672">
        <v>17</v>
      </c>
      <c r="H26" s="1672">
        <v>15</v>
      </c>
      <c r="I26" s="1672">
        <v>4</v>
      </c>
      <c r="J26" s="214">
        <v>3</v>
      </c>
      <c r="K26" s="214">
        <v>5</v>
      </c>
      <c r="L26" s="1838">
        <f>H26+I26+J26</f>
        <v>22</v>
      </c>
      <c r="M26" s="1834">
        <v>36</v>
      </c>
      <c r="N26" s="1834">
        <f>D26-E26-M26</f>
        <v>4</v>
      </c>
      <c r="O26" s="753"/>
      <c r="P26" s="753"/>
      <c r="Q26" s="705"/>
      <c r="R26" s="705"/>
    </row>
    <row r="27" spans="2:18" ht="18" customHeight="1" x14ac:dyDescent="0.2">
      <c r="B27" s="1853"/>
      <c r="C27" s="1900"/>
      <c r="D27" s="459"/>
      <c r="E27" s="777">
        <f>E26/D26</f>
        <v>0.550561797752809</v>
      </c>
      <c r="F27" s="761">
        <f>F26/D26</f>
        <v>5.6179775280898875E-2</v>
      </c>
      <c r="G27" s="761">
        <f>G26/D26</f>
        <v>0.19101123595505617</v>
      </c>
      <c r="H27" s="761">
        <f>H26/D26</f>
        <v>0.16853932584269662</v>
      </c>
      <c r="I27" s="761">
        <f>I26/D26</f>
        <v>4.49438202247191E-2</v>
      </c>
      <c r="J27" s="762">
        <f>J26/D26</f>
        <v>3.3707865168539325E-2</v>
      </c>
      <c r="K27" s="762">
        <f>K26/D26</f>
        <v>5.6179775280898875E-2</v>
      </c>
      <c r="L27" s="763">
        <f>L26/D26</f>
        <v>0.24719101123595505</v>
      </c>
      <c r="M27" s="764">
        <f>M26/D26</f>
        <v>0.4044943820224719</v>
      </c>
      <c r="N27" s="764">
        <f>N26/D26</f>
        <v>4.49438202247191E-2</v>
      </c>
      <c r="O27" s="706"/>
      <c r="P27" s="753"/>
      <c r="Q27" s="705"/>
      <c r="R27" s="705"/>
    </row>
    <row r="28" spans="2:18" ht="18" customHeight="1" x14ac:dyDescent="0.2">
      <c r="B28" s="1853"/>
      <c r="C28" s="1901"/>
      <c r="D28" s="938"/>
      <c r="E28" s="783"/>
      <c r="F28" s="779">
        <f>F26/E26</f>
        <v>0.10204081632653061</v>
      </c>
      <c r="G28" s="779">
        <f>G26/E26</f>
        <v>0.34693877551020408</v>
      </c>
      <c r="H28" s="779">
        <f>H26/E26</f>
        <v>0.30612244897959184</v>
      </c>
      <c r="I28" s="779">
        <f>I26/E26</f>
        <v>8.1632653061224483E-2</v>
      </c>
      <c r="J28" s="780">
        <f>J26/E26</f>
        <v>6.1224489795918366E-2</v>
      </c>
      <c r="K28" s="780">
        <f>K26/E26</f>
        <v>0.10204081632653061</v>
      </c>
      <c r="L28" s="786">
        <f>L26/E26</f>
        <v>0.44897959183673469</v>
      </c>
      <c r="M28" s="765"/>
      <c r="N28" s="765"/>
      <c r="O28" s="706"/>
      <c r="P28" s="706"/>
      <c r="Q28" s="705"/>
      <c r="R28" s="705"/>
    </row>
    <row r="29" spans="2:18" ht="18" customHeight="1" x14ac:dyDescent="0.2">
      <c r="B29" s="1853"/>
      <c r="C29" s="1940" t="s">
        <v>308</v>
      </c>
      <c r="D29" s="451">
        <v>16</v>
      </c>
      <c r="E29" s="1837">
        <f>SUM(F29:K29)</f>
        <v>15</v>
      </c>
      <c r="F29" s="1672">
        <v>0</v>
      </c>
      <c r="G29" s="1672">
        <v>4</v>
      </c>
      <c r="H29" s="1672">
        <v>5</v>
      </c>
      <c r="I29" s="1672">
        <v>3</v>
      </c>
      <c r="J29" s="214">
        <v>2</v>
      </c>
      <c r="K29" s="214">
        <v>1</v>
      </c>
      <c r="L29" s="1838">
        <f>H29+I29+J29</f>
        <v>10</v>
      </c>
      <c r="M29" s="1834">
        <v>1</v>
      </c>
      <c r="N29" s="1834">
        <f>D29-E29-M29</f>
        <v>0</v>
      </c>
      <c r="O29" s="753"/>
      <c r="P29" s="753"/>
      <c r="Q29" s="705"/>
      <c r="R29" s="705"/>
    </row>
    <row r="30" spans="2:18" ht="18" customHeight="1" x14ac:dyDescent="0.2">
      <c r="B30" s="1853"/>
      <c r="C30" s="1900"/>
      <c r="D30" s="459"/>
      <c r="E30" s="777">
        <f>E29/D29</f>
        <v>0.9375</v>
      </c>
      <c r="F30" s="761">
        <f>F29/D29</f>
        <v>0</v>
      </c>
      <c r="G30" s="761">
        <f>G29/D29</f>
        <v>0.25</v>
      </c>
      <c r="H30" s="761">
        <f>H29/D29</f>
        <v>0.3125</v>
      </c>
      <c r="I30" s="761">
        <f>I29/D29</f>
        <v>0.1875</v>
      </c>
      <c r="J30" s="762">
        <f>J29/D29</f>
        <v>0.125</v>
      </c>
      <c r="K30" s="762">
        <f>K29/D29</f>
        <v>6.25E-2</v>
      </c>
      <c r="L30" s="763">
        <f>L29/D29</f>
        <v>0.625</v>
      </c>
      <c r="M30" s="764">
        <f>M29/D29</f>
        <v>6.25E-2</v>
      </c>
      <c r="N30" s="764">
        <f>N29/D29</f>
        <v>0</v>
      </c>
      <c r="O30" s="706"/>
      <c r="P30" s="753"/>
      <c r="Q30" s="705"/>
      <c r="R30" s="705"/>
    </row>
    <row r="31" spans="2:18" ht="18" customHeight="1" x14ac:dyDescent="0.2">
      <c r="B31" s="1853"/>
      <c r="C31" s="1901"/>
      <c r="D31" s="938"/>
      <c r="E31" s="783"/>
      <c r="F31" s="779">
        <f>F29/E29</f>
        <v>0</v>
      </c>
      <c r="G31" s="779">
        <f>G29/E29</f>
        <v>0.26666666666666666</v>
      </c>
      <c r="H31" s="779">
        <f>H29/E29</f>
        <v>0.33333333333333331</v>
      </c>
      <c r="I31" s="779">
        <f>I29/E29</f>
        <v>0.2</v>
      </c>
      <c r="J31" s="780">
        <f>J29/E29</f>
        <v>0.13333333333333333</v>
      </c>
      <c r="K31" s="780">
        <f>K29/E29</f>
        <v>6.6666666666666666E-2</v>
      </c>
      <c r="L31" s="786">
        <f>L29/E29</f>
        <v>0.66666666666666663</v>
      </c>
      <c r="M31" s="765"/>
      <c r="N31" s="765"/>
      <c r="O31" s="706"/>
      <c r="P31" s="706"/>
      <c r="Q31" s="705"/>
      <c r="R31" s="705"/>
    </row>
    <row r="32" spans="2:18" ht="18" customHeight="1" x14ac:dyDescent="0.2">
      <c r="B32" s="1853"/>
      <c r="C32" s="1940" t="s">
        <v>174</v>
      </c>
      <c r="D32" s="451">
        <v>162</v>
      </c>
      <c r="E32" s="1837">
        <f>SUM(F32:K32)</f>
        <v>110</v>
      </c>
      <c r="F32" s="1672">
        <v>6</v>
      </c>
      <c r="G32" s="1672">
        <v>58</v>
      </c>
      <c r="H32" s="1672">
        <v>18</v>
      </c>
      <c r="I32" s="1672">
        <v>9</v>
      </c>
      <c r="J32" s="214">
        <v>11</v>
      </c>
      <c r="K32" s="214">
        <v>8</v>
      </c>
      <c r="L32" s="1838">
        <f>H32+I32+J32</f>
        <v>38</v>
      </c>
      <c r="M32" s="1834">
        <v>48</v>
      </c>
      <c r="N32" s="1834">
        <f>D32-E32-M32</f>
        <v>4</v>
      </c>
      <c r="O32" s="753"/>
      <c r="P32" s="753"/>
      <c r="Q32" s="705"/>
      <c r="R32" s="705"/>
    </row>
    <row r="33" spans="2:34" ht="18" customHeight="1" x14ac:dyDescent="0.2">
      <c r="B33" s="1853"/>
      <c r="C33" s="1900"/>
      <c r="D33" s="459"/>
      <c r="E33" s="777">
        <f>E32/D32</f>
        <v>0.67901234567901236</v>
      </c>
      <c r="F33" s="761">
        <f>F32/D32</f>
        <v>3.7037037037037035E-2</v>
      </c>
      <c r="G33" s="761">
        <f>G32/D32</f>
        <v>0.35802469135802467</v>
      </c>
      <c r="H33" s="761">
        <f>H32/D32</f>
        <v>0.1111111111111111</v>
      </c>
      <c r="I33" s="761">
        <f>I32/D32</f>
        <v>5.5555555555555552E-2</v>
      </c>
      <c r="J33" s="762">
        <f>J32/D32</f>
        <v>6.7901234567901231E-2</v>
      </c>
      <c r="K33" s="762">
        <f>K32/D32</f>
        <v>4.9382716049382713E-2</v>
      </c>
      <c r="L33" s="763">
        <f>L32/D32</f>
        <v>0.23456790123456789</v>
      </c>
      <c r="M33" s="764">
        <f>M32/D32</f>
        <v>0.29629629629629628</v>
      </c>
      <c r="N33" s="764">
        <f>N32/D32</f>
        <v>2.4691358024691357E-2</v>
      </c>
      <c r="O33" s="706"/>
      <c r="P33" s="753"/>
      <c r="Q33" s="705"/>
      <c r="R33" s="705"/>
    </row>
    <row r="34" spans="2:34" ht="18" customHeight="1" thickBot="1" x14ac:dyDescent="0.25">
      <c r="B34" s="1854"/>
      <c r="C34" s="1901"/>
      <c r="D34" s="939"/>
      <c r="E34" s="783"/>
      <c r="F34" s="779">
        <f>F32/E32</f>
        <v>5.4545454545454543E-2</v>
      </c>
      <c r="G34" s="779">
        <f>G32/E32</f>
        <v>0.52727272727272723</v>
      </c>
      <c r="H34" s="779">
        <f>H32/E32</f>
        <v>0.16363636363636364</v>
      </c>
      <c r="I34" s="779">
        <f>I32/E32</f>
        <v>8.1818181818181818E-2</v>
      </c>
      <c r="J34" s="780">
        <f>J32/E32</f>
        <v>0.1</v>
      </c>
      <c r="K34" s="780">
        <f>K32/E32</f>
        <v>7.2727272727272724E-2</v>
      </c>
      <c r="L34" s="786">
        <f>L32/E32</f>
        <v>0.34545454545454546</v>
      </c>
      <c r="M34" s="765"/>
      <c r="N34" s="765"/>
      <c r="O34" s="706"/>
      <c r="P34" s="706"/>
      <c r="Q34" s="705"/>
      <c r="R34" s="705"/>
    </row>
    <row r="35" spans="2:34" ht="18" customHeight="1" thickTop="1" x14ac:dyDescent="0.2">
      <c r="B35" s="1852" t="s">
        <v>258</v>
      </c>
      <c r="C35" s="2003" t="s">
        <v>259</v>
      </c>
      <c r="D35" s="451">
        <v>87</v>
      </c>
      <c r="E35" s="1842">
        <f>SUM(F35:K35)</f>
        <v>30</v>
      </c>
      <c r="F35" s="1686">
        <v>3</v>
      </c>
      <c r="G35" s="1686">
        <v>10</v>
      </c>
      <c r="H35" s="1686">
        <v>6</v>
      </c>
      <c r="I35" s="1686">
        <v>1</v>
      </c>
      <c r="J35" s="1841">
        <v>6</v>
      </c>
      <c r="K35" s="1841">
        <v>4</v>
      </c>
      <c r="L35" s="1840">
        <f>H35+I35+J35</f>
        <v>13</v>
      </c>
      <c r="M35" s="1839">
        <v>51</v>
      </c>
      <c r="N35" s="1839">
        <f>D35-E35-M35</f>
        <v>6</v>
      </c>
      <c r="O35" s="753"/>
      <c r="P35" s="753"/>
      <c r="Q35" s="705"/>
      <c r="R35" s="705"/>
    </row>
    <row r="36" spans="2:34" ht="18" customHeight="1" x14ac:dyDescent="0.2">
      <c r="B36" s="1853"/>
      <c r="C36" s="1900"/>
      <c r="D36" s="459"/>
      <c r="E36" s="777">
        <f>E35/D35</f>
        <v>0.34482758620689657</v>
      </c>
      <c r="F36" s="761">
        <f>F35/D35</f>
        <v>3.4482758620689655E-2</v>
      </c>
      <c r="G36" s="761">
        <f>G35/D35</f>
        <v>0.11494252873563218</v>
      </c>
      <c r="H36" s="761">
        <f>H35/D35</f>
        <v>6.8965517241379309E-2</v>
      </c>
      <c r="I36" s="761">
        <f>I35/D35</f>
        <v>1.1494252873563218E-2</v>
      </c>
      <c r="J36" s="762">
        <f>J35/D35</f>
        <v>6.8965517241379309E-2</v>
      </c>
      <c r="K36" s="762">
        <f>K35/D35</f>
        <v>4.5977011494252873E-2</v>
      </c>
      <c r="L36" s="763">
        <f>L35/D35</f>
        <v>0.14942528735632185</v>
      </c>
      <c r="M36" s="764">
        <f>M35/D35</f>
        <v>0.58620689655172409</v>
      </c>
      <c r="N36" s="764">
        <f>N35/D35</f>
        <v>6.8965517241379309E-2</v>
      </c>
      <c r="O36" s="706"/>
      <c r="P36" s="753"/>
      <c r="Q36" s="705"/>
      <c r="R36" s="705"/>
    </row>
    <row r="37" spans="2:34" ht="18" customHeight="1" x14ac:dyDescent="0.2">
      <c r="B37" s="1853"/>
      <c r="C37" s="1901"/>
      <c r="D37" s="938"/>
      <c r="E37" s="783"/>
      <c r="F37" s="787">
        <f>F35/E35</f>
        <v>0.1</v>
      </c>
      <c r="G37" s="787">
        <f>G35/E35</f>
        <v>0.33333333333333331</v>
      </c>
      <c r="H37" s="787">
        <f>H35/E35</f>
        <v>0.2</v>
      </c>
      <c r="I37" s="787">
        <f>I35/E35</f>
        <v>3.3333333333333333E-2</v>
      </c>
      <c r="J37" s="788">
        <f>J35/E35</f>
        <v>0.2</v>
      </c>
      <c r="K37" s="788">
        <f>K35/E35</f>
        <v>0.13333333333333333</v>
      </c>
      <c r="L37" s="789">
        <f>L35/E35</f>
        <v>0.43333333333333335</v>
      </c>
      <c r="M37" s="766"/>
      <c r="N37" s="766"/>
      <c r="O37" s="706"/>
      <c r="P37" s="706"/>
      <c r="Q37" s="705"/>
      <c r="R37" s="705"/>
    </row>
    <row r="38" spans="2:34" ht="18" customHeight="1" x14ac:dyDescent="0.2">
      <c r="B38" s="1853"/>
      <c r="C38" s="1940" t="s">
        <v>260</v>
      </c>
      <c r="D38" s="451">
        <v>181</v>
      </c>
      <c r="E38" s="1837">
        <f>SUM(F38:K38)</f>
        <v>113</v>
      </c>
      <c r="F38" s="1672">
        <v>19</v>
      </c>
      <c r="G38" s="1672">
        <v>48</v>
      </c>
      <c r="H38" s="1672">
        <v>17</v>
      </c>
      <c r="I38" s="1672">
        <v>7</v>
      </c>
      <c r="J38" s="214">
        <v>9</v>
      </c>
      <c r="K38" s="214">
        <v>13</v>
      </c>
      <c r="L38" s="1838">
        <f>H38+I38+J38</f>
        <v>33</v>
      </c>
      <c r="M38" s="1834">
        <v>61</v>
      </c>
      <c r="N38" s="1834">
        <f>D38-E38-M38</f>
        <v>7</v>
      </c>
      <c r="O38" s="753"/>
      <c r="P38" s="753"/>
      <c r="Q38" s="705"/>
      <c r="R38" s="705"/>
    </row>
    <row r="39" spans="2:34" ht="18" customHeight="1" x14ac:dyDescent="0.2">
      <c r="B39" s="1853"/>
      <c r="C39" s="1900"/>
      <c r="D39" s="459"/>
      <c r="E39" s="777">
        <f>E38/D38</f>
        <v>0.62430939226519333</v>
      </c>
      <c r="F39" s="761">
        <f>F38/D38</f>
        <v>0.10497237569060773</v>
      </c>
      <c r="G39" s="761">
        <f>G38/D38</f>
        <v>0.26519337016574585</v>
      </c>
      <c r="H39" s="761">
        <f>H38/D38</f>
        <v>9.3922651933701654E-2</v>
      </c>
      <c r="I39" s="761">
        <f>I38/D38</f>
        <v>3.8674033149171269E-2</v>
      </c>
      <c r="J39" s="762">
        <f>J38/D38</f>
        <v>4.9723756906077346E-2</v>
      </c>
      <c r="K39" s="762">
        <f>K38/D38</f>
        <v>7.18232044198895E-2</v>
      </c>
      <c r="L39" s="763">
        <f>L38/D38</f>
        <v>0.18232044198895028</v>
      </c>
      <c r="M39" s="764">
        <f>M38/D38</f>
        <v>0.33701657458563539</v>
      </c>
      <c r="N39" s="764">
        <f>N38/D38</f>
        <v>3.8674033149171269E-2</v>
      </c>
      <c r="O39" s="706"/>
      <c r="P39" s="753"/>
      <c r="Q39" s="705"/>
      <c r="R39" s="705"/>
    </row>
    <row r="40" spans="2:34" ht="18" customHeight="1" x14ac:dyDescent="0.2">
      <c r="B40" s="1853"/>
      <c r="C40" s="1901"/>
      <c r="D40" s="938"/>
      <c r="E40" s="783"/>
      <c r="F40" s="787">
        <f>F38/E38</f>
        <v>0.16814159292035399</v>
      </c>
      <c r="G40" s="787">
        <f>G38/E38</f>
        <v>0.4247787610619469</v>
      </c>
      <c r="H40" s="787">
        <f>H38/E38</f>
        <v>0.15044247787610621</v>
      </c>
      <c r="I40" s="787">
        <f>I38/E38</f>
        <v>6.1946902654867256E-2</v>
      </c>
      <c r="J40" s="788">
        <f>J38/E38</f>
        <v>7.9646017699115043E-2</v>
      </c>
      <c r="K40" s="788">
        <f>K38/E38</f>
        <v>0.11504424778761062</v>
      </c>
      <c r="L40" s="789">
        <f>L38/E38</f>
        <v>0.29203539823008851</v>
      </c>
      <c r="M40" s="766"/>
      <c r="N40" s="766"/>
      <c r="O40" s="706"/>
      <c r="P40" s="706"/>
      <c r="Q40" s="705"/>
      <c r="R40" s="705"/>
    </row>
    <row r="41" spans="2:34" ht="18" customHeight="1" x14ac:dyDescent="0.2">
      <c r="B41" s="1853"/>
      <c r="C41" s="1940" t="s">
        <v>261</v>
      </c>
      <c r="D41" s="451">
        <v>50</v>
      </c>
      <c r="E41" s="1837">
        <f>SUM(F41:K41)</f>
        <v>37</v>
      </c>
      <c r="F41" s="1672">
        <v>1</v>
      </c>
      <c r="G41" s="1672">
        <v>19</v>
      </c>
      <c r="H41" s="1672">
        <v>9</v>
      </c>
      <c r="I41" s="1672">
        <v>5</v>
      </c>
      <c r="J41" s="214">
        <v>2</v>
      </c>
      <c r="K41" s="214">
        <v>1</v>
      </c>
      <c r="L41" s="1838">
        <f>H41+I41+J41</f>
        <v>16</v>
      </c>
      <c r="M41" s="1834">
        <v>13</v>
      </c>
      <c r="N41" s="1834">
        <f>D41-E41-M41</f>
        <v>0</v>
      </c>
      <c r="O41" s="753"/>
      <c r="P41" s="753"/>
      <c r="Q41" s="705"/>
      <c r="R41" s="705"/>
    </row>
    <row r="42" spans="2:34" ht="18" customHeight="1" x14ac:dyDescent="0.2">
      <c r="B42" s="1853"/>
      <c r="C42" s="1900"/>
      <c r="D42" s="459"/>
      <c r="E42" s="777">
        <f>E41/D41</f>
        <v>0.74</v>
      </c>
      <c r="F42" s="761">
        <f>F41/D41</f>
        <v>0.02</v>
      </c>
      <c r="G42" s="761">
        <f>G41/D41</f>
        <v>0.38</v>
      </c>
      <c r="H42" s="761">
        <f>H41/D41</f>
        <v>0.18</v>
      </c>
      <c r="I42" s="761">
        <f>I41/D41</f>
        <v>0.1</v>
      </c>
      <c r="J42" s="762">
        <f>J41/D41</f>
        <v>0.04</v>
      </c>
      <c r="K42" s="762">
        <f>K41/D41</f>
        <v>0.02</v>
      </c>
      <c r="L42" s="763">
        <f>L41/D41</f>
        <v>0.32</v>
      </c>
      <c r="M42" s="764">
        <f>M41/D41</f>
        <v>0.26</v>
      </c>
      <c r="N42" s="764">
        <f>N41/D41</f>
        <v>0</v>
      </c>
      <c r="O42" s="706"/>
      <c r="P42" s="753"/>
      <c r="Q42" s="705"/>
      <c r="R42" s="705"/>
    </row>
    <row r="43" spans="2:34" ht="18" customHeight="1" x14ac:dyDescent="0.2">
      <c r="B43" s="1853"/>
      <c r="C43" s="1901"/>
      <c r="D43" s="938"/>
      <c r="E43" s="783"/>
      <c r="F43" s="787">
        <f>F41/E41</f>
        <v>2.7027027027027029E-2</v>
      </c>
      <c r="G43" s="787">
        <f>G41/E41</f>
        <v>0.51351351351351349</v>
      </c>
      <c r="H43" s="787">
        <f>H41/E41</f>
        <v>0.24324324324324326</v>
      </c>
      <c r="I43" s="787">
        <f>I41/E41</f>
        <v>0.13513513513513514</v>
      </c>
      <c r="J43" s="788">
        <f>J41/E41</f>
        <v>5.4054054054054057E-2</v>
      </c>
      <c r="K43" s="788">
        <f>K41/E41</f>
        <v>2.7027027027027029E-2</v>
      </c>
      <c r="L43" s="789">
        <f>L41/E41</f>
        <v>0.43243243243243246</v>
      </c>
      <c r="M43" s="766"/>
      <c r="N43" s="766"/>
      <c r="O43" s="706"/>
      <c r="P43" s="706"/>
      <c r="Q43" s="705"/>
      <c r="R43" s="705"/>
    </row>
    <row r="44" spans="2:34" ht="18" customHeight="1" x14ac:dyDescent="0.2">
      <c r="B44" s="1853"/>
      <c r="C44" s="1940" t="s">
        <v>262</v>
      </c>
      <c r="D44" s="451">
        <v>40</v>
      </c>
      <c r="E44" s="1837">
        <f>SUM(F44:K44)</f>
        <v>35</v>
      </c>
      <c r="F44" s="1672">
        <v>3</v>
      </c>
      <c r="G44" s="1672">
        <v>20</v>
      </c>
      <c r="H44" s="1672">
        <v>11</v>
      </c>
      <c r="I44" s="1672">
        <v>0</v>
      </c>
      <c r="J44" s="214">
        <v>1</v>
      </c>
      <c r="K44" s="214">
        <v>0</v>
      </c>
      <c r="L44" s="1838">
        <f>H44+I44+J44</f>
        <v>12</v>
      </c>
      <c r="M44" s="1834">
        <v>5</v>
      </c>
      <c r="N44" s="1834">
        <f>D44-E44-M44</f>
        <v>0</v>
      </c>
      <c r="O44" s="753"/>
      <c r="P44" s="753"/>
      <c r="Q44" s="705"/>
      <c r="R44" s="705"/>
    </row>
    <row r="45" spans="2:34" ht="18" customHeight="1" x14ac:dyDescent="0.2">
      <c r="B45" s="1853"/>
      <c r="C45" s="1900"/>
      <c r="D45" s="459"/>
      <c r="E45" s="777">
        <f>E44/D44</f>
        <v>0.875</v>
      </c>
      <c r="F45" s="761">
        <f>F44/D44</f>
        <v>7.4999999999999997E-2</v>
      </c>
      <c r="G45" s="761">
        <f>G44/D44</f>
        <v>0.5</v>
      </c>
      <c r="H45" s="761">
        <f>H44/D44</f>
        <v>0.27500000000000002</v>
      </c>
      <c r="I45" s="761">
        <f>I44/D44</f>
        <v>0</v>
      </c>
      <c r="J45" s="762">
        <f>J44/D44</f>
        <v>2.5000000000000001E-2</v>
      </c>
      <c r="K45" s="762">
        <f>K44/D44</f>
        <v>0</v>
      </c>
      <c r="L45" s="763">
        <f>L44/D44</f>
        <v>0.3</v>
      </c>
      <c r="M45" s="764">
        <f>M44/D44</f>
        <v>0.125</v>
      </c>
      <c r="N45" s="764">
        <f>N44/D44</f>
        <v>0</v>
      </c>
      <c r="O45" s="706"/>
      <c r="P45" s="753"/>
      <c r="Q45" s="705"/>
      <c r="R45" s="705"/>
    </row>
    <row r="46" spans="2:34" ht="18" customHeight="1" x14ac:dyDescent="0.2">
      <c r="B46" s="1853"/>
      <c r="C46" s="1901"/>
      <c r="D46" s="938"/>
      <c r="E46" s="783"/>
      <c r="F46" s="787">
        <f>F44/E44</f>
        <v>8.5714285714285715E-2</v>
      </c>
      <c r="G46" s="787">
        <f>G44/E44</f>
        <v>0.5714285714285714</v>
      </c>
      <c r="H46" s="787">
        <f>H44/E44</f>
        <v>0.31428571428571428</v>
      </c>
      <c r="I46" s="787">
        <f>I44/E44</f>
        <v>0</v>
      </c>
      <c r="J46" s="788">
        <f>J44/E44</f>
        <v>2.8571428571428571E-2</v>
      </c>
      <c r="K46" s="788">
        <f>K44/E44</f>
        <v>0</v>
      </c>
      <c r="L46" s="789">
        <f>L44/E44</f>
        <v>0.34285714285714286</v>
      </c>
      <c r="M46" s="766"/>
      <c r="N46" s="766"/>
      <c r="O46" s="706"/>
      <c r="P46" s="706"/>
      <c r="Q46" s="705"/>
      <c r="R46" s="705"/>
    </row>
    <row r="47" spans="2:34" ht="18" customHeight="1" x14ac:dyDescent="0.2">
      <c r="B47" s="1853"/>
      <c r="C47" s="1940" t="s">
        <v>263</v>
      </c>
      <c r="D47" s="451">
        <v>27</v>
      </c>
      <c r="E47" s="1837">
        <f>SUM(F47:K47)</f>
        <v>24</v>
      </c>
      <c r="F47" s="1672">
        <v>0</v>
      </c>
      <c r="G47" s="1672">
        <v>6</v>
      </c>
      <c r="H47" s="1672">
        <v>12</v>
      </c>
      <c r="I47" s="1672">
        <v>3</v>
      </c>
      <c r="J47" s="214">
        <v>0</v>
      </c>
      <c r="K47" s="214">
        <v>3</v>
      </c>
      <c r="L47" s="1838">
        <f>H47+I47+J47</f>
        <v>15</v>
      </c>
      <c r="M47" s="1834">
        <v>2</v>
      </c>
      <c r="N47" s="1834">
        <f>D47-E47-M47</f>
        <v>1</v>
      </c>
      <c r="O47" s="753"/>
      <c r="P47" s="753"/>
      <c r="Q47" s="705"/>
      <c r="R47" s="705"/>
      <c r="T47" s="706"/>
      <c r="Y47" s="706"/>
      <c r="Z47" s="706"/>
      <c r="AA47" s="706"/>
      <c r="AB47" s="706"/>
      <c r="AC47" s="706"/>
      <c r="AD47" s="706"/>
      <c r="AE47" s="706"/>
      <c r="AF47" s="706"/>
      <c r="AG47" s="706"/>
      <c r="AH47" s="706"/>
    </row>
    <row r="48" spans="2:34" ht="18" customHeight="1" x14ac:dyDescent="0.2">
      <c r="B48" s="1853"/>
      <c r="C48" s="1900"/>
      <c r="D48" s="459"/>
      <c r="E48" s="777">
        <f>E47/D47</f>
        <v>0.88888888888888884</v>
      </c>
      <c r="F48" s="761">
        <f>F47/D47</f>
        <v>0</v>
      </c>
      <c r="G48" s="761">
        <f>G47/D47</f>
        <v>0.22222222222222221</v>
      </c>
      <c r="H48" s="761">
        <f>H47/D47</f>
        <v>0.44444444444444442</v>
      </c>
      <c r="I48" s="761">
        <f>I47/D47</f>
        <v>0.1111111111111111</v>
      </c>
      <c r="J48" s="762">
        <f>J47/D47</f>
        <v>0</v>
      </c>
      <c r="K48" s="762">
        <f>K47/D47</f>
        <v>0.1111111111111111</v>
      </c>
      <c r="L48" s="763">
        <f>L47/D47</f>
        <v>0.55555555555555558</v>
      </c>
      <c r="M48" s="764">
        <f>M47/D47</f>
        <v>7.407407407407407E-2</v>
      </c>
      <c r="N48" s="764">
        <f>N47/D47</f>
        <v>3.7037037037037035E-2</v>
      </c>
      <c r="O48" s="706"/>
      <c r="P48" s="753"/>
      <c r="Q48" s="705"/>
      <c r="R48" s="705"/>
      <c r="T48" s="706"/>
      <c r="Y48" s="706"/>
      <c r="Z48" s="706"/>
      <c r="AA48" s="706"/>
      <c r="AB48" s="706"/>
      <c r="AC48" s="706"/>
      <c r="AD48" s="706"/>
      <c r="AE48" s="706"/>
      <c r="AF48" s="706"/>
      <c r="AG48" s="706"/>
      <c r="AH48" s="706"/>
    </row>
    <row r="49" spans="1:34" ht="18" customHeight="1" x14ac:dyDescent="0.2">
      <c r="B49" s="1853"/>
      <c r="C49" s="1901"/>
      <c r="D49" s="938"/>
      <c r="E49" s="783"/>
      <c r="F49" s="787">
        <f>F47/E47</f>
        <v>0</v>
      </c>
      <c r="G49" s="787">
        <f>G47/E47</f>
        <v>0.25</v>
      </c>
      <c r="H49" s="787">
        <f>H47/E47</f>
        <v>0.5</v>
      </c>
      <c r="I49" s="787">
        <f>I47/E47</f>
        <v>0.125</v>
      </c>
      <c r="J49" s="788">
        <f>J47/E47</f>
        <v>0</v>
      </c>
      <c r="K49" s="788">
        <f>K47/E47</f>
        <v>0.125</v>
      </c>
      <c r="L49" s="789">
        <f>L47/E47</f>
        <v>0.625</v>
      </c>
      <c r="M49" s="766"/>
      <c r="N49" s="766"/>
      <c r="O49" s="706"/>
      <c r="P49" s="706"/>
      <c r="Q49" s="705"/>
      <c r="R49" s="705"/>
      <c r="T49" s="709"/>
    </row>
    <row r="50" spans="1:34" ht="18" customHeight="1" x14ac:dyDescent="0.2">
      <c r="B50" s="1853"/>
      <c r="C50" s="1940" t="s">
        <v>264</v>
      </c>
      <c r="D50" s="451">
        <v>40</v>
      </c>
      <c r="E50" s="1837">
        <f>SUM(F50:K50)</f>
        <v>39</v>
      </c>
      <c r="F50" s="1672">
        <v>0</v>
      </c>
      <c r="G50" s="1672">
        <v>11</v>
      </c>
      <c r="H50" s="1672">
        <v>12</v>
      </c>
      <c r="I50" s="1672">
        <v>12</v>
      </c>
      <c r="J50" s="214">
        <v>3</v>
      </c>
      <c r="K50" s="214">
        <v>1</v>
      </c>
      <c r="L50" s="1838">
        <f>H50+I50+J50</f>
        <v>27</v>
      </c>
      <c r="M50" s="1834">
        <v>1</v>
      </c>
      <c r="N50" s="1834">
        <f>D50-E50-M50</f>
        <v>0</v>
      </c>
      <c r="O50" s="753"/>
      <c r="P50" s="753"/>
      <c r="Q50" s="705"/>
      <c r="R50" s="705"/>
    </row>
    <row r="51" spans="1:34" ht="18" customHeight="1" x14ac:dyDescent="0.2">
      <c r="B51" s="1853"/>
      <c r="C51" s="1900"/>
      <c r="D51" s="459"/>
      <c r="E51" s="777">
        <f>E50/D50</f>
        <v>0.97499999999999998</v>
      </c>
      <c r="F51" s="761">
        <f>F50/D50</f>
        <v>0</v>
      </c>
      <c r="G51" s="761">
        <f>G50/D50</f>
        <v>0.27500000000000002</v>
      </c>
      <c r="H51" s="761">
        <f>H50/D50</f>
        <v>0.3</v>
      </c>
      <c r="I51" s="761">
        <f>I50/D50</f>
        <v>0.3</v>
      </c>
      <c r="J51" s="762">
        <f>J50/D50</f>
        <v>7.4999999999999997E-2</v>
      </c>
      <c r="K51" s="762">
        <f>K50/D50</f>
        <v>2.5000000000000001E-2</v>
      </c>
      <c r="L51" s="763">
        <f>L50/D50</f>
        <v>0.67500000000000004</v>
      </c>
      <c r="M51" s="764">
        <f>M50/D50</f>
        <v>2.5000000000000001E-2</v>
      </c>
      <c r="N51" s="764">
        <f>N50/D50</f>
        <v>0</v>
      </c>
      <c r="O51" s="706"/>
      <c r="P51" s="753"/>
      <c r="Q51" s="705"/>
      <c r="R51" s="705"/>
    </row>
    <row r="52" spans="1:34" ht="18" customHeight="1" thickBot="1" x14ac:dyDescent="0.25">
      <c r="B52" s="1853"/>
      <c r="C52" s="2009"/>
      <c r="D52" s="939"/>
      <c r="E52" s="790"/>
      <c r="F52" s="791">
        <f>F50/E50</f>
        <v>0</v>
      </c>
      <c r="G52" s="791">
        <f>G50/E50</f>
        <v>0.28205128205128205</v>
      </c>
      <c r="H52" s="791">
        <f>H50/E50</f>
        <v>0.30769230769230771</v>
      </c>
      <c r="I52" s="791">
        <f>I50/E50</f>
        <v>0.30769230769230771</v>
      </c>
      <c r="J52" s="792">
        <f>J50/E50</f>
        <v>7.6923076923076927E-2</v>
      </c>
      <c r="K52" s="792">
        <f>K50/E50</f>
        <v>2.564102564102564E-2</v>
      </c>
      <c r="L52" s="793">
        <f>L50/E50</f>
        <v>0.69230769230769229</v>
      </c>
      <c r="M52" s="767"/>
      <c r="N52" s="767"/>
      <c r="O52" s="706"/>
      <c r="P52" s="706"/>
      <c r="Q52" s="705"/>
      <c r="R52" s="705"/>
    </row>
    <row r="53" spans="1:34" ht="18" customHeight="1" thickTop="1" x14ac:dyDescent="0.2">
      <c r="B53" s="1853"/>
      <c r="C53" s="43" t="s">
        <v>182</v>
      </c>
      <c r="D53" s="572">
        <f t="shared" ref="D53:N53" si="1">D38+D41+D44+D47</f>
        <v>298</v>
      </c>
      <c r="E53" s="1837">
        <f t="shared" si="1"/>
        <v>209</v>
      </c>
      <c r="F53" s="1672">
        <f t="shared" si="1"/>
        <v>23</v>
      </c>
      <c r="G53" s="1672">
        <f t="shared" si="1"/>
        <v>93</v>
      </c>
      <c r="H53" s="1672">
        <f t="shared" si="1"/>
        <v>49</v>
      </c>
      <c r="I53" s="1672">
        <f t="shared" si="1"/>
        <v>15</v>
      </c>
      <c r="J53" s="214">
        <f t="shared" si="1"/>
        <v>12</v>
      </c>
      <c r="K53" s="214">
        <f t="shared" si="1"/>
        <v>17</v>
      </c>
      <c r="L53" s="1838">
        <f t="shared" si="1"/>
        <v>76</v>
      </c>
      <c r="M53" s="1834">
        <f t="shared" si="1"/>
        <v>81</v>
      </c>
      <c r="N53" s="1834">
        <f t="shared" si="1"/>
        <v>8</v>
      </c>
      <c r="O53" s="753"/>
      <c r="P53" s="753"/>
      <c r="Q53" s="705"/>
      <c r="R53" s="705"/>
      <c r="T53" s="705"/>
      <c r="X53" s="715"/>
      <c r="Y53" s="715"/>
      <c r="Z53" s="715"/>
      <c r="AA53" s="715"/>
      <c r="AB53" s="715"/>
      <c r="AC53" s="715"/>
      <c r="AD53" s="715"/>
      <c r="AE53" s="715"/>
      <c r="AF53" s="715"/>
      <c r="AG53" s="715"/>
      <c r="AH53" s="715"/>
    </row>
    <row r="54" spans="1:34" ht="18" customHeight="1" x14ac:dyDescent="0.2">
      <c r="B54" s="1853"/>
      <c r="C54" s="1831" t="s">
        <v>183</v>
      </c>
      <c r="D54" s="215"/>
      <c r="E54" s="777">
        <f>E53/D53</f>
        <v>0.70134228187919467</v>
      </c>
      <c r="F54" s="761">
        <f>F53/D53</f>
        <v>7.7181208053691275E-2</v>
      </c>
      <c r="G54" s="761">
        <f>G53/D53</f>
        <v>0.31208053691275167</v>
      </c>
      <c r="H54" s="761">
        <f>H53/D53</f>
        <v>0.16442953020134229</v>
      </c>
      <c r="I54" s="761">
        <f>I53/D53</f>
        <v>5.0335570469798654E-2</v>
      </c>
      <c r="J54" s="762">
        <f>J53/D53</f>
        <v>4.0268456375838924E-2</v>
      </c>
      <c r="K54" s="762">
        <f>K53/D53</f>
        <v>5.7046979865771813E-2</v>
      </c>
      <c r="L54" s="763">
        <f>L53/D53</f>
        <v>0.25503355704697989</v>
      </c>
      <c r="M54" s="764">
        <f>M53/D53</f>
        <v>0.27181208053691275</v>
      </c>
      <c r="N54" s="764">
        <f>N53/D53</f>
        <v>2.6845637583892617E-2</v>
      </c>
      <c r="O54" s="706"/>
      <c r="P54" s="753"/>
      <c r="Q54" s="705"/>
      <c r="R54" s="705"/>
      <c r="T54" s="709"/>
      <c r="X54" s="715"/>
      <c r="Y54" s="715"/>
      <c r="Z54" s="715"/>
      <c r="AA54" s="715"/>
      <c r="AB54" s="715"/>
      <c r="AC54" s="715"/>
      <c r="AD54" s="715"/>
      <c r="AE54" s="715"/>
      <c r="AF54" s="715"/>
      <c r="AG54" s="715"/>
      <c r="AH54" s="715"/>
    </row>
    <row r="55" spans="1:34" ht="18" customHeight="1" x14ac:dyDescent="0.2">
      <c r="B55" s="1853"/>
      <c r="C55" s="1830"/>
      <c r="D55" s="216"/>
      <c r="E55" s="783"/>
      <c r="F55" s="787">
        <f>F53/E53</f>
        <v>0.11004784688995216</v>
      </c>
      <c r="G55" s="787">
        <f>G53/E53</f>
        <v>0.44497607655502391</v>
      </c>
      <c r="H55" s="787">
        <f>H53/E53</f>
        <v>0.23444976076555024</v>
      </c>
      <c r="I55" s="787">
        <f>I53/E53</f>
        <v>7.1770334928229665E-2</v>
      </c>
      <c r="J55" s="788">
        <f>J53/E53</f>
        <v>5.7416267942583733E-2</v>
      </c>
      <c r="K55" s="788">
        <f>K53/E53</f>
        <v>8.1339712918660281E-2</v>
      </c>
      <c r="L55" s="789">
        <f>L53/E53</f>
        <v>0.36363636363636365</v>
      </c>
      <c r="M55" s="766"/>
      <c r="N55" s="766"/>
      <c r="O55" s="706"/>
      <c r="P55" s="706"/>
      <c r="Q55" s="705"/>
      <c r="R55" s="705"/>
      <c r="T55" s="709"/>
      <c r="X55" s="715"/>
      <c r="Y55" s="715"/>
      <c r="Z55" s="715"/>
      <c r="AA55" s="715"/>
      <c r="AB55" s="715"/>
      <c r="AC55" s="715"/>
      <c r="AD55" s="715"/>
      <c r="AE55" s="715"/>
      <c r="AF55" s="715"/>
      <c r="AG55" s="715"/>
      <c r="AH55" s="715"/>
    </row>
    <row r="56" spans="1:34" ht="18" customHeight="1" x14ac:dyDescent="0.2">
      <c r="B56" s="1853"/>
      <c r="C56" s="5" t="s">
        <v>182</v>
      </c>
      <c r="D56" s="573">
        <f t="shared" ref="D56:N56" si="2">D41+D44+D47+D50</f>
        <v>157</v>
      </c>
      <c r="E56" s="1837">
        <f t="shared" si="2"/>
        <v>135</v>
      </c>
      <c r="F56" s="1672">
        <f t="shared" si="2"/>
        <v>4</v>
      </c>
      <c r="G56" s="1672">
        <f t="shared" si="2"/>
        <v>56</v>
      </c>
      <c r="H56" s="1672">
        <f t="shared" si="2"/>
        <v>44</v>
      </c>
      <c r="I56" s="1672">
        <f t="shared" si="2"/>
        <v>20</v>
      </c>
      <c r="J56" s="214">
        <f t="shared" si="2"/>
        <v>6</v>
      </c>
      <c r="K56" s="214">
        <f t="shared" si="2"/>
        <v>5</v>
      </c>
      <c r="L56" s="1838">
        <f t="shared" si="2"/>
        <v>70</v>
      </c>
      <c r="M56" s="1834">
        <f t="shared" si="2"/>
        <v>21</v>
      </c>
      <c r="N56" s="1834">
        <f t="shared" si="2"/>
        <v>1</v>
      </c>
      <c r="O56" s="753"/>
      <c r="P56" s="753"/>
      <c r="Q56" s="705"/>
      <c r="R56" s="705"/>
      <c r="T56" s="709"/>
      <c r="X56" s="715"/>
      <c r="Y56" s="715"/>
      <c r="Z56" s="715"/>
      <c r="AA56" s="715"/>
      <c r="AB56" s="715"/>
      <c r="AC56" s="715"/>
      <c r="AD56" s="715"/>
      <c r="AE56" s="715"/>
      <c r="AF56" s="715"/>
      <c r="AG56" s="715"/>
      <c r="AH56" s="715"/>
    </row>
    <row r="57" spans="1:34" ht="18" customHeight="1" x14ac:dyDescent="0.2">
      <c r="B57" s="1853"/>
      <c r="C57" s="1831" t="s">
        <v>184</v>
      </c>
      <c r="D57" s="574"/>
      <c r="E57" s="777">
        <f>E56/D56</f>
        <v>0.85987261146496818</v>
      </c>
      <c r="F57" s="761">
        <f>F56/D56</f>
        <v>2.5477707006369428E-2</v>
      </c>
      <c r="G57" s="761">
        <f>G56/D56</f>
        <v>0.35668789808917195</v>
      </c>
      <c r="H57" s="761">
        <f>H56/D56</f>
        <v>0.28025477707006369</v>
      </c>
      <c r="I57" s="761">
        <f>I56/D56</f>
        <v>0.12738853503184713</v>
      </c>
      <c r="J57" s="762">
        <f>J56/D56</f>
        <v>3.8216560509554139E-2</v>
      </c>
      <c r="K57" s="762">
        <f>K56/D56</f>
        <v>3.1847133757961783E-2</v>
      </c>
      <c r="L57" s="763">
        <f>L56/D56</f>
        <v>0.44585987261146498</v>
      </c>
      <c r="M57" s="764">
        <f>M56/D56</f>
        <v>0.13375796178343949</v>
      </c>
      <c r="N57" s="764">
        <f>N56/D56</f>
        <v>6.369426751592357E-3</v>
      </c>
      <c r="O57" s="706"/>
      <c r="P57" s="753"/>
      <c r="Q57" s="705"/>
      <c r="R57" s="705"/>
      <c r="T57" s="709"/>
      <c r="X57" s="715"/>
      <c r="Y57" s="715"/>
      <c r="Z57" s="715"/>
      <c r="AA57" s="715"/>
      <c r="AB57" s="715"/>
      <c r="AC57" s="715"/>
      <c r="AD57" s="715"/>
      <c r="AE57" s="715"/>
      <c r="AF57" s="715"/>
      <c r="AG57" s="715"/>
      <c r="AH57" s="715"/>
    </row>
    <row r="58" spans="1:34" ht="18" customHeight="1" thickBot="1" x14ac:dyDescent="0.25">
      <c r="B58" s="1859"/>
      <c r="C58" s="1830"/>
      <c r="D58" s="216"/>
      <c r="E58" s="796"/>
      <c r="F58" s="797">
        <f>F56/E56</f>
        <v>2.9629629629629631E-2</v>
      </c>
      <c r="G58" s="797">
        <f>G56/E56</f>
        <v>0.4148148148148148</v>
      </c>
      <c r="H58" s="797">
        <f>H56/E56</f>
        <v>0.32592592592592595</v>
      </c>
      <c r="I58" s="797">
        <f>I56/E56</f>
        <v>0.14814814814814814</v>
      </c>
      <c r="J58" s="798">
        <f>J56/E56</f>
        <v>4.4444444444444446E-2</v>
      </c>
      <c r="K58" s="798">
        <f>K56/E56</f>
        <v>3.7037037037037035E-2</v>
      </c>
      <c r="L58" s="803">
        <f>L56/E56</f>
        <v>0.51851851851851849</v>
      </c>
      <c r="M58" s="768"/>
      <c r="N58" s="768"/>
      <c r="O58" s="706"/>
      <c r="P58" s="706"/>
      <c r="Q58" s="705"/>
      <c r="R58" s="705"/>
      <c r="T58" s="709"/>
      <c r="X58" s="715"/>
      <c r="Y58" s="715"/>
      <c r="Z58" s="715"/>
      <c r="AA58" s="715"/>
      <c r="AB58" s="715"/>
      <c r="AC58" s="715"/>
      <c r="AD58" s="715"/>
      <c r="AE58" s="715"/>
      <c r="AF58" s="715"/>
      <c r="AG58" s="715"/>
      <c r="AH58" s="715"/>
    </row>
    <row r="59" spans="1:34" x14ac:dyDescent="0.2">
      <c r="B59" s="759"/>
      <c r="C59" s="27"/>
      <c r="D59" s="23"/>
      <c r="E59" s="826"/>
      <c r="F59" s="760"/>
      <c r="G59" s="760"/>
      <c r="H59" s="760"/>
      <c r="I59" s="760"/>
      <c r="J59" s="760"/>
      <c r="K59" s="760"/>
      <c r="L59" s="760"/>
      <c r="M59" s="760"/>
      <c r="N59" s="760"/>
      <c r="O59" s="753"/>
      <c r="P59" s="753"/>
      <c r="Q59" s="705"/>
      <c r="R59" s="705"/>
    </row>
    <row r="60" spans="1:34" ht="14.4" x14ac:dyDescent="0.2">
      <c r="B60" s="695" t="s">
        <v>568</v>
      </c>
      <c r="O60" s="706"/>
      <c r="P60" s="753"/>
      <c r="Q60" s="705"/>
      <c r="R60" s="705"/>
    </row>
    <row r="61" spans="1:34" ht="7.5" customHeight="1" x14ac:dyDescent="0.2">
      <c r="B61" s="694"/>
      <c r="O61" s="706"/>
      <c r="P61" s="706"/>
      <c r="Q61" s="705"/>
      <c r="R61" s="705"/>
    </row>
    <row r="62" spans="1:34" x14ac:dyDescent="0.2">
      <c r="A62" s="709"/>
      <c r="B62" s="694"/>
      <c r="I62" s="696" t="s">
        <v>152</v>
      </c>
      <c r="O62" s="753"/>
      <c r="P62" s="753"/>
      <c r="Q62" s="705"/>
      <c r="R62" s="705"/>
    </row>
    <row r="63" spans="1:34" x14ac:dyDescent="0.2">
      <c r="A63" s="709"/>
      <c r="B63" s="694"/>
      <c r="I63" s="696" t="s">
        <v>548</v>
      </c>
      <c r="O63" s="706"/>
      <c r="P63" s="753"/>
      <c r="Q63" s="705"/>
      <c r="R63" s="705"/>
    </row>
    <row r="64" spans="1:34" x14ac:dyDescent="0.2">
      <c r="A64" s="709"/>
      <c r="B64" s="694"/>
      <c r="I64" s="696" t="s">
        <v>549</v>
      </c>
      <c r="O64" s="706"/>
      <c r="P64" s="706"/>
      <c r="Q64" s="705"/>
      <c r="R64" s="705"/>
    </row>
    <row r="65" spans="1:18" ht="7.5" customHeight="1" x14ac:dyDescent="0.2">
      <c r="A65" s="709"/>
      <c r="B65" s="694"/>
      <c r="J65" s="754"/>
      <c r="O65" s="753"/>
      <c r="P65" s="753"/>
      <c r="Q65" s="705"/>
      <c r="R65" s="705"/>
    </row>
    <row r="66" spans="1:18" ht="13.8" thickBot="1" x14ac:dyDescent="0.25">
      <c r="F66" s="755" t="s">
        <v>550</v>
      </c>
      <c r="G66" s="755" t="s">
        <v>551</v>
      </c>
      <c r="H66" s="755" t="s">
        <v>552</v>
      </c>
      <c r="I66" s="755" t="s">
        <v>553</v>
      </c>
      <c r="J66" s="755" t="s">
        <v>554</v>
      </c>
      <c r="K66" s="755"/>
      <c r="M66" s="23"/>
      <c r="N66" s="23" t="s">
        <v>555</v>
      </c>
      <c r="O66" s="706"/>
      <c r="P66" s="753"/>
      <c r="Q66" s="705"/>
      <c r="R66" s="705"/>
    </row>
    <row r="67" spans="1:18" ht="13.5" customHeight="1" x14ac:dyDescent="0.2">
      <c r="B67" s="1856" t="s">
        <v>569</v>
      </c>
      <c r="C67" s="2335"/>
      <c r="D67" s="1971" t="s">
        <v>243</v>
      </c>
      <c r="E67" s="2340" t="s">
        <v>557</v>
      </c>
      <c r="F67" s="1673"/>
      <c r="G67" s="1673"/>
      <c r="H67" s="1673"/>
      <c r="I67" s="1673"/>
      <c r="J67" s="1673"/>
      <c r="K67" s="1673"/>
      <c r="L67" s="1674"/>
      <c r="M67" s="2343" t="s">
        <v>558</v>
      </c>
      <c r="N67" s="2343" t="s">
        <v>296</v>
      </c>
      <c r="O67" s="706"/>
      <c r="P67" s="706"/>
      <c r="Q67" s="705"/>
      <c r="R67" s="705"/>
    </row>
    <row r="68" spans="1:18" x14ac:dyDescent="0.2">
      <c r="B68" s="1857"/>
      <c r="C68" s="2336"/>
      <c r="D68" s="1943"/>
      <c r="E68" s="2341"/>
      <c r="F68" s="1675" t="s">
        <v>559</v>
      </c>
      <c r="G68" s="1676"/>
      <c r="H68" s="1676"/>
      <c r="I68" s="1677"/>
      <c r="J68" s="1677"/>
      <c r="K68" s="1677"/>
      <c r="L68" s="1678"/>
      <c r="M68" s="2344"/>
      <c r="N68" s="2344"/>
      <c r="O68" s="753"/>
      <c r="P68" s="753"/>
      <c r="Q68" s="705"/>
      <c r="R68" s="705"/>
    </row>
    <row r="69" spans="1:18" ht="13.5" customHeight="1" x14ac:dyDescent="0.2">
      <c r="B69" s="1857"/>
      <c r="C69" s="2336"/>
      <c r="D69" s="1943"/>
      <c r="E69" s="2341"/>
      <c r="F69" s="1937" t="s">
        <v>560</v>
      </c>
      <c r="G69" s="1937" t="s">
        <v>561</v>
      </c>
      <c r="H69" s="1937" t="s">
        <v>562</v>
      </c>
      <c r="I69" s="1937" t="s">
        <v>563</v>
      </c>
      <c r="J69" s="1971" t="s">
        <v>564</v>
      </c>
      <c r="K69" s="1971" t="s">
        <v>565</v>
      </c>
      <c r="L69" s="228" t="s">
        <v>566</v>
      </c>
      <c r="M69" s="2344"/>
      <c r="N69" s="2344"/>
      <c r="O69" s="706"/>
      <c r="P69" s="753"/>
      <c r="Q69" s="705"/>
      <c r="R69" s="705"/>
    </row>
    <row r="70" spans="1:18" ht="13.5" customHeight="1" x14ac:dyDescent="0.2">
      <c r="B70" s="1857"/>
      <c r="C70" s="2336"/>
      <c r="D70" s="1943"/>
      <c r="E70" s="2341"/>
      <c r="F70" s="1944"/>
      <c r="G70" s="1944"/>
      <c r="H70" s="1944"/>
      <c r="I70" s="1944"/>
      <c r="J70" s="1943"/>
      <c r="K70" s="1943"/>
      <c r="L70" s="2338" t="s">
        <v>567</v>
      </c>
      <c r="M70" s="2344"/>
      <c r="N70" s="2344"/>
      <c r="O70" s="706"/>
      <c r="P70" s="706"/>
      <c r="Q70" s="705"/>
      <c r="R70" s="705"/>
    </row>
    <row r="71" spans="1:18" ht="40.5" customHeight="1" x14ac:dyDescent="0.2">
      <c r="B71" s="1960"/>
      <c r="C71" s="2337"/>
      <c r="D71" s="1972"/>
      <c r="E71" s="2342"/>
      <c r="F71" s="1945"/>
      <c r="G71" s="1945"/>
      <c r="H71" s="1945"/>
      <c r="I71" s="1945"/>
      <c r="J71" s="1972"/>
      <c r="K71" s="1972"/>
      <c r="L71" s="2339"/>
      <c r="M71" s="2345"/>
      <c r="N71" s="2345"/>
      <c r="O71" s="753"/>
      <c r="P71" s="753"/>
      <c r="Q71" s="705"/>
      <c r="R71" s="705"/>
    </row>
    <row r="72" spans="1:18" ht="17.25" customHeight="1" x14ac:dyDescent="0.2">
      <c r="B72" s="1953" t="s">
        <v>519</v>
      </c>
      <c r="C72" s="1978"/>
      <c r="D72" s="214">
        <f t="shared" ref="D72:N72" si="3">D75+D78+D81+D84+D87+D90</f>
        <v>425</v>
      </c>
      <c r="E72" s="1837">
        <f t="shared" si="3"/>
        <v>49</v>
      </c>
      <c r="F72" s="1672">
        <f t="shared" si="3"/>
        <v>7</v>
      </c>
      <c r="G72" s="1672">
        <f t="shared" si="3"/>
        <v>11</v>
      </c>
      <c r="H72" s="1672">
        <f t="shared" si="3"/>
        <v>7</v>
      </c>
      <c r="I72" s="1672">
        <f t="shared" si="3"/>
        <v>10</v>
      </c>
      <c r="J72" s="214">
        <f t="shared" si="3"/>
        <v>6</v>
      </c>
      <c r="K72" s="214">
        <f t="shared" si="3"/>
        <v>8</v>
      </c>
      <c r="L72" s="1838">
        <f t="shared" si="3"/>
        <v>23</v>
      </c>
      <c r="M72" s="1834">
        <f t="shared" si="3"/>
        <v>329</v>
      </c>
      <c r="N72" s="1834">
        <f t="shared" si="3"/>
        <v>47</v>
      </c>
      <c r="O72" s="753"/>
      <c r="P72" s="753"/>
      <c r="Q72" s="705"/>
      <c r="R72" s="705"/>
    </row>
    <row r="73" spans="1:18" ht="17.25" customHeight="1" x14ac:dyDescent="0.2">
      <c r="B73" s="1955"/>
      <c r="C73" s="1979"/>
      <c r="D73" s="559"/>
      <c r="E73" s="777">
        <f>E72/D72</f>
        <v>0.11529411764705882</v>
      </c>
      <c r="F73" s="761">
        <f>F72/D72</f>
        <v>1.6470588235294119E-2</v>
      </c>
      <c r="G73" s="761">
        <f>G72/D72</f>
        <v>2.5882352941176471E-2</v>
      </c>
      <c r="H73" s="761">
        <f>H72/D72</f>
        <v>1.6470588235294119E-2</v>
      </c>
      <c r="I73" s="761">
        <f>I72/D72</f>
        <v>2.3529411764705882E-2</v>
      </c>
      <c r="J73" s="762">
        <f>J72/D72</f>
        <v>1.411764705882353E-2</v>
      </c>
      <c r="K73" s="762">
        <f>K72/D72</f>
        <v>1.8823529411764704E-2</v>
      </c>
      <c r="L73" s="763">
        <f>L72/D72</f>
        <v>5.4117647058823527E-2</v>
      </c>
      <c r="M73" s="764">
        <f>M72/D72</f>
        <v>0.77411764705882358</v>
      </c>
      <c r="N73" s="764">
        <f>N72/D72</f>
        <v>0.11058823529411765</v>
      </c>
      <c r="O73" s="706"/>
      <c r="P73" s="753"/>
      <c r="Q73" s="705"/>
      <c r="R73" s="705"/>
    </row>
    <row r="74" spans="1:18" ht="17.25" customHeight="1" thickBot="1" x14ac:dyDescent="0.25">
      <c r="B74" s="1957"/>
      <c r="C74" s="2023"/>
      <c r="D74" s="563"/>
      <c r="E74" s="778"/>
      <c r="F74" s="779">
        <f>F72/E72</f>
        <v>0.14285714285714285</v>
      </c>
      <c r="G74" s="779">
        <f>G72/E72</f>
        <v>0.22448979591836735</v>
      </c>
      <c r="H74" s="779">
        <f>H72/E72</f>
        <v>0.14285714285714285</v>
      </c>
      <c r="I74" s="779">
        <f>I72/E72</f>
        <v>0.20408163265306123</v>
      </c>
      <c r="J74" s="780">
        <f>J72/E72</f>
        <v>0.12244897959183673</v>
      </c>
      <c r="K74" s="792">
        <f>K72/E72</f>
        <v>0.16326530612244897</v>
      </c>
      <c r="L74" s="786">
        <f>L72/E72</f>
        <v>0.46938775510204084</v>
      </c>
      <c r="M74" s="765"/>
      <c r="N74" s="765"/>
      <c r="O74" s="706"/>
      <c r="P74" s="706"/>
      <c r="Q74" s="705"/>
      <c r="R74" s="705"/>
    </row>
    <row r="75" spans="1:18" ht="17.25" customHeight="1" thickTop="1" x14ac:dyDescent="0.2">
      <c r="B75" s="1852" t="s">
        <v>251</v>
      </c>
      <c r="C75" s="2003" t="s">
        <v>169</v>
      </c>
      <c r="D75" s="447">
        <v>54</v>
      </c>
      <c r="E75" s="1842">
        <f>SUM(F75:K75)</f>
        <v>2</v>
      </c>
      <c r="F75" s="1686">
        <v>1</v>
      </c>
      <c r="G75" s="1686">
        <v>0</v>
      </c>
      <c r="H75" s="1686">
        <v>0</v>
      </c>
      <c r="I75" s="1686">
        <v>0</v>
      </c>
      <c r="J75" s="1841">
        <v>1</v>
      </c>
      <c r="K75" s="1841">
        <v>0</v>
      </c>
      <c r="L75" s="1840">
        <f>H75+I75+J75</f>
        <v>1</v>
      </c>
      <c r="M75" s="1839">
        <v>46</v>
      </c>
      <c r="N75" s="1839">
        <f>D75-E75-M75</f>
        <v>6</v>
      </c>
      <c r="O75" s="753"/>
      <c r="P75" s="753"/>
      <c r="Q75" s="705"/>
      <c r="R75" s="705"/>
    </row>
    <row r="76" spans="1:18" ht="17.25" customHeight="1" x14ac:dyDescent="0.2">
      <c r="B76" s="1853"/>
      <c r="C76" s="1900"/>
      <c r="D76" s="459"/>
      <c r="E76" s="777">
        <f>E75/D75</f>
        <v>3.7037037037037035E-2</v>
      </c>
      <c r="F76" s="761">
        <f>F75/D75</f>
        <v>1.8518518518518517E-2</v>
      </c>
      <c r="G76" s="761">
        <f>G75/D75</f>
        <v>0</v>
      </c>
      <c r="H76" s="761">
        <f>H75/D75</f>
        <v>0</v>
      </c>
      <c r="I76" s="761">
        <f>I75/D75</f>
        <v>0</v>
      </c>
      <c r="J76" s="762">
        <f>J75/D75</f>
        <v>1.8518518518518517E-2</v>
      </c>
      <c r="K76" s="762">
        <f>K75/D75</f>
        <v>0</v>
      </c>
      <c r="L76" s="763">
        <f>L75/D75</f>
        <v>1.8518518518518517E-2</v>
      </c>
      <c r="M76" s="764">
        <f>M75/D75</f>
        <v>0.85185185185185186</v>
      </c>
      <c r="N76" s="764">
        <f>N75/D75</f>
        <v>0.1111111111111111</v>
      </c>
      <c r="O76" s="706"/>
      <c r="P76" s="753"/>
      <c r="Q76" s="705"/>
      <c r="R76" s="705"/>
    </row>
    <row r="77" spans="1:18" ht="17.25" customHeight="1" x14ac:dyDescent="0.2">
      <c r="B77" s="1853"/>
      <c r="C77" s="1901"/>
      <c r="D77" s="274"/>
      <c r="E77" s="783"/>
      <c r="F77" s="779">
        <f>F75/E75</f>
        <v>0.5</v>
      </c>
      <c r="G77" s="779">
        <f>G75/E75</f>
        <v>0</v>
      </c>
      <c r="H77" s="779">
        <f>H75/E75</f>
        <v>0</v>
      </c>
      <c r="I77" s="779">
        <f>I75/E75</f>
        <v>0</v>
      </c>
      <c r="J77" s="780">
        <f>J75/E75</f>
        <v>0.5</v>
      </c>
      <c r="K77" s="780">
        <f>K75/E75</f>
        <v>0</v>
      </c>
      <c r="L77" s="786">
        <f>L75/E75</f>
        <v>0.5</v>
      </c>
      <c r="M77" s="765"/>
      <c r="N77" s="765"/>
      <c r="O77" s="706"/>
      <c r="P77" s="706"/>
      <c r="Q77" s="705"/>
      <c r="R77" s="705"/>
    </row>
    <row r="78" spans="1:18" ht="17.25" customHeight="1" x14ac:dyDescent="0.2">
      <c r="B78" s="1853"/>
      <c r="C78" s="1940" t="s">
        <v>170</v>
      </c>
      <c r="D78" s="440">
        <v>76</v>
      </c>
      <c r="E78" s="1837">
        <f>SUM(F78:K78)</f>
        <v>9</v>
      </c>
      <c r="F78" s="1672">
        <v>3</v>
      </c>
      <c r="G78" s="1672">
        <v>1</v>
      </c>
      <c r="H78" s="1672">
        <v>2</v>
      </c>
      <c r="I78" s="1672">
        <v>2</v>
      </c>
      <c r="J78" s="214">
        <v>1</v>
      </c>
      <c r="K78" s="214">
        <v>0</v>
      </c>
      <c r="L78" s="1838">
        <f>H78+I78+J78</f>
        <v>5</v>
      </c>
      <c r="M78" s="1834">
        <v>60</v>
      </c>
      <c r="N78" s="1834">
        <f>D78-E78-M78</f>
        <v>7</v>
      </c>
      <c r="O78" s="753"/>
      <c r="P78" s="753"/>
      <c r="Q78" s="705"/>
      <c r="R78" s="705"/>
    </row>
    <row r="79" spans="1:18" ht="17.25" customHeight="1" x14ac:dyDescent="0.2">
      <c r="B79" s="1853"/>
      <c r="C79" s="1900"/>
      <c r="D79" s="459"/>
      <c r="E79" s="777">
        <f>E78/D78</f>
        <v>0.11842105263157894</v>
      </c>
      <c r="F79" s="761">
        <f>F78/D78</f>
        <v>3.9473684210526314E-2</v>
      </c>
      <c r="G79" s="761">
        <f>G78/D78</f>
        <v>1.3157894736842105E-2</v>
      </c>
      <c r="H79" s="761">
        <f>H78/D78</f>
        <v>2.6315789473684209E-2</v>
      </c>
      <c r="I79" s="761">
        <f>I78/D78</f>
        <v>2.6315789473684209E-2</v>
      </c>
      <c r="J79" s="762">
        <f>J78/D78</f>
        <v>1.3157894736842105E-2</v>
      </c>
      <c r="K79" s="762">
        <f>K78/D78</f>
        <v>0</v>
      </c>
      <c r="L79" s="763">
        <f>L78/D78</f>
        <v>6.5789473684210523E-2</v>
      </c>
      <c r="M79" s="764">
        <f>M78/D78</f>
        <v>0.78947368421052633</v>
      </c>
      <c r="N79" s="764">
        <f>N78/D78</f>
        <v>9.2105263157894732E-2</v>
      </c>
      <c r="O79" s="706"/>
      <c r="P79" s="753"/>
      <c r="Q79" s="705"/>
      <c r="R79" s="705"/>
    </row>
    <row r="80" spans="1:18" ht="17.25" customHeight="1" x14ac:dyDescent="0.2">
      <c r="B80" s="1853"/>
      <c r="C80" s="1901"/>
      <c r="D80" s="938"/>
      <c r="E80" s="783"/>
      <c r="F80" s="779">
        <f>F78/E78</f>
        <v>0.33333333333333331</v>
      </c>
      <c r="G80" s="779">
        <f>G78/E78</f>
        <v>0.1111111111111111</v>
      </c>
      <c r="H80" s="779">
        <f>H78/E78</f>
        <v>0.22222222222222221</v>
      </c>
      <c r="I80" s="779">
        <f>I78/E78</f>
        <v>0.22222222222222221</v>
      </c>
      <c r="J80" s="780">
        <f>J78/E78</f>
        <v>0.1111111111111111</v>
      </c>
      <c r="K80" s="780">
        <f>K78/E78</f>
        <v>0</v>
      </c>
      <c r="L80" s="786">
        <f>L78/E78</f>
        <v>0.55555555555555558</v>
      </c>
      <c r="M80" s="765"/>
      <c r="N80" s="765"/>
      <c r="O80" s="706"/>
      <c r="P80" s="706"/>
      <c r="Q80" s="705"/>
      <c r="R80" s="705"/>
    </row>
    <row r="81" spans="2:18" ht="17.25" customHeight="1" x14ac:dyDescent="0.2">
      <c r="B81" s="1853"/>
      <c r="C81" s="1937" t="s">
        <v>254</v>
      </c>
      <c r="D81" s="451">
        <v>28</v>
      </c>
      <c r="E81" s="1837">
        <f>SUM(F81:K81)</f>
        <v>5</v>
      </c>
      <c r="F81" s="1672">
        <v>1</v>
      </c>
      <c r="G81" s="1672">
        <v>2</v>
      </c>
      <c r="H81" s="1672">
        <v>0</v>
      </c>
      <c r="I81" s="1672">
        <v>0</v>
      </c>
      <c r="J81" s="214">
        <v>1</v>
      </c>
      <c r="K81" s="214">
        <v>1</v>
      </c>
      <c r="L81" s="1838">
        <f>H81+I81+J81</f>
        <v>1</v>
      </c>
      <c r="M81" s="1834">
        <v>20</v>
      </c>
      <c r="N81" s="1834">
        <f>D81-E81-M81</f>
        <v>3</v>
      </c>
      <c r="O81" s="753"/>
      <c r="P81" s="753"/>
      <c r="Q81" s="705"/>
      <c r="R81" s="705"/>
    </row>
    <row r="82" spans="2:18" ht="17.25" customHeight="1" x14ac:dyDescent="0.2">
      <c r="B82" s="1853"/>
      <c r="C82" s="1944"/>
      <c r="D82" s="459"/>
      <c r="E82" s="777">
        <f>E81/D81</f>
        <v>0.17857142857142858</v>
      </c>
      <c r="F82" s="761">
        <f>F81/D81</f>
        <v>3.5714285714285712E-2</v>
      </c>
      <c r="G82" s="761">
        <f>G81/D81</f>
        <v>7.1428571428571425E-2</v>
      </c>
      <c r="H82" s="761">
        <f>H81/D81</f>
        <v>0</v>
      </c>
      <c r="I82" s="761">
        <f>I81/D81</f>
        <v>0</v>
      </c>
      <c r="J82" s="762">
        <f>J81/D81</f>
        <v>3.5714285714285712E-2</v>
      </c>
      <c r="K82" s="762">
        <f>K81/D81</f>
        <v>3.5714285714285712E-2</v>
      </c>
      <c r="L82" s="763">
        <f>L81/D81</f>
        <v>3.5714285714285712E-2</v>
      </c>
      <c r="M82" s="764">
        <f>M81/D81</f>
        <v>0.7142857142857143</v>
      </c>
      <c r="N82" s="764">
        <f>N81/D81</f>
        <v>0.10714285714285714</v>
      </c>
      <c r="O82" s="706"/>
      <c r="P82" s="753"/>
      <c r="Q82" s="705"/>
      <c r="R82" s="705"/>
    </row>
    <row r="83" spans="2:18" ht="17.25" customHeight="1" x14ac:dyDescent="0.2">
      <c r="B83" s="1853"/>
      <c r="C83" s="1944"/>
      <c r="D83" s="938"/>
      <c r="E83" s="783"/>
      <c r="F83" s="779">
        <f>F81/E81</f>
        <v>0.2</v>
      </c>
      <c r="G83" s="779">
        <f>G81/E81</f>
        <v>0.4</v>
      </c>
      <c r="H83" s="779">
        <f>H81/E81</f>
        <v>0</v>
      </c>
      <c r="I83" s="779">
        <f>I81/E81</f>
        <v>0</v>
      </c>
      <c r="J83" s="780">
        <f>J81/E81</f>
        <v>0.2</v>
      </c>
      <c r="K83" s="780">
        <f>K81/E81</f>
        <v>0.2</v>
      </c>
      <c r="L83" s="786">
        <f>L81/E81</f>
        <v>0.2</v>
      </c>
      <c r="M83" s="765"/>
      <c r="N83" s="765"/>
      <c r="O83" s="706"/>
      <c r="P83" s="706"/>
      <c r="Q83" s="705"/>
      <c r="R83" s="705"/>
    </row>
    <row r="84" spans="2:18" ht="17.25" customHeight="1" x14ac:dyDescent="0.2">
      <c r="B84" s="1853"/>
      <c r="C84" s="1940" t="s">
        <v>520</v>
      </c>
      <c r="D84" s="451">
        <v>89</v>
      </c>
      <c r="E84" s="1837">
        <f>SUM(F84:K84)</f>
        <v>13</v>
      </c>
      <c r="F84" s="1672">
        <v>0</v>
      </c>
      <c r="G84" s="1672">
        <v>4</v>
      </c>
      <c r="H84" s="1672">
        <v>2</v>
      </c>
      <c r="I84" s="1672">
        <v>3</v>
      </c>
      <c r="J84" s="214">
        <v>1</v>
      </c>
      <c r="K84" s="214">
        <v>3</v>
      </c>
      <c r="L84" s="1838">
        <f>H84+I84+J84</f>
        <v>6</v>
      </c>
      <c r="M84" s="1834">
        <v>68</v>
      </c>
      <c r="N84" s="1834">
        <f>D84-E84-M84</f>
        <v>8</v>
      </c>
      <c r="O84" s="753"/>
      <c r="P84" s="753"/>
      <c r="Q84" s="705"/>
      <c r="R84" s="705"/>
    </row>
    <row r="85" spans="2:18" ht="17.25" customHeight="1" x14ac:dyDescent="0.2">
      <c r="B85" s="1853"/>
      <c r="C85" s="1900"/>
      <c r="D85" s="459"/>
      <c r="E85" s="777">
        <f>E84/D84</f>
        <v>0.14606741573033707</v>
      </c>
      <c r="F85" s="761">
        <f>F84/D84</f>
        <v>0</v>
      </c>
      <c r="G85" s="761">
        <f>G84/D84</f>
        <v>4.49438202247191E-2</v>
      </c>
      <c r="H85" s="761">
        <f>H84/D84</f>
        <v>2.247191011235955E-2</v>
      </c>
      <c r="I85" s="761">
        <f>I84/D84</f>
        <v>3.3707865168539325E-2</v>
      </c>
      <c r="J85" s="762">
        <f>J84/D84</f>
        <v>1.1235955056179775E-2</v>
      </c>
      <c r="K85" s="762">
        <f>K84/D84</f>
        <v>3.3707865168539325E-2</v>
      </c>
      <c r="L85" s="763">
        <f>L84/D84</f>
        <v>6.741573033707865E-2</v>
      </c>
      <c r="M85" s="764">
        <f>M84/D84</f>
        <v>0.7640449438202247</v>
      </c>
      <c r="N85" s="764">
        <f>N84/D84</f>
        <v>8.98876404494382E-2</v>
      </c>
      <c r="O85" s="706"/>
      <c r="P85" s="753"/>
      <c r="Q85" s="705"/>
      <c r="R85" s="705"/>
    </row>
    <row r="86" spans="2:18" ht="17.25" customHeight="1" x14ac:dyDescent="0.2">
      <c r="B86" s="1853"/>
      <c r="C86" s="1901"/>
      <c r="D86" s="938"/>
      <c r="E86" s="783"/>
      <c r="F86" s="779">
        <f>F84/E84</f>
        <v>0</v>
      </c>
      <c r="G86" s="779">
        <f>G84/E84</f>
        <v>0.30769230769230771</v>
      </c>
      <c r="H86" s="779">
        <f>H84/E84</f>
        <v>0.15384615384615385</v>
      </c>
      <c r="I86" s="779">
        <f>I84/E84</f>
        <v>0.23076923076923078</v>
      </c>
      <c r="J86" s="780">
        <f>J84/E84</f>
        <v>7.6923076923076927E-2</v>
      </c>
      <c r="K86" s="780">
        <f>K84/E84</f>
        <v>0.23076923076923078</v>
      </c>
      <c r="L86" s="786">
        <f>L84/E84</f>
        <v>0.46153846153846156</v>
      </c>
      <c r="M86" s="765"/>
      <c r="N86" s="765"/>
      <c r="O86" s="706"/>
      <c r="P86" s="706"/>
      <c r="Q86" s="705"/>
      <c r="R86" s="705"/>
    </row>
    <row r="87" spans="2:18" ht="17.25" customHeight="1" x14ac:dyDescent="0.2">
      <c r="B87" s="1853"/>
      <c r="C87" s="1940" t="s">
        <v>308</v>
      </c>
      <c r="D87" s="451">
        <v>16</v>
      </c>
      <c r="E87" s="1837">
        <f>SUM(F87:K87)</f>
        <v>3</v>
      </c>
      <c r="F87" s="1672">
        <v>0</v>
      </c>
      <c r="G87" s="1672">
        <v>0</v>
      </c>
      <c r="H87" s="1672">
        <v>0</v>
      </c>
      <c r="I87" s="1672">
        <v>0</v>
      </c>
      <c r="J87" s="214">
        <v>2</v>
      </c>
      <c r="K87" s="214">
        <v>1</v>
      </c>
      <c r="L87" s="1838">
        <f>H87+I87+J87</f>
        <v>2</v>
      </c>
      <c r="M87" s="1834">
        <v>11</v>
      </c>
      <c r="N87" s="1834">
        <f>D87-E87-M87</f>
        <v>2</v>
      </c>
      <c r="O87" s="753"/>
      <c r="P87" s="753"/>
      <c r="Q87" s="705"/>
      <c r="R87" s="705"/>
    </row>
    <row r="88" spans="2:18" ht="17.25" customHeight="1" x14ac:dyDescent="0.2">
      <c r="B88" s="1853"/>
      <c r="C88" s="1900"/>
      <c r="D88" s="459"/>
      <c r="E88" s="777">
        <f>E87/D87</f>
        <v>0.1875</v>
      </c>
      <c r="F88" s="761">
        <f>F87/D87</f>
        <v>0</v>
      </c>
      <c r="G88" s="761">
        <f>G87/D87</f>
        <v>0</v>
      </c>
      <c r="H88" s="761">
        <f>H87/D87</f>
        <v>0</v>
      </c>
      <c r="I88" s="761">
        <f>I87/D87</f>
        <v>0</v>
      </c>
      <c r="J88" s="762">
        <f>J87/D87</f>
        <v>0.125</v>
      </c>
      <c r="K88" s="762">
        <f>K87/D87</f>
        <v>6.25E-2</v>
      </c>
      <c r="L88" s="763">
        <f>L87/D87</f>
        <v>0.125</v>
      </c>
      <c r="M88" s="764">
        <f>M87/D87</f>
        <v>0.6875</v>
      </c>
      <c r="N88" s="764">
        <f>N87/D87</f>
        <v>0.125</v>
      </c>
      <c r="O88" s="706"/>
      <c r="P88" s="753"/>
      <c r="Q88" s="705"/>
      <c r="R88" s="705"/>
    </row>
    <row r="89" spans="2:18" ht="17.25" customHeight="1" x14ac:dyDescent="0.2">
      <c r="B89" s="1853"/>
      <c r="C89" s="1901"/>
      <c r="D89" s="938"/>
      <c r="E89" s="783"/>
      <c r="F89" s="779">
        <f t="shared" ref="F89:L89" si="4">IFERROR(F87/$E$87,0)</f>
        <v>0</v>
      </c>
      <c r="G89" s="779">
        <f t="shared" si="4"/>
        <v>0</v>
      </c>
      <c r="H89" s="779">
        <f t="shared" si="4"/>
        <v>0</v>
      </c>
      <c r="I89" s="779">
        <f t="shared" si="4"/>
        <v>0</v>
      </c>
      <c r="J89" s="779">
        <f t="shared" si="4"/>
        <v>0.66666666666666663</v>
      </c>
      <c r="K89" s="780">
        <f t="shared" si="4"/>
        <v>0.33333333333333331</v>
      </c>
      <c r="L89" s="1069">
        <f t="shared" si="4"/>
        <v>0.66666666666666663</v>
      </c>
      <c r="M89" s="765"/>
      <c r="N89" s="765"/>
      <c r="O89" s="706"/>
      <c r="P89" s="706"/>
      <c r="Q89" s="705"/>
      <c r="R89" s="705"/>
    </row>
    <row r="90" spans="2:18" ht="17.25" customHeight="1" x14ac:dyDescent="0.2">
      <c r="B90" s="1853"/>
      <c r="C90" s="1940" t="s">
        <v>174</v>
      </c>
      <c r="D90" s="451">
        <v>162</v>
      </c>
      <c r="E90" s="1837">
        <f>SUM(F90:K90)</f>
        <v>17</v>
      </c>
      <c r="F90" s="1672">
        <v>2</v>
      </c>
      <c r="G90" s="1672">
        <v>4</v>
      </c>
      <c r="H90" s="1672">
        <v>3</v>
      </c>
      <c r="I90" s="1672">
        <v>5</v>
      </c>
      <c r="J90" s="214">
        <v>0</v>
      </c>
      <c r="K90" s="214">
        <v>3</v>
      </c>
      <c r="L90" s="1847">
        <f>H90+I90+J90</f>
        <v>8</v>
      </c>
      <c r="M90" s="1834">
        <v>124</v>
      </c>
      <c r="N90" s="1834">
        <f>D90-E90-M90</f>
        <v>21</v>
      </c>
      <c r="O90" s="753"/>
      <c r="P90" s="753"/>
      <c r="Q90" s="705"/>
      <c r="R90" s="705"/>
    </row>
    <row r="91" spans="2:18" ht="17.25" customHeight="1" x14ac:dyDescent="0.2">
      <c r="B91" s="1853"/>
      <c r="C91" s="1900"/>
      <c r="D91" s="459"/>
      <c r="E91" s="777">
        <f>E90/D90</f>
        <v>0.10493827160493827</v>
      </c>
      <c r="F91" s="761">
        <f>F90/D90</f>
        <v>1.2345679012345678E-2</v>
      </c>
      <c r="G91" s="761">
        <f>G90/D90</f>
        <v>2.4691358024691357E-2</v>
      </c>
      <c r="H91" s="761">
        <f>H90/D90</f>
        <v>1.8518518518518517E-2</v>
      </c>
      <c r="I91" s="761">
        <f>I90/D90</f>
        <v>3.0864197530864196E-2</v>
      </c>
      <c r="J91" s="762">
        <f>J90/D90</f>
        <v>0</v>
      </c>
      <c r="K91" s="762">
        <f>K90/D90</f>
        <v>1.8518518518518517E-2</v>
      </c>
      <c r="L91" s="763">
        <f>L90/D90</f>
        <v>4.9382716049382713E-2</v>
      </c>
      <c r="M91" s="764">
        <f>M90/D90</f>
        <v>0.76543209876543206</v>
      </c>
      <c r="N91" s="764">
        <f>N90/D90</f>
        <v>0.12962962962962962</v>
      </c>
      <c r="O91" s="706"/>
      <c r="P91" s="753"/>
      <c r="Q91" s="705"/>
      <c r="R91" s="705"/>
    </row>
    <row r="92" spans="2:18" ht="17.25" customHeight="1" thickBot="1" x14ac:dyDescent="0.25">
      <c r="B92" s="1854"/>
      <c r="C92" s="1901"/>
      <c r="D92" s="939"/>
      <c r="E92" s="783"/>
      <c r="F92" s="779">
        <f>F90/E90</f>
        <v>0.11764705882352941</v>
      </c>
      <c r="G92" s="779">
        <f>G90/E90</f>
        <v>0.23529411764705882</v>
      </c>
      <c r="H92" s="779">
        <f>H90/E90</f>
        <v>0.17647058823529413</v>
      </c>
      <c r="I92" s="779">
        <f>I90/E90</f>
        <v>0.29411764705882354</v>
      </c>
      <c r="J92" s="780">
        <f>J90/E90</f>
        <v>0</v>
      </c>
      <c r="K92" s="780">
        <f>K90/E90</f>
        <v>0.17647058823529413</v>
      </c>
      <c r="L92" s="786">
        <f>L90/E90</f>
        <v>0.47058823529411764</v>
      </c>
      <c r="M92" s="765"/>
      <c r="N92" s="765"/>
      <c r="O92" s="706"/>
      <c r="P92" s="706"/>
      <c r="Q92" s="705"/>
      <c r="R92" s="705"/>
    </row>
    <row r="93" spans="2:18" ht="17.25" customHeight="1" thickTop="1" x14ac:dyDescent="0.2">
      <c r="B93" s="1852" t="s">
        <v>258</v>
      </c>
      <c r="C93" s="2003" t="s">
        <v>259</v>
      </c>
      <c r="D93" s="451">
        <v>87</v>
      </c>
      <c r="E93" s="1842">
        <f>SUM(F93:K93)</f>
        <v>11</v>
      </c>
      <c r="F93" s="1686">
        <v>1</v>
      </c>
      <c r="G93" s="1686">
        <v>4</v>
      </c>
      <c r="H93" s="1686">
        <v>3</v>
      </c>
      <c r="I93" s="1686">
        <v>2</v>
      </c>
      <c r="J93" s="1841">
        <v>0</v>
      </c>
      <c r="K93" s="1841">
        <v>1</v>
      </c>
      <c r="L93" s="1840">
        <f>H93+I93+J93</f>
        <v>5</v>
      </c>
      <c r="M93" s="1839">
        <v>66</v>
      </c>
      <c r="N93" s="1839">
        <f>D93-E93-M93</f>
        <v>10</v>
      </c>
      <c r="O93" s="753"/>
      <c r="P93" s="753"/>
      <c r="Q93" s="705"/>
      <c r="R93" s="705"/>
    </row>
    <row r="94" spans="2:18" ht="17.25" customHeight="1" x14ac:dyDescent="0.2">
      <c r="B94" s="1853"/>
      <c r="C94" s="1900"/>
      <c r="D94" s="459"/>
      <c r="E94" s="777">
        <f>E93/D93</f>
        <v>0.12643678160919541</v>
      </c>
      <c r="F94" s="761">
        <f>F93/D93</f>
        <v>1.1494252873563218E-2</v>
      </c>
      <c r="G94" s="761">
        <f>G93/D93</f>
        <v>4.5977011494252873E-2</v>
      </c>
      <c r="H94" s="761">
        <f>H93/D93</f>
        <v>3.4482758620689655E-2</v>
      </c>
      <c r="I94" s="761">
        <f>I93/D93</f>
        <v>2.2988505747126436E-2</v>
      </c>
      <c r="J94" s="762">
        <f>J93/D93</f>
        <v>0</v>
      </c>
      <c r="K94" s="762">
        <f>K93/D93</f>
        <v>1.1494252873563218E-2</v>
      </c>
      <c r="L94" s="763">
        <f>L93/D93</f>
        <v>5.7471264367816091E-2</v>
      </c>
      <c r="M94" s="764">
        <f>M93/D93</f>
        <v>0.75862068965517238</v>
      </c>
      <c r="N94" s="764">
        <f>N93/D93</f>
        <v>0.11494252873563218</v>
      </c>
      <c r="O94" s="706"/>
      <c r="P94" s="753"/>
      <c r="Q94" s="705"/>
      <c r="R94" s="705"/>
    </row>
    <row r="95" spans="2:18" ht="17.25" customHeight="1" x14ac:dyDescent="0.2">
      <c r="B95" s="1853"/>
      <c r="C95" s="1901"/>
      <c r="D95" s="938"/>
      <c r="E95" s="828"/>
      <c r="F95" s="787">
        <f>F93/E93</f>
        <v>9.0909090909090912E-2</v>
      </c>
      <c r="G95" s="787">
        <f>G93/E93</f>
        <v>0.36363636363636365</v>
      </c>
      <c r="H95" s="787">
        <f>H93/E93</f>
        <v>0.27272727272727271</v>
      </c>
      <c r="I95" s="787">
        <f>I93/E93</f>
        <v>0.18181818181818182</v>
      </c>
      <c r="J95" s="788">
        <f>J93/E93</f>
        <v>0</v>
      </c>
      <c r="K95" s="788">
        <f>K93/E93</f>
        <v>9.0909090909090912E-2</v>
      </c>
      <c r="L95" s="789">
        <f>L93/E93</f>
        <v>0.45454545454545453</v>
      </c>
      <c r="M95" s="766"/>
      <c r="N95" s="766"/>
      <c r="O95" s="706"/>
      <c r="P95" s="706"/>
      <c r="Q95" s="705"/>
      <c r="R95" s="705"/>
    </row>
    <row r="96" spans="2:18" ht="17.25" customHeight="1" x14ac:dyDescent="0.2">
      <c r="B96" s="1853"/>
      <c r="C96" s="1940" t="s">
        <v>260</v>
      </c>
      <c r="D96" s="451">
        <v>181</v>
      </c>
      <c r="E96" s="1846">
        <f>SUM(F96:K96)</f>
        <v>19</v>
      </c>
      <c r="F96" s="1672">
        <v>5</v>
      </c>
      <c r="G96" s="1672">
        <v>3</v>
      </c>
      <c r="H96" s="1672">
        <v>2</v>
      </c>
      <c r="I96" s="1672">
        <v>3</v>
      </c>
      <c r="J96" s="214">
        <v>2</v>
      </c>
      <c r="K96" s="214">
        <v>4</v>
      </c>
      <c r="L96" s="1838">
        <f>H96+I96+J96</f>
        <v>7</v>
      </c>
      <c r="M96" s="1834">
        <v>136</v>
      </c>
      <c r="N96" s="1834">
        <f>D96-E96-M96</f>
        <v>26</v>
      </c>
      <c r="O96" s="753"/>
      <c r="P96" s="753"/>
      <c r="Q96" s="705"/>
      <c r="R96" s="705"/>
    </row>
    <row r="97" spans="2:34" ht="17.25" customHeight="1" x14ac:dyDescent="0.2">
      <c r="B97" s="1853"/>
      <c r="C97" s="1900"/>
      <c r="D97" s="459"/>
      <c r="E97" s="777">
        <f>E96/D96</f>
        <v>0.10497237569060773</v>
      </c>
      <c r="F97" s="761">
        <f>F96/D96</f>
        <v>2.7624309392265192E-2</v>
      </c>
      <c r="G97" s="761">
        <f>G96/D96</f>
        <v>1.6574585635359115E-2</v>
      </c>
      <c r="H97" s="761">
        <f>H96/D96</f>
        <v>1.1049723756906077E-2</v>
      </c>
      <c r="I97" s="761">
        <f>I96/D96</f>
        <v>1.6574585635359115E-2</v>
      </c>
      <c r="J97" s="762">
        <f>J96/D96</f>
        <v>1.1049723756906077E-2</v>
      </c>
      <c r="K97" s="762">
        <f>K96/D96</f>
        <v>2.2099447513812154E-2</v>
      </c>
      <c r="L97" s="763">
        <f>L96/D96</f>
        <v>3.8674033149171269E-2</v>
      </c>
      <c r="M97" s="764">
        <f>M96/D96</f>
        <v>0.75138121546961323</v>
      </c>
      <c r="N97" s="764">
        <f>N96/D96</f>
        <v>0.143646408839779</v>
      </c>
      <c r="O97" s="706"/>
      <c r="P97" s="753"/>
      <c r="Q97" s="705"/>
      <c r="R97" s="705"/>
    </row>
    <row r="98" spans="2:34" ht="17.25" customHeight="1" x14ac:dyDescent="0.2">
      <c r="B98" s="1853"/>
      <c r="C98" s="1901"/>
      <c r="D98" s="938"/>
      <c r="E98" s="783"/>
      <c r="F98" s="787">
        <f>F96/E96</f>
        <v>0.26315789473684209</v>
      </c>
      <c r="G98" s="787">
        <f>G96/E96</f>
        <v>0.15789473684210525</v>
      </c>
      <c r="H98" s="787">
        <f>H96/E96</f>
        <v>0.10526315789473684</v>
      </c>
      <c r="I98" s="787">
        <f>I96/E96</f>
        <v>0.15789473684210525</v>
      </c>
      <c r="J98" s="788">
        <f>J96/E96</f>
        <v>0.10526315789473684</v>
      </c>
      <c r="K98" s="788">
        <f>K96/E96</f>
        <v>0.21052631578947367</v>
      </c>
      <c r="L98" s="789">
        <f>L96/E96</f>
        <v>0.36842105263157893</v>
      </c>
      <c r="M98" s="766"/>
      <c r="N98" s="766"/>
      <c r="O98" s="706"/>
      <c r="P98" s="706"/>
      <c r="Q98" s="705"/>
      <c r="R98" s="705"/>
    </row>
    <row r="99" spans="2:34" ht="17.25" customHeight="1" x14ac:dyDescent="0.2">
      <c r="B99" s="1853"/>
      <c r="C99" s="1940" t="s">
        <v>261</v>
      </c>
      <c r="D99" s="451">
        <v>50</v>
      </c>
      <c r="E99" s="1837">
        <f>SUM(F99:K99)</f>
        <v>5</v>
      </c>
      <c r="F99" s="1672">
        <v>1</v>
      </c>
      <c r="G99" s="1672">
        <v>1</v>
      </c>
      <c r="H99" s="1672">
        <v>1</v>
      </c>
      <c r="I99" s="1672">
        <v>2</v>
      </c>
      <c r="J99" s="214">
        <v>0</v>
      </c>
      <c r="K99" s="214">
        <v>0</v>
      </c>
      <c r="L99" s="1838">
        <f>H99+I99+J99</f>
        <v>3</v>
      </c>
      <c r="M99" s="1834">
        <v>42</v>
      </c>
      <c r="N99" s="1834">
        <f>D99-E99-M99</f>
        <v>3</v>
      </c>
      <c r="O99" s="753"/>
      <c r="P99" s="753"/>
      <c r="Q99" s="705"/>
      <c r="R99" s="705"/>
    </row>
    <row r="100" spans="2:34" ht="17.25" customHeight="1" x14ac:dyDescent="0.2">
      <c r="B100" s="1853"/>
      <c r="C100" s="1900"/>
      <c r="D100" s="459"/>
      <c r="E100" s="777">
        <f>E99/D99</f>
        <v>0.1</v>
      </c>
      <c r="F100" s="761">
        <f>F99/D99</f>
        <v>0.02</v>
      </c>
      <c r="G100" s="761">
        <f>G99/D99</f>
        <v>0.02</v>
      </c>
      <c r="H100" s="761">
        <f>H99/D99</f>
        <v>0.02</v>
      </c>
      <c r="I100" s="761">
        <f>I99/D99</f>
        <v>0.04</v>
      </c>
      <c r="J100" s="762">
        <f>J99/D99</f>
        <v>0</v>
      </c>
      <c r="K100" s="762">
        <f>K99/D99</f>
        <v>0</v>
      </c>
      <c r="L100" s="763">
        <f>L99/D99</f>
        <v>0.06</v>
      </c>
      <c r="M100" s="764">
        <f>M99/D99</f>
        <v>0.84</v>
      </c>
      <c r="N100" s="764">
        <f>N99/D99</f>
        <v>0.06</v>
      </c>
      <c r="O100" s="706"/>
      <c r="P100" s="753"/>
      <c r="Q100" s="705"/>
      <c r="R100" s="705"/>
    </row>
    <row r="101" spans="2:34" ht="17.25" customHeight="1" x14ac:dyDescent="0.2">
      <c r="B101" s="1853"/>
      <c r="C101" s="1901"/>
      <c r="D101" s="938"/>
      <c r="E101" s="783"/>
      <c r="F101" s="787">
        <f>F99/E99</f>
        <v>0.2</v>
      </c>
      <c r="G101" s="787">
        <f>G99/E99</f>
        <v>0.2</v>
      </c>
      <c r="H101" s="787">
        <f>H99/E99</f>
        <v>0.2</v>
      </c>
      <c r="I101" s="787">
        <f>I99/E99</f>
        <v>0.4</v>
      </c>
      <c r="J101" s="788">
        <f>J99/E99</f>
        <v>0</v>
      </c>
      <c r="K101" s="788">
        <f>K99/E99</f>
        <v>0</v>
      </c>
      <c r="L101" s="789">
        <f>L99/E99</f>
        <v>0.6</v>
      </c>
      <c r="M101" s="766"/>
      <c r="N101" s="766"/>
      <c r="O101" s="706"/>
      <c r="P101" s="706"/>
      <c r="Q101" s="705"/>
      <c r="R101" s="705"/>
    </row>
    <row r="102" spans="2:34" ht="17.25" customHeight="1" x14ac:dyDescent="0.2">
      <c r="B102" s="1853"/>
      <c r="C102" s="1940" t="s">
        <v>262</v>
      </c>
      <c r="D102" s="451">
        <v>40</v>
      </c>
      <c r="E102" s="1837">
        <f>SUM(F102:K102)</f>
        <v>3</v>
      </c>
      <c r="F102" s="1672">
        <v>0</v>
      </c>
      <c r="G102" s="1672">
        <v>2</v>
      </c>
      <c r="H102" s="1672">
        <v>0</v>
      </c>
      <c r="I102" s="1672">
        <v>1</v>
      </c>
      <c r="J102" s="214">
        <v>0</v>
      </c>
      <c r="K102" s="214">
        <v>0</v>
      </c>
      <c r="L102" s="1838">
        <f>H102+I102+J102</f>
        <v>1</v>
      </c>
      <c r="M102" s="1834">
        <v>32</v>
      </c>
      <c r="N102" s="1834">
        <f>D102-E102-M102</f>
        <v>5</v>
      </c>
      <c r="O102" s="753"/>
      <c r="P102" s="753"/>
      <c r="Q102" s="705"/>
      <c r="R102" s="705"/>
    </row>
    <row r="103" spans="2:34" ht="17.25" customHeight="1" x14ac:dyDescent="0.2">
      <c r="B103" s="1853"/>
      <c r="C103" s="1900"/>
      <c r="D103" s="459"/>
      <c r="E103" s="777">
        <f>E102/D102</f>
        <v>7.4999999999999997E-2</v>
      </c>
      <c r="F103" s="761">
        <f>F102/D102</f>
        <v>0</v>
      </c>
      <c r="G103" s="761">
        <f>G102/D102</f>
        <v>0.05</v>
      </c>
      <c r="H103" s="761">
        <f>H102/D102</f>
        <v>0</v>
      </c>
      <c r="I103" s="761">
        <f>I102/D102</f>
        <v>2.5000000000000001E-2</v>
      </c>
      <c r="J103" s="762">
        <f>J102/D102</f>
        <v>0</v>
      </c>
      <c r="K103" s="762">
        <f>K102/D102</f>
        <v>0</v>
      </c>
      <c r="L103" s="763">
        <f>L102/D102</f>
        <v>2.5000000000000001E-2</v>
      </c>
      <c r="M103" s="764">
        <f>M102/D102</f>
        <v>0.8</v>
      </c>
      <c r="N103" s="764">
        <f>N102/D102</f>
        <v>0.125</v>
      </c>
      <c r="O103" s="706"/>
      <c r="P103" s="753"/>
      <c r="Q103" s="705"/>
      <c r="R103" s="705"/>
    </row>
    <row r="104" spans="2:34" ht="17.25" customHeight="1" x14ac:dyDescent="0.2">
      <c r="B104" s="1853"/>
      <c r="C104" s="1901"/>
      <c r="D104" s="938"/>
      <c r="E104" s="783"/>
      <c r="F104" s="787">
        <f>F102/E102</f>
        <v>0</v>
      </c>
      <c r="G104" s="787">
        <f>G102/E102</f>
        <v>0.66666666666666663</v>
      </c>
      <c r="H104" s="787">
        <f>H102/E102</f>
        <v>0</v>
      </c>
      <c r="I104" s="787">
        <f>I102/E102</f>
        <v>0.33333333333333331</v>
      </c>
      <c r="J104" s="788">
        <f>J102/E102</f>
        <v>0</v>
      </c>
      <c r="K104" s="788">
        <f>K102/E102</f>
        <v>0</v>
      </c>
      <c r="L104" s="789">
        <f>L102/E102</f>
        <v>0.33333333333333331</v>
      </c>
      <c r="M104" s="766"/>
      <c r="N104" s="766"/>
      <c r="O104" s="706"/>
      <c r="P104" s="706"/>
      <c r="Q104" s="705"/>
      <c r="R104" s="705"/>
    </row>
    <row r="105" spans="2:34" ht="17.25" customHeight="1" x14ac:dyDescent="0.2">
      <c r="B105" s="1853"/>
      <c r="C105" s="1940" t="s">
        <v>263</v>
      </c>
      <c r="D105" s="451">
        <v>27</v>
      </c>
      <c r="E105" s="1837">
        <f>SUM(F105:K105)</f>
        <v>4</v>
      </c>
      <c r="F105" s="1672">
        <v>0</v>
      </c>
      <c r="G105" s="1672">
        <v>1</v>
      </c>
      <c r="H105" s="1672">
        <v>0</v>
      </c>
      <c r="I105" s="1672">
        <v>1</v>
      </c>
      <c r="J105" s="214">
        <v>1</v>
      </c>
      <c r="K105" s="214">
        <v>1</v>
      </c>
      <c r="L105" s="1838">
        <f>H105+I105+J105</f>
        <v>2</v>
      </c>
      <c r="M105" s="1834">
        <v>22</v>
      </c>
      <c r="N105" s="1834">
        <f>D105-E105-M105</f>
        <v>1</v>
      </c>
      <c r="O105" s="753"/>
      <c r="P105" s="753"/>
      <c r="Q105" s="705"/>
      <c r="R105" s="705"/>
      <c r="T105" s="706"/>
      <c r="Y105" s="706"/>
      <c r="Z105" s="706"/>
      <c r="AA105" s="706"/>
      <c r="AB105" s="706"/>
      <c r="AC105" s="706"/>
      <c r="AD105" s="706"/>
      <c r="AE105" s="706"/>
      <c r="AF105" s="706"/>
      <c r="AG105" s="706"/>
      <c r="AH105" s="706"/>
    </row>
    <row r="106" spans="2:34" ht="17.25" customHeight="1" x14ac:dyDescent="0.2">
      <c r="B106" s="1853"/>
      <c r="C106" s="1900"/>
      <c r="D106" s="459"/>
      <c r="E106" s="777">
        <f>E105/D105</f>
        <v>0.14814814814814814</v>
      </c>
      <c r="F106" s="761">
        <f>F105/D105</f>
        <v>0</v>
      </c>
      <c r="G106" s="761">
        <f>G105/D105</f>
        <v>3.7037037037037035E-2</v>
      </c>
      <c r="H106" s="761">
        <f>H105/D105</f>
        <v>0</v>
      </c>
      <c r="I106" s="761">
        <f>I105/D105</f>
        <v>3.7037037037037035E-2</v>
      </c>
      <c r="J106" s="762">
        <f>J105/D105</f>
        <v>3.7037037037037035E-2</v>
      </c>
      <c r="K106" s="762">
        <f>K105/D105</f>
        <v>3.7037037037037035E-2</v>
      </c>
      <c r="L106" s="763">
        <f>L105/D105</f>
        <v>7.407407407407407E-2</v>
      </c>
      <c r="M106" s="764">
        <f>M105/D105</f>
        <v>0.81481481481481477</v>
      </c>
      <c r="N106" s="764">
        <f>N105/D105</f>
        <v>3.7037037037037035E-2</v>
      </c>
      <c r="O106" s="706"/>
      <c r="P106" s="753"/>
      <c r="Q106" s="705"/>
      <c r="R106" s="705"/>
      <c r="T106" s="706"/>
      <c r="Y106" s="706"/>
      <c r="Z106" s="706"/>
      <c r="AA106" s="706"/>
      <c r="AB106" s="706"/>
      <c r="AC106" s="706"/>
      <c r="AD106" s="706"/>
      <c r="AE106" s="706"/>
      <c r="AF106" s="706"/>
      <c r="AG106" s="706"/>
      <c r="AH106" s="706"/>
    </row>
    <row r="107" spans="2:34" ht="17.25" customHeight="1" x14ac:dyDescent="0.2">
      <c r="B107" s="1853"/>
      <c r="C107" s="1901"/>
      <c r="D107" s="938"/>
      <c r="E107" s="783"/>
      <c r="F107" s="787">
        <f>F105/E105</f>
        <v>0</v>
      </c>
      <c r="G107" s="787">
        <f>G105/E105</f>
        <v>0.25</v>
      </c>
      <c r="H107" s="787">
        <f>H105/E105</f>
        <v>0</v>
      </c>
      <c r="I107" s="787">
        <f>I105/E105</f>
        <v>0.25</v>
      </c>
      <c r="J107" s="788">
        <f>J105/E105</f>
        <v>0.25</v>
      </c>
      <c r="K107" s="788">
        <f>K105/E105</f>
        <v>0.25</v>
      </c>
      <c r="L107" s="789">
        <f>L105/E105</f>
        <v>0.5</v>
      </c>
      <c r="M107" s="766"/>
      <c r="N107" s="766"/>
      <c r="O107" s="706"/>
      <c r="P107" s="706"/>
      <c r="Q107" s="705"/>
      <c r="R107" s="705"/>
      <c r="T107" s="709"/>
    </row>
    <row r="108" spans="2:34" ht="17.25" customHeight="1" x14ac:dyDescent="0.2">
      <c r="B108" s="1853"/>
      <c r="C108" s="1940" t="s">
        <v>264</v>
      </c>
      <c r="D108" s="451">
        <v>40</v>
      </c>
      <c r="E108" s="1837">
        <f>SUM(F108:K108)</f>
        <v>7</v>
      </c>
      <c r="F108" s="1672">
        <v>0</v>
      </c>
      <c r="G108" s="1672">
        <v>0</v>
      </c>
      <c r="H108" s="1672">
        <v>1</v>
      </c>
      <c r="I108" s="1672">
        <v>1</v>
      </c>
      <c r="J108" s="214">
        <v>3</v>
      </c>
      <c r="K108" s="214">
        <v>2</v>
      </c>
      <c r="L108" s="1838">
        <f>H108+I108+J108</f>
        <v>5</v>
      </c>
      <c r="M108" s="1834">
        <v>31</v>
      </c>
      <c r="N108" s="1834">
        <f>D108-E108-M108</f>
        <v>2</v>
      </c>
      <c r="O108" s="753"/>
      <c r="P108" s="753"/>
      <c r="Q108" s="705"/>
      <c r="R108" s="705"/>
    </row>
    <row r="109" spans="2:34" ht="17.25" customHeight="1" x14ac:dyDescent="0.2">
      <c r="B109" s="1853"/>
      <c r="C109" s="1900"/>
      <c r="D109" s="459"/>
      <c r="E109" s="777">
        <f>E108/D108</f>
        <v>0.17499999999999999</v>
      </c>
      <c r="F109" s="761">
        <f>F108/D108</f>
        <v>0</v>
      </c>
      <c r="G109" s="761">
        <f>G108/D108</f>
        <v>0</v>
      </c>
      <c r="H109" s="761">
        <f>H108/D108</f>
        <v>2.5000000000000001E-2</v>
      </c>
      <c r="I109" s="761">
        <f>I108/D108</f>
        <v>2.5000000000000001E-2</v>
      </c>
      <c r="J109" s="762">
        <f>J108/D108</f>
        <v>7.4999999999999997E-2</v>
      </c>
      <c r="K109" s="762">
        <f>K108/D108</f>
        <v>0.05</v>
      </c>
      <c r="L109" s="763">
        <f>L108/D108</f>
        <v>0.125</v>
      </c>
      <c r="M109" s="764">
        <f>M108/D108</f>
        <v>0.77500000000000002</v>
      </c>
      <c r="N109" s="764">
        <f>N108/D108</f>
        <v>0.05</v>
      </c>
      <c r="O109" s="706"/>
      <c r="P109" s="753"/>
      <c r="Q109" s="705"/>
      <c r="R109" s="705"/>
    </row>
    <row r="110" spans="2:34" ht="17.25" customHeight="1" thickBot="1" x14ac:dyDescent="0.25">
      <c r="B110" s="1853"/>
      <c r="C110" s="2009"/>
      <c r="D110" s="939"/>
      <c r="E110" s="790"/>
      <c r="F110" s="791">
        <f>F108/E108</f>
        <v>0</v>
      </c>
      <c r="G110" s="791">
        <f>G108/E108</f>
        <v>0</v>
      </c>
      <c r="H110" s="791">
        <f>H108/E108</f>
        <v>0.14285714285714285</v>
      </c>
      <c r="I110" s="791">
        <f>I108/E108</f>
        <v>0.14285714285714285</v>
      </c>
      <c r="J110" s="792">
        <f>J108/E108</f>
        <v>0.42857142857142855</v>
      </c>
      <c r="K110" s="792">
        <f>K108/E108</f>
        <v>0.2857142857142857</v>
      </c>
      <c r="L110" s="793">
        <f>L108/E108</f>
        <v>0.7142857142857143</v>
      </c>
      <c r="M110" s="767"/>
      <c r="N110" s="767"/>
      <c r="O110" s="706"/>
      <c r="P110" s="706"/>
      <c r="Q110" s="705"/>
      <c r="R110" s="705"/>
    </row>
    <row r="111" spans="2:34" ht="17.25" customHeight="1" thickTop="1" x14ac:dyDescent="0.2">
      <c r="B111" s="1853"/>
      <c r="C111" s="43" t="s">
        <v>182</v>
      </c>
      <c r="D111" s="572">
        <f t="shared" ref="D111:N111" si="5">D96+D99+D102+D105</f>
        <v>298</v>
      </c>
      <c r="E111" s="1837">
        <f t="shared" si="5"/>
        <v>31</v>
      </c>
      <c r="F111" s="1672">
        <f t="shared" si="5"/>
        <v>6</v>
      </c>
      <c r="G111" s="1672">
        <f t="shared" si="5"/>
        <v>7</v>
      </c>
      <c r="H111" s="1672">
        <f t="shared" si="5"/>
        <v>3</v>
      </c>
      <c r="I111" s="1672">
        <f t="shared" si="5"/>
        <v>7</v>
      </c>
      <c r="J111" s="214">
        <f t="shared" si="5"/>
        <v>3</v>
      </c>
      <c r="K111" s="214">
        <f t="shared" si="5"/>
        <v>5</v>
      </c>
      <c r="L111" s="1838">
        <f t="shared" si="5"/>
        <v>13</v>
      </c>
      <c r="M111" s="1834">
        <f t="shared" si="5"/>
        <v>232</v>
      </c>
      <c r="N111" s="1834">
        <f t="shared" si="5"/>
        <v>35</v>
      </c>
      <c r="O111" s="753"/>
      <c r="P111" s="753"/>
      <c r="Q111" s="705"/>
      <c r="R111" s="705"/>
      <c r="T111" s="705"/>
      <c r="X111" s="715"/>
      <c r="Y111" s="715"/>
      <c r="Z111" s="715"/>
      <c r="AA111" s="715"/>
      <c r="AB111" s="715"/>
      <c r="AC111" s="715"/>
      <c r="AD111" s="715"/>
      <c r="AE111" s="715"/>
      <c r="AF111" s="715"/>
      <c r="AG111" s="715"/>
      <c r="AH111" s="715"/>
    </row>
    <row r="112" spans="2:34" ht="17.25" customHeight="1" x14ac:dyDescent="0.2">
      <c r="B112" s="1853"/>
      <c r="C112" s="1831" t="s">
        <v>183</v>
      </c>
      <c r="D112" s="215"/>
      <c r="E112" s="777">
        <f>E111/D111</f>
        <v>0.1040268456375839</v>
      </c>
      <c r="F112" s="761">
        <f>F111/D111</f>
        <v>2.0134228187919462E-2</v>
      </c>
      <c r="G112" s="761">
        <f>G111/D111</f>
        <v>2.3489932885906041E-2</v>
      </c>
      <c r="H112" s="761">
        <f>H111/D111</f>
        <v>1.0067114093959731E-2</v>
      </c>
      <c r="I112" s="761">
        <f>I111/D111</f>
        <v>2.3489932885906041E-2</v>
      </c>
      <c r="J112" s="762">
        <f>J111/D111</f>
        <v>1.0067114093959731E-2</v>
      </c>
      <c r="K112" s="762">
        <f>K111/D111</f>
        <v>1.6778523489932886E-2</v>
      </c>
      <c r="L112" s="763">
        <f>L111/D111</f>
        <v>4.3624161073825503E-2</v>
      </c>
      <c r="M112" s="764">
        <f>M111/D111</f>
        <v>0.77852348993288589</v>
      </c>
      <c r="N112" s="764">
        <f>N111/D111</f>
        <v>0.1174496644295302</v>
      </c>
      <c r="O112" s="706"/>
      <c r="P112" s="753"/>
      <c r="Q112" s="705"/>
      <c r="R112" s="705"/>
      <c r="T112" s="709"/>
      <c r="X112" s="715"/>
      <c r="Y112" s="715"/>
      <c r="Z112" s="715"/>
      <c r="AA112" s="715"/>
      <c r="AB112" s="715"/>
      <c r="AC112" s="715"/>
      <c r="AD112" s="715"/>
      <c r="AE112" s="715"/>
      <c r="AF112" s="715"/>
      <c r="AG112" s="715"/>
      <c r="AH112" s="715"/>
    </row>
    <row r="113" spans="1:34" ht="17.25" customHeight="1" x14ac:dyDescent="0.2">
      <c r="B113" s="1853"/>
      <c r="C113" s="1830"/>
      <c r="D113" s="216"/>
      <c r="E113" s="783"/>
      <c r="F113" s="787">
        <f>F111/E111</f>
        <v>0.19354838709677419</v>
      </c>
      <c r="G113" s="787">
        <f>G111/E111</f>
        <v>0.22580645161290322</v>
      </c>
      <c r="H113" s="787">
        <f>H111/E111</f>
        <v>9.6774193548387094E-2</v>
      </c>
      <c r="I113" s="787">
        <f>I111/E111</f>
        <v>0.22580645161290322</v>
      </c>
      <c r="J113" s="788">
        <f>J111/E111</f>
        <v>9.6774193548387094E-2</v>
      </c>
      <c r="K113" s="788">
        <f>K111/E111</f>
        <v>0.16129032258064516</v>
      </c>
      <c r="L113" s="789">
        <f>L111/E111</f>
        <v>0.41935483870967744</v>
      </c>
      <c r="M113" s="766"/>
      <c r="N113" s="766"/>
      <c r="O113" s="706"/>
      <c r="P113" s="706"/>
      <c r="Q113" s="705"/>
      <c r="R113" s="705"/>
      <c r="T113" s="709"/>
      <c r="X113" s="715"/>
      <c r="Y113" s="715"/>
      <c r="Z113" s="715"/>
      <c r="AA113" s="715"/>
      <c r="AB113" s="715"/>
      <c r="AC113" s="715"/>
      <c r="AD113" s="715"/>
      <c r="AE113" s="715"/>
      <c r="AF113" s="715"/>
      <c r="AG113" s="715"/>
      <c r="AH113" s="715"/>
    </row>
    <row r="114" spans="1:34" ht="17.25" customHeight="1" x14ac:dyDescent="0.2">
      <c r="B114" s="1853"/>
      <c r="C114" s="5" t="s">
        <v>182</v>
      </c>
      <c r="D114" s="573">
        <f t="shared" ref="D114:N114" si="6">D99+D102+D105+D108</f>
        <v>157</v>
      </c>
      <c r="E114" s="1837">
        <f t="shared" si="6"/>
        <v>19</v>
      </c>
      <c r="F114" s="1672">
        <f t="shared" si="6"/>
        <v>1</v>
      </c>
      <c r="G114" s="1672">
        <f t="shared" si="6"/>
        <v>4</v>
      </c>
      <c r="H114" s="1672">
        <f t="shared" si="6"/>
        <v>2</v>
      </c>
      <c r="I114" s="1672">
        <f t="shared" si="6"/>
        <v>5</v>
      </c>
      <c r="J114" s="214">
        <f t="shared" si="6"/>
        <v>4</v>
      </c>
      <c r="K114" s="214">
        <f t="shared" si="6"/>
        <v>3</v>
      </c>
      <c r="L114" s="1838">
        <f t="shared" si="6"/>
        <v>11</v>
      </c>
      <c r="M114" s="1834">
        <f t="shared" si="6"/>
        <v>127</v>
      </c>
      <c r="N114" s="1834">
        <f t="shared" si="6"/>
        <v>11</v>
      </c>
      <c r="O114" s="753"/>
      <c r="P114" s="753"/>
      <c r="Q114" s="705"/>
      <c r="R114" s="705"/>
      <c r="T114" s="709"/>
      <c r="X114" s="715"/>
      <c r="Y114" s="715"/>
      <c r="Z114" s="715"/>
      <c r="AA114" s="715"/>
      <c r="AB114" s="715"/>
      <c r="AC114" s="715"/>
      <c r="AD114" s="715"/>
      <c r="AE114" s="715"/>
      <c r="AF114" s="715"/>
      <c r="AG114" s="715"/>
      <c r="AH114" s="715"/>
    </row>
    <row r="115" spans="1:34" ht="17.25" customHeight="1" x14ac:dyDescent="0.2">
      <c r="B115" s="1853"/>
      <c r="C115" s="1831" t="s">
        <v>184</v>
      </c>
      <c r="D115" s="574"/>
      <c r="E115" s="777">
        <f>E114/D114</f>
        <v>0.12101910828025478</v>
      </c>
      <c r="F115" s="761">
        <f>F114/D114</f>
        <v>6.369426751592357E-3</v>
      </c>
      <c r="G115" s="761">
        <f>G114/D114</f>
        <v>2.5477707006369428E-2</v>
      </c>
      <c r="H115" s="761">
        <f>H114/D114</f>
        <v>1.2738853503184714E-2</v>
      </c>
      <c r="I115" s="761">
        <f>I114/D114</f>
        <v>3.1847133757961783E-2</v>
      </c>
      <c r="J115" s="762">
        <f>J114/D114</f>
        <v>2.5477707006369428E-2</v>
      </c>
      <c r="K115" s="762">
        <f>K114/D114</f>
        <v>1.9108280254777069E-2</v>
      </c>
      <c r="L115" s="763">
        <f>L114/D114</f>
        <v>7.0063694267515922E-2</v>
      </c>
      <c r="M115" s="764">
        <f>M114/D114</f>
        <v>0.80891719745222934</v>
      </c>
      <c r="N115" s="764">
        <f>N114/D114</f>
        <v>7.0063694267515922E-2</v>
      </c>
      <c r="O115" s="706"/>
      <c r="P115" s="753"/>
      <c r="Q115" s="705"/>
      <c r="R115" s="705"/>
      <c r="T115" s="709"/>
      <c r="X115" s="715"/>
      <c r="Y115" s="715"/>
      <c r="Z115" s="715"/>
      <c r="AA115" s="715"/>
      <c r="AB115" s="715"/>
      <c r="AC115" s="715"/>
      <c r="AD115" s="715"/>
      <c r="AE115" s="715"/>
      <c r="AF115" s="715"/>
      <c r="AG115" s="715"/>
      <c r="AH115" s="715"/>
    </row>
    <row r="116" spans="1:34" ht="17.25" customHeight="1" thickBot="1" x14ac:dyDescent="0.25">
      <c r="B116" s="1859"/>
      <c r="C116" s="1830"/>
      <c r="D116" s="216"/>
      <c r="E116" s="796"/>
      <c r="F116" s="797">
        <f>F114/E114</f>
        <v>5.2631578947368418E-2</v>
      </c>
      <c r="G116" s="797">
        <f>G114/E114</f>
        <v>0.21052631578947367</v>
      </c>
      <c r="H116" s="797">
        <f>H114/E114</f>
        <v>0.10526315789473684</v>
      </c>
      <c r="I116" s="797">
        <f>I114/E114</f>
        <v>0.26315789473684209</v>
      </c>
      <c r="J116" s="798">
        <f>J114/E114</f>
        <v>0.21052631578947367</v>
      </c>
      <c r="K116" s="798">
        <f>K114/E114</f>
        <v>0.15789473684210525</v>
      </c>
      <c r="L116" s="803">
        <f>L114/E114</f>
        <v>0.57894736842105265</v>
      </c>
      <c r="M116" s="768"/>
      <c r="N116" s="768"/>
      <c r="O116" s="706"/>
      <c r="P116" s="706"/>
      <c r="Q116" s="705"/>
      <c r="R116" s="705"/>
      <c r="T116" s="709"/>
      <c r="X116" s="715"/>
      <c r="Y116" s="715"/>
      <c r="Z116" s="715"/>
      <c r="AA116" s="715"/>
      <c r="AB116" s="715"/>
      <c r="AC116" s="715"/>
      <c r="AD116" s="715"/>
      <c r="AE116" s="715"/>
      <c r="AF116" s="715"/>
      <c r="AG116" s="715"/>
      <c r="AH116" s="715"/>
    </row>
    <row r="117" spans="1:34" x14ac:dyDescent="0.2">
      <c r="B117" s="759"/>
      <c r="C117" s="27"/>
      <c r="D117" s="23"/>
      <c r="E117" s="826"/>
      <c r="F117" s="760"/>
      <c r="G117" s="760"/>
      <c r="H117" s="760"/>
      <c r="I117" s="760"/>
      <c r="J117" s="760"/>
      <c r="K117" s="760"/>
      <c r="L117" s="760"/>
      <c r="M117" s="760"/>
      <c r="N117" s="760"/>
      <c r="O117" s="706"/>
      <c r="P117" s="753"/>
      <c r="Q117" s="705"/>
      <c r="R117" s="705"/>
    </row>
    <row r="118" spans="1:34" ht="14.4" x14ac:dyDescent="0.2">
      <c r="B118" s="695" t="s">
        <v>570</v>
      </c>
      <c r="O118" s="706"/>
      <c r="P118" s="706"/>
      <c r="Q118" s="705"/>
      <c r="R118" s="705"/>
    </row>
    <row r="119" spans="1:34" ht="7.5" customHeight="1" x14ac:dyDescent="0.2">
      <c r="B119" s="694"/>
      <c r="O119" s="753"/>
      <c r="P119" s="753"/>
      <c r="Q119" s="705"/>
      <c r="R119" s="705"/>
    </row>
    <row r="120" spans="1:34" x14ac:dyDescent="0.2">
      <c r="A120" s="709"/>
      <c r="B120" s="694"/>
      <c r="I120" s="696" t="s">
        <v>152</v>
      </c>
      <c r="N120" s="706"/>
      <c r="P120" s="753"/>
      <c r="Q120" s="705"/>
      <c r="R120" s="705"/>
    </row>
    <row r="121" spans="1:34" x14ac:dyDescent="0.2">
      <c r="A121" s="709"/>
      <c r="B121" s="694"/>
      <c r="I121" s="696" t="s">
        <v>548</v>
      </c>
      <c r="N121" s="706"/>
      <c r="P121" s="706"/>
      <c r="Q121" s="705"/>
      <c r="R121" s="705"/>
    </row>
    <row r="122" spans="1:34" x14ac:dyDescent="0.2">
      <c r="A122" s="709"/>
      <c r="B122" s="694"/>
      <c r="I122" s="696" t="s">
        <v>549</v>
      </c>
      <c r="N122" s="753"/>
      <c r="P122" s="753"/>
      <c r="Q122" s="705"/>
      <c r="R122" s="705"/>
    </row>
    <row r="123" spans="1:34" ht="7.5" customHeight="1" x14ac:dyDescent="0.2">
      <c r="A123" s="709"/>
      <c r="B123" s="694"/>
      <c r="J123" s="754"/>
      <c r="O123" s="706"/>
      <c r="P123" s="753"/>
      <c r="Q123" s="705"/>
      <c r="R123" s="705"/>
    </row>
    <row r="124" spans="1:34" ht="13.8" thickBot="1" x14ac:dyDescent="0.25">
      <c r="F124" s="755" t="s">
        <v>550</v>
      </c>
      <c r="G124" s="755" t="s">
        <v>551</v>
      </c>
      <c r="H124" s="755" t="s">
        <v>552</v>
      </c>
      <c r="I124" s="755" t="s">
        <v>553</v>
      </c>
      <c r="J124" s="755" t="s">
        <v>554</v>
      </c>
      <c r="K124" s="755"/>
      <c r="M124" s="23"/>
      <c r="N124" s="23" t="s">
        <v>555</v>
      </c>
      <c r="O124" s="706"/>
      <c r="P124" s="706"/>
      <c r="Q124" s="705"/>
      <c r="R124" s="705"/>
    </row>
    <row r="125" spans="1:34" ht="13.5" customHeight="1" x14ac:dyDescent="0.2">
      <c r="B125" s="1856" t="s">
        <v>571</v>
      </c>
      <c r="C125" s="2335"/>
      <c r="D125" s="1971" t="s">
        <v>243</v>
      </c>
      <c r="E125" s="2340" t="s">
        <v>557</v>
      </c>
      <c r="F125" s="1673"/>
      <c r="G125" s="1673"/>
      <c r="H125" s="1673"/>
      <c r="I125" s="1673"/>
      <c r="J125" s="1673"/>
      <c r="K125" s="1673"/>
      <c r="L125" s="1674"/>
      <c r="M125" s="2343" t="s">
        <v>558</v>
      </c>
      <c r="N125" s="2343" t="s">
        <v>296</v>
      </c>
      <c r="O125" s="753"/>
      <c r="P125" s="753"/>
      <c r="Q125" s="705"/>
      <c r="R125" s="705"/>
    </row>
    <row r="126" spans="1:34" x14ac:dyDescent="0.2">
      <c r="B126" s="1857"/>
      <c r="C126" s="2336"/>
      <c r="D126" s="1943"/>
      <c r="E126" s="2341"/>
      <c r="F126" s="1675" t="s">
        <v>559</v>
      </c>
      <c r="G126" s="1676"/>
      <c r="H126" s="1676"/>
      <c r="I126" s="1677"/>
      <c r="J126" s="1677"/>
      <c r="K126" s="1677"/>
      <c r="L126" s="1678"/>
      <c r="M126" s="2344"/>
      <c r="N126" s="2344"/>
      <c r="O126" s="706"/>
      <c r="P126" s="753"/>
      <c r="Q126" s="705"/>
      <c r="R126" s="705"/>
    </row>
    <row r="127" spans="1:34" ht="13.5" customHeight="1" x14ac:dyDescent="0.2">
      <c r="B127" s="1857"/>
      <c r="C127" s="2336"/>
      <c r="D127" s="1943"/>
      <c r="E127" s="2341"/>
      <c r="F127" s="1937" t="s">
        <v>560</v>
      </c>
      <c r="G127" s="1937" t="s">
        <v>561</v>
      </c>
      <c r="H127" s="1937" t="s">
        <v>562</v>
      </c>
      <c r="I127" s="1937" t="s">
        <v>563</v>
      </c>
      <c r="J127" s="1971" t="s">
        <v>564</v>
      </c>
      <c r="K127" s="1971" t="s">
        <v>565</v>
      </c>
      <c r="L127" s="228" t="s">
        <v>566</v>
      </c>
      <c r="M127" s="2344"/>
      <c r="N127" s="2344"/>
      <c r="O127" s="706"/>
      <c r="P127" s="706"/>
      <c r="Q127" s="705"/>
      <c r="R127" s="705"/>
    </row>
    <row r="128" spans="1:34" ht="13.5" customHeight="1" x14ac:dyDescent="0.2">
      <c r="B128" s="1857"/>
      <c r="C128" s="2336"/>
      <c r="D128" s="1943"/>
      <c r="E128" s="2341"/>
      <c r="F128" s="1944"/>
      <c r="G128" s="1944"/>
      <c r="H128" s="1944"/>
      <c r="I128" s="1944"/>
      <c r="J128" s="1943"/>
      <c r="K128" s="1943"/>
      <c r="L128" s="2338" t="s">
        <v>567</v>
      </c>
      <c r="M128" s="2344"/>
      <c r="N128" s="2344"/>
      <c r="O128" s="753"/>
      <c r="P128" s="753"/>
      <c r="Q128" s="705"/>
      <c r="R128" s="705"/>
    </row>
    <row r="129" spans="2:18" ht="40.5" customHeight="1" x14ac:dyDescent="0.2">
      <c r="B129" s="1960"/>
      <c r="C129" s="2337"/>
      <c r="D129" s="1972"/>
      <c r="E129" s="2342"/>
      <c r="F129" s="1945"/>
      <c r="G129" s="1945"/>
      <c r="H129" s="1945"/>
      <c r="I129" s="1945"/>
      <c r="J129" s="1972"/>
      <c r="K129" s="1972"/>
      <c r="L129" s="2339"/>
      <c r="M129" s="2345"/>
      <c r="N129" s="2345"/>
      <c r="O129" s="706"/>
      <c r="P129" s="753"/>
      <c r="Q129" s="705"/>
      <c r="R129" s="705"/>
    </row>
    <row r="130" spans="2:18" ht="18" customHeight="1" x14ac:dyDescent="0.2">
      <c r="B130" s="1953" t="s">
        <v>519</v>
      </c>
      <c r="C130" s="1978"/>
      <c r="D130" s="214">
        <f t="shared" ref="D130:N130" si="7">D133+D136+D139+D142+D145+D148</f>
        <v>425</v>
      </c>
      <c r="E130" s="1837">
        <f t="shared" si="7"/>
        <v>172</v>
      </c>
      <c r="F130" s="1672">
        <f t="shared" si="7"/>
        <v>16</v>
      </c>
      <c r="G130" s="1672">
        <f t="shared" si="7"/>
        <v>39</v>
      </c>
      <c r="H130" s="1672">
        <f t="shared" si="7"/>
        <v>54</v>
      </c>
      <c r="I130" s="1672">
        <f t="shared" si="7"/>
        <v>18</v>
      </c>
      <c r="J130" s="214">
        <f t="shared" si="7"/>
        <v>25</v>
      </c>
      <c r="K130" s="1836">
        <f t="shared" si="7"/>
        <v>20</v>
      </c>
      <c r="L130" s="1835">
        <f t="shared" si="7"/>
        <v>97</v>
      </c>
      <c r="M130" s="1834">
        <f t="shared" si="7"/>
        <v>217</v>
      </c>
      <c r="N130" s="1834">
        <f t="shared" si="7"/>
        <v>36</v>
      </c>
      <c r="O130" s="753"/>
      <c r="P130" s="753"/>
      <c r="Q130" s="705"/>
      <c r="R130" s="705"/>
    </row>
    <row r="131" spans="2:18" ht="18" customHeight="1" x14ac:dyDescent="0.2">
      <c r="B131" s="1955"/>
      <c r="C131" s="1979"/>
      <c r="D131" s="559"/>
      <c r="E131" s="777">
        <f>E130/D130</f>
        <v>0.40470588235294119</v>
      </c>
      <c r="F131" s="761">
        <f>F130/D130</f>
        <v>3.7647058823529408E-2</v>
      </c>
      <c r="G131" s="761">
        <f>G130/D130</f>
        <v>9.1764705882352943E-2</v>
      </c>
      <c r="H131" s="761">
        <f>H130/D130</f>
        <v>0.12705882352941175</v>
      </c>
      <c r="I131" s="761">
        <f>I130/D130</f>
        <v>4.2352941176470586E-2</v>
      </c>
      <c r="J131" s="762">
        <f>J130/D130</f>
        <v>5.8823529411764705E-2</v>
      </c>
      <c r="K131" s="769">
        <f>K130/D130</f>
        <v>4.7058823529411764E-2</v>
      </c>
      <c r="L131" s="770">
        <f>L130/D130</f>
        <v>0.22823529411764706</v>
      </c>
      <c r="M131" s="764">
        <f>M130/D130</f>
        <v>0.51058823529411768</v>
      </c>
      <c r="N131" s="764">
        <f>N130/D130</f>
        <v>8.4705882352941173E-2</v>
      </c>
      <c r="O131" s="706"/>
      <c r="P131" s="753"/>
      <c r="Q131" s="705"/>
      <c r="R131" s="705"/>
    </row>
    <row r="132" spans="2:18" ht="18" customHeight="1" thickBot="1" x14ac:dyDescent="0.25">
      <c r="B132" s="1957"/>
      <c r="C132" s="2023"/>
      <c r="D132" s="563"/>
      <c r="E132" s="778"/>
      <c r="F132" s="779">
        <f>F130/E130</f>
        <v>9.3023255813953487E-2</v>
      </c>
      <c r="G132" s="779">
        <f>G130/E130</f>
        <v>0.22674418604651161</v>
      </c>
      <c r="H132" s="779">
        <f>H130/E130</f>
        <v>0.31395348837209303</v>
      </c>
      <c r="I132" s="779">
        <f>I130/E130</f>
        <v>0.10465116279069768</v>
      </c>
      <c r="J132" s="780">
        <f>J130/E130</f>
        <v>0.14534883720930233</v>
      </c>
      <c r="K132" s="781">
        <f>K130/E130</f>
        <v>0.11627906976744186</v>
      </c>
      <c r="L132" s="782">
        <f>L130/E130</f>
        <v>0.56395348837209303</v>
      </c>
      <c r="M132" s="765"/>
      <c r="N132" s="765"/>
      <c r="O132" s="706"/>
      <c r="P132" s="706"/>
      <c r="Q132" s="705"/>
      <c r="R132" s="705"/>
    </row>
    <row r="133" spans="2:18" ht="18" customHeight="1" thickTop="1" x14ac:dyDescent="0.2">
      <c r="B133" s="1852" t="s">
        <v>251</v>
      </c>
      <c r="C133" s="2003" t="s">
        <v>169</v>
      </c>
      <c r="D133" s="447">
        <v>54</v>
      </c>
      <c r="E133" s="1842">
        <f>SUM(F133:K133)</f>
        <v>19</v>
      </c>
      <c r="F133" s="1686">
        <v>2</v>
      </c>
      <c r="G133" s="1686">
        <v>6</v>
      </c>
      <c r="H133" s="1686">
        <v>7</v>
      </c>
      <c r="I133" s="1686">
        <v>1</v>
      </c>
      <c r="J133" s="1841">
        <v>1</v>
      </c>
      <c r="K133" s="1841">
        <v>2</v>
      </c>
      <c r="L133" s="1840">
        <f>H133+I133+J133</f>
        <v>9</v>
      </c>
      <c r="M133" s="1839">
        <v>31</v>
      </c>
      <c r="N133" s="1839">
        <f>D133-E133-M133</f>
        <v>4</v>
      </c>
      <c r="O133" s="753"/>
      <c r="P133" s="753"/>
      <c r="Q133" s="705"/>
      <c r="R133" s="705"/>
    </row>
    <row r="134" spans="2:18" ht="18" customHeight="1" x14ac:dyDescent="0.2">
      <c r="B134" s="1853"/>
      <c r="C134" s="1900"/>
      <c r="D134" s="459"/>
      <c r="E134" s="777">
        <f>E133/D133</f>
        <v>0.35185185185185186</v>
      </c>
      <c r="F134" s="761">
        <f>F133/D133</f>
        <v>3.7037037037037035E-2</v>
      </c>
      <c r="G134" s="761">
        <f>G133/D133</f>
        <v>0.1111111111111111</v>
      </c>
      <c r="H134" s="761">
        <f>H133/D133</f>
        <v>0.12962962962962962</v>
      </c>
      <c r="I134" s="761">
        <f>I133/D133</f>
        <v>1.8518518518518517E-2</v>
      </c>
      <c r="J134" s="762">
        <f>J133/D133</f>
        <v>1.8518518518518517E-2</v>
      </c>
      <c r="K134" s="762">
        <f>K133/D133</f>
        <v>3.7037037037037035E-2</v>
      </c>
      <c r="L134" s="763">
        <f>L133/D133</f>
        <v>0.16666666666666666</v>
      </c>
      <c r="M134" s="764">
        <f>M133/D133</f>
        <v>0.57407407407407407</v>
      </c>
      <c r="N134" s="764">
        <f>N133/D133</f>
        <v>7.407407407407407E-2</v>
      </c>
      <c r="O134" s="706"/>
      <c r="P134" s="753"/>
      <c r="Q134" s="705"/>
      <c r="R134" s="705"/>
    </row>
    <row r="135" spans="2:18" ht="18" customHeight="1" x14ac:dyDescent="0.2">
      <c r="B135" s="1853"/>
      <c r="C135" s="1901"/>
      <c r="D135" s="274"/>
      <c r="E135" s="783"/>
      <c r="F135" s="779">
        <f>F133/E133</f>
        <v>0.10526315789473684</v>
      </c>
      <c r="G135" s="779">
        <f>G133/E133</f>
        <v>0.31578947368421051</v>
      </c>
      <c r="H135" s="779">
        <f>H133/E133</f>
        <v>0.36842105263157893</v>
      </c>
      <c r="I135" s="779">
        <f>I133/E133</f>
        <v>5.2631578947368418E-2</v>
      </c>
      <c r="J135" s="780">
        <f>J133/E133</f>
        <v>5.2631578947368418E-2</v>
      </c>
      <c r="K135" s="780">
        <f>K133/E133</f>
        <v>0.10526315789473684</v>
      </c>
      <c r="L135" s="786">
        <f>L133/E133</f>
        <v>0.47368421052631576</v>
      </c>
      <c r="M135" s="765"/>
      <c r="N135" s="765"/>
      <c r="O135" s="706"/>
      <c r="P135" s="706"/>
      <c r="Q135" s="705"/>
      <c r="R135" s="705"/>
    </row>
    <row r="136" spans="2:18" ht="18" customHeight="1" x14ac:dyDescent="0.2">
      <c r="B136" s="1853"/>
      <c r="C136" s="1940" t="s">
        <v>170</v>
      </c>
      <c r="D136" s="440">
        <v>76</v>
      </c>
      <c r="E136" s="1837">
        <f>SUM(F136:K136)</f>
        <v>27</v>
      </c>
      <c r="F136" s="1672">
        <v>2</v>
      </c>
      <c r="G136" s="1672">
        <v>5</v>
      </c>
      <c r="H136" s="1672">
        <v>11</v>
      </c>
      <c r="I136" s="1672">
        <v>3</v>
      </c>
      <c r="J136" s="214">
        <v>4</v>
      </c>
      <c r="K136" s="214">
        <v>2</v>
      </c>
      <c r="L136" s="1838">
        <f>H136+I136+J136</f>
        <v>18</v>
      </c>
      <c r="M136" s="1834">
        <v>44</v>
      </c>
      <c r="N136" s="1834">
        <f>D136-E136-M136</f>
        <v>5</v>
      </c>
      <c r="O136" s="753"/>
      <c r="P136" s="753"/>
      <c r="Q136" s="705"/>
      <c r="R136" s="705"/>
    </row>
    <row r="137" spans="2:18" ht="18" customHeight="1" x14ac:dyDescent="0.2">
      <c r="B137" s="1853"/>
      <c r="C137" s="1900"/>
      <c r="D137" s="459"/>
      <c r="E137" s="777">
        <f>E136/D136</f>
        <v>0.35526315789473684</v>
      </c>
      <c r="F137" s="761">
        <f>F136/D136</f>
        <v>2.6315789473684209E-2</v>
      </c>
      <c r="G137" s="761">
        <f>G136/D136</f>
        <v>6.5789473684210523E-2</v>
      </c>
      <c r="H137" s="761">
        <f>H136/D136</f>
        <v>0.14473684210526316</v>
      </c>
      <c r="I137" s="761">
        <f>I136/D136</f>
        <v>3.9473684210526314E-2</v>
      </c>
      <c r="J137" s="762">
        <f>J136/D136</f>
        <v>5.2631578947368418E-2</v>
      </c>
      <c r="K137" s="762">
        <f>K136/D136</f>
        <v>2.6315789473684209E-2</v>
      </c>
      <c r="L137" s="763">
        <f>L136/D136</f>
        <v>0.23684210526315788</v>
      </c>
      <c r="M137" s="764">
        <f>M136/D136</f>
        <v>0.57894736842105265</v>
      </c>
      <c r="N137" s="764">
        <f>N136/D136</f>
        <v>6.5789473684210523E-2</v>
      </c>
      <c r="O137" s="706"/>
      <c r="P137" s="753"/>
      <c r="Q137" s="705"/>
      <c r="R137" s="705"/>
    </row>
    <row r="138" spans="2:18" ht="18" customHeight="1" x14ac:dyDescent="0.2">
      <c r="B138" s="1853"/>
      <c r="C138" s="1901"/>
      <c r="D138" s="938"/>
      <c r="E138" s="783"/>
      <c r="F138" s="779">
        <f>F136/E136</f>
        <v>7.407407407407407E-2</v>
      </c>
      <c r="G138" s="779">
        <f>G136/E136</f>
        <v>0.18518518518518517</v>
      </c>
      <c r="H138" s="779">
        <f>H136/E136</f>
        <v>0.40740740740740738</v>
      </c>
      <c r="I138" s="779">
        <f>I136/E136</f>
        <v>0.1111111111111111</v>
      </c>
      <c r="J138" s="780">
        <f>J136/E136</f>
        <v>0.14814814814814814</v>
      </c>
      <c r="K138" s="780">
        <f>K136/E136</f>
        <v>7.407407407407407E-2</v>
      </c>
      <c r="L138" s="786">
        <f>L136/E136</f>
        <v>0.66666666666666663</v>
      </c>
      <c r="M138" s="765"/>
      <c r="N138" s="765"/>
      <c r="O138" s="706"/>
      <c r="P138" s="706"/>
      <c r="Q138" s="705"/>
      <c r="R138" s="705"/>
    </row>
    <row r="139" spans="2:18" ht="18" customHeight="1" x14ac:dyDescent="0.2">
      <c r="B139" s="1853"/>
      <c r="C139" s="1937" t="s">
        <v>254</v>
      </c>
      <c r="D139" s="451">
        <v>28</v>
      </c>
      <c r="E139" s="1837">
        <f>SUM(F139:K139)</f>
        <v>15</v>
      </c>
      <c r="F139" s="1672">
        <v>3</v>
      </c>
      <c r="G139" s="1672">
        <v>5</v>
      </c>
      <c r="H139" s="1672">
        <v>4</v>
      </c>
      <c r="I139" s="1672">
        <v>1</v>
      </c>
      <c r="J139" s="214">
        <v>1</v>
      </c>
      <c r="K139" s="214">
        <v>1</v>
      </c>
      <c r="L139" s="1838">
        <f>H139+I139+J139</f>
        <v>6</v>
      </c>
      <c r="M139" s="1834">
        <v>10</v>
      </c>
      <c r="N139" s="1834">
        <f>D139-E139-M139</f>
        <v>3</v>
      </c>
      <c r="O139" s="753"/>
      <c r="P139" s="753"/>
      <c r="Q139" s="705"/>
      <c r="R139" s="705"/>
    </row>
    <row r="140" spans="2:18" ht="18" customHeight="1" x14ac:dyDescent="0.2">
      <c r="B140" s="1853"/>
      <c r="C140" s="1944"/>
      <c r="D140" s="459"/>
      <c r="E140" s="777">
        <f>E139/D139</f>
        <v>0.5357142857142857</v>
      </c>
      <c r="F140" s="761">
        <f>F139/D139</f>
        <v>0.10714285714285714</v>
      </c>
      <c r="G140" s="761">
        <f>G139/D139</f>
        <v>0.17857142857142858</v>
      </c>
      <c r="H140" s="761">
        <f>H139/D139</f>
        <v>0.14285714285714285</v>
      </c>
      <c r="I140" s="761">
        <f>I139/D139</f>
        <v>3.5714285714285712E-2</v>
      </c>
      <c r="J140" s="762">
        <f>J139/D139</f>
        <v>3.5714285714285712E-2</v>
      </c>
      <c r="K140" s="762">
        <f>K139/D139</f>
        <v>3.5714285714285712E-2</v>
      </c>
      <c r="L140" s="763">
        <f>L139/D139</f>
        <v>0.21428571428571427</v>
      </c>
      <c r="M140" s="764">
        <f>M139/D139</f>
        <v>0.35714285714285715</v>
      </c>
      <c r="N140" s="764">
        <f>N139/D139</f>
        <v>0.10714285714285714</v>
      </c>
      <c r="O140" s="706"/>
      <c r="P140" s="753"/>
      <c r="Q140" s="705"/>
      <c r="R140" s="705"/>
    </row>
    <row r="141" spans="2:18" ht="18" customHeight="1" x14ac:dyDescent="0.2">
      <c r="B141" s="1853"/>
      <c r="C141" s="1944"/>
      <c r="D141" s="938"/>
      <c r="E141" s="783"/>
      <c r="F141" s="779">
        <f>F139/E139</f>
        <v>0.2</v>
      </c>
      <c r="G141" s="779">
        <f>G139/E139</f>
        <v>0.33333333333333331</v>
      </c>
      <c r="H141" s="779">
        <f>H139/E139</f>
        <v>0.26666666666666666</v>
      </c>
      <c r="I141" s="779">
        <f>I139/E139</f>
        <v>6.6666666666666666E-2</v>
      </c>
      <c r="J141" s="780">
        <f>J139/E139</f>
        <v>6.6666666666666666E-2</v>
      </c>
      <c r="K141" s="780">
        <f>K139/E139</f>
        <v>6.6666666666666666E-2</v>
      </c>
      <c r="L141" s="786">
        <f>L139/E139</f>
        <v>0.4</v>
      </c>
      <c r="M141" s="765"/>
      <c r="N141" s="765"/>
      <c r="O141" s="706"/>
      <c r="P141" s="706"/>
      <c r="Q141" s="705"/>
      <c r="R141" s="705"/>
    </row>
    <row r="142" spans="2:18" ht="18" customHeight="1" x14ac:dyDescent="0.2">
      <c r="B142" s="1853"/>
      <c r="C142" s="1940" t="s">
        <v>520</v>
      </c>
      <c r="D142" s="451">
        <v>89</v>
      </c>
      <c r="E142" s="1837">
        <f>SUM(F142:K142)</f>
        <v>32</v>
      </c>
      <c r="F142" s="1672">
        <v>4</v>
      </c>
      <c r="G142" s="1672">
        <v>6</v>
      </c>
      <c r="H142" s="1672">
        <v>11</v>
      </c>
      <c r="I142" s="1672">
        <v>3</v>
      </c>
      <c r="J142" s="214">
        <v>4</v>
      </c>
      <c r="K142" s="214">
        <v>4</v>
      </c>
      <c r="L142" s="1838">
        <f>H142+I142+J142</f>
        <v>18</v>
      </c>
      <c r="M142" s="1834">
        <v>52</v>
      </c>
      <c r="N142" s="1834">
        <f>D142-E142-M142</f>
        <v>5</v>
      </c>
      <c r="O142" s="753"/>
      <c r="P142" s="753"/>
      <c r="Q142" s="705"/>
      <c r="R142" s="705"/>
    </row>
    <row r="143" spans="2:18" ht="18" customHeight="1" x14ac:dyDescent="0.2">
      <c r="B143" s="1853"/>
      <c r="C143" s="1900"/>
      <c r="D143" s="459"/>
      <c r="E143" s="777">
        <f>E142/D142</f>
        <v>0.3595505617977528</v>
      </c>
      <c r="F143" s="761">
        <f>F142/D142</f>
        <v>4.49438202247191E-2</v>
      </c>
      <c r="G143" s="761">
        <f>G142/D142</f>
        <v>6.741573033707865E-2</v>
      </c>
      <c r="H143" s="761">
        <f>H142/D142</f>
        <v>0.12359550561797752</v>
      </c>
      <c r="I143" s="761">
        <f>I142/D142</f>
        <v>3.3707865168539325E-2</v>
      </c>
      <c r="J143" s="762">
        <f>J142/D142</f>
        <v>4.49438202247191E-2</v>
      </c>
      <c r="K143" s="762">
        <f>K142/D142</f>
        <v>4.49438202247191E-2</v>
      </c>
      <c r="L143" s="763">
        <f>L142/D142</f>
        <v>0.20224719101123595</v>
      </c>
      <c r="M143" s="764">
        <f>M142/D142</f>
        <v>0.5842696629213483</v>
      </c>
      <c r="N143" s="764">
        <f>N142/D142</f>
        <v>5.6179775280898875E-2</v>
      </c>
      <c r="O143" s="706"/>
      <c r="P143" s="753"/>
      <c r="Q143" s="705"/>
      <c r="R143" s="705"/>
    </row>
    <row r="144" spans="2:18" ht="18" customHeight="1" x14ac:dyDescent="0.2">
      <c r="B144" s="1853"/>
      <c r="C144" s="1901"/>
      <c r="D144" s="938"/>
      <c r="E144" s="783"/>
      <c r="F144" s="779">
        <f>F142/E142</f>
        <v>0.125</v>
      </c>
      <c r="G144" s="779">
        <f>G142/E142</f>
        <v>0.1875</v>
      </c>
      <c r="H144" s="779">
        <f>H142/E142</f>
        <v>0.34375</v>
      </c>
      <c r="I144" s="779">
        <f>I142/E142</f>
        <v>9.375E-2</v>
      </c>
      <c r="J144" s="780">
        <f>J142/E142</f>
        <v>0.125</v>
      </c>
      <c r="K144" s="780">
        <f>K142/E142</f>
        <v>0.125</v>
      </c>
      <c r="L144" s="786">
        <f>L142/E142</f>
        <v>0.5625</v>
      </c>
      <c r="M144" s="765"/>
      <c r="N144" s="765"/>
      <c r="O144" s="706"/>
      <c r="P144" s="706"/>
      <c r="Q144" s="705"/>
      <c r="R144" s="705"/>
    </row>
    <row r="145" spans="2:18" ht="18" customHeight="1" x14ac:dyDescent="0.2">
      <c r="B145" s="1853"/>
      <c r="C145" s="1940" t="s">
        <v>308</v>
      </c>
      <c r="D145" s="451">
        <v>16</v>
      </c>
      <c r="E145" s="1837">
        <f>SUM(F145:K145)</f>
        <v>8</v>
      </c>
      <c r="F145" s="1672">
        <v>1</v>
      </c>
      <c r="G145" s="1672">
        <v>0</v>
      </c>
      <c r="H145" s="1672">
        <v>1</v>
      </c>
      <c r="I145" s="1672">
        <v>2</v>
      </c>
      <c r="J145" s="214">
        <v>3</v>
      </c>
      <c r="K145" s="214">
        <v>1</v>
      </c>
      <c r="L145" s="1838">
        <f>H145+I145+J145</f>
        <v>6</v>
      </c>
      <c r="M145" s="1834">
        <v>6</v>
      </c>
      <c r="N145" s="1834">
        <f>D145-E145-M145</f>
        <v>2</v>
      </c>
      <c r="O145" s="753"/>
      <c r="P145" s="753"/>
      <c r="Q145" s="705"/>
      <c r="R145" s="705"/>
    </row>
    <row r="146" spans="2:18" ht="18" customHeight="1" x14ac:dyDescent="0.2">
      <c r="B146" s="1853"/>
      <c r="C146" s="1900"/>
      <c r="D146" s="459"/>
      <c r="E146" s="777">
        <f>E145/D145</f>
        <v>0.5</v>
      </c>
      <c r="F146" s="761">
        <f>F145/D145</f>
        <v>6.25E-2</v>
      </c>
      <c r="G146" s="761">
        <f>G145/D145</f>
        <v>0</v>
      </c>
      <c r="H146" s="761">
        <f>H145/D145</f>
        <v>6.25E-2</v>
      </c>
      <c r="I146" s="761">
        <f>I145/D145</f>
        <v>0.125</v>
      </c>
      <c r="J146" s="762">
        <f>J145/D145</f>
        <v>0.1875</v>
      </c>
      <c r="K146" s="762">
        <f>K145/D145</f>
        <v>6.25E-2</v>
      </c>
      <c r="L146" s="763">
        <f>L145/D145</f>
        <v>0.375</v>
      </c>
      <c r="M146" s="764">
        <f>M145/D145</f>
        <v>0.375</v>
      </c>
      <c r="N146" s="764">
        <f>N145/D145</f>
        <v>0.125</v>
      </c>
      <c r="O146" s="706"/>
      <c r="P146" s="753"/>
      <c r="Q146" s="705"/>
      <c r="R146" s="705"/>
    </row>
    <row r="147" spans="2:18" ht="18" customHeight="1" x14ac:dyDescent="0.2">
      <c r="B147" s="1853"/>
      <c r="C147" s="1901"/>
      <c r="D147" s="938"/>
      <c r="E147" s="783"/>
      <c r="F147" s="779">
        <f>F145/E145</f>
        <v>0.125</v>
      </c>
      <c r="G147" s="779">
        <f>G145/E145</f>
        <v>0</v>
      </c>
      <c r="H147" s="779">
        <f>H145/E145</f>
        <v>0.125</v>
      </c>
      <c r="I147" s="779">
        <f>I145/E145</f>
        <v>0.25</v>
      </c>
      <c r="J147" s="780">
        <f>J145/E145</f>
        <v>0.375</v>
      </c>
      <c r="K147" s="780">
        <f>K145/E145</f>
        <v>0.125</v>
      </c>
      <c r="L147" s="786">
        <f>L145/E145</f>
        <v>0.75</v>
      </c>
      <c r="M147" s="765"/>
      <c r="N147" s="765"/>
      <c r="O147" s="706"/>
      <c r="P147" s="706"/>
      <c r="Q147" s="705"/>
      <c r="R147" s="705"/>
    </row>
    <row r="148" spans="2:18" ht="18" customHeight="1" x14ac:dyDescent="0.2">
      <c r="B148" s="1853"/>
      <c r="C148" s="1940" t="s">
        <v>174</v>
      </c>
      <c r="D148" s="451">
        <v>162</v>
      </c>
      <c r="E148" s="1837">
        <f>SUM(F148:K148)</f>
        <v>71</v>
      </c>
      <c r="F148" s="1672">
        <v>4</v>
      </c>
      <c r="G148" s="1672">
        <v>17</v>
      </c>
      <c r="H148" s="1672">
        <v>20</v>
      </c>
      <c r="I148" s="1672">
        <v>8</v>
      </c>
      <c r="J148" s="214">
        <v>12</v>
      </c>
      <c r="K148" s="214">
        <v>10</v>
      </c>
      <c r="L148" s="1838">
        <f>H148+I148+J148</f>
        <v>40</v>
      </c>
      <c r="M148" s="1834">
        <v>74</v>
      </c>
      <c r="N148" s="1834">
        <f>D148-E148-M148</f>
        <v>17</v>
      </c>
      <c r="O148" s="753"/>
      <c r="P148" s="753"/>
      <c r="Q148" s="705"/>
      <c r="R148" s="705"/>
    </row>
    <row r="149" spans="2:18" ht="18" customHeight="1" x14ac:dyDescent="0.2">
      <c r="B149" s="1853"/>
      <c r="C149" s="1900"/>
      <c r="D149" s="459"/>
      <c r="E149" s="777">
        <f>E148/D148</f>
        <v>0.43827160493827161</v>
      </c>
      <c r="F149" s="761">
        <f>F148/D148</f>
        <v>2.4691358024691357E-2</v>
      </c>
      <c r="G149" s="761">
        <f>G148/D148</f>
        <v>0.10493827160493827</v>
      </c>
      <c r="H149" s="761">
        <f>H148/D148</f>
        <v>0.12345679012345678</v>
      </c>
      <c r="I149" s="761">
        <f>I148/D148</f>
        <v>4.9382716049382713E-2</v>
      </c>
      <c r="J149" s="762">
        <f>J148/D148</f>
        <v>7.407407407407407E-2</v>
      </c>
      <c r="K149" s="762">
        <f>K148/D148</f>
        <v>6.1728395061728392E-2</v>
      </c>
      <c r="L149" s="763">
        <f>L148/D148</f>
        <v>0.24691358024691357</v>
      </c>
      <c r="M149" s="764">
        <f>M148/D148</f>
        <v>0.4567901234567901</v>
      </c>
      <c r="N149" s="764">
        <f>N148/D148</f>
        <v>0.10493827160493827</v>
      </c>
      <c r="O149" s="706"/>
      <c r="P149" s="753"/>
      <c r="Q149" s="705"/>
      <c r="R149" s="705"/>
    </row>
    <row r="150" spans="2:18" ht="18" customHeight="1" thickBot="1" x14ac:dyDescent="0.25">
      <c r="B150" s="1854"/>
      <c r="C150" s="1901"/>
      <c r="D150" s="939"/>
      <c r="E150" s="783"/>
      <c r="F150" s="779">
        <f>F148/E148</f>
        <v>5.6338028169014086E-2</v>
      </c>
      <c r="G150" s="779">
        <f>G148/E148</f>
        <v>0.23943661971830985</v>
      </c>
      <c r="H150" s="779">
        <f>H148/E148</f>
        <v>0.28169014084507044</v>
      </c>
      <c r="I150" s="779">
        <f>I148/E148</f>
        <v>0.11267605633802817</v>
      </c>
      <c r="J150" s="780">
        <f>J148/E148</f>
        <v>0.16901408450704225</v>
      </c>
      <c r="K150" s="780">
        <f>K148/E148</f>
        <v>0.14084507042253522</v>
      </c>
      <c r="L150" s="786">
        <f>L148/E148</f>
        <v>0.56338028169014087</v>
      </c>
      <c r="M150" s="765"/>
      <c r="N150" s="765"/>
      <c r="O150" s="706"/>
      <c r="P150" s="706"/>
      <c r="Q150" s="705"/>
      <c r="R150" s="705"/>
    </row>
    <row r="151" spans="2:18" ht="18" customHeight="1" thickTop="1" x14ac:dyDescent="0.2">
      <c r="B151" s="1852" t="s">
        <v>258</v>
      </c>
      <c r="C151" s="2003" t="s">
        <v>259</v>
      </c>
      <c r="D151" s="451">
        <v>87</v>
      </c>
      <c r="E151" s="1842">
        <f>SUM(F151:K151)</f>
        <v>20</v>
      </c>
      <c r="F151" s="1686">
        <v>3</v>
      </c>
      <c r="G151" s="1686">
        <v>3</v>
      </c>
      <c r="H151" s="1686">
        <v>4</v>
      </c>
      <c r="I151" s="1686">
        <v>2</v>
      </c>
      <c r="J151" s="1841">
        <v>4</v>
      </c>
      <c r="K151" s="1841">
        <v>4</v>
      </c>
      <c r="L151" s="1840">
        <f>H151+I151+J151</f>
        <v>10</v>
      </c>
      <c r="M151" s="1839">
        <v>59</v>
      </c>
      <c r="N151" s="1839">
        <f>D151-E151-M151</f>
        <v>8</v>
      </c>
      <c r="O151" s="753"/>
      <c r="P151" s="753"/>
      <c r="Q151" s="705"/>
      <c r="R151" s="705"/>
    </row>
    <row r="152" spans="2:18" ht="18" customHeight="1" x14ac:dyDescent="0.2">
      <c r="B152" s="1853"/>
      <c r="C152" s="1900"/>
      <c r="D152" s="459"/>
      <c r="E152" s="777">
        <f>E151/D151</f>
        <v>0.22988505747126436</v>
      </c>
      <c r="F152" s="761">
        <f>F151/D151</f>
        <v>3.4482758620689655E-2</v>
      </c>
      <c r="G152" s="761">
        <f>G151/D151</f>
        <v>3.4482758620689655E-2</v>
      </c>
      <c r="H152" s="761">
        <f>H151/D151</f>
        <v>4.5977011494252873E-2</v>
      </c>
      <c r="I152" s="761">
        <f>I151/D151</f>
        <v>2.2988505747126436E-2</v>
      </c>
      <c r="J152" s="762">
        <f>J151/D151</f>
        <v>4.5977011494252873E-2</v>
      </c>
      <c r="K152" s="762">
        <f>K151/D151</f>
        <v>4.5977011494252873E-2</v>
      </c>
      <c r="L152" s="763">
        <f>L151/D151</f>
        <v>0.11494252873563218</v>
      </c>
      <c r="M152" s="764">
        <f>M151/D151</f>
        <v>0.67816091954022983</v>
      </c>
      <c r="N152" s="764">
        <f>N151/D151</f>
        <v>9.1954022988505746E-2</v>
      </c>
      <c r="O152" s="706"/>
      <c r="P152" s="753"/>
      <c r="Q152" s="705"/>
      <c r="R152" s="705"/>
    </row>
    <row r="153" spans="2:18" ht="18" customHeight="1" x14ac:dyDescent="0.2">
      <c r="B153" s="1853"/>
      <c r="C153" s="1901"/>
      <c r="D153" s="938"/>
      <c r="E153" s="783"/>
      <c r="F153" s="787">
        <f>F151/E151</f>
        <v>0.15</v>
      </c>
      <c r="G153" s="787">
        <f>G151/E151</f>
        <v>0.15</v>
      </c>
      <c r="H153" s="787">
        <f>H151/E151</f>
        <v>0.2</v>
      </c>
      <c r="I153" s="787">
        <f>I151/E151</f>
        <v>0.1</v>
      </c>
      <c r="J153" s="788">
        <f>J151/E151</f>
        <v>0.2</v>
      </c>
      <c r="K153" s="788">
        <f>K151/E151</f>
        <v>0.2</v>
      </c>
      <c r="L153" s="789">
        <f>L151/E151</f>
        <v>0.5</v>
      </c>
      <c r="M153" s="766"/>
      <c r="N153" s="766"/>
      <c r="O153" s="706"/>
      <c r="P153" s="706"/>
      <c r="Q153" s="705"/>
      <c r="R153" s="705"/>
    </row>
    <row r="154" spans="2:18" ht="18" customHeight="1" x14ac:dyDescent="0.2">
      <c r="B154" s="1853"/>
      <c r="C154" s="1940" t="s">
        <v>260</v>
      </c>
      <c r="D154" s="451">
        <v>181</v>
      </c>
      <c r="E154" s="1837">
        <f>SUM(F154:K154)</f>
        <v>67</v>
      </c>
      <c r="F154" s="1672">
        <v>9</v>
      </c>
      <c r="G154" s="1672">
        <v>14</v>
      </c>
      <c r="H154" s="1672">
        <v>17</v>
      </c>
      <c r="I154" s="1672">
        <v>7</v>
      </c>
      <c r="J154" s="214">
        <v>9</v>
      </c>
      <c r="K154" s="214">
        <v>11</v>
      </c>
      <c r="L154" s="1838">
        <f>H154+I154+J154</f>
        <v>33</v>
      </c>
      <c r="M154" s="1834">
        <v>96</v>
      </c>
      <c r="N154" s="1834">
        <f>D154-E154-M154</f>
        <v>18</v>
      </c>
      <c r="O154" s="753"/>
      <c r="P154" s="753"/>
      <c r="Q154" s="705"/>
      <c r="R154" s="705"/>
    </row>
    <row r="155" spans="2:18" ht="18" customHeight="1" x14ac:dyDescent="0.2">
      <c r="B155" s="1853"/>
      <c r="C155" s="1900"/>
      <c r="D155" s="459"/>
      <c r="E155" s="777">
        <f>E154/D154</f>
        <v>0.37016574585635359</v>
      </c>
      <c r="F155" s="761">
        <f>F154/D154</f>
        <v>4.9723756906077346E-2</v>
      </c>
      <c r="G155" s="761">
        <f>G154/D154</f>
        <v>7.7348066298342538E-2</v>
      </c>
      <c r="H155" s="761">
        <f>H154/D154</f>
        <v>9.3922651933701654E-2</v>
      </c>
      <c r="I155" s="761">
        <f>I154/D154</f>
        <v>3.8674033149171269E-2</v>
      </c>
      <c r="J155" s="762">
        <f>J154/D154</f>
        <v>4.9723756906077346E-2</v>
      </c>
      <c r="K155" s="762">
        <f>K154/D154</f>
        <v>6.0773480662983423E-2</v>
      </c>
      <c r="L155" s="763">
        <f>L154/D154</f>
        <v>0.18232044198895028</v>
      </c>
      <c r="M155" s="764">
        <f>M154/D154</f>
        <v>0.53038674033149169</v>
      </c>
      <c r="N155" s="764">
        <f>N154/D154</f>
        <v>9.9447513812154692E-2</v>
      </c>
      <c r="O155" s="706"/>
      <c r="P155" s="753"/>
      <c r="Q155" s="705"/>
      <c r="R155" s="705"/>
    </row>
    <row r="156" spans="2:18" ht="18" customHeight="1" x14ac:dyDescent="0.2">
      <c r="B156" s="1853"/>
      <c r="C156" s="1901"/>
      <c r="D156" s="938"/>
      <c r="E156" s="783"/>
      <c r="F156" s="787">
        <f>F154/E154</f>
        <v>0.13432835820895522</v>
      </c>
      <c r="G156" s="787">
        <f>G154/E154</f>
        <v>0.20895522388059701</v>
      </c>
      <c r="H156" s="787">
        <f>H154/E154</f>
        <v>0.2537313432835821</v>
      </c>
      <c r="I156" s="787">
        <f>I154/E154</f>
        <v>0.1044776119402985</v>
      </c>
      <c r="J156" s="788">
        <f>J154/E154</f>
        <v>0.13432835820895522</v>
      </c>
      <c r="K156" s="788">
        <f>K154/E154</f>
        <v>0.16417910447761194</v>
      </c>
      <c r="L156" s="789">
        <f>L154/E154</f>
        <v>0.4925373134328358</v>
      </c>
      <c r="M156" s="766"/>
      <c r="N156" s="766"/>
      <c r="O156" s="706"/>
      <c r="P156" s="706"/>
      <c r="Q156" s="705"/>
      <c r="R156" s="705"/>
    </row>
    <row r="157" spans="2:18" ht="18" customHeight="1" x14ac:dyDescent="0.2">
      <c r="B157" s="1853"/>
      <c r="C157" s="1940" t="s">
        <v>261</v>
      </c>
      <c r="D157" s="451">
        <v>50</v>
      </c>
      <c r="E157" s="1837">
        <f>SUM(F157:K157)</f>
        <v>22</v>
      </c>
      <c r="F157" s="1672">
        <v>0</v>
      </c>
      <c r="G157" s="1672">
        <v>5</v>
      </c>
      <c r="H157" s="1672">
        <v>9</v>
      </c>
      <c r="I157" s="1672">
        <v>4</v>
      </c>
      <c r="J157" s="214">
        <v>3</v>
      </c>
      <c r="K157" s="214">
        <v>1</v>
      </c>
      <c r="L157" s="1838">
        <f>H157+I157+J157</f>
        <v>16</v>
      </c>
      <c r="M157" s="1834">
        <v>25</v>
      </c>
      <c r="N157" s="1834">
        <f>D157-E157-M157</f>
        <v>3</v>
      </c>
      <c r="O157" s="753"/>
      <c r="P157" s="753"/>
      <c r="Q157" s="705"/>
      <c r="R157" s="705"/>
    </row>
    <row r="158" spans="2:18" ht="18" customHeight="1" x14ac:dyDescent="0.2">
      <c r="B158" s="1853"/>
      <c r="C158" s="1900"/>
      <c r="D158" s="459"/>
      <c r="E158" s="777">
        <f>E157/D157</f>
        <v>0.44</v>
      </c>
      <c r="F158" s="761">
        <f>F157/D157</f>
        <v>0</v>
      </c>
      <c r="G158" s="761">
        <f>G157/D157</f>
        <v>0.1</v>
      </c>
      <c r="H158" s="761">
        <f>H157/D157</f>
        <v>0.18</v>
      </c>
      <c r="I158" s="761">
        <f>I157/D157</f>
        <v>0.08</v>
      </c>
      <c r="J158" s="762">
        <f>J157/D157</f>
        <v>0.06</v>
      </c>
      <c r="K158" s="762">
        <f>K157/D157</f>
        <v>0.02</v>
      </c>
      <c r="L158" s="763">
        <f>L157/D157</f>
        <v>0.32</v>
      </c>
      <c r="M158" s="764">
        <f>M157/D157</f>
        <v>0.5</v>
      </c>
      <c r="N158" s="764">
        <f>N157/D157</f>
        <v>0.06</v>
      </c>
      <c r="O158" s="706"/>
      <c r="P158" s="753"/>
      <c r="Q158" s="705"/>
      <c r="R158" s="705"/>
    </row>
    <row r="159" spans="2:18" ht="18" customHeight="1" x14ac:dyDescent="0.2">
      <c r="B159" s="1853"/>
      <c r="C159" s="1901"/>
      <c r="D159" s="938"/>
      <c r="E159" s="783"/>
      <c r="F159" s="787">
        <f>F157/E157</f>
        <v>0</v>
      </c>
      <c r="G159" s="787">
        <f>G157/E157</f>
        <v>0.22727272727272727</v>
      </c>
      <c r="H159" s="787">
        <f>H157/E157</f>
        <v>0.40909090909090912</v>
      </c>
      <c r="I159" s="787">
        <f>I157/E157</f>
        <v>0.18181818181818182</v>
      </c>
      <c r="J159" s="788">
        <f>J157/E157</f>
        <v>0.13636363636363635</v>
      </c>
      <c r="K159" s="788">
        <f>K157/E157</f>
        <v>4.5454545454545456E-2</v>
      </c>
      <c r="L159" s="789">
        <f>L157/E157</f>
        <v>0.72727272727272729</v>
      </c>
      <c r="M159" s="766"/>
      <c r="N159" s="766"/>
      <c r="O159" s="706"/>
      <c r="P159" s="706"/>
      <c r="Q159" s="705"/>
      <c r="R159" s="705"/>
    </row>
    <row r="160" spans="2:18" ht="18" customHeight="1" x14ac:dyDescent="0.2">
      <c r="B160" s="1853"/>
      <c r="C160" s="1940" t="s">
        <v>262</v>
      </c>
      <c r="D160" s="451">
        <v>40</v>
      </c>
      <c r="E160" s="1837">
        <f>SUM(F160:K160)</f>
        <v>24</v>
      </c>
      <c r="F160" s="1672">
        <v>3</v>
      </c>
      <c r="G160" s="1672">
        <v>9</v>
      </c>
      <c r="H160" s="1672">
        <v>9</v>
      </c>
      <c r="I160" s="1672">
        <v>0</v>
      </c>
      <c r="J160" s="214">
        <v>3</v>
      </c>
      <c r="K160" s="214">
        <v>0</v>
      </c>
      <c r="L160" s="1838">
        <f>H160+I160+J160</f>
        <v>12</v>
      </c>
      <c r="M160" s="1834">
        <v>11</v>
      </c>
      <c r="N160" s="1834">
        <f>D160-E160-M160</f>
        <v>5</v>
      </c>
      <c r="O160" s="753"/>
      <c r="P160" s="753"/>
      <c r="Q160" s="705"/>
      <c r="R160" s="705"/>
    </row>
    <row r="161" spans="2:34" ht="18" customHeight="1" x14ac:dyDescent="0.2">
      <c r="B161" s="1853"/>
      <c r="C161" s="1900"/>
      <c r="D161" s="459"/>
      <c r="E161" s="777">
        <f>E160/D160</f>
        <v>0.6</v>
      </c>
      <c r="F161" s="761">
        <f>F160/D160</f>
        <v>7.4999999999999997E-2</v>
      </c>
      <c r="G161" s="761">
        <f>G160/D160</f>
        <v>0.22500000000000001</v>
      </c>
      <c r="H161" s="761">
        <f>H160/D160</f>
        <v>0.22500000000000001</v>
      </c>
      <c r="I161" s="761">
        <f>I160/D160</f>
        <v>0</v>
      </c>
      <c r="J161" s="762">
        <f>J160/D160</f>
        <v>7.4999999999999997E-2</v>
      </c>
      <c r="K161" s="762">
        <f>K160/D160</f>
        <v>0</v>
      </c>
      <c r="L161" s="763">
        <f>L160/D160</f>
        <v>0.3</v>
      </c>
      <c r="M161" s="764">
        <f>M160/D160</f>
        <v>0.27500000000000002</v>
      </c>
      <c r="N161" s="764">
        <f>N160/D160</f>
        <v>0.125</v>
      </c>
      <c r="O161" s="706"/>
      <c r="P161" s="753"/>
      <c r="Q161" s="705"/>
      <c r="R161" s="705"/>
    </row>
    <row r="162" spans="2:34" ht="18" customHeight="1" x14ac:dyDescent="0.2">
      <c r="B162" s="1853"/>
      <c r="C162" s="1901"/>
      <c r="D162" s="938"/>
      <c r="E162" s="783"/>
      <c r="F162" s="787">
        <f>F160/E160</f>
        <v>0.125</v>
      </c>
      <c r="G162" s="787">
        <f>G160/E160</f>
        <v>0.375</v>
      </c>
      <c r="H162" s="787">
        <f>H160/E160</f>
        <v>0.375</v>
      </c>
      <c r="I162" s="787">
        <f>I160/E160</f>
        <v>0</v>
      </c>
      <c r="J162" s="788">
        <f>J160/E160</f>
        <v>0.125</v>
      </c>
      <c r="K162" s="788">
        <f>K160/E160</f>
        <v>0</v>
      </c>
      <c r="L162" s="789">
        <f>L160/E160</f>
        <v>0.5</v>
      </c>
      <c r="M162" s="766"/>
      <c r="N162" s="766"/>
      <c r="O162" s="706"/>
      <c r="P162" s="706"/>
      <c r="Q162" s="705"/>
      <c r="R162" s="705"/>
    </row>
    <row r="163" spans="2:34" ht="18" customHeight="1" x14ac:dyDescent="0.2">
      <c r="B163" s="1853"/>
      <c r="C163" s="1940" t="s">
        <v>263</v>
      </c>
      <c r="D163" s="451">
        <v>27</v>
      </c>
      <c r="E163" s="1837">
        <f>SUM(F163:K163)</f>
        <v>15</v>
      </c>
      <c r="F163" s="1672">
        <v>0</v>
      </c>
      <c r="G163" s="1672">
        <v>4</v>
      </c>
      <c r="H163" s="1672">
        <v>6</v>
      </c>
      <c r="I163" s="1672">
        <v>2</v>
      </c>
      <c r="J163" s="214">
        <v>0</v>
      </c>
      <c r="K163" s="214">
        <v>3</v>
      </c>
      <c r="L163" s="1838">
        <f>H163+I163+J163</f>
        <v>8</v>
      </c>
      <c r="M163" s="1834">
        <v>11</v>
      </c>
      <c r="N163" s="1834">
        <f>D163-E163-M163</f>
        <v>1</v>
      </c>
      <c r="O163" s="753"/>
      <c r="P163" s="753"/>
      <c r="Q163" s="705"/>
      <c r="R163" s="705"/>
      <c r="T163" s="706"/>
      <c r="Y163" s="706"/>
      <c r="Z163" s="706"/>
      <c r="AA163" s="706"/>
      <c r="AB163" s="706"/>
      <c r="AC163" s="706"/>
      <c r="AD163" s="706"/>
      <c r="AE163" s="706"/>
      <c r="AF163" s="706"/>
      <c r="AG163" s="706"/>
      <c r="AH163" s="706"/>
    </row>
    <row r="164" spans="2:34" ht="18" customHeight="1" x14ac:dyDescent="0.2">
      <c r="B164" s="1853"/>
      <c r="C164" s="1900"/>
      <c r="D164" s="459"/>
      <c r="E164" s="777">
        <f>E163/D163</f>
        <v>0.55555555555555558</v>
      </c>
      <c r="F164" s="761">
        <f>F163/D163</f>
        <v>0</v>
      </c>
      <c r="G164" s="761">
        <f>G163/D163</f>
        <v>0.14814814814814814</v>
      </c>
      <c r="H164" s="761">
        <f>H163/D163</f>
        <v>0.22222222222222221</v>
      </c>
      <c r="I164" s="761">
        <f>I163/D163</f>
        <v>7.407407407407407E-2</v>
      </c>
      <c r="J164" s="762">
        <f>J163/D163</f>
        <v>0</v>
      </c>
      <c r="K164" s="762">
        <f>K163/D163</f>
        <v>0.1111111111111111</v>
      </c>
      <c r="L164" s="763">
        <f>L163/D163</f>
        <v>0.29629629629629628</v>
      </c>
      <c r="M164" s="764">
        <f>M163/D163</f>
        <v>0.40740740740740738</v>
      </c>
      <c r="N164" s="764">
        <f>N163/D163</f>
        <v>3.7037037037037035E-2</v>
      </c>
      <c r="O164" s="706"/>
      <c r="P164" s="753"/>
      <c r="Q164" s="705"/>
      <c r="R164" s="705"/>
      <c r="T164" s="706"/>
      <c r="Y164" s="706"/>
      <c r="Z164" s="706"/>
      <c r="AA164" s="706"/>
      <c r="AB164" s="706"/>
      <c r="AC164" s="706"/>
      <c r="AD164" s="706"/>
      <c r="AE164" s="706"/>
      <c r="AF164" s="706"/>
      <c r="AG164" s="706"/>
      <c r="AH164" s="706"/>
    </row>
    <row r="165" spans="2:34" ht="18" customHeight="1" x14ac:dyDescent="0.2">
      <c r="B165" s="1853"/>
      <c r="C165" s="1901"/>
      <c r="D165" s="938"/>
      <c r="E165" s="783"/>
      <c r="F165" s="787">
        <f>F163/E163</f>
        <v>0</v>
      </c>
      <c r="G165" s="787">
        <f>G163/E163</f>
        <v>0.26666666666666666</v>
      </c>
      <c r="H165" s="787">
        <f>H163/E163</f>
        <v>0.4</v>
      </c>
      <c r="I165" s="787">
        <f>I163/E163</f>
        <v>0.13333333333333333</v>
      </c>
      <c r="J165" s="788">
        <f>J163/E163</f>
        <v>0</v>
      </c>
      <c r="K165" s="788">
        <f>K163/E163</f>
        <v>0.2</v>
      </c>
      <c r="L165" s="789">
        <f>L163/E163</f>
        <v>0.53333333333333333</v>
      </c>
      <c r="M165" s="766"/>
      <c r="N165" s="766"/>
      <c r="O165" s="706"/>
      <c r="P165" s="706"/>
      <c r="Q165" s="705"/>
      <c r="R165" s="705"/>
      <c r="T165" s="709"/>
    </row>
    <row r="166" spans="2:34" ht="18" customHeight="1" x14ac:dyDescent="0.2">
      <c r="B166" s="1853"/>
      <c r="C166" s="1940" t="s">
        <v>264</v>
      </c>
      <c r="D166" s="451">
        <v>40</v>
      </c>
      <c r="E166" s="1837">
        <f>SUM(F166:K166)</f>
        <v>24</v>
      </c>
      <c r="F166" s="1672">
        <v>1</v>
      </c>
      <c r="G166" s="1672">
        <v>4</v>
      </c>
      <c r="H166" s="1672">
        <v>9</v>
      </c>
      <c r="I166" s="1672">
        <v>3</v>
      </c>
      <c r="J166" s="214">
        <v>6</v>
      </c>
      <c r="K166" s="214">
        <v>1</v>
      </c>
      <c r="L166" s="1838">
        <f>H166+I166+J166</f>
        <v>18</v>
      </c>
      <c r="M166" s="1834">
        <v>15</v>
      </c>
      <c r="N166" s="1834">
        <f>D166-E166-M166</f>
        <v>1</v>
      </c>
      <c r="O166" s="753"/>
      <c r="P166" s="753"/>
      <c r="Q166" s="705"/>
      <c r="R166" s="705"/>
    </row>
    <row r="167" spans="2:34" ht="18" customHeight="1" x14ac:dyDescent="0.2">
      <c r="B167" s="1853"/>
      <c r="C167" s="1900"/>
      <c r="D167" s="459"/>
      <c r="E167" s="777">
        <f>E166/D166</f>
        <v>0.6</v>
      </c>
      <c r="F167" s="761">
        <f>F166/D166</f>
        <v>2.5000000000000001E-2</v>
      </c>
      <c r="G167" s="761">
        <f>G166/D166</f>
        <v>0.1</v>
      </c>
      <c r="H167" s="761">
        <f>H166/D166</f>
        <v>0.22500000000000001</v>
      </c>
      <c r="I167" s="761">
        <f>I166/D166</f>
        <v>7.4999999999999997E-2</v>
      </c>
      <c r="J167" s="762">
        <f>J166/D166</f>
        <v>0.15</v>
      </c>
      <c r="K167" s="762">
        <f>K166/D166</f>
        <v>2.5000000000000001E-2</v>
      </c>
      <c r="L167" s="763">
        <f>L166/D166</f>
        <v>0.45</v>
      </c>
      <c r="M167" s="764">
        <f>M166/D166</f>
        <v>0.375</v>
      </c>
      <c r="N167" s="764">
        <f>N166/D166</f>
        <v>2.5000000000000001E-2</v>
      </c>
      <c r="O167" s="706"/>
      <c r="P167" s="753"/>
      <c r="Q167" s="705"/>
      <c r="R167" s="705"/>
    </row>
    <row r="168" spans="2:34" ht="18" customHeight="1" thickBot="1" x14ac:dyDescent="0.25">
      <c r="B168" s="1853"/>
      <c r="C168" s="2009"/>
      <c r="D168" s="939"/>
      <c r="E168" s="790"/>
      <c r="F168" s="791">
        <f>F166/E166</f>
        <v>4.1666666666666664E-2</v>
      </c>
      <c r="G168" s="791">
        <f>G166/E166</f>
        <v>0.16666666666666666</v>
      </c>
      <c r="H168" s="791">
        <f>H166/E166</f>
        <v>0.375</v>
      </c>
      <c r="I168" s="791">
        <f>I166/E166</f>
        <v>0.125</v>
      </c>
      <c r="J168" s="792">
        <f>J166/E166</f>
        <v>0.25</v>
      </c>
      <c r="K168" s="792">
        <f>K166/E166</f>
        <v>4.1666666666666664E-2</v>
      </c>
      <c r="L168" s="793">
        <f>L166/E166</f>
        <v>0.75</v>
      </c>
      <c r="M168" s="767"/>
      <c r="N168" s="767"/>
      <c r="O168" s="706"/>
      <c r="P168" s="706"/>
      <c r="Q168" s="705"/>
      <c r="R168" s="705"/>
    </row>
    <row r="169" spans="2:34" ht="18" customHeight="1" thickTop="1" x14ac:dyDescent="0.2">
      <c r="B169" s="1853"/>
      <c r="C169" s="43" t="s">
        <v>182</v>
      </c>
      <c r="D169" s="572">
        <f t="shared" ref="D169:N169" si="8">D154+D157+D160+D163</f>
        <v>298</v>
      </c>
      <c r="E169" s="1837">
        <f t="shared" si="8"/>
        <v>128</v>
      </c>
      <c r="F169" s="1672">
        <f t="shared" si="8"/>
        <v>12</v>
      </c>
      <c r="G169" s="1672">
        <f t="shared" si="8"/>
        <v>32</v>
      </c>
      <c r="H169" s="1672">
        <f t="shared" si="8"/>
        <v>41</v>
      </c>
      <c r="I169" s="1672">
        <f t="shared" si="8"/>
        <v>13</v>
      </c>
      <c r="J169" s="214">
        <f t="shared" si="8"/>
        <v>15</v>
      </c>
      <c r="K169" s="1836">
        <f t="shared" si="8"/>
        <v>15</v>
      </c>
      <c r="L169" s="1835">
        <f t="shared" si="8"/>
        <v>69</v>
      </c>
      <c r="M169" s="1834">
        <f t="shared" si="8"/>
        <v>143</v>
      </c>
      <c r="N169" s="1834">
        <f t="shared" si="8"/>
        <v>27</v>
      </c>
      <c r="O169" s="753"/>
      <c r="P169" s="753"/>
      <c r="Q169" s="705"/>
      <c r="R169" s="705"/>
      <c r="T169" s="705"/>
      <c r="X169" s="715"/>
      <c r="Y169" s="715"/>
      <c r="Z169" s="715"/>
      <c r="AA169" s="715"/>
      <c r="AB169" s="715"/>
      <c r="AC169" s="715"/>
      <c r="AD169" s="715"/>
      <c r="AE169" s="715"/>
      <c r="AF169" s="715"/>
      <c r="AG169" s="715"/>
      <c r="AH169" s="715"/>
    </row>
    <row r="170" spans="2:34" ht="18" customHeight="1" x14ac:dyDescent="0.2">
      <c r="B170" s="1853"/>
      <c r="C170" s="1831" t="s">
        <v>183</v>
      </c>
      <c r="D170" s="215"/>
      <c r="E170" s="777">
        <f>E169/D169</f>
        <v>0.42953020134228187</v>
      </c>
      <c r="F170" s="761">
        <f>F169/D169</f>
        <v>4.0268456375838924E-2</v>
      </c>
      <c r="G170" s="761">
        <f>G169/D169</f>
        <v>0.10738255033557047</v>
      </c>
      <c r="H170" s="761">
        <f>H169/D169</f>
        <v>0.13758389261744966</v>
      </c>
      <c r="I170" s="761">
        <f>I169/D169</f>
        <v>4.3624161073825503E-2</v>
      </c>
      <c r="J170" s="762">
        <f>J169/D169</f>
        <v>5.0335570469798654E-2</v>
      </c>
      <c r="K170" s="769">
        <f>K169/D169</f>
        <v>5.0335570469798654E-2</v>
      </c>
      <c r="L170" s="770">
        <f>L169/D169</f>
        <v>0.23154362416107382</v>
      </c>
      <c r="M170" s="764">
        <f>M169/D169</f>
        <v>0.47986577181208051</v>
      </c>
      <c r="N170" s="764">
        <f>N169/D169</f>
        <v>9.0604026845637578E-2</v>
      </c>
      <c r="O170" s="706"/>
      <c r="P170" s="753"/>
      <c r="Q170" s="705"/>
      <c r="R170" s="705"/>
      <c r="T170" s="709"/>
      <c r="X170" s="715"/>
      <c r="Y170" s="715"/>
      <c r="Z170" s="715"/>
      <c r="AA170" s="715"/>
      <c r="AB170" s="715"/>
      <c r="AC170" s="715"/>
      <c r="AD170" s="715"/>
      <c r="AE170" s="715"/>
      <c r="AF170" s="715"/>
      <c r="AG170" s="715"/>
      <c r="AH170" s="715"/>
    </row>
    <row r="171" spans="2:34" ht="18" customHeight="1" x14ac:dyDescent="0.2">
      <c r="B171" s="1853"/>
      <c r="C171" s="1830"/>
      <c r="D171" s="216"/>
      <c r="E171" s="783"/>
      <c r="F171" s="787">
        <f>F169/E169</f>
        <v>9.375E-2</v>
      </c>
      <c r="G171" s="787">
        <f>G169/E169</f>
        <v>0.25</v>
      </c>
      <c r="H171" s="787">
        <f>H169/E169</f>
        <v>0.3203125</v>
      </c>
      <c r="I171" s="787">
        <f>I169/E169</f>
        <v>0.1015625</v>
      </c>
      <c r="J171" s="788">
        <f>J169/E169</f>
        <v>0.1171875</v>
      </c>
      <c r="K171" s="794">
        <f>K169/E169</f>
        <v>0.1171875</v>
      </c>
      <c r="L171" s="795">
        <f>L169/E169</f>
        <v>0.5390625</v>
      </c>
      <c r="M171" s="766"/>
      <c r="N171" s="766"/>
      <c r="O171" s="706"/>
      <c r="P171" s="706"/>
      <c r="Q171" s="705"/>
      <c r="R171" s="705"/>
      <c r="T171" s="709"/>
      <c r="X171" s="715"/>
      <c r="Y171" s="715"/>
      <c r="Z171" s="715"/>
      <c r="AA171" s="715"/>
      <c r="AB171" s="715"/>
      <c r="AC171" s="715"/>
      <c r="AD171" s="715"/>
      <c r="AE171" s="715"/>
      <c r="AF171" s="715"/>
      <c r="AG171" s="715"/>
      <c r="AH171" s="715"/>
    </row>
    <row r="172" spans="2:34" ht="18" customHeight="1" x14ac:dyDescent="0.2">
      <c r="B172" s="1853"/>
      <c r="C172" s="5" t="s">
        <v>182</v>
      </c>
      <c r="D172" s="573">
        <f t="shared" ref="D172:N172" si="9">D157+D160+D163+D166</f>
        <v>157</v>
      </c>
      <c r="E172" s="1837">
        <f t="shared" si="9"/>
        <v>85</v>
      </c>
      <c r="F172" s="1672">
        <f t="shared" si="9"/>
        <v>4</v>
      </c>
      <c r="G172" s="1672">
        <f t="shared" si="9"/>
        <v>22</v>
      </c>
      <c r="H172" s="1672">
        <f t="shared" si="9"/>
        <v>33</v>
      </c>
      <c r="I172" s="1672">
        <f t="shared" si="9"/>
        <v>9</v>
      </c>
      <c r="J172" s="214">
        <f t="shared" si="9"/>
        <v>12</v>
      </c>
      <c r="K172" s="1836">
        <f t="shared" si="9"/>
        <v>5</v>
      </c>
      <c r="L172" s="1835">
        <f t="shared" si="9"/>
        <v>54</v>
      </c>
      <c r="M172" s="1834">
        <f t="shared" si="9"/>
        <v>62</v>
      </c>
      <c r="N172" s="1834">
        <f t="shared" si="9"/>
        <v>10</v>
      </c>
      <c r="O172" s="753"/>
      <c r="P172" s="753"/>
      <c r="Q172" s="705"/>
      <c r="R172" s="705"/>
      <c r="T172" s="709"/>
      <c r="X172" s="715"/>
      <c r="Y172" s="715"/>
      <c r="Z172" s="715"/>
      <c r="AA172" s="715"/>
      <c r="AB172" s="715"/>
      <c r="AC172" s="715"/>
      <c r="AD172" s="715"/>
      <c r="AE172" s="715"/>
      <c r="AF172" s="715"/>
      <c r="AG172" s="715"/>
      <c r="AH172" s="715"/>
    </row>
    <row r="173" spans="2:34" ht="18" customHeight="1" x14ac:dyDescent="0.2">
      <c r="B173" s="1853"/>
      <c r="C173" s="1831" t="s">
        <v>184</v>
      </c>
      <c r="D173" s="574"/>
      <c r="E173" s="777">
        <f>E172/D172</f>
        <v>0.54140127388535031</v>
      </c>
      <c r="F173" s="761">
        <f>F172/D172</f>
        <v>2.5477707006369428E-2</v>
      </c>
      <c r="G173" s="761">
        <f>G172/D172</f>
        <v>0.14012738853503184</v>
      </c>
      <c r="H173" s="761">
        <f>H172/D172</f>
        <v>0.21019108280254778</v>
      </c>
      <c r="I173" s="761">
        <f>I172/D172</f>
        <v>5.7324840764331211E-2</v>
      </c>
      <c r="J173" s="762">
        <f>J172/D172</f>
        <v>7.6433121019108277E-2</v>
      </c>
      <c r="K173" s="769">
        <f>K172/D172</f>
        <v>3.1847133757961783E-2</v>
      </c>
      <c r="L173" s="770">
        <f>L172/D172</f>
        <v>0.34394904458598724</v>
      </c>
      <c r="M173" s="764">
        <f>M172/D172</f>
        <v>0.39490445859872614</v>
      </c>
      <c r="N173" s="764">
        <f>N172/D172</f>
        <v>6.3694267515923567E-2</v>
      </c>
      <c r="O173" s="706"/>
      <c r="P173" s="753"/>
      <c r="Q173" s="705"/>
      <c r="R173" s="705"/>
      <c r="T173" s="709"/>
      <c r="X173" s="715"/>
      <c r="Y173" s="715"/>
      <c r="Z173" s="715"/>
      <c r="AA173" s="715"/>
      <c r="AB173" s="715"/>
      <c r="AC173" s="715"/>
      <c r="AD173" s="715"/>
      <c r="AE173" s="715"/>
      <c r="AF173" s="715"/>
      <c r="AG173" s="715"/>
      <c r="AH173" s="715"/>
    </row>
    <row r="174" spans="2:34" ht="18" customHeight="1" thickBot="1" x14ac:dyDescent="0.25">
      <c r="B174" s="1859"/>
      <c r="C174" s="1830"/>
      <c r="D174" s="216"/>
      <c r="E174" s="796"/>
      <c r="F174" s="797">
        <f>F172/E172</f>
        <v>4.7058823529411764E-2</v>
      </c>
      <c r="G174" s="797">
        <f>G172/E172</f>
        <v>0.25882352941176473</v>
      </c>
      <c r="H174" s="797">
        <f>H172/E172</f>
        <v>0.38823529411764707</v>
      </c>
      <c r="I174" s="797">
        <f>I172/E172</f>
        <v>0.10588235294117647</v>
      </c>
      <c r="J174" s="798">
        <f>J172/E172</f>
        <v>0.14117647058823529</v>
      </c>
      <c r="K174" s="799">
        <f>K172/E172</f>
        <v>5.8823529411764705E-2</v>
      </c>
      <c r="L174" s="800">
        <f>L172/E172</f>
        <v>0.63529411764705879</v>
      </c>
      <c r="M174" s="768"/>
      <c r="N174" s="768"/>
      <c r="O174" s="706"/>
      <c r="P174" s="706"/>
      <c r="Q174" s="705"/>
      <c r="R174" s="705"/>
      <c r="T174" s="709"/>
      <c r="X174" s="715"/>
      <c r="Y174" s="715"/>
      <c r="Z174" s="715"/>
      <c r="AA174" s="715"/>
      <c r="AB174" s="715"/>
      <c r="AC174" s="715"/>
      <c r="AD174" s="715"/>
      <c r="AE174" s="715"/>
      <c r="AF174" s="715"/>
      <c r="AG174" s="715"/>
      <c r="AH174" s="715"/>
    </row>
    <row r="175" spans="2:34" x14ac:dyDescent="0.2">
      <c r="B175" s="759"/>
      <c r="C175" s="27"/>
      <c r="D175" s="23"/>
      <c r="E175" s="826"/>
      <c r="F175" s="760"/>
      <c r="G175" s="760"/>
      <c r="H175" s="760"/>
      <c r="I175" s="760"/>
      <c r="J175" s="760"/>
      <c r="K175" s="760"/>
      <c r="L175" s="760"/>
      <c r="M175" s="760"/>
      <c r="N175" s="760"/>
      <c r="O175" s="706"/>
      <c r="P175" s="706"/>
      <c r="Q175" s="705"/>
      <c r="R175" s="705"/>
    </row>
    <row r="176" spans="2:34" ht="14.4" x14ac:dyDescent="0.2">
      <c r="B176" s="695" t="s">
        <v>572</v>
      </c>
      <c r="O176" s="753"/>
      <c r="P176" s="753"/>
      <c r="Q176" s="705"/>
      <c r="R176" s="705"/>
    </row>
    <row r="177" spans="1:18" ht="7.5" customHeight="1" x14ac:dyDescent="0.2">
      <c r="B177" s="694"/>
      <c r="O177" s="706"/>
      <c r="P177" s="753"/>
      <c r="Q177" s="705"/>
      <c r="R177" s="705"/>
    </row>
    <row r="178" spans="1:18" x14ac:dyDescent="0.2">
      <c r="A178" s="709"/>
      <c r="B178" s="694"/>
      <c r="I178" s="696" t="s">
        <v>152</v>
      </c>
      <c r="N178" s="706"/>
      <c r="P178" s="706"/>
      <c r="Q178" s="705"/>
      <c r="R178" s="705"/>
    </row>
    <row r="179" spans="1:18" x14ac:dyDescent="0.2">
      <c r="A179" s="709"/>
      <c r="B179" s="694"/>
      <c r="I179" s="696" t="s">
        <v>548</v>
      </c>
      <c r="N179" s="753"/>
      <c r="P179" s="753"/>
      <c r="Q179" s="705"/>
      <c r="R179" s="705"/>
    </row>
    <row r="180" spans="1:18" x14ac:dyDescent="0.2">
      <c r="A180" s="709"/>
      <c r="B180" s="694"/>
      <c r="I180" s="696" t="s">
        <v>549</v>
      </c>
      <c r="N180" s="706"/>
      <c r="P180" s="753"/>
      <c r="Q180" s="705"/>
      <c r="R180" s="705"/>
    </row>
    <row r="181" spans="1:18" ht="7.5" customHeight="1" x14ac:dyDescent="0.2">
      <c r="A181" s="709"/>
      <c r="B181" s="694"/>
      <c r="J181" s="754"/>
      <c r="O181" s="706"/>
      <c r="P181" s="706"/>
      <c r="Q181" s="705"/>
      <c r="R181" s="705"/>
    </row>
    <row r="182" spans="1:18" ht="13.8" thickBot="1" x14ac:dyDescent="0.25">
      <c r="F182" s="755" t="s">
        <v>550</v>
      </c>
      <c r="G182" s="755" t="s">
        <v>551</v>
      </c>
      <c r="H182" s="755" t="s">
        <v>552</v>
      </c>
      <c r="I182" s="755" t="s">
        <v>553</v>
      </c>
      <c r="J182" s="755" t="s">
        <v>554</v>
      </c>
      <c r="K182" s="755"/>
      <c r="M182" s="23"/>
      <c r="N182" s="23" t="s">
        <v>555</v>
      </c>
      <c r="O182" s="753"/>
      <c r="P182" s="753"/>
      <c r="Q182" s="705"/>
      <c r="R182" s="705"/>
    </row>
    <row r="183" spans="1:18" ht="13.5" customHeight="1" x14ac:dyDescent="0.2">
      <c r="B183" s="1856" t="s">
        <v>573</v>
      </c>
      <c r="C183" s="2335"/>
      <c r="D183" s="1971" t="s">
        <v>243</v>
      </c>
      <c r="E183" s="2340" t="s">
        <v>557</v>
      </c>
      <c r="F183" s="1673"/>
      <c r="G183" s="1673"/>
      <c r="H183" s="1673"/>
      <c r="I183" s="1673"/>
      <c r="J183" s="1673"/>
      <c r="K183" s="1673"/>
      <c r="L183" s="1674"/>
      <c r="M183" s="2343" t="s">
        <v>558</v>
      </c>
      <c r="N183" s="2343" t="s">
        <v>296</v>
      </c>
      <c r="O183" s="706"/>
      <c r="P183" s="753"/>
      <c r="Q183" s="705"/>
      <c r="R183" s="705"/>
    </row>
    <row r="184" spans="1:18" x14ac:dyDescent="0.2">
      <c r="B184" s="1857"/>
      <c r="C184" s="2336"/>
      <c r="D184" s="1943"/>
      <c r="E184" s="2341"/>
      <c r="F184" s="1675" t="s">
        <v>559</v>
      </c>
      <c r="G184" s="1676"/>
      <c r="H184" s="1676"/>
      <c r="I184" s="1677"/>
      <c r="J184" s="1677"/>
      <c r="K184" s="1677"/>
      <c r="L184" s="1678"/>
      <c r="M184" s="2344"/>
      <c r="N184" s="2344"/>
      <c r="O184" s="706"/>
      <c r="P184" s="706"/>
      <c r="Q184" s="705"/>
      <c r="R184" s="705"/>
    </row>
    <row r="185" spans="1:18" ht="13.5" customHeight="1" x14ac:dyDescent="0.2">
      <c r="B185" s="1857"/>
      <c r="C185" s="2336"/>
      <c r="D185" s="1943"/>
      <c r="E185" s="2341"/>
      <c r="F185" s="1937" t="s">
        <v>560</v>
      </c>
      <c r="G185" s="1937" t="s">
        <v>561</v>
      </c>
      <c r="H185" s="1937" t="s">
        <v>562</v>
      </c>
      <c r="I185" s="1937" t="s">
        <v>563</v>
      </c>
      <c r="J185" s="1971" t="s">
        <v>564</v>
      </c>
      <c r="K185" s="1971" t="s">
        <v>565</v>
      </c>
      <c r="L185" s="228" t="s">
        <v>566</v>
      </c>
      <c r="M185" s="2344"/>
      <c r="N185" s="2344"/>
      <c r="O185" s="753"/>
      <c r="P185" s="753"/>
      <c r="Q185" s="705"/>
      <c r="R185" s="705"/>
    </row>
    <row r="186" spans="1:18" ht="13.5" customHeight="1" x14ac:dyDescent="0.2">
      <c r="B186" s="1857"/>
      <c r="C186" s="2336"/>
      <c r="D186" s="1943"/>
      <c r="E186" s="2341"/>
      <c r="F186" s="1944"/>
      <c r="G186" s="1944"/>
      <c r="H186" s="1944"/>
      <c r="I186" s="1944"/>
      <c r="J186" s="1943"/>
      <c r="K186" s="1943"/>
      <c r="L186" s="2338" t="s">
        <v>567</v>
      </c>
      <c r="M186" s="2344"/>
      <c r="N186" s="2344"/>
      <c r="O186" s="706"/>
      <c r="P186" s="753"/>
      <c r="Q186" s="705"/>
      <c r="R186" s="705"/>
    </row>
    <row r="187" spans="1:18" ht="43.5" customHeight="1" x14ac:dyDescent="0.2">
      <c r="B187" s="1960"/>
      <c r="C187" s="2337"/>
      <c r="D187" s="1972"/>
      <c r="E187" s="2342"/>
      <c r="F187" s="1945"/>
      <c r="G187" s="1945"/>
      <c r="H187" s="1945"/>
      <c r="I187" s="1945"/>
      <c r="J187" s="1972"/>
      <c r="K187" s="1972"/>
      <c r="L187" s="2339"/>
      <c r="M187" s="2345"/>
      <c r="N187" s="2345"/>
      <c r="O187" s="706"/>
      <c r="P187" s="706"/>
      <c r="Q187" s="705"/>
      <c r="R187" s="705"/>
    </row>
    <row r="188" spans="1:18" ht="17.25" customHeight="1" x14ac:dyDescent="0.2">
      <c r="B188" s="1953" t="s">
        <v>519</v>
      </c>
      <c r="C188" s="1978"/>
      <c r="D188" s="214">
        <f t="shared" ref="D188:N188" si="10">D191+D194+D197+D200+D203+D206</f>
        <v>425</v>
      </c>
      <c r="E188" s="1837">
        <f t="shared" si="10"/>
        <v>204</v>
      </c>
      <c r="F188" s="1672">
        <f t="shared" si="10"/>
        <v>8</v>
      </c>
      <c r="G188" s="1672">
        <f t="shared" si="10"/>
        <v>52</v>
      </c>
      <c r="H188" s="1672">
        <f t="shared" si="10"/>
        <v>93</v>
      </c>
      <c r="I188" s="1672">
        <f t="shared" si="10"/>
        <v>17</v>
      </c>
      <c r="J188" s="214">
        <f t="shared" si="10"/>
        <v>13</v>
      </c>
      <c r="K188" s="1836">
        <f t="shared" si="10"/>
        <v>21</v>
      </c>
      <c r="L188" s="1835">
        <f t="shared" si="10"/>
        <v>123</v>
      </c>
      <c r="M188" s="1834">
        <f t="shared" si="10"/>
        <v>187</v>
      </c>
      <c r="N188" s="1834">
        <f t="shared" si="10"/>
        <v>34</v>
      </c>
      <c r="O188" s="753"/>
      <c r="P188" s="753"/>
      <c r="Q188" s="705"/>
      <c r="R188" s="705"/>
    </row>
    <row r="189" spans="1:18" ht="17.25" customHeight="1" x14ac:dyDescent="0.2">
      <c r="B189" s="1955"/>
      <c r="C189" s="1979"/>
      <c r="D189" s="559"/>
      <c r="E189" s="777">
        <f>E188/D188</f>
        <v>0.48</v>
      </c>
      <c r="F189" s="761">
        <f>F188/D188</f>
        <v>1.8823529411764704E-2</v>
      </c>
      <c r="G189" s="761">
        <f>G188/D188</f>
        <v>0.12235294117647059</v>
      </c>
      <c r="H189" s="761">
        <f>H188/D188</f>
        <v>0.21882352941176469</v>
      </c>
      <c r="I189" s="761">
        <f>I188/D188</f>
        <v>0.04</v>
      </c>
      <c r="J189" s="762">
        <f>J188/D188</f>
        <v>3.0588235294117649E-2</v>
      </c>
      <c r="K189" s="769">
        <f>K188/D188</f>
        <v>4.9411764705882349E-2</v>
      </c>
      <c r="L189" s="770">
        <f>L188/D188</f>
        <v>0.28941176470588237</v>
      </c>
      <c r="M189" s="764">
        <f>M188/D188</f>
        <v>0.44</v>
      </c>
      <c r="N189" s="764">
        <f>N188/D188</f>
        <v>0.08</v>
      </c>
      <c r="O189" s="706"/>
      <c r="P189" s="753"/>
      <c r="Q189" s="705"/>
      <c r="R189" s="705"/>
    </row>
    <row r="190" spans="1:18" ht="17.25" customHeight="1" thickBot="1" x14ac:dyDescent="0.25">
      <c r="B190" s="1957"/>
      <c r="C190" s="2023"/>
      <c r="D190" s="563"/>
      <c r="E190" s="778"/>
      <c r="F190" s="779">
        <f>F188/E188</f>
        <v>3.9215686274509803E-2</v>
      </c>
      <c r="G190" s="779">
        <f>G188/E188</f>
        <v>0.25490196078431371</v>
      </c>
      <c r="H190" s="779">
        <f>H188/E188</f>
        <v>0.45588235294117646</v>
      </c>
      <c r="I190" s="779">
        <f>I188/E188</f>
        <v>8.3333333333333329E-2</v>
      </c>
      <c r="J190" s="780">
        <f>J188/E188</f>
        <v>6.3725490196078427E-2</v>
      </c>
      <c r="K190" s="781">
        <f>K188/E188</f>
        <v>0.10294117647058823</v>
      </c>
      <c r="L190" s="782">
        <f>L188/E188</f>
        <v>0.6029411764705882</v>
      </c>
      <c r="M190" s="765"/>
      <c r="N190" s="765"/>
      <c r="O190" s="706"/>
      <c r="P190" s="706"/>
      <c r="Q190" s="705"/>
      <c r="R190" s="705"/>
    </row>
    <row r="191" spans="1:18" ht="17.25" customHeight="1" thickTop="1" x14ac:dyDescent="0.2">
      <c r="B191" s="1852" t="s">
        <v>251</v>
      </c>
      <c r="C191" s="2003" t="s">
        <v>169</v>
      </c>
      <c r="D191" s="447">
        <v>54</v>
      </c>
      <c r="E191" s="1656">
        <f>SUM(F191:K191)</f>
        <v>20</v>
      </c>
      <c r="F191" s="1686">
        <v>0</v>
      </c>
      <c r="G191" s="1686">
        <v>7</v>
      </c>
      <c r="H191" s="1686">
        <v>9</v>
      </c>
      <c r="I191" s="1686">
        <v>1</v>
      </c>
      <c r="J191" s="1841">
        <v>1</v>
      </c>
      <c r="K191" s="1841">
        <v>2</v>
      </c>
      <c r="L191" s="1840">
        <f>H191+I191+J191</f>
        <v>11</v>
      </c>
      <c r="M191" s="1839">
        <v>29</v>
      </c>
      <c r="N191" s="1839">
        <f>D191-E191-M191</f>
        <v>5</v>
      </c>
      <c r="O191" s="753"/>
      <c r="P191" s="753"/>
      <c r="Q191" s="705"/>
      <c r="R191" s="705"/>
    </row>
    <row r="192" spans="1:18" ht="17.25" customHeight="1" x14ac:dyDescent="0.2">
      <c r="B192" s="1853"/>
      <c r="C192" s="1900"/>
      <c r="D192" s="459"/>
      <c r="E192" s="777">
        <f>E191/D191</f>
        <v>0.37037037037037035</v>
      </c>
      <c r="F192" s="761">
        <f>F191/D191</f>
        <v>0</v>
      </c>
      <c r="G192" s="761">
        <f>G191/D191</f>
        <v>0.12962962962962962</v>
      </c>
      <c r="H192" s="761">
        <f>H191/D191</f>
        <v>0.16666666666666666</v>
      </c>
      <c r="I192" s="761">
        <f>I191/D191</f>
        <v>1.8518518518518517E-2</v>
      </c>
      <c r="J192" s="762">
        <f>J191/D191</f>
        <v>1.8518518518518517E-2</v>
      </c>
      <c r="K192" s="762">
        <f>K191/D191</f>
        <v>3.7037037037037035E-2</v>
      </c>
      <c r="L192" s="763">
        <f>L191/D191</f>
        <v>0.20370370370370369</v>
      </c>
      <c r="M192" s="764">
        <f>M191/D191</f>
        <v>0.53703703703703709</v>
      </c>
      <c r="N192" s="764">
        <f>N191/D191</f>
        <v>9.2592592592592587E-2</v>
      </c>
      <c r="O192" s="706"/>
      <c r="P192" s="753"/>
      <c r="Q192" s="705"/>
      <c r="R192" s="705"/>
    </row>
    <row r="193" spans="2:18" ht="17.25" customHeight="1" x14ac:dyDescent="0.2">
      <c r="B193" s="1853"/>
      <c r="C193" s="1901"/>
      <c r="D193" s="274"/>
      <c r="E193" s="783"/>
      <c r="F193" s="779">
        <f>F191/E191</f>
        <v>0</v>
      </c>
      <c r="G193" s="779">
        <f>G191/E191</f>
        <v>0.35</v>
      </c>
      <c r="H193" s="779">
        <f>H191/E191</f>
        <v>0.45</v>
      </c>
      <c r="I193" s="779">
        <f>I191/E191</f>
        <v>0.05</v>
      </c>
      <c r="J193" s="780">
        <f>J191/E191</f>
        <v>0.05</v>
      </c>
      <c r="K193" s="780">
        <f>K191/E191</f>
        <v>0.1</v>
      </c>
      <c r="L193" s="786">
        <f>L191/E191</f>
        <v>0.55000000000000004</v>
      </c>
      <c r="M193" s="765"/>
      <c r="N193" s="765"/>
      <c r="O193" s="706"/>
      <c r="P193" s="706"/>
      <c r="Q193" s="705"/>
      <c r="R193" s="705"/>
    </row>
    <row r="194" spans="2:18" ht="17.25" customHeight="1" x14ac:dyDescent="0.2">
      <c r="B194" s="1853"/>
      <c r="C194" s="1940" t="s">
        <v>170</v>
      </c>
      <c r="D194" s="440">
        <v>76</v>
      </c>
      <c r="E194" s="1837">
        <f>SUM(F194:K194)</f>
        <v>38</v>
      </c>
      <c r="F194" s="1672">
        <v>3</v>
      </c>
      <c r="G194" s="1672">
        <v>5</v>
      </c>
      <c r="H194" s="1672">
        <v>24</v>
      </c>
      <c r="I194" s="1672">
        <v>2</v>
      </c>
      <c r="J194" s="214">
        <v>2</v>
      </c>
      <c r="K194" s="214">
        <v>2</v>
      </c>
      <c r="L194" s="1838">
        <f>H194+I194+J194</f>
        <v>28</v>
      </c>
      <c r="M194" s="1834">
        <v>34</v>
      </c>
      <c r="N194" s="1834">
        <f>D194-E194-M194</f>
        <v>4</v>
      </c>
      <c r="O194" s="753"/>
      <c r="P194" s="753"/>
      <c r="Q194" s="705"/>
      <c r="R194" s="705"/>
    </row>
    <row r="195" spans="2:18" ht="17.25" customHeight="1" x14ac:dyDescent="0.2">
      <c r="B195" s="1853"/>
      <c r="C195" s="1900"/>
      <c r="D195" s="459"/>
      <c r="E195" s="777">
        <f>E194/D194</f>
        <v>0.5</v>
      </c>
      <c r="F195" s="761">
        <f>F194/D194</f>
        <v>3.9473684210526314E-2</v>
      </c>
      <c r="G195" s="761">
        <f>G194/D194</f>
        <v>6.5789473684210523E-2</v>
      </c>
      <c r="H195" s="761">
        <f>H194/D194</f>
        <v>0.31578947368421051</v>
      </c>
      <c r="I195" s="761">
        <f>I194/D194</f>
        <v>2.6315789473684209E-2</v>
      </c>
      <c r="J195" s="762">
        <f>J194/D194</f>
        <v>2.6315789473684209E-2</v>
      </c>
      <c r="K195" s="762">
        <f>K194/D194</f>
        <v>2.6315789473684209E-2</v>
      </c>
      <c r="L195" s="763">
        <f>L194/D194</f>
        <v>0.36842105263157893</v>
      </c>
      <c r="M195" s="764">
        <f>M194/D194</f>
        <v>0.44736842105263158</v>
      </c>
      <c r="N195" s="764">
        <f>N194/D194</f>
        <v>5.2631578947368418E-2</v>
      </c>
      <c r="O195" s="706"/>
      <c r="P195" s="753"/>
      <c r="Q195" s="705"/>
      <c r="R195" s="705"/>
    </row>
    <row r="196" spans="2:18" ht="17.25" customHeight="1" x14ac:dyDescent="0.2">
      <c r="B196" s="1853"/>
      <c r="C196" s="1901"/>
      <c r="D196" s="938"/>
      <c r="E196" s="783"/>
      <c r="F196" s="779">
        <f>F194/E194</f>
        <v>7.8947368421052627E-2</v>
      </c>
      <c r="G196" s="779">
        <f>G194/E194</f>
        <v>0.13157894736842105</v>
      </c>
      <c r="H196" s="779">
        <f>H194/E194</f>
        <v>0.63157894736842102</v>
      </c>
      <c r="I196" s="779">
        <f>I194/E194</f>
        <v>5.2631578947368418E-2</v>
      </c>
      <c r="J196" s="780">
        <f>J194/E194</f>
        <v>5.2631578947368418E-2</v>
      </c>
      <c r="K196" s="780">
        <f>K194/E194</f>
        <v>5.2631578947368418E-2</v>
      </c>
      <c r="L196" s="786">
        <f>L194/E194</f>
        <v>0.73684210526315785</v>
      </c>
      <c r="M196" s="765"/>
      <c r="N196" s="765"/>
      <c r="O196" s="706"/>
      <c r="P196" s="706"/>
      <c r="Q196" s="705"/>
      <c r="R196" s="705"/>
    </row>
    <row r="197" spans="2:18" ht="17.25" customHeight="1" x14ac:dyDescent="0.2">
      <c r="B197" s="1853"/>
      <c r="C197" s="1937" t="s">
        <v>254</v>
      </c>
      <c r="D197" s="451">
        <v>28</v>
      </c>
      <c r="E197" s="1837">
        <f>SUM(F197:K197)</f>
        <v>18</v>
      </c>
      <c r="F197" s="1672">
        <v>2</v>
      </c>
      <c r="G197" s="1672">
        <v>5</v>
      </c>
      <c r="H197" s="1672">
        <v>7</v>
      </c>
      <c r="I197" s="1672">
        <v>0</v>
      </c>
      <c r="J197" s="214">
        <v>1</v>
      </c>
      <c r="K197" s="214">
        <v>3</v>
      </c>
      <c r="L197" s="1838">
        <f>H197+I197+J197</f>
        <v>8</v>
      </c>
      <c r="M197" s="1834">
        <v>7</v>
      </c>
      <c r="N197" s="1834">
        <f>D197-E197-M197</f>
        <v>3</v>
      </c>
      <c r="O197" s="753"/>
      <c r="P197" s="753"/>
      <c r="Q197" s="705"/>
      <c r="R197" s="705"/>
    </row>
    <row r="198" spans="2:18" ht="17.25" customHeight="1" x14ac:dyDescent="0.2">
      <c r="B198" s="1853"/>
      <c r="C198" s="1944"/>
      <c r="D198" s="459"/>
      <c r="E198" s="777">
        <f>E197/D197</f>
        <v>0.6428571428571429</v>
      </c>
      <c r="F198" s="761">
        <f>F197/D197</f>
        <v>7.1428571428571425E-2</v>
      </c>
      <c r="G198" s="761">
        <f>G197/D197</f>
        <v>0.17857142857142858</v>
      </c>
      <c r="H198" s="761">
        <f>H197/D197</f>
        <v>0.25</v>
      </c>
      <c r="I198" s="761">
        <f>I197/D197</f>
        <v>0</v>
      </c>
      <c r="J198" s="762">
        <f>J197/D197</f>
        <v>3.5714285714285712E-2</v>
      </c>
      <c r="K198" s="762">
        <f>K197/D197</f>
        <v>0.10714285714285714</v>
      </c>
      <c r="L198" s="763">
        <f>L197/D197</f>
        <v>0.2857142857142857</v>
      </c>
      <c r="M198" s="764">
        <f>M197/D197</f>
        <v>0.25</v>
      </c>
      <c r="N198" s="764">
        <f>N197/D197</f>
        <v>0.10714285714285714</v>
      </c>
      <c r="O198" s="706"/>
      <c r="P198" s="753"/>
      <c r="Q198" s="705"/>
      <c r="R198" s="705"/>
    </row>
    <row r="199" spans="2:18" ht="17.25" customHeight="1" x14ac:dyDescent="0.2">
      <c r="B199" s="1853"/>
      <c r="C199" s="1944"/>
      <c r="D199" s="938"/>
      <c r="E199" s="783"/>
      <c r="F199" s="779">
        <f>F197/E197</f>
        <v>0.1111111111111111</v>
      </c>
      <c r="G199" s="779">
        <f>G197/E197</f>
        <v>0.27777777777777779</v>
      </c>
      <c r="H199" s="779">
        <f>H197/E197</f>
        <v>0.3888888888888889</v>
      </c>
      <c r="I199" s="779">
        <f>I197/E197</f>
        <v>0</v>
      </c>
      <c r="J199" s="780">
        <f>J197/E197</f>
        <v>5.5555555555555552E-2</v>
      </c>
      <c r="K199" s="780">
        <f>K197/E197</f>
        <v>0.16666666666666666</v>
      </c>
      <c r="L199" s="786">
        <f>L197/E197</f>
        <v>0.44444444444444442</v>
      </c>
      <c r="M199" s="765"/>
      <c r="N199" s="765"/>
      <c r="O199" s="706"/>
      <c r="P199" s="706"/>
      <c r="Q199" s="705"/>
      <c r="R199" s="705"/>
    </row>
    <row r="200" spans="2:18" ht="17.25" customHeight="1" x14ac:dyDescent="0.2">
      <c r="B200" s="1853"/>
      <c r="C200" s="1940" t="s">
        <v>520</v>
      </c>
      <c r="D200" s="451">
        <v>89</v>
      </c>
      <c r="E200" s="1837">
        <f>SUM(F200:K200)</f>
        <v>37</v>
      </c>
      <c r="F200" s="1672">
        <v>0</v>
      </c>
      <c r="G200" s="1672">
        <v>9</v>
      </c>
      <c r="H200" s="1672">
        <v>17</v>
      </c>
      <c r="I200" s="1672">
        <v>3</v>
      </c>
      <c r="J200" s="214">
        <v>4</v>
      </c>
      <c r="K200" s="214">
        <v>4</v>
      </c>
      <c r="L200" s="1838">
        <f>H200+I200+J200</f>
        <v>24</v>
      </c>
      <c r="M200" s="1834">
        <v>47</v>
      </c>
      <c r="N200" s="1834">
        <f>D200-E200-M200</f>
        <v>5</v>
      </c>
      <c r="O200" s="753"/>
      <c r="P200" s="753"/>
      <c r="Q200" s="705"/>
      <c r="R200" s="705"/>
    </row>
    <row r="201" spans="2:18" ht="17.25" customHeight="1" x14ac:dyDescent="0.2">
      <c r="B201" s="1853"/>
      <c r="C201" s="1900"/>
      <c r="D201" s="459"/>
      <c r="E201" s="777">
        <f>E200/D200</f>
        <v>0.4157303370786517</v>
      </c>
      <c r="F201" s="761">
        <f>F200/D200</f>
        <v>0</v>
      </c>
      <c r="G201" s="761">
        <f>G200/D200</f>
        <v>0.10112359550561797</v>
      </c>
      <c r="H201" s="761">
        <f>H200/D200</f>
        <v>0.19101123595505617</v>
      </c>
      <c r="I201" s="761">
        <f>I200/D200</f>
        <v>3.3707865168539325E-2</v>
      </c>
      <c r="J201" s="762">
        <f>J200/D200</f>
        <v>4.49438202247191E-2</v>
      </c>
      <c r="K201" s="762">
        <f>K200/D200</f>
        <v>4.49438202247191E-2</v>
      </c>
      <c r="L201" s="763">
        <f>L200/D200</f>
        <v>0.2696629213483146</v>
      </c>
      <c r="M201" s="764">
        <f>M200/D200</f>
        <v>0.5280898876404494</v>
      </c>
      <c r="N201" s="764">
        <f>N200/D200</f>
        <v>5.6179775280898875E-2</v>
      </c>
      <c r="O201" s="706"/>
      <c r="P201" s="753"/>
      <c r="Q201" s="705"/>
      <c r="R201" s="705"/>
    </row>
    <row r="202" spans="2:18" ht="17.25" customHeight="1" x14ac:dyDescent="0.2">
      <c r="B202" s="1853"/>
      <c r="C202" s="1901"/>
      <c r="D202" s="938"/>
      <c r="E202" s="783"/>
      <c r="F202" s="779">
        <f>F200/E200</f>
        <v>0</v>
      </c>
      <c r="G202" s="779">
        <f>G200/E200</f>
        <v>0.24324324324324326</v>
      </c>
      <c r="H202" s="779">
        <f>H200/E200</f>
        <v>0.45945945945945948</v>
      </c>
      <c r="I202" s="779">
        <f>I200/E200</f>
        <v>8.1081081081081086E-2</v>
      </c>
      <c r="J202" s="780">
        <f>J200/E200</f>
        <v>0.10810810810810811</v>
      </c>
      <c r="K202" s="780">
        <f>K200/E200</f>
        <v>0.10810810810810811</v>
      </c>
      <c r="L202" s="786">
        <f>L200/E200</f>
        <v>0.64864864864864868</v>
      </c>
      <c r="M202" s="765"/>
      <c r="N202" s="765"/>
      <c r="O202" s="706"/>
      <c r="P202" s="706"/>
      <c r="Q202" s="705"/>
      <c r="R202" s="705"/>
    </row>
    <row r="203" spans="2:18" ht="17.25" customHeight="1" x14ac:dyDescent="0.2">
      <c r="B203" s="1853"/>
      <c r="C203" s="1940" t="s">
        <v>308</v>
      </c>
      <c r="D203" s="451">
        <v>16</v>
      </c>
      <c r="E203" s="1837">
        <f>SUM(F203:K203)</f>
        <v>10</v>
      </c>
      <c r="F203" s="1672">
        <v>0</v>
      </c>
      <c r="G203" s="1672">
        <v>1</v>
      </c>
      <c r="H203" s="1672">
        <v>3</v>
      </c>
      <c r="I203" s="1672">
        <v>2</v>
      </c>
      <c r="J203" s="214">
        <v>2</v>
      </c>
      <c r="K203" s="214">
        <v>2</v>
      </c>
      <c r="L203" s="1838">
        <f>H203+I203+J203</f>
        <v>7</v>
      </c>
      <c r="M203" s="1834">
        <v>4</v>
      </c>
      <c r="N203" s="1834">
        <f>D203-E203-M203</f>
        <v>2</v>
      </c>
      <c r="O203" s="753"/>
      <c r="P203" s="753"/>
      <c r="Q203" s="705"/>
      <c r="R203" s="705"/>
    </row>
    <row r="204" spans="2:18" ht="17.25" customHeight="1" x14ac:dyDescent="0.2">
      <c r="B204" s="1853"/>
      <c r="C204" s="1900"/>
      <c r="D204" s="459"/>
      <c r="E204" s="777">
        <f>E203/D203</f>
        <v>0.625</v>
      </c>
      <c r="F204" s="761">
        <f>F203/D203</f>
        <v>0</v>
      </c>
      <c r="G204" s="761">
        <f>G203/D203</f>
        <v>6.25E-2</v>
      </c>
      <c r="H204" s="761">
        <f>H203/D203</f>
        <v>0.1875</v>
      </c>
      <c r="I204" s="761">
        <f>I203/D203</f>
        <v>0.125</v>
      </c>
      <c r="J204" s="762">
        <f>J203/D203</f>
        <v>0.125</v>
      </c>
      <c r="K204" s="762">
        <f>K203/D203</f>
        <v>0.125</v>
      </c>
      <c r="L204" s="763">
        <f>L203/D203</f>
        <v>0.4375</v>
      </c>
      <c r="M204" s="764">
        <f>M203/D203</f>
        <v>0.25</v>
      </c>
      <c r="N204" s="764">
        <f>N203/D203</f>
        <v>0.125</v>
      </c>
      <c r="O204" s="706"/>
      <c r="P204" s="753"/>
      <c r="Q204" s="705"/>
      <c r="R204" s="705"/>
    </row>
    <row r="205" spans="2:18" ht="17.25" customHeight="1" x14ac:dyDescent="0.2">
      <c r="B205" s="1853"/>
      <c r="C205" s="1901"/>
      <c r="D205" s="938"/>
      <c r="E205" s="783"/>
      <c r="F205" s="779">
        <f>F203/E203</f>
        <v>0</v>
      </c>
      <c r="G205" s="779">
        <f>G203/E203</f>
        <v>0.1</v>
      </c>
      <c r="H205" s="779">
        <f>H203/E203</f>
        <v>0.3</v>
      </c>
      <c r="I205" s="779">
        <f>I203/E203</f>
        <v>0.2</v>
      </c>
      <c r="J205" s="780">
        <f>J203/E203</f>
        <v>0.2</v>
      </c>
      <c r="K205" s="780">
        <f>K203/E203</f>
        <v>0.2</v>
      </c>
      <c r="L205" s="786">
        <f>L203/E203</f>
        <v>0.7</v>
      </c>
      <c r="M205" s="765"/>
      <c r="N205" s="765"/>
      <c r="O205" s="706"/>
      <c r="P205" s="706"/>
      <c r="Q205" s="705"/>
      <c r="R205" s="705"/>
    </row>
    <row r="206" spans="2:18" ht="17.25" customHeight="1" x14ac:dyDescent="0.2">
      <c r="B206" s="1853"/>
      <c r="C206" s="1940" t="s">
        <v>174</v>
      </c>
      <c r="D206" s="451">
        <v>162</v>
      </c>
      <c r="E206" s="1837">
        <f>SUM(F206:K206)</f>
        <v>81</v>
      </c>
      <c r="F206" s="1672">
        <v>3</v>
      </c>
      <c r="G206" s="1672">
        <v>25</v>
      </c>
      <c r="H206" s="1672">
        <v>33</v>
      </c>
      <c r="I206" s="1672">
        <v>9</v>
      </c>
      <c r="J206" s="214">
        <v>3</v>
      </c>
      <c r="K206" s="214">
        <v>8</v>
      </c>
      <c r="L206" s="1838">
        <f>H206+I206+J206</f>
        <v>45</v>
      </c>
      <c r="M206" s="1834">
        <v>66</v>
      </c>
      <c r="N206" s="1834">
        <f>D206-E206-M206</f>
        <v>15</v>
      </c>
      <c r="O206" s="753"/>
      <c r="P206" s="753"/>
      <c r="Q206" s="705"/>
      <c r="R206" s="705"/>
    </row>
    <row r="207" spans="2:18" ht="17.25" customHeight="1" x14ac:dyDescent="0.2">
      <c r="B207" s="1853"/>
      <c r="C207" s="1900"/>
      <c r="D207" s="459"/>
      <c r="E207" s="777">
        <f>E206/D206</f>
        <v>0.5</v>
      </c>
      <c r="F207" s="761">
        <f>F206/D206</f>
        <v>1.8518518518518517E-2</v>
      </c>
      <c r="G207" s="761">
        <f>G206/D206</f>
        <v>0.15432098765432098</v>
      </c>
      <c r="H207" s="761">
        <f>H206/D206</f>
        <v>0.20370370370370369</v>
      </c>
      <c r="I207" s="761">
        <f>I206/D206</f>
        <v>5.5555555555555552E-2</v>
      </c>
      <c r="J207" s="762">
        <f>J206/D206</f>
        <v>1.8518518518518517E-2</v>
      </c>
      <c r="K207" s="762">
        <f>K206/D206</f>
        <v>4.9382716049382713E-2</v>
      </c>
      <c r="L207" s="763">
        <f>L206/D206</f>
        <v>0.27777777777777779</v>
      </c>
      <c r="M207" s="764">
        <f>M206/D206</f>
        <v>0.40740740740740738</v>
      </c>
      <c r="N207" s="764">
        <f>N206/D206</f>
        <v>9.2592592592592587E-2</v>
      </c>
      <c r="O207" s="706"/>
      <c r="P207" s="753"/>
      <c r="Q207" s="705"/>
      <c r="R207" s="705"/>
    </row>
    <row r="208" spans="2:18" ht="17.25" customHeight="1" thickBot="1" x14ac:dyDescent="0.25">
      <c r="B208" s="1854"/>
      <c r="C208" s="1901"/>
      <c r="D208" s="939"/>
      <c r="E208" s="783"/>
      <c r="F208" s="779">
        <f>F206/E206</f>
        <v>3.7037037037037035E-2</v>
      </c>
      <c r="G208" s="779">
        <f>G206/E206</f>
        <v>0.30864197530864196</v>
      </c>
      <c r="H208" s="779">
        <f>H206/E206</f>
        <v>0.40740740740740738</v>
      </c>
      <c r="I208" s="779">
        <f>I206/E206</f>
        <v>0.1111111111111111</v>
      </c>
      <c r="J208" s="780">
        <f>J206/E206</f>
        <v>3.7037037037037035E-2</v>
      </c>
      <c r="K208" s="780">
        <f>K206/E206</f>
        <v>9.8765432098765427E-2</v>
      </c>
      <c r="L208" s="786">
        <f>L206/E206</f>
        <v>0.55555555555555558</v>
      </c>
      <c r="M208" s="765"/>
      <c r="N208" s="765"/>
      <c r="O208" s="706"/>
      <c r="P208" s="706"/>
      <c r="Q208" s="705"/>
      <c r="R208" s="705"/>
    </row>
    <row r="209" spans="2:34" ht="17.25" customHeight="1" thickTop="1" x14ac:dyDescent="0.2">
      <c r="B209" s="1852" t="s">
        <v>258</v>
      </c>
      <c r="C209" s="2003" t="s">
        <v>259</v>
      </c>
      <c r="D209" s="451">
        <v>87</v>
      </c>
      <c r="E209" s="1842">
        <f>SUM(F209:K209)</f>
        <v>25</v>
      </c>
      <c r="F209" s="1686">
        <v>3</v>
      </c>
      <c r="G209" s="1686">
        <v>4</v>
      </c>
      <c r="H209" s="1686">
        <v>8</v>
      </c>
      <c r="I209" s="1686">
        <v>1</v>
      </c>
      <c r="J209" s="1841">
        <v>3</v>
      </c>
      <c r="K209" s="1841">
        <v>6</v>
      </c>
      <c r="L209" s="1840">
        <f>H209+I209+J209</f>
        <v>12</v>
      </c>
      <c r="M209" s="1839">
        <v>57</v>
      </c>
      <c r="N209" s="1839">
        <f>D209-E209-M209</f>
        <v>5</v>
      </c>
      <c r="O209" s="753"/>
      <c r="P209" s="753"/>
      <c r="Q209" s="705"/>
      <c r="R209" s="705"/>
    </row>
    <row r="210" spans="2:34" ht="17.25" customHeight="1" x14ac:dyDescent="0.2">
      <c r="B210" s="1853"/>
      <c r="C210" s="1900"/>
      <c r="D210" s="459"/>
      <c r="E210" s="777">
        <f>E209/D209</f>
        <v>0.28735632183908044</v>
      </c>
      <c r="F210" s="761">
        <f>F209/D209</f>
        <v>3.4482758620689655E-2</v>
      </c>
      <c r="G210" s="761">
        <f>G209/D209</f>
        <v>4.5977011494252873E-2</v>
      </c>
      <c r="H210" s="761">
        <f>H209/D209</f>
        <v>9.1954022988505746E-2</v>
      </c>
      <c r="I210" s="761">
        <f>I209/D209</f>
        <v>1.1494252873563218E-2</v>
      </c>
      <c r="J210" s="762">
        <f>J209/D209</f>
        <v>3.4482758620689655E-2</v>
      </c>
      <c r="K210" s="762">
        <f>K209/D209</f>
        <v>6.8965517241379309E-2</v>
      </c>
      <c r="L210" s="763">
        <f>L209/D209</f>
        <v>0.13793103448275862</v>
      </c>
      <c r="M210" s="764">
        <f>M209/D209</f>
        <v>0.65517241379310343</v>
      </c>
      <c r="N210" s="764">
        <f>N209/D209</f>
        <v>5.7471264367816091E-2</v>
      </c>
      <c r="O210" s="706"/>
      <c r="P210" s="753"/>
      <c r="Q210" s="705"/>
      <c r="R210" s="705"/>
    </row>
    <row r="211" spans="2:34" ht="17.25" customHeight="1" x14ac:dyDescent="0.2">
      <c r="B211" s="1853"/>
      <c r="C211" s="1901"/>
      <c r="D211" s="938"/>
      <c r="E211" s="783"/>
      <c r="F211" s="787">
        <f>F209/E209</f>
        <v>0.12</v>
      </c>
      <c r="G211" s="787">
        <f>G209/E209</f>
        <v>0.16</v>
      </c>
      <c r="H211" s="787">
        <f>H209/E209</f>
        <v>0.32</v>
      </c>
      <c r="I211" s="787">
        <f>I209/E209</f>
        <v>0.04</v>
      </c>
      <c r="J211" s="788">
        <f>J209/E209</f>
        <v>0.12</v>
      </c>
      <c r="K211" s="788">
        <f>K209/E209</f>
        <v>0.24</v>
      </c>
      <c r="L211" s="789">
        <f>L209/E209</f>
        <v>0.48</v>
      </c>
      <c r="M211" s="766"/>
      <c r="N211" s="766"/>
      <c r="O211" s="706"/>
      <c r="P211" s="706"/>
      <c r="Q211" s="705"/>
      <c r="R211" s="705"/>
    </row>
    <row r="212" spans="2:34" ht="17.25" customHeight="1" x14ac:dyDescent="0.2">
      <c r="B212" s="1853"/>
      <c r="C212" s="1940" t="s">
        <v>260</v>
      </c>
      <c r="D212" s="451">
        <v>181</v>
      </c>
      <c r="E212" s="1837">
        <f>SUM(F212:K212)</f>
        <v>73</v>
      </c>
      <c r="F212" s="1672">
        <v>2</v>
      </c>
      <c r="G212" s="1672">
        <v>25</v>
      </c>
      <c r="H212" s="1672">
        <v>22</v>
      </c>
      <c r="I212" s="1672">
        <v>7</v>
      </c>
      <c r="J212" s="214">
        <v>5</v>
      </c>
      <c r="K212" s="214">
        <v>12</v>
      </c>
      <c r="L212" s="1838">
        <f>H212+I212+J212</f>
        <v>34</v>
      </c>
      <c r="M212" s="1834">
        <v>88</v>
      </c>
      <c r="N212" s="1834">
        <f>D212-E212-M212</f>
        <v>20</v>
      </c>
      <c r="O212" s="753"/>
      <c r="P212" s="753"/>
      <c r="Q212" s="705"/>
      <c r="R212" s="705"/>
    </row>
    <row r="213" spans="2:34" ht="17.25" customHeight="1" x14ac:dyDescent="0.2">
      <c r="B213" s="1853"/>
      <c r="C213" s="1900"/>
      <c r="D213" s="459"/>
      <c r="E213" s="777">
        <f>E212/D212</f>
        <v>0.40331491712707185</v>
      </c>
      <c r="F213" s="761">
        <f>F212/D212</f>
        <v>1.1049723756906077E-2</v>
      </c>
      <c r="G213" s="761">
        <f>G212/D212</f>
        <v>0.13812154696132597</v>
      </c>
      <c r="H213" s="761">
        <f>H212/D212</f>
        <v>0.12154696132596685</v>
      </c>
      <c r="I213" s="761">
        <f>I212/D212</f>
        <v>3.8674033149171269E-2</v>
      </c>
      <c r="J213" s="762">
        <f>J212/D212</f>
        <v>2.7624309392265192E-2</v>
      </c>
      <c r="K213" s="762">
        <f>K212/D212</f>
        <v>6.6298342541436461E-2</v>
      </c>
      <c r="L213" s="763">
        <f>L212/D212</f>
        <v>0.18784530386740331</v>
      </c>
      <c r="M213" s="764">
        <f>M212/D212</f>
        <v>0.48618784530386738</v>
      </c>
      <c r="N213" s="764">
        <f>N212/D212</f>
        <v>0.11049723756906077</v>
      </c>
      <c r="O213" s="706"/>
      <c r="P213" s="753"/>
      <c r="Q213" s="705"/>
      <c r="R213" s="705"/>
    </row>
    <row r="214" spans="2:34" ht="17.25" customHeight="1" x14ac:dyDescent="0.2">
      <c r="B214" s="1853"/>
      <c r="C214" s="1901"/>
      <c r="D214" s="938"/>
      <c r="E214" s="783"/>
      <c r="F214" s="787">
        <f>F212/E212</f>
        <v>2.7397260273972601E-2</v>
      </c>
      <c r="G214" s="787">
        <f>G212/E212</f>
        <v>0.34246575342465752</v>
      </c>
      <c r="H214" s="787">
        <f>H212/E212</f>
        <v>0.30136986301369861</v>
      </c>
      <c r="I214" s="787">
        <f>I212/E212</f>
        <v>9.5890410958904104E-2</v>
      </c>
      <c r="J214" s="788">
        <f>J212/E212</f>
        <v>6.8493150684931503E-2</v>
      </c>
      <c r="K214" s="788">
        <f>K212/E212</f>
        <v>0.16438356164383561</v>
      </c>
      <c r="L214" s="789">
        <f>L212/E212</f>
        <v>0.46575342465753422</v>
      </c>
      <c r="M214" s="766"/>
      <c r="N214" s="766"/>
      <c r="O214" s="706"/>
      <c r="P214" s="706"/>
      <c r="Q214" s="705"/>
      <c r="R214" s="705"/>
    </row>
    <row r="215" spans="2:34" ht="17.25" customHeight="1" x14ac:dyDescent="0.2">
      <c r="B215" s="1853"/>
      <c r="C215" s="1940" t="s">
        <v>261</v>
      </c>
      <c r="D215" s="451">
        <v>50</v>
      </c>
      <c r="E215" s="1837">
        <f>SUM(F215:K215)</f>
        <v>23</v>
      </c>
      <c r="F215" s="1672">
        <v>1</v>
      </c>
      <c r="G215" s="1672">
        <v>6</v>
      </c>
      <c r="H215" s="1672">
        <v>12</v>
      </c>
      <c r="I215" s="1672">
        <v>3</v>
      </c>
      <c r="J215" s="214">
        <v>1</v>
      </c>
      <c r="K215" s="214">
        <v>0</v>
      </c>
      <c r="L215" s="1838">
        <f>H215+I215+J215</f>
        <v>16</v>
      </c>
      <c r="M215" s="1834">
        <v>24</v>
      </c>
      <c r="N215" s="1834">
        <f>D215-E215-M215</f>
        <v>3</v>
      </c>
      <c r="O215" s="753"/>
      <c r="P215" s="753"/>
      <c r="Q215" s="705"/>
      <c r="R215" s="705"/>
    </row>
    <row r="216" spans="2:34" ht="17.25" customHeight="1" x14ac:dyDescent="0.2">
      <c r="B216" s="1853"/>
      <c r="C216" s="1900"/>
      <c r="D216" s="459"/>
      <c r="E216" s="777">
        <f>E215/D215</f>
        <v>0.46</v>
      </c>
      <c r="F216" s="761">
        <f>F215/D215</f>
        <v>0.02</v>
      </c>
      <c r="G216" s="761">
        <f>G215/D215</f>
        <v>0.12</v>
      </c>
      <c r="H216" s="761">
        <f>H215/D215</f>
        <v>0.24</v>
      </c>
      <c r="I216" s="761">
        <f>I215/D215</f>
        <v>0.06</v>
      </c>
      <c r="J216" s="762">
        <f>J215/D215</f>
        <v>0.02</v>
      </c>
      <c r="K216" s="762">
        <f>K215/D215</f>
        <v>0</v>
      </c>
      <c r="L216" s="763">
        <f>L215/D215</f>
        <v>0.32</v>
      </c>
      <c r="M216" s="764">
        <f>M215/D215</f>
        <v>0.48</v>
      </c>
      <c r="N216" s="764">
        <f>N215/D215</f>
        <v>0.06</v>
      </c>
      <c r="O216" s="706"/>
      <c r="P216" s="753"/>
      <c r="Q216" s="705"/>
      <c r="R216" s="705"/>
    </row>
    <row r="217" spans="2:34" ht="17.25" customHeight="1" x14ac:dyDescent="0.2">
      <c r="B217" s="1853"/>
      <c r="C217" s="1901"/>
      <c r="D217" s="938"/>
      <c r="E217" s="783"/>
      <c r="F217" s="787">
        <f>F215/E215</f>
        <v>4.3478260869565216E-2</v>
      </c>
      <c r="G217" s="787">
        <f>G215/E215</f>
        <v>0.2608695652173913</v>
      </c>
      <c r="H217" s="787">
        <f>H215/E215</f>
        <v>0.52173913043478259</v>
      </c>
      <c r="I217" s="787">
        <f>I215/E215</f>
        <v>0.13043478260869565</v>
      </c>
      <c r="J217" s="788">
        <f>J215/E215</f>
        <v>4.3478260869565216E-2</v>
      </c>
      <c r="K217" s="788">
        <f>K215/E215</f>
        <v>0</v>
      </c>
      <c r="L217" s="789">
        <f>L215/E215</f>
        <v>0.69565217391304346</v>
      </c>
      <c r="M217" s="766"/>
      <c r="N217" s="766"/>
      <c r="O217" s="706"/>
      <c r="P217" s="706"/>
      <c r="Q217" s="705"/>
      <c r="R217" s="705"/>
    </row>
    <row r="218" spans="2:34" ht="17.25" customHeight="1" x14ac:dyDescent="0.2">
      <c r="B218" s="1853"/>
      <c r="C218" s="1940" t="s">
        <v>262</v>
      </c>
      <c r="D218" s="451">
        <v>40</v>
      </c>
      <c r="E218" s="1837">
        <f>SUM(F218:K218)</f>
        <v>29</v>
      </c>
      <c r="F218" s="1672">
        <v>1</v>
      </c>
      <c r="G218" s="1672">
        <v>9</v>
      </c>
      <c r="H218" s="1672">
        <v>17</v>
      </c>
      <c r="I218" s="1672">
        <v>0</v>
      </c>
      <c r="J218" s="214">
        <v>2</v>
      </c>
      <c r="K218" s="214">
        <v>0</v>
      </c>
      <c r="L218" s="1838">
        <f>H218+I218+J218</f>
        <v>19</v>
      </c>
      <c r="M218" s="1834">
        <v>8</v>
      </c>
      <c r="N218" s="1834">
        <f>D218-E218-M218</f>
        <v>3</v>
      </c>
      <c r="O218" s="753"/>
      <c r="P218" s="753"/>
      <c r="Q218" s="705"/>
      <c r="R218" s="705"/>
    </row>
    <row r="219" spans="2:34" ht="17.25" customHeight="1" x14ac:dyDescent="0.2">
      <c r="B219" s="1853"/>
      <c r="C219" s="1900"/>
      <c r="D219" s="459"/>
      <c r="E219" s="777">
        <f>E218/D218</f>
        <v>0.72499999999999998</v>
      </c>
      <c r="F219" s="761">
        <f>F218/D218</f>
        <v>2.5000000000000001E-2</v>
      </c>
      <c r="G219" s="761">
        <f>G218/D218</f>
        <v>0.22500000000000001</v>
      </c>
      <c r="H219" s="761">
        <f>H218/D218</f>
        <v>0.42499999999999999</v>
      </c>
      <c r="I219" s="761">
        <f>I218/D218</f>
        <v>0</v>
      </c>
      <c r="J219" s="762">
        <f>J218/D218</f>
        <v>0.05</v>
      </c>
      <c r="K219" s="762">
        <f>K218/D218</f>
        <v>0</v>
      </c>
      <c r="L219" s="763">
        <f>L218/D218</f>
        <v>0.47499999999999998</v>
      </c>
      <c r="M219" s="764">
        <f>M218/D218</f>
        <v>0.2</v>
      </c>
      <c r="N219" s="764">
        <f>N218/D218</f>
        <v>7.4999999999999997E-2</v>
      </c>
      <c r="O219" s="706"/>
      <c r="P219" s="753"/>
      <c r="Q219" s="705"/>
      <c r="R219" s="705"/>
    </row>
    <row r="220" spans="2:34" ht="17.25" customHeight="1" x14ac:dyDescent="0.2">
      <c r="B220" s="1853"/>
      <c r="C220" s="1901"/>
      <c r="D220" s="938"/>
      <c r="E220" s="783"/>
      <c r="F220" s="787">
        <f>F218/E218</f>
        <v>3.4482758620689655E-2</v>
      </c>
      <c r="G220" s="787">
        <f>G218/E218</f>
        <v>0.31034482758620691</v>
      </c>
      <c r="H220" s="787">
        <f>H218/E218</f>
        <v>0.58620689655172409</v>
      </c>
      <c r="I220" s="787">
        <f>I218/E218</f>
        <v>0</v>
      </c>
      <c r="J220" s="788">
        <f>J218/E218</f>
        <v>6.8965517241379309E-2</v>
      </c>
      <c r="K220" s="788">
        <f>K218/E218</f>
        <v>0</v>
      </c>
      <c r="L220" s="789">
        <f>L218/E218</f>
        <v>0.65517241379310343</v>
      </c>
      <c r="M220" s="766"/>
      <c r="N220" s="766"/>
      <c r="O220" s="706"/>
      <c r="P220" s="706"/>
      <c r="Q220" s="705"/>
      <c r="R220" s="705"/>
    </row>
    <row r="221" spans="2:34" ht="17.25" customHeight="1" x14ac:dyDescent="0.2">
      <c r="B221" s="1853"/>
      <c r="C221" s="1940" t="s">
        <v>263</v>
      </c>
      <c r="D221" s="451">
        <v>27</v>
      </c>
      <c r="E221" s="1837">
        <f>SUM(F221:K221)</f>
        <v>19</v>
      </c>
      <c r="F221" s="1672">
        <v>0</v>
      </c>
      <c r="G221" s="1672">
        <v>1</v>
      </c>
      <c r="H221" s="1672">
        <v>14</v>
      </c>
      <c r="I221" s="1672">
        <v>3</v>
      </c>
      <c r="J221" s="214">
        <v>0</v>
      </c>
      <c r="K221" s="214">
        <v>1</v>
      </c>
      <c r="L221" s="1838">
        <f>H221+I221+J221</f>
        <v>17</v>
      </c>
      <c r="M221" s="1834">
        <v>6</v>
      </c>
      <c r="N221" s="1834">
        <f>D221-E221-M221</f>
        <v>2</v>
      </c>
      <c r="O221" s="753"/>
      <c r="P221" s="753"/>
      <c r="Q221" s="705"/>
      <c r="R221" s="705"/>
      <c r="T221" s="706"/>
      <c r="Y221" s="706"/>
      <c r="Z221" s="706"/>
      <c r="AA221" s="706"/>
      <c r="AB221" s="706"/>
      <c r="AC221" s="706"/>
      <c r="AD221" s="706"/>
      <c r="AE221" s="706"/>
      <c r="AF221" s="706"/>
      <c r="AG221" s="706"/>
      <c r="AH221" s="706"/>
    </row>
    <row r="222" spans="2:34" ht="17.25" customHeight="1" x14ac:dyDescent="0.2">
      <c r="B222" s="1853"/>
      <c r="C222" s="1900"/>
      <c r="D222" s="459"/>
      <c r="E222" s="777">
        <f>E221/D221</f>
        <v>0.70370370370370372</v>
      </c>
      <c r="F222" s="761">
        <f>F221/D221</f>
        <v>0</v>
      </c>
      <c r="G222" s="761">
        <f>G221/D221</f>
        <v>3.7037037037037035E-2</v>
      </c>
      <c r="H222" s="761">
        <f>H221/D221</f>
        <v>0.51851851851851849</v>
      </c>
      <c r="I222" s="761">
        <f>I221/D221</f>
        <v>0.1111111111111111</v>
      </c>
      <c r="J222" s="762">
        <f>J221/D221</f>
        <v>0</v>
      </c>
      <c r="K222" s="762">
        <f>K221/D221</f>
        <v>3.7037037037037035E-2</v>
      </c>
      <c r="L222" s="763">
        <f>L221/D221</f>
        <v>0.62962962962962965</v>
      </c>
      <c r="M222" s="764">
        <f>M221/D221</f>
        <v>0.22222222222222221</v>
      </c>
      <c r="N222" s="764">
        <f>N221/D221</f>
        <v>7.407407407407407E-2</v>
      </c>
      <c r="O222" s="706"/>
      <c r="P222" s="753"/>
      <c r="Q222" s="705"/>
      <c r="R222" s="705"/>
      <c r="T222" s="706"/>
      <c r="Y222" s="706"/>
      <c r="Z222" s="706"/>
      <c r="AA222" s="706"/>
      <c r="AB222" s="706"/>
      <c r="AC222" s="706"/>
      <c r="AD222" s="706"/>
      <c r="AE222" s="706"/>
      <c r="AF222" s="706"/>
      <c r="AG222" s="706"/>
      <c r="AH222" s="706"/>
    </row>
    <row r="223" spans="2:34" ht="17.25" customHeight="1" x14ac:dyDescent="0.2">
      <c r="B223" s="1853"/>
      <c r="C223" s="1901"/>
      <c r="D223" s="938"/>
      <c r="E223" s="783"/>
      <c r="F223" s="787">
        <f>F221/E221</f>
        <v>0</v>
      </c>
      <c r="G223" s="787">
        <f>G221/E221</f>
        <v>5.2631578947368418E-2</v>
      </c>
      <c r="H223" s="787">
        <f>H221/E221</f>
        <v>0.73684210526315785</v>
      </c>
      <c r="I223" s="787">
        <f>I221/E221</f>
        <v>0.15789473684210525</v>
      </c>
      <c r="J223" s="788">
        <f>J221/E221</f>
        <v>0</v>
      </c>
      <c r="K223" s="788">
        <f>K221/E221</f>
        <v>5.2631578947368418E-2</v>
      </c>
      <c r="L223" s="789">
        <f>L221/E221</f>
        <v>0.89473684210526316</v>
      </c>
      <c r="M223" s="766"/>
      <c r="N223" s="766"/>
      <c r="O223" s="706"/>
      <c r="P223" s="706"/>
      <c r="Q223" s="705"/>
      <c r="R223" s="705"/>
      <c r="T223" s="709"/>
    </row>
    <row r="224" spans="2:34" ht="17.25" customHeight="1" x14ac:dyDescent="0.2">
      <c r="B224" s="1853"/>
      <c r="C224" s="1940" t="s">
        <v>264</v>
      </c>
      <c r="D224" s="451">
        <v>40</v>
      </c>
      <c r="E224" s="1837">
        <f>SUM(F224:K224)</f>
        <v>35</v>
      </c>
      <c r="F224" s="1672">
        <v>1</v>
      </c>
      <c r="G224" s="1672">
        <v>7</v>
      </c>
      <c r="H224" s="1672">
        <v>20</v>
      </c>
      <c r="I224" s="1672">
        <v>3</v>
      </c>
      <c r="J224" s="214">
        <v>2</v>
      </c>
      <c r="K224" s="214">
        <v>2</v>
      </c>
      <c r="L224" s="1838">
        <f>H224+I224+J224</f>
        <v>25</v>
      </c>
      <c r="M224" s="1834">
        <v>4</v>
      </c>
      <c r="N224" s="1834">
        <f>D224-E224-M224</f>
        <v>1</v>
      </c>
      <c r="O224" s="753"/>
      <c r="P224" s="753"/>
      <c r="Q224" s="705"/>
      <c r="R224" s="705"/>
    </row>
    <row r="225" spans="1:34" ht="17.25" customHeight="1" x14ac:dyDescent="0.2">
      <c r="B225" s="1853"/>
      <c r="C225" s="1900"/>
      <c r="D225" s="459"/>
      <c r="E225" s="777">
        <f>E224/D224</f>
        <v>0.875</v>
      </c>
      <c r="F225" s="761">
        <f>F224/D224</f>
        <v>2.5000000000000001E-2</v>
      </c>
      <c r="G225" s="761">
        <f>G224/D224</f>
        <v>0.17499999999999999</v>
      </c>
      <c r="H225" s="761">
        <f>H224/D224</f>
        <v>0.5</v>
      </c>
      <c r="I225" s="761">
        <f>I224/D224</f>
        <v>7.4999999999999997E-2</v>
      </c>
      <c r="J225" s="762">
        <f>J224/D224</f>
        <v>0.05</v>
      </c>
      <c r="K225" s="762">
        <f>K224/D224</f>
        <v>0.05</v>
      </c>
      <c r="L225" s="763">
        <f>L224/D224</f>
        <v>0.625</v>
      </c>
      <c r="M225" s="764">
        <f>M224/D224</f>
        <v>0.1</v>
      </c>
      <c r="N225" s="764">
        <f>N224/D224</f>
        <v>2.5000000000000001E-2</v>
      </c>
      <c r="O225" s="706"/>
      <c r="P225" s="753"/>
      <c r="Q225" s="705"/>
      <c r="R225" s="705"/>
    </row>
    <row r="226" spans="1:34" ht="17.25" customHeight="1" thickBot="1" x14ac:dyDescent="0.25">
      <c r="B226" s="1853"/>
      <c r="C226" s="2009"/>
      <c r="D226" s="939"/>
      <c r="E226" s="790"/>
      <c r="F226" s="791">
        <f>F224/E224</f>
        <v>2.8571428571428571E-2</v>
      </c>
      <c r="G226" s="791">
        <f>G224/E224</f>
        <v>0.2</v>
      </c>
      <c r="H226" s="791">
        <f>H224/E224</f>
        <v>0.5714285714285714</v>
      </c>
      <c r="I226" s="791">
        <f>I224/E224</f>
        <v>8.5714285714285715E-2</v>
      </c>
      <c r="J226" s="792">
        <f>J224/E224</f>
        <v>5.7142857142857141E-2</v>
      </c>
      <c r="K226" s="792">
        <f>K224/E224</f>
        <v>5.7142857142857141E-2</v>
      </c>
      <c r="L226" s="793">
        <f>L224/E224</f>
        <v>0.7142857142857143</v>
      </c>
      <c r="M226" s="767"/>
      <c r="N226" s="767"/>
      <c r="O226" s="706"/>
      <c r="P226" s="706"/>
      <c r="Q226" s="705"/>
      <c r="R226" s="705"/>
    </row>
    <row r="227" spans="1:34" ht="17.25" customHeight="1" thickTop="1" x14ac:dyDescent="0.2">
      <c r="B227" s="1853"/>
      <c r="C227" s="43" t="s">
        <v>182</v>
      </c>
      <c r="D227" s="572">
        <f t="shared" ref="D227:N227" si="11">D212+D215+D218+D221</f>
        <v>298</v>
      </c>
      <c r="E227" s="1837">
        <f t="shared" si="11"/>
        <v>144</v>
      </c>
      <c r="F227" s="1672">
        <f t="shared" si="11"/>
        <v>4</v>
      </c>
      <c r="G227" s="1672">
        <f t="shared" si="11"/>
        <v>41</v>
      </c>
      <c r="H227" s="1672">
        <f t="shared" si="11"/>
        <v>65</v>
      </c>
      <c r="I227" s="1672">
        <f t="shared" si="11"/>
        <v>13</v>
      </c>
      <c r="J227" s="214">
        <f t="shared" si="11"/>
        <v>8</v>
      </c>
      <c r="K227" s="1836">
        <f t="shared" si="11"/>
        <v>13</v>
      </c>
      <c r="L227" s="1835">
        <f t="shared" si="11"/>
        <v>86</v>
      </c>
      <c r="M227" s="1834">
        <f t="shared" si="11"/>
        <v>126</v>
      </c>
      <c r="N227" s="1834">
        <f t="shared" si="11"/>
        <v>28</v>
      </c>
      <c r="O227" s="753"/>
      <c r="P227" s="753"/>
      <c r="Q227" s="705"/>
      <c r="R227" s="705"/>
      <c r="T227" s="705"/>
      <c r="X227" s="715"/>
      <c r="Y227" s="715"/>
      <c r="Z227" s="715"/>
      <c r="AA227" s="715"/>
      <c r="AB227" s="715"/>
      <c r="AC227" s="715"/>
      <c r="AD227" s="715"/>
      <c r="AE227" s="715"/>
      <c r="AF227" s="715"/>
      <c r="AG227" s="715"/>
      <c r="AH227" s="715"/>
    </row>
    <row r="228" spans="1:34" ht="17.25" customHeight="1" x14ac:dyDescent="0.2">
      <c r="B228" s="1853"/>
      <c r="C228" s="1831" t="s">
        <v>183</v>
      </c>
      <c r="D228" s="215"/>
      <c r="E228" s="777">
        <f>E227/D227</f>
        <v>0.48322147651006714</v>
      </c>
      <c r="F228" s="761">
        <f>F227/D227</f>
        <v>1.3422818791946308E-2</v>
      </c>
      <c r="G228" s="761">
        <f>G227/D227</f>
        <v>0.13758389261744966</v>
      </c>
      <c r="H228" s="761">
        <f>H227/D227</f>
        <v>0.21812080536912751</v>
      </c>
      <c r="I228" s="761">
        <f>I227/D227</f>
        <v>4.3624161073825503E-2</v>
      </c>
      <c r="J228" s="762">
        <f>J227/D227</f>
        <v>2.6845637583892617E-2</v>
      </c>
      <c r="K228" s="769">
        <f>K227/D227</f>
        <v>4.3624161073825503E-2</v>
      </c>
      <c r="L228" s="770">
        <f>L227/D227</f>
        <v>0.28859060402684567</v>
      </c>
      <c r="M228" s="764">
        <f>M227/D227</f>
        <v>0.42281879194630873</v>
      </c>
      <c r="N228" s="764">
        <f>N227/D227</f>
        <v>9.3959731543624164E-2</v>
      </c>
      <c r="O228" s="706"/>
      <c r="P228" s="753"/>
      <c r="Q228" s="705"/>
      <c r="R228" s="705"/>
      <c r="T228" s="709"/>
      <c r="X228" s="715"/>
      <c r="Y228" s="715"/>
      <c r="Z228" s="715"/>
      <c r="AA228" s="715"/>
      <c r="AB228" s="715"/>
      <c r="AC228" s="715"/>
      <c r="AD228" s="715"/>
      <c r="AE228" s="715"/>
      <c r="AF228" s="715"/>
      <c r="AG228" s="715"/>
      <c r="AH228" s="715"/>
    </row>
    <row r="229" spans="1:34" ht="17.25" customHeight="1" x14ac:dyDescent="0.2">
      <c r="B229" s="1853"/>
      <c r="C229" s="1830"/>
      <c r="D229" s="216"/>
      <c r="E229" s="783"/>
      <c r="F229" s="787">
        <f>F227/E227</f>
        <v>2.7777777777777776E-2</v>
      </c>
      <c r="G229" s="787">
        <f>G227/E227</f>
        <v>0.28472222222222221</v>
      </c>
      <c r="H229" s="787">
        <f>H227/E227</f>
        <v>0.4513888888888889</v>
      </c>
      <c r="I229" s="787">
        <f>I227/E227</f>
        <v>9.0277777777777776E-2</v>
      </c>
      <c r="J229" s="788">
        <f>J227/E227</f>
        <v>5.5555555555555552E-2</v>
      </c>
      <c r="K229" s="794">
        <f>K227/E227</f>
        <v>9.0277777777777776E-2</v>
      </c>
      <c r="L229" s="795">
        <f>L227/E227</f>
        <v>0.59722222222222221</v>
      </c>
      <c r="M229" s="766"/>
      <c r="N229" s="766"/>
      <c r="O229" s="706"/>
      <c r="P229" s="706"/>
      <c r="Q229" s="705"/>
      <c r="R229" s="705"/>
      <c r="T229" s="709"/>
      <c r="X229" s="715"/>
      <c r="Y229" s="715"/>
      <c r="Z229" s="715"/>
      <c r="AA229" s="715"/>
      <c r="AB229" s="715"/>
      <c r="AC229" s="715"/>
      <c r="AD229" s="715"/>
      <c r="AE229" s="715"/>
      <c r="AF229" s="715"/>
      <c r="AG229" s="715"/>
      <c r="AH229" s="715"/>
    </row>
    <row r="230" spans="1:34" ht="17.25" customHeight="1" x14ac:dyDescent="0.2">
      <c r="B230" s="1853"/>
      <c r="C230" s="5" t="s">
        <v>182</v>
      </c>
      <c r="D230" s="573">
        <f t="shared" ref="D230:N230" si="12">D215+D218+D221+D224</f>
        <v>157</v>
      </c>
      <c r="E230" s="1837">
        <f t="shared" si="12"/>
        <v>106</v>
      </c>
      <c r="F230" s="1672">
        <f t="shared" si="12"/>
        <v>3</v>
      </c>
      <c r="G230" s="1672">
        <f t="shared" si="12"/>
        <v>23</v>
      </c>
      <c r="H230" s="1672">
        <f t="shared" si="12"/>
        <v>63</v>
      </c>
      <c r="I230" s="1672">
        <f t="shared" si="12"/>
        <v>9</v>
      </c>
      <c r="J230" s="214">
        <f t="shared" si="12"/>
        <v>5</v>
      </c>
      <c r="K230" s="1836">
        <f t="shared" si="12"/>
        <v>3</v>
      </c>
      <c r="L230" s="1835">
        <f t="shared" si="12"/>
        <v>77</v>
      </c>
      <c r="M230" s="1834">
        <f t="shared" si="12"/>
        <v>42</v>
      </c>
      <c r="N230" s="1834">
        <f t="shared" si="12"/>
        <v>9</v>
      </c>
      <c r="O230" s="753"/>
      <c r="P230" s="753"/>
      <c r="Q230" s="705"/>
      <c r="R230" s="705"/>
      <c r="T230" s="709"/>
      <c r="X230" s="715"/>
      <c r="Y230" s="715"/>
      <c r="Z230" s="715"/>
      <c r="AA230" s="715"/>
      <c r="AB230" s="715"/>
      <c r="AC230" s="715"/>
      <c r="AD230" s="715"/>
      <c r="AE230" s="715"/>
      <c r="AF230" s="715"/>
      <c r="AG230" s="715"/>
      <c r="AH230" s="715"/>
    </row>
    <row r="231" spans="1:34" ht="17.25" customHeight="1" x14ac:dyDescent="0.2">
      <c r="B231" s="1853"/>
      <c r="C231" s="1831" t="s">
        <v>184</v>
      </c>
      <c r="D231" s="574"/>
      <c r="E231" s="777">
        <f>E230/D230</f>
        <v>0.67515923566878977</v>
      </c>
      <c r="F231" s="761">
        <f>F230/D230</f>
        <v>1.9108280254777069E-2</v>
      </c>
      <c r="G231" s="761">
        <f>G230/D230</f>
        <v>0.1464968152866242</v>
      </c>
      <c r="H231" s="761">
        <f>H230/D230</f>
        <v>0.40127388535031849</v>
      </c>
      <c r="I231" s="761">
        <f>I230/D230</f>
        <v>5.7324840764331211E-2</v>
      </c>
      <c r="J231" s="762">
        <f>J230/D230</f>
        <v>3.1847133757961783E-2</v>
      </c>
      <c r="K231" s="769">
        <f>K230/D230</f>
        <v>1.9108280254777069E-2</v>
      </c>
      <c r="L231" s="770">
        <f>L230/D230</f>
        <v>0.49044585987261147</v>
      </c>
      <c r="M231" s="764">
        <f>M230/D230</f>
        <v>0.26751592356687898</v>
      </c>
      <c r="N231" s="764">
        <f>N230/D230</f>
        <v>5.7324840764331211E-2</v>
      </c>
      <c r="O231" s="706"/>
      <c r="P231" s="753"/>
      <c r="Q231" s="705"/>
      <c r="R231" s="705"/>
      <c r="T231" s="709"/>
      <c r="X231" s="715"/>
      <c r="Y231" s="715"/>
      <c r="Z231" s="715"/>
      <c r="AA231" s="715"/>
      <c r="AB231" s="715"/>
      <c r="AC231" s="715"/>
      <c r="AD231" s="715"/>
      <c r="AE231" s="715"/>
      <c r="AF231" s="715"/>
      <c r="AG231" s="715"/>
      <c r="AH231" s="715"/>
    </row>
    <row r="232" spans="1:34" ht="17.25" customHeight="1" thickBot="1" x14ac:dyDescent="0.25">
      <c r="B232" s="1859"/>
      <c r="C232" s="1830"/>
      <c r="D232" s="216"/>
      <c r="E232" s="796"/>
      <c r="F232" s="797">
        <f>F230/E230</f>
        <v>2.8301886792452831E-2</v>
      </c>
      <c r="G232" s="797">
        <f>G230/E230</f>
        <v>0.21698113207547171</v>
      </c>
      <c r="H232" s="797">
        <f>H230/E230</f>
        <v>0.59433962264150941</v>
      </c>
      <c r="I232" s="797">
        <f>I230/E230</f>
        <v>8.4905660377358486E-2</v>
      </c>
      <c r="J232" s="798">
        <f>J230/E230</f>
        <v>4.716981132075472E-2</v>
      </c>
      <c r="K232" s="799">
        <f>K230/E230</f>
        <v>2.8301886792452831E-2</v>
      </c>
      <c r="L232" s="800">
        <f>L230/E230</f>
        <v>0.72641509433962259</v>
      </c>
      <c r="M232" s="768"/>
      <c r="N232" s="768"/>
      <c r="O232" s="706"/>
      <c r="P232" s="706"/>
      <c r="Q232" s="705"/>
      <c r="R232" s="705"/>
      <c r="T232" s="709"/>
      <c r="X232" s="715"/>
      <c r="Y232" s="715"/>
      <c r="Z232" s="715"/>
      <c r="AA232" s="715"/>
      <c r="AB232" s="715"/>
      <c r="AC232" s="715"/>
      <c r="AD232" s="715"/>
      <c r="AE232" s="715"/>
      <c r="AF232" s="715"/>
      <c r="AG232" s="715"/>
      <c r="AH232" s="715"/>
    </row>
    <row r="233" spans="1:34" x14ac:dyDescent="0.2">
      <c r="B233" s="759"/>
      <c r="C233" s="27"/>
      <c r="D233" s="23"/>
      <c r="E233" s="826"/>
      <c r="F233" s="760"/>
      <c r="G233" s="760"/>
      <c r="H233" s="760"/>
      <c r="I233" s="760"/>
      <c r="J233" s="760"/>
      <c r="K233" s="760"/>
      <c r="L233" s="760"/>
      <c r="M233" s="760"/>
      <c r="N233" s="760"/>
      <c r="O233" s="753"/>
      <c r="P233" s="753"/>
      <c r="Q233" s="705"/>
      <c r="R233" s="705"/>
    </row>
    <row r="234" spans="1:34" ht="14.4" x14ac:dyDescent="0.2">
      <c r="B234" s="695" t="s">
        <v>574</v>
      </c>
      <c r="O234" s="706"/>
      <c r="P234" s="753"/>
      <c r="Q234" s="705"/>
      <c r="R234" s="705"/>
    </row>
    <row r="235" spans="1:34" ht="7.5" customHeight="1" x14ac:dyDescent="0.2">
      <c r="B235" s="694"/>
      <c r="O235" s="706"/>
      <c r="P235" s="706"/>
      <c r="Q235" s="705"/>
      <c r="R235" s="705"/>
    </row>
    <row r="236" spans="1:34" x14ac:dyDescent="0.2">
      <c r="A236" s="709"/>
      <c r="B236" s="694"/>
      <c r="I236" s="696" t="s">
        <v>152</v>
      </c>
      <c r="N236" s="753"/>
      <c r="P236" s="753"/>
      <c r="Q236" s="705"/>
      <c r="R236" s="705"/>
    </row>
    <row r="237" spans="1:34" x14ac:dyDescent="0.2">
      <c r="A237" s="709"/>
      <c r="B237" s="694"/>
      <c r="I237" s="696" t="s">
        <v>548</v>
      </c>
      <c r="N237" s="706"/>
      <c r="P237" s="753"/>
      <c r="Q237" s="705"/>
      <c r="R237" s="705"/>
    </row>
    <row r="238" spans="1:34" x14ac:dyDescent="0.2">
      <c r="A238" s="709"/>
      <c r="B238" s="694"/>
      <c r="I238" s="696" t="s">
        <v>549</v>
      </c>
      <c r="N238" s="706"/>
      <c r="P238" s="706"/>
      <c r="Q238" s="705"/>
      <c r="R238" s="705"/>
    </row>
    <row r="239" spans="1:34" ht="7.5" customHeight="1" x14ac:dyDescent="0.2">
      <c r="A239" s="709"/>
      <c r="B239" s="694"/>
      <c r="J239" s="754"/>
      <c r="O239" s="753"/>
      <c r="P239" s="753"/>
      <c r="Q239" s="705"/>
      <c r="R239" s="705"/>
    </row>
    <row r="240" spans="1:34" ht="13.8" thickBot="1" x14ac:dyDescent="0.25">
      <c r="F240" s="755" t="s">
        <v>550</v>
      </c>
      <c r="G240" s="755" t="s">
        <v>551</v>
      </c>
      <c r="H240" s="755" t="s">
        <v>552</v>
      </c>
      <c r="I240" s="755" t="s">
        <v>553</v>
      </c>
      <c r="J240" s="755" t="s">
        <v>554</v>
      </c>
      <c r="K240" s="755"/>
      <c r="M240" s="23"/>
      <c r="N240" s="23" t="s">
        <v>555</v>
      </c>
      <c r="O240" s="706"/>
      <c r="P240" s="753"/>
      <c r="Q240" s="705"/>
      <c r="R240" s="705"/>
    </row>
    <row r="241" spans="2:18" ht="13.5" customHeight="1" x14ac:dyDescent="0.2">
      <c r="B241" s="1856" t="s">
        <v>990</v>
      </c>
      <c r="C241" s="2335"/>
      <c r="D241" s="1971" t="s">
        <v>243</v>
      </c>
      <c r="E241" s="2340" t="s">
        <v>557</v>
      </c>
      <c r="F241" s="1673"/>
      <c r="G241" s="1673"/>
      <c r="H241" s="1673"/>
      <c r="I241" s="1673"/>
      <c r="J241" s="1673"/>
      <c r="K241" s="1673"/>
      <c r="L241" s="1674"/>
      <c r="M241" s="2343" t="s">
        <v>558</v>
      </c>
      <c r="N241" s="2343" t="s">
        <v>296</v>
      </c>
      <c r="O241" s="706"/>
      <c r="P241" s="706"/>
      <c r="Q241" s="705"/>
      <c r="R241" s="705"/>
    </row>
    <row r="242" spans="2:18" x14ac:dyDescent="0.2">
      <c r="B242" s="1857"/>
      <c r="C242" s="2336"/>
      <c r="D242" s="1943"/>
      <c r="E242" s="2341"/>
      <c r="F242" s="1675" t="s">
        <v>559</v>
      </c>
      <c r="G242" s="1676"/>
      <c r="H242" s="1676"/>
      <c r="I242" s="1677"/>
      <c r="J242" s="1677"/>
      <c r="K242" s="1677"/>
      <c r="L242" s="1678"/>
      <c r="M242" s="2344"/>
      <c r="N242" s="2344"/>
      <c r="O242" s="753"/>
      <c r="P242" s="753"/>
      <c r="Q242" s="705"/>
      <c r="R242" s="705"/>
    </row>
    <row r="243" spans="2:18" ht="13.5" customHeight="1" x14ac:dyDescent="0.2">
      <c r="B243" s="1857"/>
      <c r="C243" s="2336"/>
      <c r="D243" s="1943"/>
      <c r="E243" s="2341"/>
      <c r="F243" s="1937" t="s">
        <v>560</v>
      </c>
      <c r="G243" s="1937" t="s">
        <v>561</v>
      </c>
      <c r="H243" s="1937" t="s">
        <v>562</v>
      </c>
      <c r="I243" s="1937" t="s">
        <v>563</v>
      </c>
      <c r="J243" s="1971" t="s">
        <v>564</v>
      </c>
      <c r="K243" s="1971" t="s">
        <v>565</v>
      </c>
      <c r="L243" s="228" t="s">
        <v>566</v>
      </c>
      <c r="M243" s="2344"/>
      <c r="N243" s="2344"/>
      <c r="O243" s="706"/>
      <c r="P243" s="753"/>
      <c r="Q243" s="705"/>
      <c r="R243" s="705"/>
    </row>
    <row r="244" spans="2:18" ht="13.5" customHeight="1" x14ac:dyDescent="0.2">
      <c r="B244" s="1857"/>
      <c r="C244" s="2336"/>
      <c r="D244" s="1943"/>
      <c r="E244" s="2341"/>
      <c r="F244" s="1944"/>
      <c r="G244" s="1944"/>
      <c r="H244" s="1944"/>
      <c r="I244" s="1944"/>
      <c r="J244" s="1943"/>
      <c r="K244" s="1943"/>
      <c r="L244" s="2338" t="s">
        <v>567</v>
      </c>
      <c r="M244" s="2344"/>
      <c r="N244" s="2344"/>
      <c r="O244" s="706"/>
      <c r="P244" s="706"/>
      <c r="Q244" s="705"/>
      <c r="R244" s="705"/>
    </row>
    <row r="245" spans="2:18" ht="40.5" customHeight="1" x14ac:dyDescent="0.2">
      <c r="B245" s="1960"/>
      <c r="C245" s="2337"/>
      <c r="D245" s="1972"/>
      <c r="E245" s="2342"/>
      <c r="F245" s="1945"/>
      <c r="G245" s="1945"/>
      <c r="H245" s="1945"/>
      <c r="I245" s="1945"/>
      <c r="J245" s="1972"/>
      <c r="K245" s="1972"/>
      <c r="L245" s="2339"/>
      <c r="M245" s="2345"/>
      <c r="N245" s="2345"/>
      <c r="O245" s="753"/>
      <c r="P245" s="753"/>
      <c r="Q245" s="705"/>
      <c r="R245" s="705"/>
    </row>
    <row r="246" spans="2:18" ht="13.5" customHeight="1" x14ac:dyDescent="0.2">
      <c r="B246" s="1953" t="s">
        <v>519</v>
      </c>
      <c r="C246" s="1978"/>
      <c r="D246" s="214">
        <f t="shared" ref="D246:N246" si="13">D249+D252+D255+D258+D261+D264</f>
        <v>425</v>
      </c>
      <c r="E246" s="1837">
        <f t="shared" si="13"/>
        <v>38</v>
      </c>
      <c r="F246" s="1672">
        <f t="shared" si="13"/>
        <v>1</v>
      </c>
      <c r="G246" s="1672">
        <f t="shared" si="13"/>
        <v>5</v>
      </c>
      <c r="H246" s="1672">
        <f t="shared" si="13"/>
        <v>6</v>
      </c>
      <c r="I246" s="1672">
        <f t="shared" si="13"/>
        <v>2</v>
      </c>
      <c r="J246" s="214">
        <f t="shared" si="13"/>
        <v>18</v>
      </c>
      <c r="K246" s="1836">
        <f t="shared" si="13"/>
        <v>6</v>
      </c>
      <c r="L246" s="1835">
        <f t="shared" si="13"/>
        <v>26</v>
      </c>
      <c r="M246" s="1834">
        <f t="shared" si="13"/>
        <v>341</v>
      </c>
      <c r="N246" s="1834">
        <f t="shared" si="13"/>
        <v>46</v>
      </c>
      <c r="O246" s="753"/>
      <c r="P246" s="753"/>
      <c r="Q246" s="705"/>
      <c r="R246" s="705"/>
    </row>
    <row r="247" spans="2:18" x14ac:dyDescent="0.2">
      <c r="B247" s="1955"/>
      <c r="C247" s="1979"/>
      <c r="D247" s="559"/>
      <c r="E247" s="777">
        <f>E246/D246</f>
        <v>8.9411764705882357E-2</v>
      </c>
      <c r="F247" s="761">
        <f>F246/D246</f>
        <v>2.352941176470588E-3</v>
      </c>
      <c r="G247" s="761">
        <f>G246/D246</f>
        <v>1.1764705882352941E-2</v>
      </c>
      <c r="H247" s="761">
        <f>H246/D246</f>
        <v>1.411764705882353E-2</v>
      </c>
      <c r="I247" s="761">
        <f>I246/D246</f>
        <v>4.7058823529411761E-3</v>
      </c>
      <c r="J247" s="762">
        <f>J246/D246</f>
        <v>4.2352941176470586E-2</v>
      </c>
      <c r="K247" s="769">
        <f>K246/D246</f>
        <v>1.411764705882353E-2</v>
      </c>
      <c r="L247" s="770">
        <f>L246/D246</f>
        <v>6.1176470588235297E-2</v>
      </c>
      <c r="M247" s="764">
        <f>M246/D246</f>
        <v>0.8023529411764706</v>
      </c>
      <c r="N247" s="764">
        <f>N246/D246</f>
        <v>0.10823529411764705</v>
      </c>
      <c r="O247" s="706"/>
      <c r="P247" s="753"/>
      <c r="Q247" s="705"/>
      <c r="R247" s="705"/>
    </row>
    <row r="248" spans="2:18" ht="13.8" thickBot="1" x14ac:dyDescent="0.25">
      <c r="B248" s="1957"/>
      <c r="C248" s="2023"/>
      <c r="D248" s="563"/>
      <c r="E248" s="778"/>
      <c r="F248" s="802">
        <f>F246/E246</f>
        <v>2.6315789473684209E-2</v>
      </c>
      <c r="G248" s="802">
        <f>G246/E246</f>
        <v>0.13157894736842105</v>
      </c>
      <c r="H248" s="802">
        <f>H246/E246</f>
        <v>0.15789473684210525</v>
      </c>
      <c r="I248" s="802">
        <f>I246/E246</f>
        <v>5.2631578947368418E-2</v>
      </c>
      <c r="J248" s="802">
        <f>J246/E246</f>
        <v>0.47368421052631576</v>
      </c>
      <c r="K248" s="781">
        <f>K246/E246</f>
        <v>0.15789473684210525</v>
      </c>
      <c r="L248" s="782">
        <f>L246/E246</f>
        <v>0.68421052631578949</v>
      </c>
      <c r="M248" s="765"/>
      <c r="N248" s="765"/>
      <c r="O248" s="706"/>
      <c r="P248" s="706"/>
      <c r="Q248" s="705"/>
      <c r="R248" s="705"/>
    </row>
    <row r="249" spans="2:18" ht="17.25" customHeight="1" thickTop="1" x14ac:dyDescent="0.2">
      <c r="B249" s="1852" t="s">
        <v>251</v>
      </c>
      <c r="C249" s="2003" t="s">
        <v>169</v>
      </c>
      <c r="D249" s="447">
        <v>54</v>
      </c>
      <c r="E249" s="1842">
        <f>SUM(F249:K249)</f>
        <v>5</v>
      </c>
      <c r="F249" s="1686">
        <v>0</v>
      </c>
      <c r="G249" s="1686">
        <v>0</v>
      </c>
      <c r="H249" s="1686">
        <v>3</v>
      </c>
      <c r="I249" s="1686">
        <v>0</v>
      </c>
      <c r="J249" s="1686">
        <v>2</v>
      </c>
      <c r="K249" s="1841">
        <v>0</v>
      </c>
      <c r="L249" s="1840">
        <f>H249+I249+J249</f>
        <v>5</v>
      </c>
      <c r="M249" s="1839">
        <v>45</v>
      </c>
      <c r="N249" s="1839">
        <f>D249-E249-M249</f>
        <v>4</v>
      </c>
      <c r="O249" s="753"/>
      <c r="P249" s="753"/>
      <c r="Q249" s="705"/>
      <c r="R249" s="705"/>
    </row>
    <row r="250" spans="2:18" ht="17.25" customHeight="1" x14ac:dyDescent="0.2">
      <c r="B250" s="1853"/>
      <c r="C250" s="1900"/>
      <c r="D250" s="459"/>
      <c r="E250" s="777">
        <f>E249/D249</f>
        <v>9.2592592592592587E-2</v>
      </c>
      <c r="F250" s="761">
        <f>F249/D249</f>
        <v>0</v>
      </c>
      <c r="G250" s="761">
        <f>G249/D249</f>
        <v>0</v>
      </c>
      <c r="H250" s="761">
        <f>H249/D249</f>
        <v>5.5555555555555552E-2</v>
      </c>
      <c r="I250" s="761">
        <f>I249/D249</f>
        <v>0</v>
      </c>
      <c r="J250" s="762">
        <f>J249/D249</f>
        <v>3.7037037037037035E-2</v>
      </c>
      <c r="K250" s="762">
        <f>K249/D249</f>
        <v>0</v>
      </c>
      <c r="L250" s="763">
        <f>L249/D249</f>
        <v>9.2592592592592587E-2</v>
      </c>
      <c r="M250" s="764">
        <f>M249/D249</f>
        <v>0.83333333333333337</v>
      </c>
      <c r="N250" s="764">
        <f>N249/D249</f>
        <v>7.407407407407407E-2</v>
      </c>
      <c r="O250" s="706"/>
      <c r="P250" s="753"/>
      <c r="Q250" s="705"/>
      <c r="R250" s="705"/>
    </row>
    <row r="251" spans="2:18" ht="17.25" customHeight="1" x14ac:dyDescent="0.2">
      <c r="B251" s="1853"/>
      <c r="C251" s="1901"/>
      <c r="D251" s="274"/>
      <c r="E251" s="783"/>
      <c r="F251" s="779">
        <f>F249/E249</f>
        <v>0</v>
      </c>
      <c r="G251" s="779">
        <f>G249/E249</f>
        <v>0</v>
      </c>
      <c r="H251" s="779">
        <f>H249/E249</f>
        <v>0.6</v>
      </c>
      <c r="I251" s="779">
        <f>I249/E249</f>
        <v>0</v>
      </c>
      <c r="J251" s="780">
        <f>J249/E249</f>
        <v>0.4</v>
      </c>
      <c r="K251" s="780">
        <f>K249/E249</f>
        <v>0</v>
      </c>
      <c r="L251" s="785">
        <v>0</v>
      </c>
      <c r="M251" s="765"/>
      <c r="N251" s="765"/>
      <c r="O251" s="706"/>
      <c r="P251" s="706"/>
      <c r="Q251" s="705"/>
      <c r="R251" s="705"/>
    </row>
    <row r="252" spans="2:18" ht="17.25" customHeight="1" x14ac:dyDescent="0.2">
      <c r="B252" s="1853"/>
      <c r="C252" s="1940" t="s">
        <v>170</v>
      </c>
      <c r="D252" s="440">
        <v>76</v>
      </c>
      <c r="E252" s="1837">
        <f>SUM(F252:K252)</f>
        <v>10</v>
      </c>
      <c r="F252" s="1672">
        <v>1</v>
      </c>
      <c r="G252" s="1672">
        <v>0</v>
      </c>
      <c r="H252" s="1672">
        <v>2</v>
      </c>
      <c r="I252" s="1672">
        <v>1</v>
      </c>
      <c r="J252" s="1672">
        <v>5</v>
      </c>
      <c r="K252" s="214">
        <v>1</v>
      </c>
      <c r="L252" s="1838">
        <f>H252+I252+J252</f>
        <v>8</v>
      </c>
      <c r="M252" s="1834">
        <v>59</v>
      </c>
      <c r="N252" s="1834">
        <f>D252-E252-M252</f>
        <v>7</v>
      </c>
      <c r="O252" s="753"/>
      <c r="P252" s="753"/>
      <c r="Q252" s="705"/>
      <c r="R252" s="705"/>
    </row>
    <row r="253" spans="2:18" ht="17.25" customHeight="1" x14ac:dyDescent="0.2">
      <c r="B253" s="1853"/>
      <c r="C253" s="1900"/>
      <c r="D253" s="459"/>
      <c r="E253" s="777">
        <f>E252/D252</f>
        <v>0.13157894736842105</v>
      </c>
      <c r="F253" s="761">
        <f>F252/D252</f>
        <v>1.3157894736842105E-2</v>
      </c>
      <c r="G253" s="761">
        <f>G252/D252</f>
        <v>0</v>
      </c>
      <c r="H253" s="761">
        <f>H252/D252</f>
        <v>2.6315789473684209E-2</v>
      </c>
      <c r="I253" s="761">
        <f>I252/D252</f>
        <v>1.3157894736842105E-2</v>
      </c>
      <c r="J253" s="762">
        <f>J252/D252</f>
        <v>6.5789473684210523E-2</v>
      </c>
      <c r="K253" s="762">
        <f>K252/D252</f>
        <v>1.3157894736842105E-2</v>
      </c>
      <c r="L253" s="763">
        <f>L252/D252</f>
        <v>0.10526315789473684</v>
      </c>
      <c r="M253" s="764">
        <f>M252/D252</f>
        <v>0.77631578947368418</v>
      </c>
      <c r="N253" s="764">
        <f>N252/D252</f>
        <v>9.2105263157894732E-2</v>
      </c>
      <c r="O253" s="706"/>
      <c r="P253" s="753"/>
      <c r="Q253" s="705"/>
      <c r="R253" s="705"/>
    </row>
    <row r="254" spans="2:18" ht="17.25" customHeight="1" x14ac:dyDescent="0.2">
      <c r="B254" s="1853"/>
      <c r="C254" s="1901"/>
      <c r="D254" s="938"/>
      <c r="E254" s="783"/>
      <c r="F254" s="779">
        <f>F252/E252</f>
        <v>0.1</v>
      </c>
      <c r="G254" s="779">
        <f>G252/E252</f>
        <v>0</v>
      </c>
      <c r="H254" s="779">
        <f>H252/E252</f>
        <v>0.2</v>
      </c>
      <c r="I254" s="779">
        <f>I252/E252</f>
        <v>0.1</v>
      </c>
      <c r="J254" s="780">
        <f>J252/E252</f>
        <v>0.5</v>
      </c>
      <c r="K254" s="780">
        <f>K252/E252</f>
        <v>0.1</v>
      </c>
      <c r="L254" s="786">
        <f>L252/E252</f>
        <v>0.8</v>
      </c>
      <c r="M254" s="765"/>
      <c r="N254" s="765"/>
      <c r="O254" s="706"/>
      <c r="P254" s="706"/>
      <c r="Q254" s="705"/>
      <c r="R254" s="705"/>
    </row>
    <row r="255" spans="2:18" ht="17.25" customHeight="1" x14ac:dyDescent="0.2">
      <c r="B255" s="1853"/>
      <c r="C255" s="1937" t="s">
        <v>254</v>
      </c>
      <c r="D255" s="451">
        <v>28</v>
      </c>
      <c r="E255" s="1837">
        <f>SUM(F255:K255)</f>
        <v>3</v>
      </c>
      <c r="F255" s="1672">
        <v>0</v>
      </c>
      <c r="G255" s="1672">
        <v>0</v>
      </c>
      <c r="H255" s="1672">
        <v>0</v>
      </c>
      <c r="I255" s="1672">
        <v>0</v>
      </c>
      <c r="J255" s="1672">
        <v>2</v>
      </c>
      <c r="K255" s="214">
        <v>1</v>
      </c>
      <c r="L255" s="1838">
        <f>H255+I255+J255</f>
        <v>2</v>
      </c>
      <c r="M255" s="1834">
        <v>21</v>
      </c>
      <c r="N255" s="1834">
        <f>D255-E255-M255</f>
        <v>4</v>
      </c>
      <c r="O255" s="753"/>
      <c r="P255" s="753"/>
      <c r="Q255" s="705"/>
      <c r="R255" s="705"/>
    </row>
    <row r="256" spans="2:18" ht="17.25" customHeight="1" x14ac:dyDescent="0.2">
      <c r="B256" s="1853"/>
      <c r="C256" s="1944"/>
      <c r="D256" s="459"/>
      <c r="E256" s="777">
        <f>E255/D255</f>
        <v>0.10714285714285714</v>
      </c>
      <c r="F256" s="761">
        <f>F255/D255</f>
        <v>0</v>
      </c>
      <c r="G256" s="761">
        <f>G255/D255</f>
        <v>0</v>
      </c>
      <c r="H256" s="761">
        <f>H255/D255</f>
        <v>0</v>
      </c>
      <c r="I256" s="761">
        <f>I255/D255</f>
        <v>0</v>
      </c>
      <c r="J256" s="762">
        <f>J255/D255</f>
        <v>7.1428571428571425E-2</v>
      </c>
      <c r="K256" s="762">
        <f>K255/D255</f>
        <v>3.5714285714285712E-2</v>
      </c>
      <c r="L256" s="763">
        <f>L255/D255</f>
        <v>7.1428571428571425E-2</v>
      </c>
      <c r="M256" s="764">
        <f>M255/D255</f>
        <v>0.75</v>
      </c>
      <c r="N256" s="764">
        <f>N255/D255</f>
        <v>0.14285714285714285</v>
      </c>
      <c r="O256" s="706"/>
      <c r="P256" s="753"/>
      <c r="Q256" s="705"/>
      <c r="R256" s="705"/>
    </row>
    <row r="257" spans="2:18" ht="17.25" customHeight="1" x14ac:dyDescent="0.2">
      <c r="B257" s="1853"/>
      <c r="C257" s="1944"/>
      <c r="D257" s="938"/>
      <c r="E257" s="783"/>
      <c r="F257" s="737">
        <f>F255/E255</f>
        <v>0</v>
      </c>
      <c r="G257" s="737">
        <f>G255/E255</f>
        <v>0</v>
      </c>
      <c r="H257" s="737">
        <f>H255/E255</f>
        <v>0</v>
      </c>
      <c r="I257" s="737">
        <f>I255/E255</f>
        <v>0</v>
      </c>
      <c r="J257" s="784">
        <f>J255/E255</f>
        <v>0.66666666666666663</v>
      </c>
      <c r="K257" s="784">
        <f>K255/E255</f>
        <v>0.33333333333333331</v>
      </c>
      <c r="L257" s="785">
        <f>L255/E255</f>
        <v>0.66666666666666663</v>
      </c>
      <c r="M257" s="765"/>
      <c r="N257" s="765"/>
      <c r="O257" s="706"/>
      <c r="P257" s="706"/>
      <c r="Q257" s="705"/>
      <c r="R257" s="705"/>
    </row>
    <row r="258" spans="2:18" ht="17.25" customHeight="1" x14ac:dyDescent="0.2">
      <c r="B258" s="1853"/>
      <c r="C258" s="1940" t="s">
        <v>520</v>
      </c>
      <c r="D258" s="451">
        <v>89</v>
      </c>
      <c r="E258" s="1837">
        <f>SUM(F258:K258)</f>
        <v>5</v>
      </c>
      <c r="F258" s="1672">
        <v>0</v>
      </c>
      <c r="G258" s="1672">
        <v>2</v>
      </c>
      <c r="H258" s="1672">
        <v>1</v>
      </c>
      <c r="I258" s="1672">
        <v>1</v>
      </c>
      <c r="J258" s="1672">
        <v>1</v>
      </c>
      <c r="K258" s="214">
        <v>0</v>
      </c>
      <c r="L258" s="1838">
        <f>H258+I258+J258</f>
        <v>3</v>
      </c>
      <c r="M258" s="1834">
        <v>77</v>
      </c>
      <c r="N258" s="1834">
        <f>D258-E258-M258</f>
        <v>7</v>
      </c>
      <c r="O258" s="753"/>
      <c r="P258" s="753"/>
      <c r="Q258" s="705"/>
      <c r="R258" s="705"/>
    </row>
    <row r="259" spans="2:18" ht="17.25" customHeight="1" x14ac:dyDescent="0.2">
      <c r="B259" s="1853"/>
      <c r="C259" s="1900"/>
      <c r="D259" s="459"/>
      <c r="E259" s="777">
        <f>E258/D258</f>
        <v>5.6179775280898875E-2</v>
      </c>
      <c r="F259" s="761">
        <f>F258/D258</f>
        <v>0</v>
      </c>
      <c r="G259" s="761">
        <f>G258/D258</f>
        <v>2.247191011235955E-2</v>
      </c>
      <c r="H259" s="761">
        <f>H258/D258</f>
        <v>1.1235955056179775E-2</v>
      </c>
      <c r="I259" s="761">
        <f>I258/D258</f>
        <v>1.1235955056179775E-2</v>
      </c>
      <c r="J259" s="762">
        <f>J258/D258</f>
        <v>1.1235955056179775E-2</v>
      </c>
      <c r="K259" s="762">
        <f>K258/D258</f>
        <v>0</v>
      </c>
      <c r="L259" s="763">
        <f>L258/D258</f>
        <v>3.3707865168539325E-2</v>
      </c>
      <c r="M259" s="764">
        <f>M258/D258</f>
        <v>0.8651685393258427</v>
      </c>
      <c r="N259" s="764">
        <f>N258/D258</f>
        <v>7.8651685393258425E-2</v>
      </c>
      <c r="O259" s="706"/>
      <c r="P259" s="753"/>
      <c r="Q259" s="705"/>
      <c r="R259" s="705"/>
    </row>
    <row r="260" spans="2:18" ht="17.25" customHeight="1" x14ac:dyDescent="0.2">
      <c r="B260" s="1853"/>
      <c r="C260" s="1901"/>
      <c r="D260" s="938"/>
      <c r="E260" s="783"/>
      <c r="F260" s="737">
        <f>F258/E258</f>
        <v>0</v>
      </c>
      <c r="G260" s="737">
        <f>G258/E258</f>
        <v>0.4</v>
      </c>
      <c r="H260" s="737">
        <f>H258/E258</f>
        <v>0.2</v>
      </c>
      <c r="I260" s="737">
        <f>I258/E258</f>
        <v>0.2</v>
      </c>
      <c r="J260" s="784">
        <f>J258/E258</f>
        <v>0.2</v>
      </c>
      <c r="K260" s="784">
        <f>K258/E258</f>
        <v>0</v>
      </c>
      <c r="L260" s="785">
        <f>L258/E258</f>
        <v>0.6</v>
      </c>
      <c r="M260" s="765"/>
      <c r="N260" s="765"/>
      <c r="O260" s="706"/>
      <c r="P260" s="706"/>
      <c r="Q260" s="705"/>
      <c r="R260" s="705"/>
    </row>
    <row r="261" spans="2:18" ht="17.25" customHeight="1" x14ac:dyDescent="0.2">
      <c r="B261" s="1853"/>
      <c r="C261" s="1940" t="s">
        <v>308</v>
      </c>
      <c r="D261" s="451">
        <v>16</v>
      </c>
      <c r="E261" s="1837">
        <f>SUM(F261:K261)</f>
        <v>4</v>
      </c>
      <c r="F261" s="1672">
        <v>0</v>
      </c>
      <c r="G261" s="1672">
        <v>0</v>
      </c>
      <c r="H261" s="1672">
        <v>0</v>
      </c>
      <c r="I261" s="1672">
        <v>0</v>
      </c>
      <c r="J261" s="1672">
        <v>3</v>
      </c>
      <c r="K261" s="214">
        <v>1</v>
      </c>
      <c r="L261" s="1838">
        <f>H261+I261+J261</f>
        <v>3</v>
      </c>
      <c r="M261" s="1834">
        <v>10</v>
      </c>
      <c r="N261" s="1834">
        <f>D261-E261-M261</f>
        <v>2</v>
      </c>
      <c r="O261" s="753"/>
      <c r="P261" s="753"/>
      <c r="Q261" s="705"/>
      <c r="R261" s="705"/>
    </row>
    <row r="262" spans="2:18" ht="17.25" customHeight="1" x14ac:dyDescent="0.2">
      <c r="B262" s="1853"/>
      <c r="C262" s="1900"/>
      <c r="D262" s="459"/>
      <c r="E262" s="777">
        <f>E261/D261</f>
        <v>0.25</v>
      </c>
      <c r="F262" s="761">
        <f>F261/D261</f>
        <v>0</v>
      </c>
      <c r="G262" s="761">
        <f>G261/D261</f>
        <v>0</v>
      </c>
      <c r="H262" s="761">
        <f>H261/D261</f>
        <v>0</v>
      </c>
      <c r="I262" s="761">
        <f>I261/D261</f>
        <v>0</v>
      </c>
      <c r="J262" s="762">
        <f>J261/D261</f>
        <v>0.1875</v>
      </c>
      <c r="K262" s="762">
        <f>K261/D261</f>
        <v>6.25E-2</v>
      </c>
      <c r="L262" s="763">
        <f>L261/D261</f>
        <v>0.1875</v>
      </c>
      <c r="M262" s="764">
        <f>M261/D261</f>
        <v>0.625</v>
      </c>
      <c r="N262" s="764">
        <f>N261/D261</f>
        <v>0.125</v>
      </c>
      <c r="O262" s="706"/>
      <c r="P262" s="753"/>
      <c r="Q262" s="705"/>
      <c r="R262" s="705"/>
    </row>
    <row r="263" spans="2:18" ht="17.25" customHeight="1" x14ac:dyDescent="0.2">
      <c r="B263" s="1853"/>
      <c r="C263" s="1901"/>
      <c r="D263" s="938"/>
      <c r="E263" s="783"/>
      <c r="F263" s="737">
        <f>F261/E261</f>
        <v>0</v>
      </c>
      <c r="G263" s="737">
        <f>G261/E261</f>
        <v>0</v>
      </c>
      <c r="H263" s="737">
        <f>H261/E261</f>
        <v>0</v>
      </c>
      <c r="I263" s="737">
        <f>I261/E261</f>
        <v>0</v>
      </c>
      <c r="J263" s="737">
        <f>J261/E261</f>
        <v>0.75</v>
      </c>
      <c r="K263" s="737">
        <f>K261/E261</f>
        <v>0.25</v>
      </c>
      <c r="L263" s="785">
        <f>L261/E261</f>
        <v>0.75</v>
      </c>
      <c r="M263" s="765"/>
      <c r="N263" s="765"/>
      <c r="O263" s="706"/>
      <c r="P263" s="706"/>
      <c r="Q263" s="705"/>
      <c r="R263" s="705"/>
    </row>
    <row r="264" spans="2:18" ht="17.25" customHeight="1" x14ac:dyDescent="0.2">
      <c r="B264" s="1853"/>
      <c r="C264" s="1940" t="s">
        <v>174</v>
      </c>
      <c r="D264" s="451">
        <v>162</v>
      </c>
      <c r="E264" s="1837">
        <f>SUM(F264:K264)</f>
        <v>11</v>
      </c>
      <c r="F264" s="1672">
        <v>0</v>
      </c>
      <c r="G264" s="1672">
        <v>3</v>
      </c>
      <c r="H264" s="1672">
        <v>0</v>
      </c>
      <c r="I264" s="1672">
        <v>0</v>
      </c>
      <c r="J264" s="1672">
        <v>5</v>
      </c>
      <c r="K264" s="214">
        <v>3</v>
      </c>
      <c r="L264" s="1838">
        <f>H264+I264+J264</f>
        <v>5</v>
      </c>
      <c r="M264" s="1834">
        <v>129</v>
      </c>
      <c r="N264" s="1834">
        <f>D264-E264-M264</f>
        <v>22</v>
      </c>
      <c r="O264" s="753"/>
      <c r="P264" s="753"/>
      <c r="Q264" s="705"/>
      <c r="R264" s="705"/>
    </row>
    <row r="265" spans="2:18" ht="17.25" customHeight="1" x14ac:dyDescent="0.2">
      <c r="B265" s="1853"/>
      <c r="C265" s="1900"/>
      <c r="D265" s="459"/>
      <c r="E265" s="777">
        <f>E264/D264</f>
        <v>6.7901234567901231E-2</v>
      </c>
      <c r="F265" s="761">
        <f>F264/D264</f>
        <v>0</v>
      </c>
      <c r="G265" s="761">
        <f>G264/D264</f>
        <v>1.8518518518518517E-2</v>
      </c>
      <c r="H265" s="761">
        <f>H264/D264</f>
        <v>0</v>
      </c>
      <c r="I265" s="761">
        <f>I264/D264</f>
        <v>0</v>
      </c>
      <c r="J265" s="762">
        <f>J264/D264</f>
        <v>3.0864197530864196E-2</v>
      </c>
      <c r="K265" s="762">
        <f>K264/D264</f>
        <v>1.8518518518518517E-2</v>
      </c>
      <c r="L265" s="763">
        <f>L264/D264</f>
        <v>3.0864197530864196E-2</v>
      </c>
      <c r="M265" s="764">
        <f>M264/D264</f>
        <v>0.79629629629629628</v>
      </c>
      <c r="N265" s="764">
        <f>N264/D264</f>
        <v>0.13580246913580246</v>
      </c>
      <c r="O265" s="706"/>
      <c r="P265" s="753"/>
      <c r="Q265" s="705"/>
      <c r="R265" s="705"/>
    </row>
    <row r="266" spans="2:18" ht="17.25" customHeight="1" thickBot="1" x14ac:dyDescent="0.25">
      <c r="B266" s="1854"/>
      <c r="C266" s="1901"/>
      <c r="D266" s="939"/>
      <c r="E266" s="783"/>
      <c r="F266" s="779">
        <f>F264/E264</f>
        <v>0</v>
      </c>
      <c r="G266" s="779">
        <f>G264/E264</f>
        <v>0.27272727272727271</v>
      </c>
      <c r="H266" s="779">
        <f>H264/E264</f>
        <v>0</v>
      </c>
      <c r="I266" s="779">
        <f>I264/E264</f>
        <v>0</v>
      </c>
      <c r="J266" s="780">
        <f>J264/E264</f>
        <v>0.45454545454545453</v>
      </c>
      <c r="K266" s="780">
        <f>K264/E264</f>
        <v>0.27272727272727271</v>
      </c>
      <c r="L266" s="786">
        <f>L264/E264</f>
        <v>0.45454545454545453</v>
      </c>
      <c r="M266" s="765"/>
      <c r="N266" s="765"/>
      <c r="O266" s="706"/>
      <c r="P266" s="706"/>
      <c r="Q266" s="705"/>
      <c r="R266" s="705"/>
    </row>
    <row r="267" spans="2:18" ht="17.25" customHeight="1" thickTop="1" x14ac:dyDescent="0.2">
      <c r="B267" s="1852" t="s">
        <v>258</v>
      </c>
      <c r="C267" s="2003" t="s">
        <v>259</v>
      </c>
      <c r="D267" s="451">
        <v>87</v>
      </c>
      <c r="E267" s="1842">
        <f>SUM(F267:K267)</f>
        <v>7</v>
      </c>
      <c r="F267" s="1686">
        <v>1</v>
      </c>
      <c r="G267" s="1686">
        <v>1</v>
      </c>
      <c r="H267" s="1686">
        <v>3</v>
      </c>
      <c r="I267" s="1686">
        <v>0</v>
      </c>
      <c r="J267" s="1841">
        <v>0</v>
      </c>
      <c r="K267" s="1841">
        <v>2</v>
      </c>
      <c r="L267" s="1840">
        <f>H267+I267+J267</f>
        <v>3</v>
      </c>
      <c r="M267" s="1839">
        <v>72</v>
      </c>
      <c r="N267" s="1839">
        <f>D267-E267-M267</f>
        <v>8</v>
      </c>
      <c r="O267" s="753"/>
      <c r="P267" s="753"/>
      <c r="Q267" s="705"/>
      <c r="R267" s="705"/>
    </row>
    <row r="268" spans="2:18" ht="17.25" customHeight="1" x14ac:dyDescent="0.2">
      <c r="B268" s="1853"/>
      <c r="C268" s="1900"/>
      <c r="D268" s="459"/>
      <c r="E268" s="777">
        <f>E267/D267</f>
        <v>8.0459770114942528E-2</v>
      </c>
      <c r="F268" s="761">
        <f>F267/D267</f>
        <v>1.1494252873563218E-2</v>
      </c>
      <c r="G268" s="761">
        <f>G267/D267</f>
        <v>1.1494252873563218E-2</v>
      </c>
      <c r="H268" s="761">
        <f>H267/D267</f>
        <v>3.4482758620689655E-2</v>
      </c>
      <c r="I268" s="761">
        <f>I267/D267</f>
        <v>0</v>
      </c>
      <c r="J268" s="762">
        <f>J267/D267</f>
        <v>0</v>
      </c>
      <c r="K268" s="762">
        <f>K267/D267</f>
        <v>2.2988505747126436E-2</v>
      </c>
      <c r="L268" s="763">
        <f>L267/D267</f>
        <v>3.4482758620689655E-2</v>
      </c>
      <c r="M268" s="764">
        <f>M267/D267</f>
        <v>0.82758620689655171</v>
      </c>
      <c r="N268" s="764">
        <f>N267/D267</f>
        <v>9.1954022988505746E-2</v>
      </c>
      <c r="O268" s="706"/>
      <c r="P268" s="753"/>
      <c r="Q268" s="705"/>
      <c r="R268" s="705"/>
    </row>
    <row r="269" spans="2:18" ht="17.25" customHeight="1" x14ac:dyDescent="0.2">
      <c r="B269" s="1853"/>
      <c r="C269" s="1901"/>
      <c r="D269" s="938"/>
      <c r="E269" s="783"/>
      <c r="F269" s="737">
        <f t="shared" ref="F269:K269" si="14">F267/$E$267</f>
        <v>0.14285714285714285</v>
      </c>
      <c r="G269" s="737">
        <f t="shared" si="14"/>
        <v>0.14285714285714285</v>
      </c>
      <c r="H269" s="737">
        <f t="shared" si="14"/>
        <v>0.42857142857142855</v>
      </c>
      <c r="I269" s="737">
        <f t="shared" si="14"/>
        <v>0</v>
      </c>
      <c r="J269" s="737">
        <f t="shared" si="14"/>
        <v>0</v>
      </c>
      <c r="K269" s="737">
        <f t="shared" si="14"/>
        <v>0.2857142857142857</v>
      </c>
      <c r="L269" s="785">
        <f>L267/E267</f>
        <v>0.42857142857142855</v>
      </c>
      <c r="M269" s="766"/>
      <c r="N269" s="766"/>
      <c r="O269" s="706"/>
      <c r="P269" s="706"/>
      <c r="Q269" s="705"/>
      <c r="R269" s="705"/>
    </row>
    <row r="270" spans="2:18" ht="17.25" customHeight="1" x14ac:dyDescent="0.2">
      <c r="B270" s="1853"/>
      <c r="C270" s="1940" t="s">
        <v>260</v>
      </c>
      <c r="D270" s="451">
        <v>181</v>
      </c>
      <c r="E270" s="1837">
        <f>SUM(F270:K270)</f>
        <v>9</v>
      </c>
      <c r="F270" s="1672">
        <v>0</v>
      </c>
      <c r="G270" s="1672">
        <v>1</v>
      </c>
      <c r="H270" s="1672">
        <v>2</v>
      </c>
      <c r="I270" s="1672">
        <v>0</v>
      </c>
      <c r="J270" s="214">
        <v>5</v>
      </c>
      <c r="K270" s="214">
        <v>1</v>
      </c>
      <c r="L270" s="1838">
        <f>H270+I270+J270</f>
        <v>7</v>
      </c>
      <c r="M270" s="1834">
        <v>148</v>
      </c>
      <c r="N270" s="1834">
        <f>D270-E270-M270</f>
        <v>24</v>
      </c>
      <c r="O270" s="753"/>
      <c r="P270" s="753"/>
      <c r="Q270" s="705"/>
      <c r="R270" s="705"/>
    </row>
    <row r="271" spans="2:18" ht="17.25" customHeight="1" x14ac:dyDescent="0.2">
      <c r="B271" s="1853"/>
      <c r="C271" s="1900"/>
      <c r="D271" s="459"/>
      <c r="E271" s="777">
        <f>E270/D270</f>
        <v>4.9723756906077346E-2</v>
      </c>
      <c r="F271" s="761">
        <f>F270/D270</f>
        <v>0</v>
      </c>
      <c r="G271" s="761">
        <f>G270/D270</f>
        <v>5.5248618784530384E-3</v>
      </c>
      <c r="H271" s="761">
        <f>H270/D270</f>
        <v>1.1049723756906077E-2</v>
      </c>
      <c r="I271" s="761">
        <f>I270/D270</f>
        <v>0</v>
      </c>
      <c r="J271" s="762">
        <f>J270/D270</f>
        <v>2.7624309392265192E-2</v>
      </c>
      <c r="K271" s="762">
        <f>K270/D270</f>
        <v>5.5248618784530384E-3</v>
      </c>
      <c r="L271" s="763">
        <f>L270/D270</f>
        <v>3.8674033149171269E-2</v>
      </c>
      <c r="M271" s="764">
        <f>M270/D270</f>
        <v>0.81767955801104975</v>
      </c>
      <c r="N271" s="764">
        <f>N270/D270</f>
        <v>0.13259668508287292</v>
      </c>
      <c r="O271" s="706"/>
      <c r="P271" s="753"/>
      <c r="Q271" s="705"/>
      <c r="R271" s="705"/>
    </row>
    <row r="272" spans="2:18" ht="17.25" customHeight="1" x14ac:dyDescent="0.2">
      <c r="B272" s="1853"/>
      <c r="C272" s="1901"/>
      <c r="D272" s="938"/>
      <c r="E272" s="783"/>
      <c r="F272" s="787">
        <f>F270/E270</f>
        <v>0</v>
      </c>
      <c r="G272" s="787">
        <f>G270/E270</f>
        <v>0.1111111111111111</v>
      </c>
      <c r="H272" s="787">
        <f>H270/E270</f>
        <v>0.22222222222222221</v>
      </c>
      <c r="I272" s="787">
        <f>I270/E270</f>
        <v>0</v>
      </c>
      <c r="J272" s="788">
        <f>J270/E270</f>
        <v>0.55555555555555558</v>
      </c>
      <c r="K272" s="788">
        <f>K270/E270</f>
        <v>0.1111111111111111</v>
      </c>
      <c r="L272" s="789">
        <f>L270/E270</f>
        <v>0.77777777777777779</v>
      </c>
      <c r="M272" s="766"/>
      <c r="N272" s="766"/>
      <c r="O272" s="706"/>
      <c r="P272" s="706"/>
      <c r="Q272" s="705"/>
      <c r="R272" s="705"/>
    </row>
    <row r="273" spans="2:34" ht="17.25" customHeight="1" x14ac:dyDescent="0.2">
      <c r="B273" s="1853"/>
      <c r="C273" s="1940" t="s">
        <v>261</v>
      </c>
      <c r="D273" s="451">
        <v>50</v>
      </c>
      <c r="E273" s="1837">
        <f>SUM(F273:K273)</f>
        <v>3</v>
      </c>
      <c r="F273" s="1672">
        <v>0</v>
      </c>
      <c r="G273" s="1672">
        <v>1</v>
      </c>
      <c r="H273" s="1672">
        <v>0</v>
      </c>
      <c r="I273" s="1672">
        <v>1</v>
      </c>
      <c r="J273" s="214">
        <v>1</v>
      </c>
      <c r="K273" s="214">
        <v>0</v>
      </c>
      <c r="L273" s="1838">
        <f>H273+I273+J273</f>
        <v>2</v>
      </c>
      <c r="M273" s="1834">
        <v>43</v>
      </c>
      <c r="N273" s="1834">
        <f>D273-E273-M273</f>
        <v>4</v>
      </c>
      <c r="O273" s="753"/>
      <c r="P273" s="753"/>
      <c r="Q273" s="705"/>
      <c r="R273" s="705"/>
    </row>
    <row r="274" spans="2:34" ht="17.25" customHeight="1" x14ac:dyDescent="0.2">
      <c r="B274" s="1853"/>
      <c r="C274" s="1900"/>
      <c r="D274" s="459"/>
      <c r="E274" s="777">
        <f>E273/D273</f>
        <v>0.06</v>
      </c>
      <c r="F274" s="761">
        <f>F273/D273</f>
        <v>0</v>
      </c>
      <c r="G274" s="761">
        <f>G273/D273</f>
        <v>0.02</v>
      </c>
      <c r="H274" s="761">
        <f>H273/D273</f>
        <v>0</v>
      </c>
      <c r="I274" s="761">
        <f>I273/D273</f>
        <v>0.02</v>
      </c>
      <c r="J274" s="762">
        <f>J273/D273</f>
        <v>0.02</v>
      </c>
      <c r="K274" s="762">
        <f>K273/D273</f>
        <v>0</v>
      </c>
      <c r="L274" s="763">
        <f>L273/D273</f>
        <v>0.04</v>
      </c>
      <c r="M274" s="764">
        <f>M273/D273</f>
        <v>0.86</v>
      </c>
      <c r="N274" s="764">
        <f>N273/D273</f>
        <v>0.08</v>
      </c>
      <c r="O274" s="706"/>
      <c r="P274" s="753"/>
      <c r="Q274" s="705"/>
      <c r="R274" s="705"/>
    </row>
    <row r="275" spans="2:34" ht="17.25" customHeight="1" x14ac:dyDescent="0.2">
      <c r="B275" s="1853"/>
      <c r="C275" s="1901"/>
      <c r="D275" s="938"/>
      <c r="E275" s="783"/>
      <c r="F275" s="737">
        <f>F273/E273</f>
        <v>0</v>
      </c>
      <c r="G275" s="737">
        <f>G273/E273</f>
        <v>0.33333333333333331</v>
      </c>
      <c r="H275" s="737">
        <f>H273/E273</f>
        <v>0</v>
      </c>
      <c r="I275" s="737">
        <f>I273/E273</f>
        <v>0.33333333333333331</v>
      </c>
      <c r="J275" s="784">
        <f>J273/E273</f>
        <v>0.33333333333333331</v>
      </c>
      <c r="K275" s="784">
        <f>K273/E273</f>
        <v>0</v>
      </c>
      <c r="L275" s="785">
        <f>L273/E273</f>
        <v>0.66666666666666663</v>
      </c>
      <c r="M275" s="766"/>
      <c r="N275" s="766"/>
      <c r="O275" s="706"/>
      <c r="P275" s="706"/>
      <c r="Q275" s="705"/>
      <c r="R275" s="705"/>
    </row>
    <row r="276" spans="2:34" ht="17.25" customHeight="1" x14ac:dyDescent="0.2">
      <c r="B276" s="1853"/>
      <c r="C276" s="1940" t="s">
        <v>262</v>
      </c>
      <c r="D276" s="451">
        <v>40</v>
      </c>
      <c r="E276" s="1837">
        <f>SUM(F276:K276)</f>
        <v>3</v>
      </c>
      <c r="F276" s="1672">
        <v>0</v>
      </c>
      <c r="G276" s="1672">
        <v>1</v>
      </c>
      <c r="H276" s="1672">
        <v>1</v>
      </c>
      <c r="I276" s="1672">
        <v>0</v>
      </c>
      <c r="J276" s="214">
        <v>1</v>
      </c>
      <c r="K276" s="214">
        <v>0</v>
      </c>
      <c r="L276" s="1838">
        <f>H276+I276+J276</f>
        <v>2</v>
      </c>
      <c r="M276" s="1834">
        <v>32</v>
      </c>
      <c r="N276" s="1834">
        <f>D276-E276-M276</f>
        <v>5</v>
      </c>
      <c r="O276" s="753"/>
      <c r="P276" s="753"/>
      <c r="Q276" s="705"/>
      <c r="R276" s="705"/>
    </row>
    <row r="277" spans="2:34" ht="17.25" customHeight="1" x14ac:dyDescent="0.2">
      <c r="B277" s="1853"/>
      <c r="C277" s="1900"/>
      <c r="D277" s="459"/>
      <c r="E277" s="777">
        <f>E276/D276</f>
        <v>7.4999999999999997E-2</v>
      </c>
      <c r="F277" s="761">
        <f>F276/D276</f>
        <v>0</v>
      </c>
      <c r="G277" s="761">
        <f>G276/D276</f>
        <v>2.5000000000000001E-2</v>
      </c>
      <c r="H277" s="761">
        <f>H276/D276</f>
        <v>2.5000000000000001E-2</v>
      </c>
      <c r="I277" s="761">
        <f>I276/D276</f>
        <v>0</v>
      </c>
      <c r="J277" s="762">
        <f>J276/D276</f>
        <v>2.5000000000000001E-2</v>
      </c>
      <c r="K277" s="762">
        <f>K276/D276</f>
        <v>0</v>
      </c>
      <c r="L277" s="763">
        <f>L276/D276</f>
        <v>0.05</v>
      </c>
      <c r="M277" s="764">
        <f>M276/D276</f>
        <v>0.8</v>
      </c>
      <c r="N277" s="764">
        <f>N276/D276</f>
        <v>0.125</v>
      </c>
      <c r="O277" s="706"/>
      <c r="P277" s="753"/>
      <c r="Q277" s="705"/>
      <c r="R277" s="705"/>
    </row>
    <row r="278" spans="2:34" ht="17.25" customHeight="1" x14ac:dyDescent="0.2">
      <c r="B278" s="1853"/>
      <c r="C278" s="1901"/>
      <c r="D278" s="938"/>
      <c r="E278" s="783"/>
      <c r="F278" s="737">
        <f>F276/E276</f>
        <v>0</v>
      </c>
      <c r="G278" s="737">
        <f>G276/E276</f>
        <v>0.33333333333333331</v>
      </c>
      <c r="H278" s="737">
        <f>H276/E276</f>
        <v>0.33333333333333331</v>
      </c>
      <c r="I278" s="737">
        <f>I276/E276</f>
        <v>0</v>
      </c>
      <c r="J278" s="784">
        <f>J276/E276</f>
        <v>0.33333333333333331</v>
      </c>
      <c r="K278" s="784">
        <f>K276/E276</f>
        <v>0</v>
      </c>
      <c r="L278" s="785">
        <f>L276/E276</f>
        <v>0.66666666666666663</v>
      </c>
      <c r="M278" s="766"/>
      <c r="N278" s="766"/>
      <c r="O278" s="706"/>
      <c r="P278" s="706"/>
      <c r="Q278" s="705"/>
      <c r="R278" s="705"/>
    </row>
    <row r="279" spans="2:34" ht="17.25" customHeight="1" x14ac:dyDescent="0.2">
      <c r="B279" s="1853"/>
      <c r="C279" s="1940" t="s">
        <v>263</v>
      </c>
      <c r="D279" s="451">
        <v>27</v>
      </c>
      <c r="E279" s="1837">
        <f>SUM(F279:K279)</f>
        <v>5</v>
      </c>
      <c r="F279" s="1672">
        <v>0</v>
      </c>
      <c r="G279" s="1672">
        <v>1</v>
      </c>
      <c r="H279" s="1672">
        <v>0</v>
      </c>
      <c r="I279" s="1672">
        <v>0</v>
      </c>
      <c r="J279" s="214">
        <v>2</v>
      </c>
      <c r="K279" s="214">
        <v>2</v>
      </c>
      <c r="L279" s="1838">
        <f>H279+I279+J279</f>
        <v>2</v>
      </c>
      <c r="M279" s="1834">
        <v>20</v>
      </c>
      <c r="N279" s="1834">
        <f>D279-E279-M279</f>
        <v>2</v>
      </c>
      <c r="O279" s="753"/>
      <c r="P279" s="753"/>
      <c r="Q279" s="705"/>
      <c r="R279" s="705"/>
      <c r="T279" s="706"/>
      <c r="Y279" s="706"/>
      <c r="Z279" s="706"/>
      <c r="AA279" s="706"/>
      <c r="AB279" s="706"/>
      <c r="AC279" s="706"/>
      <c r="AD279" s="706"/>
      <c r="AE279" s="706"/>
      <c r="AF279" s="706"/>
      <c r="AG279" s="706"/>
      <c r="AH279" s="706"/>
    </row>
    <row r="280" spans="2:34" ht="17.25" customHeight="1" x14ac:dyDescent="0.2">
      <c r="B280" s="1853"/>
      <c r="C280" s="1900"/>
      <c r="D280" s="459"/>
      <c r="E280" s="777">
        <f>E279/D279</f>
        <v>0.18518518518518517</v>
      </c>
      <c r="F280" s="761">
        <f>F279/D279</f>
        <v>0</v>
      </c>
      <c r="G280" s="761">
        <f>G279/D279</f>
        <v>3.7037037037037035E-2</v>
      </c>
      <c r="H280" s="761">
        <f>H279/D279</f>
        <v>0</v>
      </c>
      <c r="I280" s="761">
        <f>I279/D279</f>
        <v>0</v>
      </c>
      <c r="J280" s="762">
        <f>J279/D279</f>
        <v>7.407407407407407E-2</v>
      </c>
      <c r="K280" s="762">
        <f>K279/D279</f>
        <v>7.407407407407407E-2</v>
      </c>
      <c r="L280" s="763">
        <f>L279/D279</f>
        <v>7.407407407407407E-2</v>
      </c>
      <c r="M280" s="764">
        <f>M279/D279</f>
        <v>0.7407407407407407</v>
      </c>
      <c r="N280" s="764">
        <f>N279/D279</f>
        <v>7.407407407407407E-2</v>
      </c>
      <c r="O280" s="706"/>
      <c r="P280" s="753"/>
      <c r="Q280" s="705"/>
      <c r="R280" s="705"/>
      <c r="T280" s="706"/>
      <c r="Y280" s="706"/>
      <c r="Z280" s="706"/>
      <c r="AA280" s="706"/>
      <c r="AB280" s="706"/>
      <c r="AC280" s="706"/>
      <c r="AD280" s="706"/>
      <c r="AE280" s="706"/>
      <c r="AF280" s="706"/>
      <c r="AG280" s="706"/>
      <c r="AH280" s="706"/>
    </row>
    <row r="281" spans="2:34" ht="17.25" customHeight="1" x14ac:dyDescent="0.2">
      <c r="B281" s="1853"/>
      <c r="C281" s="1901"/>
      <c r="D281" s="938"/>
      <c r="E281" s="783"/>
      <c r="F281" s="737">
        <f>F279/E279</f>
        <v>0</v>
      </c>
      <c r="G281" s="737">
        <f>G279/E279</f>
        <v>0.2</v>
      </c>
      <c r="H281" s="737">
        <f>H279/E279</f>
        <v>0</v>
      </c>
      <c r="I281" s="737">
        <f>I279/E279</f>
        <v>0</v>
      </c>
      <c r="J281" s="784">
        <f>J279/E279</f>
        <v>0.4</v>
      </c>
      <c r="K281" s="784">
        <f>K279/E279</f>
        <v>0.4</v>
      </c>
      <c r="L281" s="785">
        <f>L279/E279</f>
        <v>0.4</v>
      </c>
      <c r="M281" s="766"/>
      <c r="N281" s="766"/>
      <c r="O281" s="706"/>
      <c r="P281" s="706"/>
      <c r="Q281" s="705"/>
      <c r="R281" s="705"/>
      <c r="T281" s="709"/>
    </row>
    <row r="282" spans="2:34" ht="17.25" customHeight="1" x14ac:dyDescent="0.2">
      <c r="B282" s="1853"/>
      <c r="C282" s="1940" t="s">
        <v>264</v>
      </c>
      <c r="D282" s="451">
        <v>40</v>
      </c>
      <c r="E282" s="1837">
        <f>SUM(F282:K282)</f>
        <v>11</v>
      </c>
      <c r="F282" s="1672">
        <v>0</v>
      </c>
      <c r="G282" s="1672">
        <v>0</v>
      </c>
      <c r="H282" s="1672">
        <v>0</v>
      </c>
      <c r="I282" s="1672">
        <v>1</v>
      </c>
      <c r="J282" s="214">
        <v>9</v>
      </c>
      <c r="K282" s="214">
        <v>1</v>
      </c>
      <c r="L282" s="1838">
        <f>H282+I282+J282</f>
        <v>10</v>
      </c>
      <c r="M282" s="1834">
        <v>26</v>
      </c>
      <c r="N282" s="1834">
        <f>D282-E282-M282</f>
        <v>3</v>
      </c>
      <c r="O282" s="753"/>
      <c r="P282" s="753"/>
      <c r="Q282" s="705"/>
      <c r="R282" s="705"/>
    </row>
    <row r="283" spans="2:34" ht="17.25" customHeight="1" x14ac:dyDescent="0.2">
      <c r="B283" s="1853"/>
      <c r="C283" s="1900"/>
      <c r="D283" s="459"/>
      <c r="E283" s="777">
        <f>E282/D282</f>
        <v>0.27500000000000002</v>
      </c>
      <c r="F283" s="761">
        <f>F282/D282</f>
        <v>0</v>
      </c>
      <c r="G283" s="761">
        <f>G282/D282</f>
        <v>0</v>
      </c>
      <c r="H283" s="761">
        <f>H282/D282</f>
        <v>0</v>
      </c>
      <c r="I283" s="761">
        <f>I282/D282</f>
        <v>2.5000000000000001E-2</v>
      </c>
      <c r="J283" s="762">
        <f>J282/D282</f>
        <v>0.22500000000000001</v>
      </c>
      <c r="K283" s="762">
        <f>K282/D282</f>
        <v>2.5000000000000001E-2</v>
      </c>
      <c r="L283" s="763">
        <f>L282/D282</f>
        <v>0.25</v>
      </c>
      <c r="M283" s="764">
        <f>M282/D282</f>
        <v>0.65</v>
      </c>
      <c r="N283" s="764">
        <f>N282/D282</f>
        <v>7.4999999999999997E-2</v>
      </c>
      <c r="O283" s="706"/>
      <c r="P283" s="753"/>
      <c r="Q283" s="705"/>
      <c r="R283" s="705"/>
    </row>
    <row r="284" spans="2:34" ht="17.25" customHeight="1" thickBot="1" x14ac:dyDescent="0.25">
      <c r="B284" s="1853"/>
      <c r="C284" s="2009"/>
      <c r="D284" s="939"/>
      <c r="E284" s="790"/>
      <c r="F284" s="791">
        <f>F282/E282</f>
        <v>0</v>
      </c>
      <c r="G284" s="791">
        <f>G282/E282</f>
        <v>0</v>
      </c>
      <c r="H284" s="791">
        <f>H282/E282</f>
        <v>0</v>
      </c>
      <c r="I284" s="791">
        <f>I282/E282</f>
        <v>9.0909090909090912E-2</v>
      </c>
      <c r="J284" s="792">
        <f>J282/E282</f>
        <v>0.81818181818181823</v>
      </c>
      <c r="K284" s="792">
        <f>K282/E282</f>
        <v>9.0909090909090912E-2</v>
      </c>
      <c r="L284" s="793">
        <f>L282/E282</f>
        <v>0.90909090909090906</v>
      </c>
      <c r="M284" s="767"/>
      <c r="N284" s="767"/>
      <c r="O284" s="706"/>
      <c r="P284" s="706"/>
      <c r="Q284" s="705"/>
      <c r="R284" s="705"/>
    </row>
    <row r="285" spans="2:34" ht="17.25" customHeight="1" thickTop="1" x14ac:dyDescent="0.2">
      <c r="B285" s="1853"/>
      <c r="C285" s="43" t="s">
        <v>182</v>
      </c>
      <c r="D285" s="572">
        <f t="shared" ref="D285:N285" si="15">D270+D273+D276+D279</f>
        <v>298</v>
      </c>
      <c r="E285" s="1837">
        <f t="shared" si="15"/>
        <v>20</v>
      </c>
      <c r="F285" s="1672">
        <f t="shared" si="15"/>
        <v>0</v>
      </c>
      <c r="G285" s="1672">
        <f t="shared" si="15"/>
        <v>4</v>
      </c>
      <c r="H285" s="1672">
        <f t="shared" si="15"/>
        <v>3</v>
      </c>
      <c r="I285" s="1672">
        <f t="shared" si="15"/>
        <v>1</v>
      </c>
      <c r="J285" s="214">
        <f t="shared" si="15"/>
        <v>9</v>
      </c>
      <c r="K285" s="1836">
        <f t="shared" si="15"/>
        <v>3</v>
      </c>
      <c r="L285" s="1835">
        <f t="shared" si="15"/>
        <v>13</v>
      </c>
      <c r="M285" s="1834">
        <f t="shared" si="15"/>
        <v>243</v>
      </c>
      <c r="N285" s="1834">
        <f t="shared" si="15"/>
        <v>35</v>
      </c>
      <c r="O285" s="753"/>
      <c r="P285" s="753"/>
      <c r="Q285" s="705"/>
      <c r="R285" s="705"/>
      <c r="T285" s="705"/>
      <c r="X285" s="715"/>
      <c r="Y285" s="715"/>
      <c r="Z285" s="715"/>
      <c r="AA285" s="715"/>
      <c r="AB285" s="715"/>
      <c r="AC285" s="715"/>
      <c r="AD285" s="715"/>
      <c r="AE285" s="715"/>
      <c r="AF285" s="715"/>
      <c r="AG285" s="715"/>
      <c r="AH285" s="715"/>
    </row>
    <row r="286" spans="2:34" ht="17.25" customHeight="1" x14ac:dyDescent="0.2">
      <c r="B286" s="1853"/>
      <c r="C286" s="1831" t="s">
        <v>183</v>
      </c>
      <c r="D286" s="215"/>
      <c r="E286" s="777">
        <f>E285/D285</f>
        <v>6.7114093959731544E-2</v>
      </c>
      <c r="F286" s="761">
        <f>F285/D285</f>
        <v>0</v>
      </c>
      <c r="G286" s="761">
        <f>G285/D285</f>
        <v>1.3422818791946308E-2</v>
      </c>
      <c r="H286" s="761">
        <f>H285/D285</f>
        <v>1.0067114093959731E-2</v>
      </c>
      <c r="I286" s="761">
        <f>I285/D285</f>
        <v>3.3557046979865771E-3</v>
      </c>
      <c r="J286" s="762">
        <f>J285/D285</f>
        <v>3.0201342281879196E-2</v>
      </c>
      <c r="K286" s="769">
        <f>K285/D285</f>
        <v>1.0067114093959731E-2</v>
      </c>
      <c r="L286" s="770">
        <f>L285/D285</f>
        <v>4.3624161073825503E-2</v>
      </c>
      <c r="M286" s="764">
        <f>M285/D285</f>
        <v>0.81543624161073824</v>
      </c>
      <c r="N286" s="764">
        <f>N285/D285</f>
        <v>0.1174496644295302</v>
      </c>
      <c r="O286" s="706"/>
      <c r="P286" s="753"/>
      <c r="Q286" s="705"/>
      <c r="R286" s="705"/>
      <c r="T286" s="709"/>
      <c r="X286" s="715"/>
      <c r="Y286" s="715"/>
      <c r="Z286" s="715"/>
      <c r="AA286" s="715"/>
      <c r="AB286" s="715"/>
      <c r="AC286" s="715"/>
      <c r="AD286" s="715"/>
      <c r="AE286" s="715"/>
      <c r="AF286" s="715"/>
      <c r="AG286" s="715"/>
      <c r="AH286" s="715"/>
    </row>
    <row r="287" spans="2:34" ht="17.25" customHeight="1" x14ac:dyDescent="0.2">
      <c r="B287" s="1853"/>
      <c r="C287" s="1830"/>
      <c r="D287" s="216"/>
      <c r="E287" s="783"/>
      <c r="F287" s="787">
        <f>F285/E285</f>
        <v>0</v>
      </c>
      <c r="G287" s="787">
        <f>G285/E285</f>
        <v>0.2</v>
      </c>
      <c r="H287" s="787">
        <f>H285/E285</f>
        <v>0.15</v>
      </c>
      <c r="I287" s="787">
        <f>I285/E285</f>
        <v>0.05</v>
      </c>
      <c r="J287" s="788">
        <f>J285/E285</f>
        <v>0.45</v>
      </c>
      <c r="K287" s="794">
        <f>K285/E285</f>
        <v>0.15</v>
      </c>
      <c r="L287" s="795">
        <f>L285/E285</f>
        <v>0.65</v>
      </c>
      <c r="M287" s="766"/>
      <c r="N287" s="766"/>
      <c r="O287" s="706"/>
      <c r="P287" s="706"/>
      <c r="Q287" s="705"/>
      <c r="R287" s="705"/>
      <c r="T287" s="709"/>
      <c r="X287" s="715"/>
      <c r="Y287" s="715"/>
      <c r="Z287" s="715"/>
      <c r="AA287" s="715"/>
      <c r="AB287" s="715"/>
      <c r="AC287" s="715"/>
      <c r="AD287" s="715"/>
      <c r="AE287" s="715"/>
      <c r="AF287" s="715"/>
      <c r="AG287" s="715"/>
      <c r="AH287" s="715"/>
    </row>
    <row r="288" spans="2:34" ht="17.25" customHeight="1" x14ac:dyDescent="0.2">
      <c r="B288" s="1853"/>
      <c r="C288" s="5" t="s">
        <v>182</v>
      </c>
      <c r="D288" s="573">
        <f t="shared" ref="D288:N288" si="16">D273+D276+D279+D282</f>
        <v>157</v>
      </c>
      <c r="E288" s="1837">
        <f t="shared" si="16"/>
        <v>22</v>
      </c>
      <c r="F288" s="1672">
        <f t="shared" si="16"/>
        <v>0</v>
      </c>
      <c r="G288" s="1672">
        <f t="shared" si="16"/>
        <v>3</v>
      </c>
      <c r="H288" s="1672">
        <f t="shared" si="16"/>
        <v>1</v>
      </c>
      <c r="I288" s="1672">
        <f t="shared" si="16"/>
        <v>2</v>
      </c>
      <c r="J288" s="214">
        <f t="shared" si="16"/>
        <v>13</v>
      </c>
      <c r="K288" s="1836">
        <f t="shared" si="16"/>
        <v>3</v>
      </c>
      <c r="L288" s="1835">
        <f t="shared" si="16"/>
        <v>16</v>
      </c>
      <c r="M288" s="1834">
        <f t="shared" si="16"/>
        <v>121</v>
      </c>
      <c r="N288" s="1834">
        <f t="shared" si="16"/>
        <v>14</v>
      </c>
      <c r="O288" s="753"/>
      <c r="P288" s="753"/>
      <c r="Q288" s="705"/>
      <c r="R288" s="705"/>
      <c r="T288" s="709"/>
      <c r="X288" s="715"/>
      <c r="Y288" s="715"/>
      <c r="Z288" s="715"/>
      <c r="AA288" s="715"/>
      <c r="AB288" s="715"/>
      <c r="AC288" s="715"/>
      <c r="AD288" s="715"/>
      <c r="AE288" s="715"/>
      <c r="AF288" s="715"/>
      <c r="AG288" s="715"/>
      <c r="AH288" s="715"/>
    </row>
    <row r="289" spans="1:34" ht="17.25" customHeight="1" x14ac:dyDescent="0.2">
      <c r="B289" s="1853"/>
      <c r="C289" s="1831" t="s">
        <v>184</v>
      </c>
      <c r="D289" s="574"/>
      <c r="E289" s="777">
        <f>E288/D288</f>
        <v>0.14012738853503184</v>
      </c>
      <c r="F289" s="761">
        <f>F288/D288</f>
        <v>0</v>
      </c>
      <c r="G289" s="761">
        <f>G288/D288</f>
        <v>1.9108280254777069E-2</v>
      </c>
      <c r="H289" s="761">
        <f>H288/D288</f>
        <v>6.369426751592357E-3</v>
      </c>
      <c r="I289" s="761">
        <f>I288/D288</f>
        <v>1.2738853503184714E-2</v>
      </c>
      <c r="J289" s="762">
        <f>J288/D288</f>
        <v>8.2802547770700632E-2</v>
      </c>
      <c r="K289" s="769">
        <f>K288/D288</f>
        <v>1.9108280254777069E-2</v>
      </c>
      <c r="L289" s="770">
        <f>L288/D288</f>
        <v>0.10191082802547771</v>
      </c>
      <c r="M289" s="764">
        <f>M288/D288</f>
        <v>0.77070063694267521</v>
      </c>
      <c r="N289" s="764">
        <f>N288/D288</f>
        <v>8.9171974522292988E-2</v>
      </c>
      <c r="O289" s="706"/>
      <c r="P289" s="753"/>
      <c r="Q289" s="705"/>
      <c r="R289" s="705"/>
      <c r="T289" s="709"/>
      <c r="X289" s="715"/>
      <c r="Y289" s="715"/>
      <c r="Z289" s="715"/>
      <c r="AA289" s="715"/>
      <c r="AB289" s="715"/>
      <c r="AC289" s="715"/>
      <c r="AD289" s="715"/>
      <c r="AE289" s="715"/>
      <c r="AF289" s="715"/>
      <c r="AG289" s="715"/>
      <c r="AH289" s="715"/>
    </row>
    <row r="290" spans="1:34" ht="17.25" customHeight="1" thickBot="1" x14ac:dyDescent="0.25">
      <c r="B290" s="1859"/>
      <c r="C290" s="1830"/>
      <c r="D290" s="216"/>
      <c r="E290" s="796"/>
      <c r="F290" s="797">
        <f>F288/E288</f>
        <v>0</v>
      </c>
      <c r="G290" s="797">
        <f>G288/E288</f>
        <v>0.13636363636363635</v>
      </c>
      <c r="H290" s="797">
        <f>H288/E288</f>
        <v>4.5454545454545456E-2</v>
      </c>
      <c r="I290" s="797">
        <f>I288/E288</f>
        <v>9.0909090909090912E-2</v>
      </c>
      <c r="J290" s="798">
        <f>J288/E288</f>
        <v>0.59090909090909094</v>
      </c>
      <c r="K290" s="799">
        <f>K288/E288</f>
        <v>0.13636363636363635</v>
      </c>
      <c r="L290" s="800">
        <f>L288/E288</f>
        <v>0.72727272727272729</v>
      </c>
      <c r="M290" s="768"/>
      <c r="N290" s="768"/>
      <c r="O290" s="706"/>
      <c r="P290" s="706"/>
      <c r="Q290" s="705"/>
      <c r="R290" s="705"/>
      <c r="T290" s="709"/>
      <c r="X290" s="715"/>
      <c r="Y290" s="715"/>
      <c r="Z290" s="715"/>
      <c r="AA290" s="715"/>
      <c r="AB290" s="715"/>
      <c r="AC290" s="715"/>
      <c r="AD290" s="715"/>
      <c r="AE290" s="715"/>
      <c r="AF290" s="715"/>
      <c r="AG290" s="715"/>
      <c r="AH290" s="715"/>
    </row>
    <row r="291" spans="1:34" x14ac:dyDescent="0.2">
      <c r="B291" s="759"/>
      <c r="C291" s="27"/>
      <c r="D291" s="23"/>
      <c r="E291" s="826"/>
      <c r="F291" s="760"/>
      <c r="G291" s="760"/>
      <c r="H291" s="760"/>
      <c r="I291" s="760"/>
      <c r="J291" s="760"/>
      <c r="K291" s="760"/>
      <c r="L291" s="760"/>
      <c r="M291" s="760"/>
      <c r="N291" s="760"/>
      <c r="O291" s="706"/>
      <c r="P291" s="753"/>
      <c r="Q291" s="705"/>
      <c r="R291" s="705"/>
    </row>
    <row r="292" spans="1:34" ht="14.4" x14ac:dyDescent="0.2">
      <c r="B292" s="695" t="s">
        <v>575</v>
      </c>
      <c r="O292" s="706"/>
      <c r="P292" s="706"/>
      <c r="Q292" s="705"/>
      <c r="R292" s="705"/>
    </row>
    <row r="293" spans="1:34" ht="7.5" customHeight="1" x14ac:dyDescent="0.2">
      <c r="B293" s="694"/>
      <c r="O293" s="753"/>
      <c r="P293" s="753"/>
      <c r="Q293" s="705"/>
      <c r="R293" s="705"/>
    </row>
    <row r="294" spans="1:34" x14ac:dyDescent="0.2">
      <c r="A294" s="709"/>
      <c r="B294" s="694"/>
      <c r="I294" s="696" t="s">
        <v>152</v>
      </c>
      <c r="N294" s="706"/>
      <c r="P294" s="753"/>
      <c r="Q294" s="705"/>
      <c r="R294" s="705"/>
    </row>
    <row r="295" spans="1:34" x14ac:dyDescent="0.2">
      <c r="A295" s="709"/>
      <c r="B295" s="694"/>
      <c r="I295" s="696" t="s">
        <v>548</v>
      </c>
      <c r="N295" s="706"/>
      <c r="P295" s="706"/>
      <c r="Q295" s="705"/>
      <c r="R295" s="705"/>
    </row>
    <row r="296" spans="1:34" x14ac:dyDescent="0.2">
      <c r="A296" s="709"/>
      <c r="B296" s="694"/>
      <c r="I296" s="696" t="s">
        <v>549</v>
      </c>
      <c r="N296" s="753"/>
      <c r="P296" s="753"/>
      <c r="Q296" s="705"/>
      <c r="R296" s="705"/>
    </row>
    <row r="297" spans="1:34" ht="7.5" customHeight="1" x14ac:dyDescent="0.2">
      <c r="A297" s="709"/>
      <c r="B297" s="694"/>
      <c r="J297" s="754"/>
      <c r="O297" s="706"/>
      <c r="P297" s="753"/>
      <c r="Q297" s="705"/>
      <c r="R297" s="705"/>
    </row>
    <row r="298" spans="1:34" ht="13.8" thickBot="1" x14ac:dyDescent="0.25">
      <c r="F298" s="755" t="s">
        <v>550</v>
      </c>
      <c r="G298" s="755" t="s">
        <v>551</v>
      </c>
      <c r="H298" s="755" t="s">
        <v>552</v>
      </c>
      <c r="I298" s="755" t="s">
        <v>553</v>
      </c>
      <c r="J298" s="755" t="s">
        <v>554</v>
      </c>
      <c r="K298" s="755"/>
      <c r="M298" s="23"/>
      <c r="N298" s="23" t="s">
        <v>555</v>
      </c>
      <c r="O298" s="706"/>
      <c r="P298" s="706"/>
      <c r="Q298" s="705"/>
      <c r="R298" s="705"/>
    </row>
    <row r="299" spans="1:34" ht="13.5" customHeight="1" x14ac:dyDescent="0.2">
      <c r="B299" s="1856" t="s">
        <v>576</v>
      </c>
      <c r="C299" s="2335"/>
      <c r="D299" s="1971" t="s">
        <v>243</v>
      </c>
      <c r="E299" s="2340" t="s">
        <v>557</v>
      </c>
      <c r="F299" s="1673"/>
      <c r="G299" s="1673"/>
      <c r="H299" s="1673"/>
      <c r="I299" s="1673"/>
      <c r="J299" s="1673"/>
      <c r="K299" s="1673"/>
      <c r="L299" s="1674"/>
      <c r="M299" s="2343" t="s">
        <v>558</v>
      </c>
      <c r="N299" s="2343" t="s">
        <v>296</v>
      </c>
      <c r="O299" s="753"/>
      <c r="P299" s="753"/>
      <c r="Q299" s="705"/>
      <c r="R299" s="705"/>
    </row>
    <row r="300" spans="1:34" x14ac:dyDescent="0.2">
      <c r="B300" s="1857"/>
      <c r="C300" s="2336"/>
      <c r="D300" s="1943"/>
      <c r="E300" s="2341"/>
      <c r="F300" s="1675" t="s">
        <v>559</v>
      </c>
      <c r="G300" s="1676"/>
      <c r="H300" s="1676"/>
      <c r="I300" s="1677"/>
      <c r="J300" s="1677"/>
      <c r="K300" s="1677"/>
      <c r="L300" s="1678"/>
      <c r="M300" s="2344"/>
      <c r="N300" s="2344"/>
      <c r="O300" s="706"/>
      <c r="P300" s="753"/>
      <c r="Q300" s="705"/>
      <c r="R300" s="705"/>
    </row>
    <row r="301" spans="1:34" ht="13.5" customHeight="1" x14ac:dyDescent="0.2">
      <c r="B301" s="1857"/>
      <c r="C301" s="2336"/>
      <c r="D301" s="1943"/>
      <c r="E301" s="2341"/>
      <c r="F301" s="1937" t="s">
        <v>560</v>
      </c>
      <c r="G301" s="1937" t="s">
        <v>561</v>
      </c>
      <c r="H301" s="1937" t="s">
        <v>562</v>
      </c>
      <c r="I301" s="1937" t="s">
        <v>563</v>
      </c>
      <c r="J301" s="1971" t="s">
        <v>564</v>
      </c>
      <c r="K301" s="1971" t="s">
        <v>565</v>
      </c>
      <c r="L301" s="228" t="s">
        <v>566</v>
      </c>
      <c r="M301" s="2344"/>
      <c r="N301" s="2344"/>
      <c r="O301" s="706"/>
      <c r="P301" s="706"/>
      <c r="Q301" s="705"/>
      <c r="R301" s="705"/>
    </row>
    <row r="302" spans="1:34" ht="13.5" customHeight="1" x14ac:dyDescent="0.2">
      <c r="B302" s="1857"/>
      <c r="C302" s="2336"/>
      <c r="D302" s="1943"/>
      <c r="E302" s="2341"/>
      <c r="F302" s="1944"/>
      <c r="G302" s="1944"/>
      <c r="H302" s="1944"/>
      <c r="I302" s="1944"/>
      <c r="J302" s="1943"/>
      <c r="K302" s="1943"/>
      <c r="L302" s="2338" t="s">
        <v>567</v>
      </c>
      <c r="M302" s="2344"/>
      <c r="N302" s="2344"/>
      <c r="O302" s="753"/>
      <c r="P302" s="753"/>
      <c r="Q302" s="705"/>
      <c r="R302" s="705"/>
    </row>
    <row r="303" spans="1:34" ht="40.5" customHeight="1" x14ac:dyDescent="0.2">
      <c r="B303" s="1960"/>
      <c r="C303" s="2337"/>
      <c r="D303" s="1972"/>
      <c r="E303" s="2342"/>
      <c r="F303" s="1945"/>
      <c r="G303" s="1945"/>
      <c r="H303" s="1945"/>
      <c r="I303" s="1945"/>
      <c r="J303" s="1972"/>
      <c r="K303" s="1972"/>
      <c r="L303" s="2339"/>
      <c r="M303" s="2345"/>
      <c r="N303" s="2345"/>
      <c r="O303" s="706"/>
      <c r="P303" s="753"/>
      <c r="Q303" s="705"/>
      <c r="R303" s="705"/>
    </row>
    <row r="304" spans="1:34" ht="13.5" customHeight="1" x14ac:dyDescent="0.2">
      <c r="B304" s="1953" t="s">
        <v>519</v>
      </c>
      <c r="C304" s="1978"/>
      <c r="D304" s="214">
        <f t="shared" ref="D304:N304" si="17">D307+D310+D313+D316+D319+D322</f>
        <v>425</v>
      </c>
      <c r="E304" s="1837">
        <f t="shared" si="17"/>
        <v>14</v>
      </c>
      <c r="F304" s="1672">
        <f t="shared" si="17"/>
        <v>0</v>
      </c>
      <c r="G304" s="1672">
        <f t="shared" si="17"/>
        <v>3</v>
      </c>
      <c r="H304" s="1672">
        <f t="shared" si="17"/>
        <v>6</v>
      </c>
      <c r="I304" s="1672">
        <f t="shared" si="17"/>
        <v>1</v>
      </c>
      <c r="J304" s="214">
        <f t="shared" si="17"/>
        <v>1</v>
      </c>
      <c r="K304" s="1836">
        <f t="shared" si="17"/>
        <v>3</v>
      </c>
      <c r="L304" s="1835">
        <f t="shared" si="17"/>
        <v>8</v>
      </c>
      <c r="M304" s="1834">
        <f t="shared" si="17"/>
        <v>368</v>
      </c>
      <c r="N304" s="1834">
        <f t="shared" si="17"/>
        <v>43</v>
      </c>
      <c r="O304" s="753"/>
      <c r="P304" s="753"/>
      <c r="Q304" s="705"/>
      <c r="R304" s="705"/>
    </row>
    <row r="305" spans="2:18" x14ac:dyDescent="0.2">
      <c r="B305" s="1955"/>
      <c r="C305" s="1979"/>
      <c r="D305" s="559"/>
      <c r="E305" s="777">
        <f>E304/D304</f>
        <v>3.2941176470588238E-2</v>
      </c>
      <c r="F305" s="761">
        <f>F304/D304</f>
        <v>0</v>
      </c>
      <c r="G305" s="761">
        <f>G304/D304</f>
        <v>7.058823529411765E-3</v>
      </c>
      <c r="H305" s="761">
        <f>H304/D304</f>
        <v>1.411764705882353E-2</v>
      </c>
      <c r="I305" s="761">
        <f>I304/D304</f>
        <v>2.352941176470588E-3</v>
      </c>
      <c r="J305" s="762">
        <f>J304/D304</f>
        <v>2.352941176470588E-3</v>
      </c>
      <c r="K305" s="769">
        <f>K304/D304</f>
        <v>7.058823529411765E-3</v>
      </c>
      <c r="L305" s="770">
        <f>L304/D304</f>
        <v>1.8823529411764704E-2</v>
      </c>
      <c r="M305" s="764">
        <f>M304/D304</f>
        <v>0.86588235294117644</v>
      </c>
      <c r="N305" s="764">
        <f>N304/D304</f>
        <v>0.1011764705882353</v>
      </c>
      <c r="O305" s="706"/>
      <c r="P305" s="753"/>
      <c r="Q305" s="705"/>
      <c r="R305" s="705"/>
    </row>
    <row r="306" spans="2:18" ht="13.8" thickBot="1" x14ac:dyDescent="0.25">
      <c r="B306" s="1957"/>
      <c r="C306" s="2023"/>
      <c r="D306" s="563"/>
      <c r="E306" s="778"/>
      <c r="F306" s="802">
        <f>F304/E304</f>
        <v>0</v>
      </c>
      <c r="G306" s="802">
        <f>G304/E304</f>
        <v>0.21428571428571427</v>
      </c>
      <c r="H306" s="802">
        <f>H304/E304</f>
        <v>0.42857142857142855</v>
      </c>
      <c r="I306" s="802">
        <f>I304/E304</f>
        <v>7.1428571428571425E-2</v>
      </c>
      <c r="J306" s="802">
        <f>J304/E304</f>
        <v>7.1428571428571425E-2</v>
      </c>
      <c r="K306" s="781">
        <f>K304/E304</f>
        <v>0.21428571428571427</v>
      </c>
      <c r="L306" s="782">
        <f>L304/E304</f>
        <v>0.5714285714285714</v>
      </c>
      <c r="M306" s="765"/>
      <c r="N306" s="765"/>
      <c r="O306" s="706"/>
      <c r="P306" s="706"/>
      <c r="Q306" s="705"/>
      <c r="R306" s="705"/>
    </row>
    <row r="307" spans="2:18" ht="17.25" customHeight="1" thickTop="1" x14ac:dyDescent="0.2">
      <c r="B307" s="1852" t="s">
        <v>251</v>
      </c>
      <c r="C307" s="2003" t="s">
        <v>169</v>
      </c>
      <c r="D307" s="447">
        <v>54</v>
      </c>
      <c r="E307" s="1842">
        <f>SUM(F307:K307)</f>
        <v>0</v>
      </c>
      <c r="F307" s="1686">
        <v>0</v>
      </c>
      <c r="G307" s="1686">
        <v>0</v>
      </c>
      <c r="H307" s="1686">
        <v>0</v>
      </c>
      <c r="I307" s="1686">
        <v>0</v>
      </c>
      <c r="J307" s="1841">
        <v>0</v>
      </c>
      <c r="K307" s="1841">
        <v>0</v>
      </c>
      <c r="L307" s="1840">
        <f>H307+I307+J307</f>
        <v>0</v>
      </c>
      <c r="M307" s="1839">
        <v>50</v>
      </c>
      <c r="N307" s="1839">
        <f>D307-E307-M307</f>
        <v>4</v>
      </c>
      <c r="O307" s="753"/>
      <c r="P307" s="753"/>
      <c r="Q307" s="705"/>
      <c r="R307" s="705"/>
    </row>
    <row r="308" spans="2:18" ht="17.25" customHeight="1" x14ac:dyDescent="0.2">
      <c r="B308" s="1853"/>
      <c r="C308" s="1900"/>
      <c r="D308" s="459"/>
      <c r="E308" s="777">
        <f>E307/D307</f>
        <v>0</v>
      </c>
      <c r="F308" s="761">
        <f>F307/D307</f>
        <v>0</v>
      </c>
      <c r="G308" s="761">
        <f>G307/D307</f>
        <v>0</v>
      </c>
      <c r="H308" s="761">
        <f>H307/D307</f>
        <v>0</v>
      </c>
      <c r="I308" s="761">
        <f>I307/D307</f>
        <v>0</v>
      </c>
      <c r="J308" s="762">
        <f>J307/D307</f>
        <v>0</v>
      </c>
      <c r="K308" s="762">
        <f>K307/D307</f>
        <v>0</v>
      </c>
      <c r="L308" s="763">
        <f>L307/D307</f>
        <v>0</v>
      </c>
      <c r="M308" s="764">
        <f>M307/D307</f>
        <v>0.92592592592592593</v>
      </c>
      <c r="N308" s="764">
        <f>N307/D307</f>
        <v>7.407407407407407E-2</v>
      </c>
      <c r="O308" s="706"/>
      <c r="P308" s="753"/>
      <c r="Q308" s="705"/>
      <c r="R308" s="705"/>
    </row>
    <row r="309" spans="2:18" ht="17.25" customHeight="1" x14ac:dyDescent="0.2">
      <c r="B309" s="1853"/>
      <c r="C309" s="1901"/>
      <c r="D309" s="274"/>
      <c r="E309" s="783"/>
      <c r="F309" s="737">
        <f t="shared" ref="F309:L309" si="18">IFERROR(F307/$E307,0)</f>
        <v>0</v>
      </c>
      <c r="G309" s="737">
        <f t="shared" si="18"/>
        <v>0</v>
      </c>
      <c r="H309" s="737">
        <f t="shared" si="18"/>
        <v>0</v>
      </c>
      <c r="I309" s="737">
        <f t="shared" si="18"/>
        <v>0</v>
      </c>
      <c r="J309" s="737">
        <f t="shared" si="18"/>
        <v>0</v>
      </c>
      <c r="K309" s="737">
        <f t="shared" si="18"/>
        <v>0</v>
      </c>
      <c r="L309" s="785">
        <f t="shared" si="18"/>
        <v>0</v>
      </c>
      <c r="M309" s="765"/>
      <c r="N309" s="765"/>
      <c r="O309" s="706"/>
      <c r="P309" s="706"/>
      <c r="Q309" s="705"/>
      <c r="R309" s="705"/>
    </row>
    <row r="310" spans="2:18" ht="17.25" customHeight="1" x14ac:dyDescent="0.2">
      <c r="B310" s="1853"/>
      <c r="C310" s="1940" t="s">
        <v>170</v>
      </c>
      <c r="D310" s="440">
        <v>76</v>
      </c>
      <c r="E310" s="1837">
        <f>SUM(F310:K310)</f>
        <v>0</v>
      </c>
      <c r="F310" s="1672">
        <v>0</v>
      </c>
      <c r="G310" s="1672">
        <v>0</v>
      </c>
      <c r="H310" s="1672">
        <v>0</v>
      </c>
      <c r="I310" s="1672">
        <v>0</v>
      </c>
      <c r="J310" s="214">
        <v>0</v>
      </c>
      <c r="K310" s="214">
        <v>0</v>
      </c>
      <c r="L310" s="1838">
        <f>H310+I310+J310</f>
        <v>0</v>
      </c>
      <c r="M310" s="1834">
        <v>70</v>
      </c>
      <c r="N310" s="1834">
        <f>D310-E310-M310</f>
        <v>6</v>
      </c>
      <c r="O310" s="753"/>
      <c r="P310" s="753"/>
      <c r="Q310" s="705"/>
      <c r="R310" s="705"/>
    </row>
    <row r="311" spans="2:18" ht="17.25" customHeight="1" x14ac:dyDescent="0.2">
      <c r="B311" s="1853"/>
      <c r="C311" s="1900"/>
      <c r="D311" s="459"/>
      <c r="E311" s="777">
        <f>E310/D310</f>
        <v>0</v>
      </c>
      <c r="F311" s="761">
        <f>F310/D310</f>
        <v>0</v>
      </c>
      <c r="G311" s="761">
        <f>G310/D310</f>
        <v>0</v>
      </c>
      <c r="H311" s="761">
        <f>H310/D310</f>
        <v>0</v>
      </c>
      <c r="I311" s="761">
        <f>I310/D310</f>
        <v>0</v>
      </c>
      <c r="J311" s="762">
        <f>J310/D310</f>
        <v>0</v>
      </c>
      <c r="K311" s="762">
        <f>K310/D310</f>
        <v>0</v>
      </c>
      <c r="L311" s="763">
        <f>L310/D310</f>
        <v>0</v>
      </c>
      <c r="M311" s="764">
        <f>M310/D310</f>
        <v>0.92105263157894735</v>
      </c>
      <c r="N311" s="764">
        <f>N310/D310</f>
        <v>7.8947368421052627E-2</v>
      </c>
      <c r="O311" s="706"/>
      <c r="P311" s="753"/>
      <c r="Q311" s="705"/>
      <c r="R311" s="705"/>
    </row>
    <row r="312" spans="2:18" ht="17.25" customHeight="1" x14ac:dyDescent="0.2">
      <c r="B312" s="1853"/>
      <c r="C312" s="1901"/>
      <c r="D312" s="938"/>
      <c r="E312" s="783"/>
      <c r="F312" s="737">
        <f t="shared" ref="F312:L312" si="19">IFERROR(F310/$E310,0)</f>
        <v>0</v>
      </c>
      <c r="G312" s="737">
        <f t="shared" si="19"/>
        <v>0</v>
      </c>
      <c r="H312" s="737">
        <f t="shared" si="19"/>
        <v>0</v>
      </c>
      <c r="I312" s="737">
        <f t="shared" si="19"/>
        <v>0</v>
      </c>
      <c r="J312" s="784">
        <f t="shared" si="19"/>
        <v>0</v>
      </c>
      <c r="K312" s="784">
        <f t="shared" si="19"/>
        <v>0</v>
      </c>
      <c r="L312" s="785">
        <f t="shared" si="19"/>
        <v>0</v>
      </c>
      <c r="M312" s="765"/>
      <c r="N312" s="765"/>
      <c r="O312" s="706"/>
      <c r="P312" s="706"/>
      <c r="Q312" s="705"/>
      <c r="R312" s="705"/>
    </row>
    <row r="313" spans="2:18" ht="17.25" customHeight="1" x14ac:dyDescent="0.2">
      <c r="B313" s="1853"/>
      <c r="C313" s="1937" t="s">
        <v>254</v>
      </c>
      <c r="D313" s="451">
        <v>28</v>
      </c>
      <c r="E313" s="1837">
        <f>SUM(F313:K313)</f>
        <v>0</v>
      </c>
      <c r="F313" s="1672">
        <v>0</v>
      </c>
      <c r="G313" s="1672">
        <v>0</v>
      </c>
      <c r="H313" s="1672">
        <v>0</v>
      </c>
      <c r="I313" s="1672">
        <v>0</v>
      </c>
      <c r="J313" s="214">
        <v>0</v>
      </c>
      <c r="K313" s="214">
        <v>0</v>
      </c>
      <c r="L313" s="1838">
        <f>H313+I313+J313</f>
        <v>0</v>
      </c>
      <c r="M313" s="1834">
        <v>24</v>
      </c>
      <c r="N313" s="1834">
        <f>D313-E313-M313</f>
        <v>4</v>
      </c>
      <c r="O313" s="753"/>
      <c r="P313" s="753"/>
      <c r="Q313" s="705"/>
      <c r="R313" s="705"/>
    </row>
    <row r="314" spans="2:18" ht="17.25" customHeight="1" x14ac:dyDescent="0.2">
      <c r="B314" s="1853"/>
      <c r="C314" s="1944"/>
      <c r="D314" s="459"/>
      <c r="E314" s="777">
        <f>E313/D313</f>
        <v>0</v>
      </c>
      <c r="F314" s="761">
        <f>F313/D313</f>
        <v>0</v>
      </c>
      <c r="G314" s="761">
        <f>G313/D313</f>
        <v>0</v>
      </c>
      <c r="H314" s="761">
        <f>H313/D313</f>
        <v>0</v>
      </c>
      <c r="I314" s="761">
        <f>I313/D313</f>
        <v>0</v>
      </c>
      <c r="J314" s="762">
        <f>J313/D313</f>
        <v>0</v>
      </c>
      <c r="K314" s="762">
        <f>K313/D313</f>
        <v>0</v>
      </c>
      <c r="L314" s="763">
        <f>L313/D313</f>
        <v>0</v>
      </c>
      <c r="M314" s="764">
        <f>M313/D313</f>
        <v>0.8571428571428571</v>
      </c>
      <c r="N314" s="764">
        <f>N313/D313</f>
        <v>0.14285714285714285</v>
      </c>
      <c r="O314" s="706"/>
      <c r="P314" s="753"/>
      <c r="Q314" s="705"/>
      <c r="R314" s="705"/>
    </row>
    <row r="315" spans="2:18" ht="17.25" customHeight="1" x14ac:dyDescent="0.2">
      <c r="B315" s="1853"/>
      <c r="C315" s="1944"/>
      <c r="D315" s="938"/>
      <c r="E315" s="783"/>
      <c r="F315" s="779">
        <f t="shared" ref="F315:L315" si="20">IFERROR(F313/$E313,0)</f>
        <v>0</v>
      </c>
      <c r="G315" s="779">
        <f t="shared" si="20"/>
        <v>0</v>
      </c>
      <c r="H315" s="779">
        <f t="shared" si="20"/>
        <v>0</v>
      </c>
      <c r="I315" s="779">
        <f t="shared" si="20"/>
        <v>0</v>
      </c>
      <c r="J315" s="779">
        <f t="shared" si="20"/>
        <v>0</v>
      </c>
      <c r="K315" s="780">
        <f t="shared" si="20"/>
        <v>0</v>
      </c>
      <c r="L315" s="1069">
        <f t="shared" si="20"/>
        <v>0</v>
      </c>
      <c r="M315" s="765"/>
      <c r="N315" s="765"/>
      <c r="O315" s="706"/>
      <c r="P315" s="706"/>
      <c r="Q315" s="705"/>
      <c r="R315" s="705"/>
    </row>
    <row r="316" spans="2:18" ht="17.25" customHeight="1" x14ac:dyDescent="0.2">
      <c r="B316" s="1853"/>
      <c r="C316" s="1940" t="s">
        <v>520</v>
      </c>
      <c r="D316" s="451">
        <v>89</v>
      </c>
      <c r="E316" s="1837">
        <f>SUM(F316:K316)</f>
        <v>1</v>
      </c>
      <c r="F316" s="1672">
        <v>0</v>
      </c>
      <c r="G316" s="1672">
        <v>0</v>
      </c>
      <c r="H316" s="1672">
        <v>0</v>
      </c>
      <c r="I316" s="1672">
        <v>0</v>
      </c>
      <c r="J316" s="214">
        <v>0</v>
      </c>
      <c r="K316" s="214">
        <v>1</v>
      </c>
      <c r="L316" s="1838">
        <f>H316+I316+J316</f>
        <v>0</v>
      </c>
      <c r="M316" s="1834">
        <v>80</v>
      </c>
      <c r="N316" s="1834">
        <f>D316-E316-M316</f>
        <v>8</v>
      </c>
      <c r="O316" s="753"/>
      <c r="P316" s="753"/>
      <c r="Q316" s="705"/>
      <c r="R316" s="705"/>
    </row>
    <row r="317" spans="2:18" ht="17.25" customHeight="1" x14ac:dyDescent="0.2">
      <c r="B317" s="1853"/>
      <c r="C317" s="1900"/>
      <c r="D317" s="459"/>
      <c r="E317" s="777">
        <f>E316/D316</f>
        <v>1.1235955056179775E-2</v>
      </c>
      <c r="F317" s="761">
        <f>F316/D316</f>
        <v>0</v>
      </c>
      <c r="G317" s="761">
        <f>G316/D316</f>
        <v>0</v>
      </c>
      <c r="H317" s="761">
        <f>H316/D316</f>
        <v>0</v>
      </c>
      <c r="I317" s="761">
        <f>I316/D316</f>
        <v>0</v>
      </c>
      <c r="J317" s="762">
        <f>J316/D316</f>
        <v>0</v>
      </c>
      <c r="K317" s="762">
        <f>K316/D316</f>
        <v>1.1235955056179775E-2</v>
      </c>
      <c r="L317" s="763">
        <f>L316/D316</f>
        <v>0</v>
      </c>
      <c r="M317" s="764">
        <f>M316/D316</f>
        <v>0.898876404494382</v>
      </c>
      <c r="N317" s="764">
        <f>N316/D316</f>
        <v>8.98876404494382E-2</v>
      </c>
      <c r="O317" s="706"/>
      <c r="P317" s="753"/>
      <c r="Q317" s="705"/>
      <c r="R317" s="705"/>
    </row>
    <row r="318" spans="2:18" ht="17.25" customHeight="1" x14ac:dyDescent="0.2">
      <c r="B318" s="1853"/>
      <c r="C318" s="1901"/>
      <c r="D318" s="938"/>
      <c r="E318" s="783"/>
      <c r="F318" s="779">
        <f t="shared" ref="F318:L318" si="21">IFERROR(F316/$E316,0)</f>
        <v>0</v>
      </c>
      <c r="G318" s="779">
        <f t="shared" si="21"/>
        <v>0</v>
      </c>
      <c r="H318" s="779">
        <f t="shared" si="21"/>
        <v>0</v>
      </c>
      <c r="I318" s="779">
        <f t="shared" si="21"/>
        <v>0</v>
      </c>
      <c r="J318" s="779">
        <f t="shared" si="21"/>
        <v>0</v>
      </c>
      <c r="K318" s="779">
        <f t="shared" si="21"/>
        <v>1</v>
      </c>
      <c r="L318" s="1069">
        <f t="shared" si="21"/>
        <v>0</v>
      </c>
      <c r="M318" s="765"/>
      <c r="N318" s="765"/>
      <c r="O318" s="706"/>
      <c r="P318" s="706"/>
      <c r="Q318" s="705"/>
      <c r="R318" s="705"/>
    </row>
    <row r="319" spans="2:18" ht="17.25" customHeight="1" x14ac:dyDescent="0.2">
      <c r="B319" s="1853"/>
      <c r="C319" s="1940" t="s">
        <v>308</v>
      </c>
      <c r="D319" s="451">
        <v>16</v>
      </c>
      <c r="E319" s="1837">
        <f>SUM(F319:K319)</f>
        <v>0</v>
      </c>
      <c r="F319" s="1672">
        <v>0</v>
      </c>
      <c r="G319" s="1672">
        <v>0</v>
      </c>
      <c r="H319" s="1672">
        <v>0</v>
      </c>
      <c r="I319" s="1672">
        <v>0</v>
      </c>
      <c r="J319" s="214">
        <v>0</v>
      </c>
      <c r="K319" s="214">
        <v>0</v>
      </c>
      <c r="L319" s="1838">
        <f>H319+I319+J319</f>
        <v>0</v>
      </c>
      <c r="M319" s="1834">
        <v>14</v>
      </c>
      <c r="N319" s="1834">
        <f>D319-E319-M319</f>
        <v>2</v>
      </c>
      <c r="O319" s="753"/>
      <c r="P319" s="753"/>
      <c r="Q319" s="705"/>
      <c r="R319" s="705"/>
    </row>
    <row r="320" spans="2:18" ht="17.25" customHeight="1" x14ac:dyDescent="0.2">
      <c r="B320" s="1853"/>
      <c r="C320" s="1900"/>
      <c r="D320" s="459"/>
      <c r="E320" s="777">
        <f>E319/D319</f>
        <v>0</v>
      </c>
      <c r="F320" s="761">
        <f>F319/D319</f>
        <v>0</v>
      </c>
      <c r="G320" s="761">
        <f>G319/D319</f>
        <v>0</v>
      </c>
      <c r="H320" s="761">
        <f>H319/D319</f>
        <v>0</v>
      </c>
      <c r="I320" s="761">
        <f>I319/D319</f>
        <v>0</v>
      </c>
      <c r="J320" s="762">
        <f>J319/D319</f>
        <v>0</v>
      </c>
      <c r="K320" s="762">
        <f>K319/D319</f>
        <v>0</v>
      </c>
      <c r="L320" s="763">
        <f>L319/D319</f>
        <v>0</v>
      </c>
      <c r="M320" s="764">
        <f>M319/D319</f>
        <v>0.875</v>
      </c>
      <c r="N320" s="764">
        <f>N319/D319</f>
        <v>0.125</v>
      </c>
      <c r="O320" s="706"/>
      <c r="P320" s="753"/>
      <c r="Q320" s="705"/>
      <c r="R320" s="705"/>
    </row>
    <row r="321" spans="2:18" ht="17.25" customHeight="1" x14ac:dyDescent="0.2">
      <c r="B321" s="1853"/>
      <c r="C321" s="1901"/>
      <c r="D321" s="938"/>
      <c r="E321" s="783"/>
      <c r="F321" s="779">
        <f t="shared" ref="F321:L321" si="22">IFERROR(F319/$E319,0)</f>
        <v>0</v>
      </c>
      <c r="G321" s="779">
        <f t="shared" si="22"/>
        <v>0</v>
      </c>
      <c r="H321" s="779">
        <f t="shared" si="22"/>
        <v>0</v>
      </c>
      <c r="I321" s="779">
        <f t="shared" si="22"/>
        <v>0</v>
      </c>
      <c r="J321" s="780">
        <f t="shared" si="22"/>
        <v>0</v>
      </c>
      <c r="K321" s="780">
        <f t="shared" si="22"/>
        <v>0</v>
      </c>
      <c r="L321" s="786">
        <f t="shared" si="22"/>
        <v>0</v>
      </c>
      <c r="M321" s="765"/>
      <c r="N321" s="765"/>
      <c r="O321" s="706"/>
      <c r="P321" s="706"/>
      <c r="Q321" s="705"/>
      <c r="R321" s="705"/>
    </row>
    <row r="322" spans="2:18" ht="17.25" customHeight="1" x14ac:dyDescent="0.2">
      <c r="B322" s="1853"/>
      <c r="C322" s="1940" t="s">
        <v>174</v>
      </c>
      <c r="D322" s="451">
        <v>162</v>
      </c>
      <c r="E322" s="1837">
        <f>SUM(F322:K322)</f>
        <v>13</v>
      </c>
      <c r="F322" s="1672">
        <v>0</v>
      </c>
      <c r="G322" s="1672">
        <v>3</v>
      </c>
      <c r="H322" s="1672">
        <v>6</v>
      </c>
      <c r="I322" s="1672">
        <v>1</v>
      </c>
      <c r="J322" s="214">
        <v>1</v>
      </c>
      <c r="K322" s="214">
        <v>2</v>
      </c>
      <c r="L322" s="1838">
        <f>H322+I322+J322</f>
        <v>8</v>
      </c>
      <c r="M322" s="1834">
        <v>130</v>
      </c>
      <c r="N322" s="1834">
        <f>D322-E322-M322</f>
        <v>19</v>
      </c>
      <c r="O322" s="753"/>
      <c r="P322" s="753"/>
      <c r="Q322" s="705"/>
      <c r="R322" s="705"/>
    </row>
    <row r="323" spans="2:18" ht="17.25" customHeight="1" x14ac:dyDescent="0.2">
      <c r="B323" s="1853"/>
      <c r="C323" s="1900"/>
      <c r="D323" s="459"/>
      <c r="E323" s="777">
        <f>E322/D322</f>
        <v>8.0246913580246909E-2</v>
      </c>
      <c r="F323" s="761">
        <f>F322/D322</f>
        <v>0</v>
      </c>
      <c r="G323" s="761">
        <f>G322/D322</f>
        <v>1.8518518518518517E-2</v>
      </c>
      <c r="H323" s="761">
        <f>H322/D322</f>
        <v>3.7037037037037035E-2</v>
      </c>
      <c r="I323" s="761">
        <f>I322/D322</f>
        <v>6.1728395061728392E-3</v>
      </c>
      <c r="J323" s="762">
        <f>J322/D322</f>
        <v>6.1728395061728392E-3</v>
      </c>
      <c r="K323" s="762">
        <f>K322/D322</f>
        <v>1.2345679012345678E-2</v>
      </c>
      <c r="L323" s="763">
        <f>L322/D322</f>
        <v>4.9382716049382713E-2</v>
      </c>
      <c r="M323" s="764">
        <f>M322/D322</f>
        <v>0.80246913580246915</v>
      </c>
      <c r="N323" s="764">
        <f>N322/D322</f>
        <v>0.11728395061728394</v>
      </c>
      <c r="O323" s="706"/>
      <c r="P323" s="753"/>
      <c r="Q323" s="705"/>
      <c r="R323" s="705"/>
    </row>
    <row r="324" spans="2:18" ht="17.25" customHeight="1" thickBot="1" x14ac:dyDescent="0.25">
      <c r="B324" s="1854"/>
      <c r="C324" s="1901"/>
      <c r="D324" s="939"/>
      <c r="E324" s="783"/>
      <c r="F324" s="779">
        <f t="shared" ref="F324:L324" si="23">IFERROR(F322/$E322,0)</f>
        <v>0</v>
      </c>
      <c r="G324" s="779">
        <f t="shared" si="23"/>
        <v>0.23076923076923078</v>
      </c>
      <c r="H324" s="779">
        <f t="shared" si="23"/>
        <v>0.46153846153846156</v>
      </c>
      <c r="I324" s="779">
        <f t="shared" si="23"/>
        <v>7.6923076923076927E-2</v>
      </c>
      <c r="J324" s="780">
        <f t="shared" si="23"/>
        <v>7.6923076923076927E-2</v>
      </c>
      <c r="K324" s="780">
        <f t="shared" si="23"/>
        <v>0.15384615384615385</v>
      </c>
      <c r="L324" s="786">
        <f t="shared" si="23"/>
        <v>0.61538461538461542</v>
      </c>
      <c r="M324" s="765"/>
      <c r="N324" s="765"/>
      <c r="O324" s="706"/>
      <c r="P324" s="706"/>
      <c r="Q324" s="705"/>
      <c r="R324" s="705"/>
    </row>
    <row r="325" spans="2:18" ht="17.25" customHeight="1" thickTop="1" x14ac:dyDescent="0.2">
      <c r="B325" s="1852" t="s">
        <v>258</v>
      </c>
      <c r="C325" s="2003" t="s">
        <v>259</v>
      </c>
      <c r="D325" s="451">
        <v>87</v>
      </c>
      <c r="E325" s="1842">
        <f>SUM(F325:K325)</f>
        <v>1</v>
      </c>
      <c r="F325" s="1686">
        <v>0</v>
      </c>
      <c r="G325" s="1686">
        <v>0</v>
      </c>
      <c r="H325" s="1686">
        <v>0</v>
      </c>
      <c r="I325" s="1686">
        <v>0</v>
      </c>
      <c r="J325" s="1841">
        <v>0</v>
      </c>
      <c r="K325" s="1841">
        <v>1</v>
      </c>
      <c r="L325" s="1840">
        <f>H325+I325+J325</f>
        <v>0</v>
      </c>
      <c r="M325" s="1839">
        <v>78</v>
      </c>
      <c r="N325" s="1839">
        <f>D325-E325-M325</f>
        <v>8</v>
      </c>
      <c r="O325" s="753"/>
      <c r="P325" s="753"/>
      <c r="Q325" s="705"/>
      <c r="R325" s="705"/>
    </row>
    <row r="326" spans="2:18" ht="17.25" customHeight="1" x14ac:dyDescent="0.2">
      <c r="B326" s="1853"/>
      <c r="C326" s="1900"/>
      <c r="D326" s="459"/>
      <c r="E326" s="777">
        <f>E325/D325</f>
        <v>1.1494252873563218E-2</v>
      </c>
      <c r="F326" s="761">
        <f>F325/D325</f>
        <v>0</v>
      </c>
      <c r="G326" s="761">
        <f>G325/D325</f>
        <v>0</v>
      </c>
      <c r="H326" s="761">
        <f>H325/D325</f>
        <v>0</v>
      </c>
      <c r="I326" s="761">
        <f>I325/D325</f>
        <v>0</v>
      </c>
      <c r="J326" s="762">
        <f>J325/D325</f>
        <v>0</v>
      </c>
      <c r="K326" s="762">
        <f>K325/D325</f>
        <v>1.1494252873563218E-2</v>
      </c>
      <c r="L326" s="763">
        <f>L325/D325</f>
        <v>0</v>
      </c>
      <c r="M326" s="764">
        <f>M325/D325</f>
        <v>0.89655172413793105</v>
      </c>
      <c r="N326" s="764">
        <f>N325/D325</f>
        <v>9.1954022988505746E-2</v>
      </c>
      <c r="O326" s="706"/>
      <c r="P326" s="753"/>
      <c r="Q326" s="705"/>
      <c r="R326" s="705"/>
    </row>
    <row r="327" spans="2:18" ht="17.25" customHeight="1" x14ac:dyDescent="0.2">
      <c r="B327" s="1853"/>
      <c r="C327" s="1901"/>
      <c r="D327" s="938"/>
      <c r="E327" s="783"/>
      <c r="F327" s="787">
        <f t="shared" ref="F327:L327" si="24">IFERROR(F325/$E325,0)</f>
        <v>0</v>
      </c>
      <c r="G327" s="787">
        <f t="shared" si="24"/>
        <v>0</v>
      </c>
      <c r="H327" s="787">
        <f t="shared" si="24"/>
        <v>0</v>
      </c>
      <c r="I327" s="787">
        <f t="shared" si="24"/>
        <v>0</v>
      </c>
      <c r="J327" s="788">
        <f t="shared" si="24"/>
        <v>0</v>
      </c>
      <c r="K327" s="788">
        <f t="shared" si="24"/>
        <v>1</v>
      </c>
      <c r="L327" s="789">
        <f t="shared" si="24"/>
        <v>0</v>
      </c>
      <c r="M327" s="766"/>
      <c r="N327" s="766"/>
      <c r="O327" s="706"/>
      <c r="P327" s="706"/>
      <c r="Q327" s="705"/>
      <c r="R327" s="705"/>
    </row>
    <row r="328" spans="2:18" ht="17.25" customHeight="1" x14ac:dyDescent="0.2">
      <c r="B328" s="1853"/>
      <c r="C328" s="1940" t="s">
        <v>260</v>
      </c>
      <c r="D328" s="451">
        <v>181</v>
      </c>
      <c r="E328" s="1837">
        <f>SUM(F328:K328)</f>
        <v>3</v>
      </c>
      <c r="F328" s="1672">
        <v>0</v>
      </c>
      <c r="G328" s="1672">
        <v>0</v>
      </c>
      <c r="H328" s="1672">
        <v>1</v>
      </c>
      <c r="I328" s="1672">
        <v>0</v>
      </c>
      <c r="J328" s="214">
        <v>0</v>
      </c>
      <c r="K328" s="214">
        <v>2</v>
      </c>
      <c r="L328" s="1838">
        <f>H328+I328+J328</f>
        <v>1</v>
      </c>
      <c r="M328" s="1834">
        <v>156</v>
      </c>
      <c r="N328" s="1834">
        <f>D328-E328-M328</f>
        <v>22</v>
      </c>
      <c r="O328" s="753"/>
      <c r="P328" s="753"/>
      <c r="Q328" s="705"/>
      <c r="R328" s="705"/>
    </row>
    <row r="329" spans="2:18" ht="17.25" customHeight="1" x14ac:dyDescent="0.2">
      <c r="B329" s="1853"/>
      <c r="C329" s="1900"/>
      <c r="D329" s="459"/>
      <c r="E329" s="777">
        <f>E328/D328</f>
        <v>1.6574585635359115E-2</v>
      </c>
      <c r="F329" s="761">
        <f>F328/D328</f>
        <v>0</v>
      </c>
      <c r="G329" s="761">
        <f>G328/D328</f>
        <v>0</v>
      </c>
      <c r="H329" s="761">
        <f>H328/D328</f>
        <v>5.5248618784530384E-3</v>
      </c>
      <c r="I329" s="761">
        <f>I328/D328</f>
        <v>0</v>
      </c>
      <c r="J329" s="762">
        <f>J328/D328</f>
        <v>0</v>
      </c>
      <c r="K329" s="762">
        <f>K328/D328</f>
        <v>1.1049723756906077E-2</v>
      </c>
      <c r="L329" s="763">
        <f>L328/D328</f>
        <v>5.5248618784530384E-3</v>
      </c>
      <c r="M329" s="764">
        <f>M328/D328</f>
        <v>0.86187845303867405</v>
      </c>
      <c r="N329" s="764">
        <f>N328/D328</f>
        <v>0.12154696132596685</v>
      </c>
      <c r="O329" s="706"/>
      <c r="P329" s="753"/>
      <c r="Q329" s="705"/>
      <c r="R329" s="705"/>
    </row>
    <row r="330" spans="2:18" ht="17.25" customHeight="1" x14ac:dyDescent="0.2">
      <c r="B330" s="1853"/>
      <c r="C330" s="1901"/>
      <c r="D330" s="938"/>
      <c r="E330" s="783"/>
      <c r="F330" s="787">
        <f t="shared" ref="F330:L330" si="25">IFERROR(F328/$E328,0)</f>
        <v>0</v>
      </c>
      <c r="G330" s="787">
        <f t="shared" si="25"/>
        <v>0</v>
      </c>
      <c r="H330" s="787">
        <f t="shared" si="25"/>
        <v>0.33333333333333331</v>
      </c>
      <c r="I330" s="787">
        <f t="shared" si="25"/>
        <v>0</v>
      </c>
      <c r="J330" s="788">
        <f t="shared" si="25"/>
        <v>0</v>
      </c>
      <c r="K330" s="788">
        <f t="shared" si="25"/>
        <v>0.66666666666666663</v>
      </c>
      <c r="L330" s="789">
        <f t="shared" si="25"/>
        <v>0.33333333333333331</v>
      </c>
      <c r="M330" s="766"/>
      <c r="N330" s="766"/>
      <c r="O330" s="706"/>
      <c r="P330" s="706"/>
      <c r="Q330" s="705"/>
      <c r="R330" s="705"/>
    </row>
    <row r="331" spans="2:18" ht="17.25" customHeight="1" x14ac:dyDescent="0.2">
      <c r="B331" s="1853"/>
      <c r="C331" s="1940" t="s">
        <v>261</v>
      </c>
      <c r="D331" s="451">
        <v>50</v>
      </c>
      <c r="E331" s="1837">
        <f>SUM(F331:K331)</f>
        <v>2</v>
      </c>
      <c r="F331" s="1672">
        <v>0</v>
      </c>
      <c r="G331" s="1672">
        <v>1</v>
      </c>
      <c r="H331" s="1672">
        <v>1</v>
      </c>
      <c r="I331" s="1672">
        <v>0</v>
      </c>
      <c r="J331" s="214">
        <v>0</v>
      </c>
      <c r="K331" s="214">
        <v>0</v>
      </c>
      <c r="L331" s="1838">
        <f>H331+I331+J331</f>
        <v>1</v>
      </c>
      <c r="M331" s="1834">
        <v>43</v>
      </c>
      <c r="N331" s="1834">
        <f>D331-E331-M331</f>
        <v>5</v>
      </c>
      <c r="O331" s="753"/>
      <c r="P331" s="753"/>
      <c r="Q331" s="705"/>
      <c r="R331" s="705"/>
    </row>
    <row r="332" spans="2:18" ht="17.25" customHeight="1" x14ac:dyDescent="0.2">
      <c r="B332" s="1853"/>
      <c r="C332" s="1900"/>
      <c r="D332" s="459"/>
      <c r="E332" s="777">
        <f>E331/D331</f>
        <v>0.04</v>
      </c>
      <c r="F332" s="761">
        <f>F331/D331</f>
        <v>0</v>
      </c>
      <c r="G332" s="761">
        <f>G331/D331</f>
        <v>0.02</v>
      </c>
      <c r="H332" s="761">
        <f>H331/D331</f>
        <v>0.02</v>
      </c>
      <c r="I332" s="761">
        <f>I331/D331</f>
        <v>0</v>
      </c>
      <c r="J332" s="762">
        <f>J331/D331</f>
        <v>0</v>
      </c>
      <c r="K332" s="762">
        <f>K331/D331</f>
        <v>0</v>
      </c>
      <c r="L332" s="763">
        <f>L331/D331</f>
        <v>0.02</v>
      </c>
      <c r="M332" s="764">
        <f>M331/D331</f>
        <v>0.86</v>
      </c>
      <c r="N332" s="764">
        <f>N331/D331</f>
        <v>0.1</v>
      </c>
      <c r="O332" s="706"/>
      <c r="P332" s="753"/>
      <c r="Q332" s="705"/>
      <c r="R332" s="705"/>
    </row>
    <row r="333" spans="2:18" ht="17.25" customHeight="1" x14ac:dyDescent="0.2">
      <c r="B333" s="1853"/>
      <c r="C333" s="1901"/>
      <c r="D333" s="938"/>
      <c r="E333" s="783"/>
      <c r="F333" s="787">
        <f t="shared" ref="F333:L333" si="26">IFERROR(F331/$E331,0)</f>
        <v>0</v>
      </c>
      <c r="G333" s="787">
        <f t="shared" si="26"/>
        <v>0.5</v>
      </c>
      <c r="H333" s="787">
        <f t="shared" si="26"/>
        <v>0.5</v>
      </c>
      <c r="I333" s="787">
        <f t="shared" si="26"/>
        <v>0</v>
      </c>
      <c r="J333" s="788">
        <f t="shared" si="26"/>
        <v>0</v>
      </c>
      <c r="K333" s="788">
        <f t="shared" si="26"/>
        <v>0</v>
      </c>
      <c r="L333" s="789">
        <f t="shared" si="26"/>
        <v>0.5</v>
      </c>
      <c r="M333" s="766"/>
      <c r="N333" s="766"/>
      <c r="O333" s="706"/>
      <c r="P333" s="706"/>
      <c r="Q333" s="705"/>
      <c r="R333" s="705"/>
    </row>
    <row r="334" spans="2:18" ht="17.25" customHeight="1" x14ac:dyDescent="0.2">
      <c r="B334" s="1853"/>
      <c r="C334" s="1940" t="s">
        <v>262</v>
      </c>
      <c r="D334" s="451">
        <v>40</v>
      </c>
      <c r="E334" s="1837">
        <f>SUM(F334:K334)</f>
        <v>0</v>
      </c>
      <c r="F334" s="1672">
        <v>0</v>
      </c>
      <c r="G334" s="1672">
        <v>0</v>
      </c>
      <c r="H334" s="1672">
        <v>0</v>
      </c>
      <c r="I334" s="1672">
        <v>0</v>
      </c>
      <c r="J334" s="214">
        <v>0</v>
      </c>
      <c r="K334" s="214">
        <v>0</v>
      </c>
      <c r="L334" s="1838">
        <f>H334+I334+J334</f>
        <v>0</v>
      </c>
      <c r="M334" s="1834">
        <v>35</v>
      </c>
      <c r="N334" s="1834">
        <f>D334-E334-M334</f>
        <v>5</v>
      </c>
      <c r="O334" s="753"/>
      <c r="P334" s="753"/>
      <c r="Q334" s="705"/>
      <c r="R334" s="705"/>
    </row>
    <row r="335" spans="2:18" ht="17.25" customHeight="1" x14ac:dyDescent="0.2">
      <c r="B335" s="1853"/>
      <c r="C335" s="1900"/>
      <c r="D335" s="459"/>
      <c r="E335" s="777">
        <f>E334/D334</f>
        <v>0</v>
      </c>
      <c r="F335" s="761">
        <f>F334/D334</f>
        <v>0</v>
      </c>
      <c r="G335" s="761">
        <f>G334/D334</f>
        <v>0</v>
      </c>
      <c r="H335" s="761">
        <f>H334/D334</f>
        <v>0</v>
      </c>
      <c r="I335" s="761">
        <f>I334/D334</f>
        <v>0</v>
      </c>
      <c r="J335" s="762">
        <f>J334/D334</f>
        <v>0</v>
      </c>
      <c r="K335" s="762">
        <f>K334/D334</f>
        <v>0</v>
      </c>
      <c r="L335" s="763">
        <f>L334/D334</f>
        <v>0</v>
      </c>
      <c r="M335" s="764">
        <f>M334/D334</f>
        <v>0.875</v>
      </c>
      <c r="N335" s="764">
        <f>N334/D334</f>
        <v>0.125</v>
      </c>
      <c r="O335" s="706"/>
      <c r="P335" s="753"/>
      <c r="Q335" s="705"/>
      <c r="R335" s="705"/>
    </row>
    <row r="336" spans="2:18" ht="17.25" customHeight="1" x14ac:dyDescent="0.2">
      <c r="B336" s="1853"/>
      <c r="C336" s="1901"/>
      <c r="D336" s="938"/>
      <c r="E336" s="783"/>
      <c r="F336" s="736">
        <f t="shared" ref="F336:L336" si="27">IFERROR(F334/$E334,0)</f>
        <v>0</v>
      </c>
      <c r="G336" s="736">
        <f t="shared" si="27"/>
        <v>0</v>
      </c>
      <c r="H336" s="736">
        <f t="shared" si="27"/>
        <v>0</v>
      </c>
      <c r="I336" s="736">
        <f t="shared" si="27"/>
        <v>0</v>
      </c>
      <c r="J336" s="736">
        <f t="shared" si="27"/>
        <v>0</v>
      </c>
      <c r="K336" s="736">
        <f t="shared" si="27"/>
        <v>0</v>
      </c>
      <c r="L336" s="801">
        <f t="shared" si="27"/>
        <v>0</v>
      </c>
      <c r="M336" s="766"/>
      <c r="N336" s="766"/>
      <c r="O336" s="706"/>
      <c r="P336" s="706"/>
      <c r="Q336" s="705"/>
      <c r="R336" s="705"/>
    </row>
    <row r="337" spans="1:34" ht="17.25" customHeight="1" x14ac:dyDescent="0.2">
      <c r="B337" s="1853"/>
      <c r="C337" s="1940" t="s">
        <v>263</v>
      </c>
      <c r="D337" s="451">
        <v>27</v>
      </c>
      <c r="E337" s="1837">
        <f>SUM(F337:K337)</f>
        <v>2</v>
      </c>
      <c r="F337" s="1672">
        <v>0</v>
      </c>
      <c r="G337" s="1672">
        <v>1</v>
      </c>
      <c r="H337" s="1672">
        <v>1</v>
      </c>
      <c r="I337" s="1672">
        <v>0</v>
      </c>
      <c r="J337" s="214">
        <v>0</v>
      </c>
      <c r="K337" s="214">
        <v>0</v>
      </c>
      <c r="L337" s="1838">
        <f>H337+I337+J337</f>
        <v>1</v>
      </c>
      <c r="M337" s="1834">
        <v>24</v>
      </c>
      <c r="N337" s="1834">
        <f>D337-E337-M337</f>
        <v>1</v>
      </c>
      <c r="O337" s="753"/>
      <c r="P337" s="753"/>
      <c r="Q337" s="705"/>
      <c r="R337" s="705"/>
      <c r="T337" s="706"/>
      <c r="Y337" s="706"/>
      <c r="Z337" s="706"/>
      <c r="AA337" s="706"/>
      <c r="AB337" s="706"/>
      <c r="AC337" s="706"/>
      <c r="AD337" s="706"/>
      <c r="AE337" s="706"/>
      <c r="AF337" s="706"/>
      <c r="AG337" s="706"/>
      <c r="AH337" s="706"/>
    </row>
    <row r="338" spans="1:34" ht="17.25" customHeight="1" x14ac:dyDescent="0.2">
      <c r="B338" s="1853"/>
      <c r="C338" s="1900"/>
      <c r="D338" s="459"/>
      <c r="E338" s="777">
        <f>E337/D337</f>
        <v>7.407407407407407E-2</v>
      </c>
      <c r="F338" s="761">
        <f>F337/D337</f>
        <v>0</v>
      </c>
      <c r="G338" s="761">
        <f>G337/D337</f>
        <v>3.7037037037037035E-2</v>
      </c>
      <c r="H338" s="761">
        <f>H337/D337</f>
        <v>3.7037037037037035E-2</v>
      </c>
      <c r="I338" s="761">
        <f>I337/D337</f>
        <v>0</v>
      </c>
      <c r="J338" s="762">
        <f>J337/D337</f>
        <v>0</v>
      </c>
      <c r="K338" s="762">
        <f>K337/D337</f>
        <v>0</v>
      </c>
      <c r="L338" s="763">
        <f>L337/D337</f>
        <v>3.7037037037037035E-2</v>
      </c>
      <c r="M338" s="764">
        <f>M337/D337</f>
        <v>0.88888888888888884</v>
      </c>
      <c r="N338" s="764">
        <f>N337/D337</f>
        <v>3.7037037037037035E-2</v>
      </c>
      <c r="O338" s="706"/>
      <c r="P338" s="753"/>
      <c r="Q338" s="705"/>
      <c r="R338" s="705"/>
      <c r="T338" s="706"/>
      <c r="Y338" s="706"/>
      <c r="Z338" s="706"/>
      <c r="AA338" s="706"/>
      <c r="AB338" s="706"/>
      <c r="AC338" s="706"/>
      <c r="AD338" s="706"/>
      <c r="AE338" s="706"/>
      <c r="AF338" s="706"/>
      <c r="AG338" s="706"/>
      <c r="AH338" s="706"/>
    </row>
    <row r="339" spans="1:34" ht="17.25" customHeight="1" x14ac:dyDescent="0.2">
      <c r="B339" s="1853"/>
      <c r="C339" s="1901"/>
      <c r="D339" s="938"/>
      <c r="E339" s="783"/>
      <c r="F339" s="787">
        <f t="shared" ref="F339:L339" si="28">IFERROR(F337/$E337,0)</f>
        <v>0</v>
      </c>
      <c r="G339" s="787">
        <f t="shared" si="28"/>
        <v>0.5</v>
      </c>
      <c r="H339" s="787">
        <f t="shared" si="28"/>
        <v>0.5</v>
      </c>
      <c r="I339" s="787">
        <f t="shared" si="28"/>
        <v>0</v>
      </c>
      <c r="J339" s="788">
        <f t="shared" si="28"/>
        <v>0</v>
      </c>
      <c r="K339" s="788">
        <f t="shared" si="28"/>
        <v>0</v>
      </c>
      <c r="L339" s="789">
        <f t="shared" si="28"/>
        <v>0.5</v>
      </c>
      <c r="M339" s="766"/>
      <c r="N339" s="766"/>
      <c r="O339" s="706"/>
      <c r="P339" s="706"/>
      <c r="Q339" s="705"/>
      <c r="R339" s="705"/>
      <c r="T339" s="709"/>
    </row>
    <row r="340" spans="1:34" ht="17.25" customHeight="1" x14ac:dyDescent="0.2">
      <c r="B340" s="1853"/>
      <c r="C340" s="1940" t="s">
        <v>264</v>
      </c>
      <c r="D340" s="451">
        <v>40</v>
      </c>
      <c r="E340" s="1837">
        <f>SUM(F340:K340)</f>
        <v>6</v>
      </c>
      <c r="F340" s="1672">
        <v>0</v>
      </c>
      <c r="G340" s="1672">
        <v>1</v>
      </c>
      <c r="H340" s="1672">
        <v>3</v>
      </c>
      <c r="I340" s="1672">
        <v>1</v>
      </c>
      <c r="J340" s="214">
        <v>1</v>
      </c>
      <c r="K340" s="214">
        <v>0</v>
      </c>
      <c r="L340" s="1838">
        <f>H340+I340+J340</f>
        <v>5</v>
      </c>
      <c r="M340" s="1834">
        <v>32</v>
      </c>
      <c r="N340" s="1834">
        <f>D340-E340-M340</f>
        <v>2</v>
      </c>
      <c r="O340" s="753"/>
      <c r="P340" s="753"/>
      <c r="Q340" s="705"/>
      <c r="R340" s="705"/>
    </row>
    <row r="341" spans="1:34" ht="17.25" customHeight="1" x14ac:dyDescent="0.2">
      <c r="B341" s="1853"/>
      <c r="C341" s="1900"/>
      <c r="D341" s="459"/>
      <c r="E341" s="777">
        <f>E340/D340</f>
        <v>0.15</v>
      </c>
      <c r="F341" s="761">
        <f>F340/D340</f>
        <v>0</v>
      </c>
      <c r="G341" s="761">
        <f>G340/D340</f>
        <v>2.5000000000000001E-2</v>
      </c>
      <c r="H341" s="761">
        <f>H340/D340</f>
        <v>7.4999999999999997E-2</v>
      </c>
      <c r="I341" s="761">
        <f>I340/D340</f>
        <v>2.5000000000000001E-2</v>
      </c>
      <c r="J341" s="762">
        <f>J340/D340</f>
        <v>2.5000000000000001E-2</v>
      </c>
      <c r="K341" s="762">
        <f>K340/D340</f>
        <v>0</v>
      </c>
      <c r="L341" s="763">
        <f>L340/D340</f>
        <v>0.125</v>
      </c>
      <c r="M341" s="764">
        <f>M340/D340</f>
        <v>0.8</v>
      </c>
      <c r="N341" s="764">
        <f>N340/D340</f>
        <v>0.05</v>
      </c>
      <c r="O341" s="706"/>
      <c r="P341" s="753"/>
      <c r="Q341" s="705"/>
      <c r="R341" s="705"/>
    </row>
    <row r="342" spans="1:34" ht="17.25" customHeight="1" thickBot="1" x14ac:dyDescent="0.25">
      <c r="B342" s="1853"/>
      <c r="C342" s="2009"/>
      <c r="D342" s="939"/>
      <c r="E342" s="790"/>
      <c r="F342" s="791">
        <f t="shared" ref="F342:L342" si="29">IFERROR(F340/$E340,0)</f>
        <v>0</v>
      </c>
      <c r="G342" s="791">
        <f t="shared" si="29"/>
        <v>0.16666666666666666</v>
      </c>
      <c r="H342" s="791">
        <f t="shared" si="29"/>
        <v>0.5</v>
      </c>
      <c r="I342" s="791">
        <f t="shared" si="29"/>
        <v>0.16666666666666666</v>
      </c>
      <c r="J342" s="792">
        <f t="shared" si="29"/>
        <v>0.16666666666666666</v>
      </c>
      <c r="K342" s="792">
        <f t="shared" si="29"/>
        <v>0</v>
      </c>
      <c r="L342" s="793">
        <f t="shared" si="29"/>
        <v>0.83333333333333337</v>
      </c>
      <c r="M342" s="767"/>
      <c r="N342" s="767"/>
      <c r="O342" s="706"/>
      <c r="P342" s="706"/>
      <c r="Q342" s="705"/>
      <c r="R342" s="705"/>
    </row>
    <row r="343" spans="1:34" ht="17.25" customHeight="1" thickTop="1" x14ac:dyDescent="0.2">
      <c r="B343" s="1853"/>
      <c r="C343" s="43" t="s">
        <v>182</v>
      </c>
      <c r="D343" s="572">
        <f t="shared" ref="D343:N343" si="30">D328+D331+D334+D337</f>
        <v>298</v>
      </c>
      <c r="E343" s="1837">
        <f t="shared" si="30"/>
        <v>7</v>
      </c>
      <c r="F343" s="1672">
        <f t="shared" si="30"/>
        <v>0</v>
      </c>
      <c r="G343" s="1672">
        <f t="shared" si="30"/>
        <v>2</v>
      </c>
      <c r="H343" s="1672">
        <f t="shared" si="30"/>
        <v>3</v>
      </c>
      <c r="I343" s="1672">
        <f t="shared" si="30"/>
        <v>0</v>
      </c>
      <c r="J343" s="214">
        <f t="shared" si="30"/>
        <v>0</v>
      </c>
      <c r="K343" s="1836">
        <f t="shared" si="30"/>
        <v>2</v>
      </c>
      <c r="L343" s="1835">
        <f t="shared" si="30"/>
        <v>3</v>
      </c>
      <c r="M343" s="1834">
        <f t="shared" si="30"/>
        <v>258</v>
      </c>
      <c r="N343" s="1834">
        <f t="shared" si="30"/>
        <v>33</v>
      </c>
      <c r="O343" s="753"/>
      <c r="P343" s="753"/>
      <c r="Q343" s="705"/>
      <c r="R343" s="705"/>
      <c r="T343" s="705"/>
      <c r="X343" s="715"/>
      <c r="Y343" s="715"/>
      <c r="Z343" s="715"/>
      <c r="AA343" s="715"/>
      <c r="AB343" s="715"/>
      <c r="AC343" s="715"/>
      <c r="AD343" s="715"/>
      <c r="AE343" s="715"/>
      <c r="AF343" s="715"/>
      <c r="AG343" s="715"/>
      <c r="AH343" s="715"/>
    </row>
    <row r="344" spans="1:34" ht="17.25" customHeight="1" x14ac:dyDescent="0.2">
      <c r="B344" s="1853"/>
      <c r="C344" s="1831" t="s">
        <v>183</v>
      </c>
      <c r="D344" s="215"/>
      <c r="E344" s="777">
        <f>E343/D343</f>
        <v>2.3489932885906041E-2</v>
      </c>
      <c r="F344" s="761">
        <f>F343/D343</f>
        <v>0</v>
      </c>
      <c r="G344" s="761">
        <f>G343/D343</f>
        <v>6.7114093959731542E-3</v>
      </c>
      <c r="H344" s="761">
        <f>H343/D343</f>
        <v>1.0067114093959731E-2</v>
      </c>
      <c r="I344" s="761">
        <f>I343/D343</f>
        <v>0</v>
      </c>
      <c r="J344" s="762">
        <f>J343/D343</f>
        <v>0</v>
      </c>
      <c r="K344" s="769">
        <f>K343/D343</f>
        <v>6.7114093959731542E-3</v>
      </c>
      <c r="L344" s="770">
        <f>L343/D343</f>
        <v>1.0067114093959731E-2</v>
      </c>
      <c r="M344" s="764">
        <f>M343/D343</f>
        <v>0.86577181208053688</v>
      </c>
      <c r="N344" s="764">
        <f>N343/D343</f>
        <v>0.11073825503355705</v>
      </c>
      <c r="O344" s="706"/>
      <c r="P344" s="753"/>
      <c r="Q344" s="705"/>
      <c r="R344" s="705"/>
      <c r="T344" s="709"/>
      <c r="X344" s="715"/>
      <c r="Y344" s="715"/>
      <c r="Z344" s="715"/>
      <c r="AA344" s="715"/>
      <c r="AB344" s="715"/>
      <c r="AC344" s="715"/>
      <c r="AD344" s="715"/>
      <c r="AE344" s="715"/>
      <c r="AF344" s="715"/>
      <c r="AG344" s="715"/>
      <c r="AH344" s="715"/>
    </row>
    <row r="345" spans="1:34" ht="17.25" customHeight="1" x14ac:dyDescent="0.2">
      <c r="B345" s="1853"/>
      <c r="C345" s="1830"/>
      <c r="D345" s="216"/>
      <c r="E345" s="783"/>
      <c r="F345" s="787">
        <f>F343/E343</f>
        <v>0</v>
      </c>
      <c r="G345" s="787">
        <f>G343/E343</f>
        <v>0.2857142857142857</v>
      </c>
      <c r="H345" s="787">
        <f>H343/E343</f>
        <v>0.42857142857142855</v>
      </c>
      <c r="I345" s="787">
        <f>I343/E343</f>
        <v>0</v>
      </c>
      <c r="J345" s="788">
        <f>J343/E343</f>
        <v>0</v>
      </c>
      <c r="K345" s="794">
        <f>K343/E343</f>
        <v>0.2857142857142857</v>
      </c>
      <c r="L345" s="795">
        <f>L343/E343</f>
        <v>0.42857142857142855</v>
      </c>
      <c r="M345" s="766"/>
      <c r="N345" s="766"/>
      <c r="O345" s="706"/>
      <c r="P345" s="706"/>
      <c r="Q345" s="705"/>
      <c r="R345" s="705"/>
      <c r="T345" s="709"/>
      <c r="X345" s="715"/>
      <c r="Y345" s="715"/>
      <c r="Z345" s="715"/>
      <c r="AA345" s="715"/>
      <c r="AB345" s="715"/>
      <c r="AC345" s="715"/>
      <c r="AD345" s="715"/>
      <c r="AE345" s="715"/>
      <c r="AF345" s="715"/>
      <c r="AG345" s="715"/>
      <c r="AH345" s="715"/>
    </row>
    <row r="346" spans="1:34" ht="17.25" customHeight="1" x14ac:dyDescent="0.2">
      <c r="B346" s="1853"/>
      <c r="C346" s="5" t="s">
        <v>182</v>
      </c>
      <c r="D346" s="573">
        <f t="shared" ref="D346:N346" si="31">D331+D334+D337+D340</f>
        <v>157</v>
      </c>
      <c r="E346" s="1837">
        <f t="shared" si="31"/>
        <v>10</v>
      </c>
      <c r="F346" s="1672">
        <f t="shared" si="31"/>
        <v>0</v>
      </c>
      <c r="G346" s="1672">
        <f t="shared" si="31"/>
        <v>3</v>
      </c>
      <c r="H346" s="1672">
        <f t="shared" si="31"/>
        <v>5</v>
      </c>
      <c r="I346" s="1672">
        <f t="shared" si="31"/>
        <v>1</v>
      </c>
      <c r="J346" s="214">
        <f t="shared" si="31"/>
        <v>1</v>
      </c>
      <c r="K346" s="1836">
        <f t="shared" si="31"/>
        <v>0</v>
      </c>
      <c r="L346" s="1835">
        <f t="shared" si="31"/>
        <v>7</v>
      </c>
      <c r="M346" s="1834">
        <f t="shared" si="31"/>
        <v>134</v>
      </c>
      <c r="N346" s="1834">
        <f t="shared" si="31"/>
        <v>13</v>
      </c>
      <c r="O346" s="753"/>
      <c r="P346" s="753"/>
      <c r="Q346" s="705"/>
      <c r="R346" s="705"/>
      <c r="T346" s="709"/>
      <c r="X346" s="715"/>
      <c r="Y346" s="715"/>
      <c r="Z346" s="715"/>
      <c r="AA346" s="715"/>
      <c r="AB346" s="715"/>
      <c r="AC346" s="715"/>
      <c r="AD346" s="715"/>
      <c r="AE346" s="715"/>
      <c r="AF346" s="715"/>
      <c r="AG346" s="715"/>
      <c r="AH346" s="715"/>
    </row>
    <row r="347" spans="1:34" ht="17.25" customHeight="1" x14ac:dyDescent="0.2">
      <c r="B347" s="1853"/>
      <c r="C347" s="1831" t="s">
        <v>184</v>
      </c>
      <c r="D347" s="574"/>
      <c r="E347" s="777">
        <f>E346/D346</f>
        <v>6.3694267515923567E-2</v>
      </c>
      <c r="F347" s="761">
        <f>F346/D346</f>
        <v>0</v>
      </c>
      <c r="G347" s="761">
        <f>G346/D346</f>
        <v>1.9108280254777069E-2</v>
      </c>
      <c r="H347" s="761">
        <f>H346/D346</f>
        <v>3.1847133757961783E-2</v>
      </c>
      <c r="I347" s="761">
        <f>I346/D346</f>
        <v>6.369426751592357E-3</v>
      </c>
      <c r="J347" s="762">
        <f>J346/D346</f>
        <v>6.369426751592357E-3</v>
      </c>
      <c r="K347" s="769">
        <f>K346/D346</f>
        <v>0</v>
      </c>
      <c r="L347" s="770">
        <f>L346/D346</f>
        <v>4.4585987261146494E-2</v>
      </c>
      <c r="M347" s="764">
        <f>M346/D346</f>
        <v>0.85350318471337583</v>
      </c>
      <c r="N347" s="764">
        <f>N346/D346</f>
        <v>8.2802547770700632E-2</v>
      </c>
      <c r="O347" s="706"/>
      <c r="P347" s="753"/>
      <c r="Q347" s="705"/>
      <c r="R347" s="705"/>
      <c r="T347" s="709"/>
      <c r="X347" s="715"/>
      <c r="Y347" s="715"/>
      <c r="Z347" s="715"/>
      <c r="AA347" s="715"/>
      <c r="AB347" s="715"/>
      <c r="AC347" s="715"/>
      <c r="AD347" s="715"/>
      <c r="AE347" s="715"/>
      <c r="AF347" s="715"/>
      <c r="AG347" s="715"/>
      <c r="AH347" s="715"/>
    </row>
    <row r="348" spans="1:34" ht="17.25" customHeight="1" thickBot="1" x14ac:dyDescent="0.25">
      <c r="B348" s="1859"/>
      <c r="C348" s="1830"/>
      <c r="D348" s="216"/>
      <c r="E348" s="796"/>
      <c r="F348" s="797">
        <f>F346/E346</f>
        <v>0</v>
      </c>
      <c r="G348" s="797">
        <f>G346/E346</f>
        <v>0.3</v>
      </c>
      <c r="H348" s="797">
        <f>H346/E346</f>
        <v>0.5</v>
      </c>
      <c r="I348" s="797">
        <f>I346/E346</f>
        <v>0.1</v>
      </c>
      <c r="J348" s="798">
        <f>J346/E346</f>
        <v>0.1</v>
      </c>
      <c r="K348" s="799">
        <f>K346/E346</f>
        <v>0</v>
      </c>
      <c r="L348" s="800">
        <f>L346/E346</f>
        <v>0.7</v>
      </c>
      <c r="M348" s="768"/>
      <c r="N348" s="768"/>
      <c r="O348" s="706"/>
      <c r="P348" s="706"/>
      <c r="Q348" s="705"/>
      <c r="R348" s="705"/>
      <c r="T348" s="709"/>
      <c r="X348" s="715"/>
      <c r="Y348" s="715"/>
      <c r="Z348" s="715"/>
      <c r="AA348" s="715"/>
      <c r="AB348" s="715"/>
      <c r="AC348" s="715"/>
      <c r="AD348" s="715"/>
      <c r="AE348" s="715"/>
      <c r="AF348" s="715"/>
      <c r="AG348" s="715"/>
      <c r="AH348" s="715"/>
    </row>
    <row r="349" spans="1:34" x14ac:dyDescent="0.2">
      <c r="B349" s="759"/>
      <c r="C349" s="27"/>
      <c r="D349" s="23"/>
      <c r="E349" s="826"/>
      <c r="F349" s="760"/>
      <c r="G349" s="760"/>
      <c r="H349" s="760"/>
      <c r="I349" s="760"/>
      <c r="J349" s="760"/>
      <c r="K349" s="760"/>
      <c r="L349" s="760"/>
      <c r="M349" s="760"/>
      <c r="N349" s="760"/>
      <c r="O349" s="706"/>
      <c r="P349" s="706"/>
      <c r="Q349" s="705"/>
      <c r="R349" s="705"/>
    </row>
    <row r="350" spans="1:34" ht="14.4" x14ac:dyDescent="0.2">
      <c r="B350" s="695" t="s">
        <v>577</v>
      </c>
      <c r="O350" s="753"/>
      <c r="P350" s="753"/>
      <c r="Q350" s="705"/>
      <c r="R350" s="705"/>
    </row>
    <row r="351" spans="1:34" ht="7.5" customHeight="1" x14ac:dyDescent="0.2">
      <c r="B351" s="694"/>
      <c r="O351" s="706"/>
      <c r="P351" s="753"/>
      <c r="Q351" s="705"/>
      <c r="R351" s="705"/>
    </row>
    <row r="352" spans="1:34" x14ac:dyDescent="0.2">
      <c r="A352" s="709"/>
      <c r="B352" s="694"/>
      <c r="I352" s="696" t="s">
        <v>152</v>
      </c>
      <c r="N352" s="706"/>
      <c r="P352" s="706"/>
      <c r="Q352" s="705"/>
      <c r="R352" s="705"/>
    </row>
    <row r="353" spans="1:18" x14ac:dyDescent="0.2">
      <c r="A353" s="709"/>
      <c r="B353" s="694"/>
      <c r="I353" s="696" t="s">
        <v>548</v>
      </c>
      <c r="N353" s="753"/>
      <c r="P353" s="753"/>
      <c r="Q353" s="705"/>
      <c r="R353" s="705"/>
    </row>
    <row r="354" spans="1:18" x14ac:dyDescent="0.2">
      <c r="A354" s="709"/>
      <c r="B354" s="694"/>
      <c r="I354" s="696" t="s">
        <v>549</v>
      </c>
      <c r="N354" s="706"/>
      <c r="P354" s="753"/>
      <c r="Q354" s="705"/>
      <c r="R354" s="705"/>
    </row>
    <row r="355" spans="1:18" ht="7.5" customHeight="1" x14ac:dyDescent="0.2">
      <c r="A355" s="709"/>
      <c r="B355" s="694"/>
      <c r="J355" s="754"/>
      <c r="O355" s="706"/>
      <c r="P355" s="706"/>
      <c r="Q355" s="705"/>
      <c r="R355" s="705"/>
    </row>
    <row r="356" spans="1:18" ht="13.8" thickBot="1" x14ac:dyDescent="0.25">
      <c r="F356" s="755" t="s">
        <v>550</v>
      </c>
      <c r="G356" s="755" t="s">
        <v>551</v>
      </c>
      <c r="H356" s="755" t="s">
        <v>552</v>
      </c>
      <c r="I356" s="755" t="s">
        <v>553</v>
      </c>
      <c r="J356" s="755" t="s">
        <v>554</v>
      </c>
      <c r="K356" s="755"/>
      <c r="M356" s="23"/>
      <c r="N356" s="23" t="s">
        <v>555</v>
      </c>
      <c r="O356" s="753"/>
      <c r="P356" s="753"/>
      <c r="Q356" s="705"/>
      <c r="R356" s="705"/>
    </row>
    <row r="357" spans="1:18" ht="13.5" customHeight="1" x14ac:dyDescent="0.2">
      <c r="B357" s="1856" t="s">
        <v>578</v>
      </c>
      <c r="C357" s="2335"/>
      <c r="D357" s="1971" t="s">
        <v>243</v>
      </c>
      <c r="E357" s="2340" t="s">
        <v>557</v>
      </c>
      <c r="F357" s="1673"/>
      <c r="G357" s="1673"/>
      <c r="H357" s="1673"/>
      <c r="I357" s="1673"/>
      <c r="J357" s="1673"/>
      <c r="K357" s="1673"/>
      <c r="L357" s="1674"/>
      <c r="M357" s="2343" t="s">
        <v>558</v>
      </c>
      <c r="N357" s="2343" t="s">
        <v>296</v>
      </c>
      <c r="O357" s="706"/>
      <c r="P357" s="753"/>
      <c r="Q357" s="705"/>
      <c r="R357" s="705"/>
    </row>
    <row r="358" spans="1:18" x14ac:dyDescent="0.2">
      <c r="B358" s="1857"/>
      <c r="C358" s="2336"/>
      <c r="D358" s="1943"/>
      <c r="E358" s="2341"/>
      <c r="F358" s="1675" t="s">
        <v>559</v>
      </c>
      <c r="G358" s="1676"/>
      <c r="H358" s="1676"/>
      <c r="I358" s="1677"/>
      <c r="J358" s="1677"/>
      <c r="K358" s="1677"/>
      <c r="L358" s="1678"/>
      <c r="M358" s="2344"/>
      <c r="N358" s="2344"/>
      <c r="O358" s="706"/>
      <c r="P358" s="706"/>
      <c r="Q358" s="705"/>
      <c r="R358" s="705"/>
    </row>
    <row r="359" spans="1:18" ht="13.5" customHeight="1" x14ac:dyDescent="0.2">
      <c r="B359" s="1857"/>
      <c r="C359" s="2336"/>
      <c r="D359" s="1943"/>
      <c r="E359" s="2341"/>
      <c r="F359" s="1937" t="s">
        <v>560</v>
      </c>
      <c r="G359" s="1937" t="s">
        <v>561</v>
      </c>
      <c r="H359" s="1937" t="s">
        <v>562</v>
      </c>
      <c r="I359" s="1937" t="s">
        <v>563</v>
      </c>
      <c r="J359" s="1971" t="s">
        <v>564</v>
      </c>
      <c r="K359" s="1971" t="s">
        <v>565</v>
      </c>
      <c r="L359" s="228" t="s">
        <v>566</v>
      </c>
      <c r="M359" s="2344"/>
      <c r="N359" s="2344"/>
      <c r="O359" s="753"/>
      <c r="P359" s="753"/>
      <c r="Q359" s="705"/>
      <c r="R359" s="705"/>
    </row>
    <row r="360" spans="1:18" ht="13.5" customHeight="1" x14ac:dyDescent="0.2">
      <c r="B360" s="1857"/>
      <c r="C360" s="2336"/>
      <c r="D360" s="1943"/>
      <c r="E360" s="2341"/>
      <c r="F360" s="1944"/>
      <c r="G360" s="1944"/>
      <c r="H360" s="1944"/>
      <c r="I360" s="1944"/>
      <c r="J360" s="1943"/>
      <c r="K360" s="1943"/>
      <c r="L360" s="2338" t="s">
        <v>567</v>
      </c>
      <c r="M360" s="2344"/>
      <c r="N360" s="2344"/>
      <c r="O360" s="706"/>
      <c r="P360" s="753"/>
      <c r="Q360" s="705"/>
      <c r="R360" s="705"/>
    </row>
    <row r="361" spans="1:18" ht="40.5" customHeight="1" x14ac:dyDescent="0.2">
      <c r="B361" s="1960"/>
      <c r="C361" s="2337"/>
      <c r="D361" s="1972"/>
      <c r="E361" s="2342"/>
      <c r="F361" s="1945"/>
      <c r="G361" s="1945"/>
      <c r="H361" s="1945"/>
      <c r="I361" s="1945"/>
      <c r="J361" s="1972"/>
      <c r="K361" s="1972"/>
      <c r="L361" s="2339"/>
      <c r="M361" s="2345"/>
      <c r="N361" s="2345"/>
      <c r="O361" s="706"/>
      <c r="P361" s="706"/>
      <c r="Q361" s="705"/>
      <c r="R361" s="705"/>
    </row>
    <row r="362" spans="1:18" ht="17.25" customHeight="1" x14ac:dyDescent="0.2">
      <c r="B362" s="1953" t="s">
        <v>519</v>
      </c>
      <c r="C362" s="1978"/>
      <c r="D362" s="214">
        <f t="shared" ref="D362:N362" si="32">D365+D368+D371+D374+D377+D380</f>
        <v>425</v>
      </c>
      <c r="E362" s="1837">
        <f t="shared" si="32"/>
        <v>18</v>
      </c>
      <c r="F362" s="1672">
        <f t="shared" si="32"/>
        <v>1</v>
      </c>
      <c r="G362" s="1672">
        <f t="shared" si="32"/>
        <v>2</v>
      </c>
      <c r="H362" s="1672">
        <f t="shared" si="32"/>
        <v>2</v>
      </c>
      <c r="I362" s="1672">
        <f t="shared" si="32"/>
        <v>3</v>
      </c>
      <c r="J362" s="214">
        <f t="shared" si="32"/>
        <v>5</v>
      </c>
      <c r="K362" s="1836">
        <f t="shared" si="32"/>
        <v>5</v>
      </c>
      <c r="L362" s="1835">
        <f t="shared" si="32"/>
        <v>10</v>
      </c>
      <c r="M362" s="1834">
        <f t="shared" si="32"/>
        <v>365</v>
      </c>
      <c r="N362" s="1834">
        <f t="shared" si="32"/>
        <v>42</v>
      </c>
      <c r="O362" s="753"/>
      <c r="P362" s="753"/>
      <c r="Q362" s="705"/>
      <c r="R362" s="705"/>
    </row>
    <row r="363" spans="1:18" ht="17.25" customHeight="1" x14ac:dyDescent="0.2">
      <c r="B363" s="1955"/>
      <c r="C363" s="1979"/>
      <c r="D363" s="559"/>
      <c r="E363" s="777">
        <f>E362/D362</f>
        <v>4.2352941176470586E-2</v>
      </c>
      <c r="F363" s="761">
        <f>F362/D362</f>
        <v>2.352941176470588E-3</v>
      </c>
      <c r="G363" s="761">
        <f>G362/D362</f>
        <v>4.7058823529411761E-3</v>
      </c>
      <c r="H363" s="761">
        <f>H362/D362</f>
        <v>4.7058823529411761E-3</v>
      </c>
      <c r="I363" s="761">
        <f>I362/D362</f>
        <v>7.058823529411765E-3</v>
      </c>
      <c r="J363" s="762">
        <f>J362/D362</f>
        <v>1.1764705882352941E-2</v>
      </c>
      <c r="K363" s="769">
        <f>K362/D362</f>
        <v>1.1764705882352941E-2</v>
      </c>
      <c r="L363" s="770">
        <f>L362/D362</f>
        <v>2.3529411764705882E-2</v>
      </c>
      <c r="M363" s="764">
        <f>M362/D362</f>
        <v>0.85882352941176465</v>
      </c>
      <c r="N363" s="764">
        <f>N362/D362</f>
        <v>9.8823529411764699E-2</v>
      </c>
      <c r="O363" s="706"/>
      <c r="P363" s="753"/>
      <c r="Q363" s="705"/>
      <c r="R363" s="705"/>
    </row>
    <row r="364" spans="1:18" ht="17.25" customHeight="1" thickBot="1" x14ac:dyDescent="0.25">
      <c r="B364" s="1957"/>
      <c r="C364" s="2023"/>
      <c r="D364" s="563"/>
      <c r="E364" s="778"/>
      <c r="F364" s="779">
        <f t="shared" ref="F364:L364" si="33">IFERROR(F362/$E362,0)</f>
        <v>5.5555555555555552E-2</v>
      </c>
      <c r="G364" s="779">
        <f t="shared" si="33"/>
        <v>0.1111111111111111</v>
      </c>
      <c r="H364" s="779">
        <f t="shared" si="33"/>
        <v>0.1111111111111111</v>
      </c>
      <c r="I364" s="779">
        <f t="shared" si="33"/>
        <v>0.16666666666666666</v>
      </c>
      <c r="J364" s="780">
        <f t="shared" si="33"/>
        <v>0.27777777777777779</v>
      </c>
      <c r="K364" s="781">
        <f t="shared" si="33"/>
        <v>0.27777777777777779</v>
      </c>
      <c r="L364" s="782">
        <f t="shared" si="33"/>
        <v>0.55555555555555558</v>
      </c>
      <c r="M364" s="765"/>
      <c r="N364" s="765"/>
      <c r="O364" s="706"/>
      <c r="P364" s="706"/>
      <c r="Q364" s="705"/>
      <c r="R364" s="705"/>
    </row>
    <row r="365" spans="1:18" ht="17.25" customHeight="1" thickTop="1" x14ac:dyDescent="0.2">
      <c r="B365" s="1852" t="s">
        <v>251</v>
      </c>
      <c r="C365" s="2003" t="s">
        <v>169</v>
      </c>
      <c r="D365" s="447">
        <v>54</v>
      </c>
      <c r="E365" s="1842">
        <f>SUM(F365:K365)</f>
        <v>1</v>
      </c>
      <c r="F365" s="1686">
        <v>0</v>
      </c>
      <c r="G365" s="1686">
        <v>0</v>
      </c>
      <c r="H365" s="1686">
        <v>0</v>
      </c>
      <c r="I365" s="1686">
        <v>0</v>
      </c>
      <c r="J365" s="1841">
        <v>0</v>
      </c>
      <c r="K365" s="1841">
        <v>1</v>
      </c>
      <c r="L365" s="1840">
        <f>H365+I365+J365</f>
        <v>0</v>
      </c>
      <c r="M365" s="1839">
        <v>49</v>
      </c>
      <c r="N365" s="1839">
        <f>D365-E365-M365</f>
        <v>4</v>
      </c>
      <c r="O365" s="753"/>
      <c r="P365" s="753"/>
      <c r="Q365" s="705"/>
      <c r="R365" s="705"/>
    </row>
    <row r="366" spans="1:18" ht="17.25" customHeight="1" x14ac:dyDescent="0.2">
      <c r="B366" s="1853"/>
      <c r="C366" s="1900"/>
      <c r="D366" s="459"/>
      <c r="E366" s="777">
        <f>E365/D365</f>
        <v>1.8518518518518517E-2</v>
      </c>
      <c r="F366" s="761">
        <f>F365/D365</f>
        <v>0</v>
      </c>
      <c r="G366" s="761">
        <f>G365/D365</f>
        <v>0</v>
      </c>
      <c r="H366" s="761">
        <f>H365/D365</f>
        <v>0</v>
      </c>
      <c r="I366" s="761">
        <f>I365/D365</f>
        <v>0</v>
      </c>
      <c r="J366" s="762">
        <f>J365/D365</f>
        <v>0</v>
      </c>
      <c r="K366" s="762">
        <f>K365/D365</f>
        <v>1.8518518518518517E-2</v>
      </c>
      <c r="L366" s="763">
        <f>L365/D365</f>
        <v>0</v>
      </c>
      <c r="M366" s="764">
        <f>M365/D365</f>
        <v>0.90740740740740744</v>
      </c>
      <c r="N366" s="764">
        <f>N365/D365</f>
        <v>7.407407407407407E-2</v>
      </c>
      <c r="O366" s="706"/>
      <c r="P366" s="753"/>
      <c r="Q366" s="705"/>
      <c r="R366" s="705"/>
    </row>
    <row r="367" spans="1:18" ht="17.25" customHeight="1" x14ac:dyDescent="0.2">
      <c r="B367" s="1853"/>
      <c r="C367" s="1901"/>
      <c r="D367" s="274"/>
      <c r="E367" s="783"/>
      <c r="F367" s="737">
        <f t="shared" ref="F367:L367" si="34">IFERROR(F365/$E365,0)</f>
        <v>0</v>
      </c>
      <c r="G367" s="737">
        <f t="shared" si="34"/>
        <v>0</v>
      </c>
      <c r="H367" s="737">
        <f t="shared" si="34"/>
        <v>0</v>
      </c>
      <c r="I367" s="779">
        <f t="shared" si="34"/>
        <v>0</v>
      </c>
      <c r="J367" s="780">
        <f t="shared" si="34"/>
        <v>0</v>
      </c>
      <c r="K367" s="780">
        <f t="shared" si="34"/>
        <v>1</v>
      </c>
      <c r="L367" s="785">
        <f t="shared" si="34"/>
        <v>0</v>
      </c>
      <c r="M367" s="765"/>
      <c r="N367" s="765"/>
      <c r="O367" s="706"/>
      <c r="P367" s="706"/>
      <c r="Q367" s="705"/>
      <c r="R367" s="705"/>
    </row>
    <row r="368" spans="1:18" ht="17.25" customHeight="1" x14ac:dyDescent="0.2">
      <c r="B368" s="1853"/>
      <c r="C368" s="1940" t="s">
        <v>170</v>
      </c>
      <c r="D368" s="440">
        <v>76</v>
      </c>
      <c r="E368" s="1837">
        <f>SUM(F368:K368)</f>
        <v>3</v>
      </c>
      <c r="F368" s="1672">
        <v>0</v>
      </c>
      <c r="G368" s="1672">
        <v>0</v>
      </c>
      <c r="H368" s="1672">
        <v>0</v>
      </c>
      <c r="I368" s="1672">
        <v>0</v>
      </c>
      <c r="J368" s="214">
        <v>2</v>
      </c>
      <c r="K368" s="214">
        <v>1</v>
      </c>
      <c r="L368" s="1838">
        <f>H368+I368+J368</f>
        <v>2</v>
      </c>
      <c r="M368" s="1834">
        <v>67</v>
      </c>
      <c r="N368" s="1834">
        <f>D368-E368-M368</f>
        <v>6</v>
      </c>
      <c r="O368" s="753"/>
      <c r="P368" s="753"/>
      <c r="Q368" s="705"/>
      <c r="R368" s="705"/>
    </row>
    <row r="369" spans="2:18" ht="17.25" customHeight="1" x14ac:dyDescent="0.2">
      <c r="B369" s="1853"/>
      <c r="C369" s="1900"/>
      <c r="D369" s="459"/>
      <c r="E369" s="777">
        <f>E368/D368</f>
        <v>3.9473684210526314E-2</v>
      </c>
      <c r="F369" s="761">
        <f>F368/D368</f>
        <v>0</v>
      </c>
      <c r="G369" s="761">
        <f>G368/D368</f>
        <v>0</v>
      </c>
      <c r="H369" s="761">
        <f>H368/D368</f>
        <v>0</v>
      </c>
      <c r="I369" s="761">
        <f>I368/D368</f>
        <v>0</v>
      </c>
      <c r="J369" s="762">
        <f>J368/D368</f>
        <v>2.6315789473684209E-2</v>
      </c>
      <c r="K369" s="762">
        <f>K368/D368</f>
        <v>1.3157894736842105E-2</v>
      </c>
      <c r="L369" s="763">
        <f>L368/D368</f>
        <v>2.6315789473684209E-2</v>
      </c>
      <c r="M369" s="764">
        <f>M368/D368</f>
        <v>0.88157894736842102</v>
      </c>
      <c r="N369" s="764">
        <f>N368/D368</f>
        <v>7.8947368421052627E-2</v>
      </c>
      <c r="O369" s="706"/>
      <c r="P369" s="753"/>
      <c r="Q369" s="705"/>
      <c r="R369" s="705"/>
    </row>
    <row r="370" spans="2:18" ht="17.25" customHeight="1" x14ac:dyDescent="0.2">
      <c r="B370" s="1853"/>
      <c r="C370" s="1901"/>
      <c r="D370" s="938"/>
      <c r="E370" s="783"/>
      <c r="F370" s="779">
        <f t="shared" ref="F370:L370" si="35">IFERROR(F368/$E368,0)</f>
        <v>0</v>
      </c>
      <c r="G370" s="779">
        <f t="shared" si="35"/>
        <v>0</v>
      </c>
      <c r="H370" s="779">
        <f t="shared" si="35"/>
        <v>0</v>
      </c>
      <c r="I370" s="779">
        <f t="shared" si="35"/>
        <v>0</v>
      </c>
      <c r="J370" s="780">
        <f t="shared" si="35"/>
        <v>0.66666666666666663</v>
      </c>
      <c r="K370" s="780">
        <f t="shared" si="35"/>
        <v>0.33333333333333331</v>
      </c>
      <c r="L370" s="786">
        <f t="shared" si="35"/>
        <v>0.66666666666666663</v>
      </c>
      <c r="M370" s="765"/>
      <c r="N370" s="765"/>
      <c r="O370" s="706"/>
      <c r="P370" s="706"/>
      <c r="Q370" s="705"/>
      <c r="R370" s="705"/>
    </row>
    <row r="371" spans="2:18" ht="17.25" customHeight="1" x14ac:dyDescent="0.2">
      <c r="B371" s="1853"/>
      <c r="C371" s="1937" t="s">
        <v>254</v>
      </c>
      <c r="D371" s="451">
        <v>28</v>
      </c>
      <c r="E371" s="1837">
        <f>SUM(F371:K371)</f>
        <v>2</v>
      </c>
      <c r="F371" s="1672">
        <v>0</v>
      </c>
      <c r="G371" s="1672">
        <v>0</v>
      </c>
      <c r="H371" s="1672">
        <v>0</v>
      </c>
      <c r="I371" s="1672">
        <v>0</v>
      </c>
      <c r="J371" s="214">
        <v>1</v>
      </c>
      <c r="K371" s="214">
        <v>1</v>
      </c>
      <c r="L371" s="1838">
        <f>H371+I371+J371</f>
        <v>1</v>
      </c>
      <c r="M371" s="1834">
        <v>22</v>
      </c>
      <c r="N371" s="1834">
        <f>D371-E371-M371</f>
        <v>4</v>
      </c>
      <c r="O371" s="753"/>
      <c r="P371" s="753"/>
      <c r="Q371" s="705"/>
      <c r="R371" s="705"/>
    </row>
    <row r="372" spans="2:18" ht="17.25" customHeight="1" x14ac:dyDescent="0.2">
      <c r="B372" s="1853"/>
      <c r="C372" s="1944"/>
      <c r="D372" s="459"/>
      <c r="E372" s="777">
        <f>E371/D371</f>
        <v>7.1428571428571425E-2</v>
      </c>
      <c r="F372" s="761">
        <f>F371/D371</f>
        <v>0</v>
      </c>
      <c r="G372" s="761">
        <f>G371/D371</f>
        <v>0</v>
      </c>
      <c r="H372" s="761">
        <f>H371/D371</f>
        <v>0</v>
      </c>
      <c r="I372" s="761">
        <f>I371/D371</f>
        <v>0</v>
      </c>
      <c r="J372" s="762">
        <f>J371/D371</f>
        <v>3.5714285714285712E-2</v>
      </c>
      <c r="K372" s="762">
        <f>K371/D371</f>
        <v>3.5714285714285712E-2</v>
      </c>
      <c r="L372" s="763">
        <f>L371/D371</f>
        <v>3.5714285714285712E-2</v>
      </c>
      <c r="M372" s="764">
        <f>M371/D371</f>
        <v>0.7857142857142857</v>
      </c>
      <c r="N372" s="764">
        <f>N371/D371</f>
        <v>0.14285714285714285</v>
      </c>
      <c r="O372" s="706"/>
      <c r="P372" s="753"/>
      <c r="Q372" s="705"/>
      <c r="R372" s="705"/>
    </row>
    <row r="373" spans="2:18" ht="17.25" customHeight="1" x14ac:dyDescent="0.2">
      <c r="B373" s="1853"/>
      <c r="C373" s="1944"/>
      <c r="D373" s="938"/>
      <c r="E373" s="783"/>
      <c r="F373" s="779">
        <f t="shared" ref="F373:L373" si="36">IFERROR(F371/$E371,0)</f>
        <v>0</v>
      </c>
      <c r="G373" s="779">
        <f t="shared" si="36"/>
        <v>0</v>
      </c>
      <c r="H373" s="779">
        <f t="shared" si="36"/>
        <v>0</v>
      </c>
      <c r="I373" s="779">
        <f t="shared" si="36"/>
        <v>0</v>
      </c>
      <c r="J373" s="780">
        <f t="shared" si="36"/>
        <v>0.5</v>
      </c>
      <c r="K373" s="780">
        <f t="shared" si="36"/>
        <v>0.5</v>
      </c>
      <c r="L373" s="786">
        <f t="shared" si="36"/>
        <v>0.5</v>
      </c>
      <c r="M373" s="765"/>
      <c r="N373" s="765"/>
      <c r="O373" s="706"/>
      <c r="P373" s="706"/>
      <c r="Q373" s="705"/>
      <c r="R373" s="705"/>
    </row>
    <row r="374" spans="2:18" ht="17.25" customHeight="1" x14ac:dyDescent="0.2">
      <c r="B374" s="1853"/>
      <c r="C374" s="1940" t="s">
        <v>520</v>
      </c>
      <c r="D374" s="451">
        <v>89</v>
      </c>
      <c r="E374" s="1837">
        <f>SUM(F374:K374)</f>
        <v>2</v>
      </c>
      <c r="F374" s="1672">
        <v>0</v>
      </c>
      <c r="G374" s="1672">
        <v>0</v>
      </c>
      <c r="H374" s="1672">
        <v>0</v>
      </c>
      <c r="I374" s="1672">
        <v>0</v>
      </c>
      <c r="J374" s="214">
        <v>0</v>
      </c>
      <c r="K374" s="214">
        <v>2</v>
      </c>
      <c r="L374" s="1838">
        <f>H374+I374+J374</f>
        <v>0</v>
      </c>
      <c r="M374" s="1834">
        <v>79</v>
      </c>
      <c r="N374" s="1834">
        <f>D374-E374-M374</f>
        <v>8</v>
      </c>
      <c r="O374" s="753"/>
      <c r="P374" s="753"/>
      <c r="Q374" s="705"/>
      <c r="R374" s="705"/>
    </row>
    <row r="375" spans="2:18" ht="17.25" customHeight="1" x14ac:dyDescent="0.2">
      <c r="B375" s="1853"/>
      <c r="C375" s="1900"/>
      <c r="D375" s="459"/>
      <c r="E375" s="777">
        <f>E374/D374</f>
        <v>2.247191011235955E-2</v>
      </c>
      <c r="F375" s="761">
        <f>F374/D374</f>
        <v>0</v>
      </c>
      <c r="G375" s="761">
        <f>G374/D374</f>
        <v>0</v>
      </c>
      <c r="H375" s="761">
        <f>H374/D374</f>
        <v>0</v>
      </c>
      <c r="I375" s="761">
        <f>I374/D374</f>
        <v>0</v>
      </c>
      <c r="J375" s="762">
        <f>J374/D374</f>
        <v>0</v>
      </c>
      <c r="K375" s="762">
        <f>K374/D374</f>
        <v>2.247191011235955E-2</v>
      </c>
      <c r="L375" s="763">
        <f>L374/D374</f>
        <v>0</v>
      </c>
      <c r="M375" s="764">
        <f>M374/D374</f>
        <v>0.88764044943820219</v>
      </c>
      <c r="N375" s="764">
        <f>N374/D374</f>
        <v>8.98876404494382E-2</v>
      </c>
      <c r="O375" s="706"/>
      <c r="P375" s="753"/>
      <c r="Q375" s="705"/>
      <c r="R375" s="705"/>
    </row>
    <row r="376" spans="2:18" ht="17.25" customHeight="1" x14ac:dyDescent="0.2">
      <c r="B376" s="1853"/>
      <c r="C376" s="1901"/>
      <c r="D376" s="938"/>
      <c r="E376" s="783"/>
      <c r="F376" s="779">
        <f t="shared" ref="F376:L376" si="37">IFERROR(F374/$E374,0)</f>
        <v>0</v>
      </c>
      <c r="G376" s="779">
        <f t="shared" si="37"/>
        <v>0</v>
      </c>
      <c r="H376" s="779">
        <f t="shared" si="37"/>
        <v>0</v>
      </c>
      <c r="I376" s="779">
        <f t="shared" si="37"/>
        <v>0</v>
      </c>
      <c r="J376" s="780">
        <f t="shared" si="37"/>
        <v>0</v>
      </c>
      <c r="K376" s="780">
        <f t="shared" si="37"/>
        <v>1</v>
      </c>
      <c r="L376" s="786">
        <f t="shared" si="37"/>
        <v>0</v>
      </c>
      <c r="M376" s="765"/>
      <c r="N376" s="765"/>
      <c r="O376" s="706"/>
      <c r="P376" s="706"/>
      <c r="Q376" s="705"/>
      <c r="R376" s="705"/>
    </row>
    <row r="377" spans="2:18" ht="17.25" customHeight="1" x14ac:dyDescent="0.2">
      <c r="B377" s="1853"/>
      <c r="C377" s="1940" t="s">
        <v>308</v>
      </c>
      <c r="D377" s="451">
        <v>16</v>
      </c>
      <c r="E377" s="1837">
        <f>SUM(F377:K377)</f>
        <v>5</v>
      </c>
      <c r="F377" s="1672">
        <v>0</v>
      </c>
      <c r="G377" s="1672">
        <v>2</v>
      </c>
      <c r="H377" s="1672">
        <v>0</v>
      </c>
      <c r="I377" s="1672">
        <v>2</v>
      </c>
      <c r="J377" s="214">
        <v>1</v>
      </c>
      <c r="K377" s="214">
        <v>0</v>
      </c>
      <c r="L377" s="1838">
        <f>H377+I377+J377</f>
        <v>3</v>
      </c>
      <c r="M377" s="1834">
        <v>9</v>
      </c>
      <c r="N377" s="1834">
        <f>D377-E377-M377</f>
        <v>2</v>
      </c>
      <c r="O377" s="753"/>
      <c r="P377" s="753"/>
      <c r="Q377" s="705"/>
      <c r="R377" s="705"/>
    </row>
    <row r="378" spans="2:18" ht="17.25" customHeight="1" x14ac:dyDescent="0.2">
      <c r="B378" s="1853"/>
      <c r="C378" s="1900"/>
      <c r="D378" s="459"/>
      <c r="E378" s="777">
        <f>E377/D377</f>
        <v>0.3125</v>
      </c>
      <c r="F378" s="761">
        <f>F377/D377</f>
        <v>0</v>
      </c>
      <c r="G378" s="761">
        <f>G377/D377</f>
        <v>0.125</v>
      </c>
      <c r="H378" s="761">
        <f>H377/D377</f>
        <v>0</v>
      </c>
      <c r="I378" s="761">
        <f>I377/D377</f>
        <v>0.125</v>
      </c>
      <c r="J378" s="762">
        <f>J377/D377</f>
        <v>6.25E-2</v>
      </c>
      <c r="K378" s="762">
        <f>K377/D377</f>
        <v>0</v>
      </c>
      <c r="L378" s="763">
        <f>L377/D377</f>
        <v>0.1875</v>
      </c>
      <c r="M378" s="764">
        <f>M377/D377</f>
        <v>0.5625</v>
      </c>
      <c r="N378" s="764">
        <f>N377/D377</f>
        <v>0.125</v>
      </c>
      <c r="O378" s="706"/>
      <c r="P378" s="753"/>
      <c r="Q378" s="705"/>
      <c r="R378" s="705"/>
    </row>
    <row r="379" spans="2:18" ht="17.25" customHeight="1" x14ac:dyDescent="0.2">
      <c r="B379" s="1853"/>
      <c r="C379" s="1901"/>
      <c r="D379" s="938"/>
      <c r="E379" s="783"/>
      <c r="F379" s="779">
        <f t="shared" ref="F379:L379" si="38">IFERROR(F377/$E377,0)</f>
        <v>0</v>
      </c>
      <c r="G379" s="779">
        <f t="shared" si="38"/>
        <v>0.4</v>
      </c>
      <c r="H379" s="779">
        <f t="shared" si="38"/>
        <v>0</v>
      </c>
      <c r="I379" s="779">
        <f t="shared" si="38"/>
        <v>0.4</v>
      </c>
      <c r="J379" s="780">
        <f t="shared" si="38"/>
        <v>0.2</v>
      </c>
      <c r="K379" s="780">
        <f t="shared" si="38"/>
        <v>0</v>
      </c>
      <c r="L379" s="786">
        <f t="shared" si="38"/>
        <v>0.6</v>
      </c>
      <c r="M379" s="765"/>
      <c r="N379" s="765"/>
      <c r="O379" s="706"/>
      <c r="P379" s="706"/>
      <c r="Q379" s="705"/>
      <c r="R379" s="705"/>
    </row>
    <row r="380" spans="2:18" ht="17.25" customHeight="1" x14ac:dyDescent="0.2">
      <c r="B380" s="1853"/>
      <c r="C380" s="1940" t="s">
        <v>174</v>
      </c>
      <c r="D380" s="451">
        <v>162</v>
      </c>
      <c r="E380" s="1837">
        <f>SUM(F380:K380)</f>
        <v>5</v>
      </c>
      <c r="F380" s="1672">
        <v>1</v>
      </c>
      <c r="G380" s="1672">
        <v>0</v>
      </c>
      <c r="H380" s="1672">
        <v>2</v>
      </c>
      <c r="I380" s="1672">
        <v>1</v>
      </c>
      <c r="J380" s="214">
        <v>1</v>
      </c>
      <c r="K380" s="214">
        <v>0</v>
      </c>
      <c r="L380" s="1838">
        <f>H380+I380+J380</f>
        <v>4</v>
      </c>
      <c r="M380" s="1834">
        <v>139</v>
      </c>
      <c r="N380" s="1834">
        <f>D380-E380-M380</f>
        <v>18</v>
      </c>
      <c r="O380" s="753"/>
      <c r="P380" s="753"/>
      <c r="Q380" s="705"/>
      <c r="R380" s="705"/>
    </row>
    <row r="381" spans="2:18" ht="17.25" customHeight="1" x14ac:dyDescent="0.2">
      <c r="B381" s="1853"/>
      <c r="C381" s="1900"/>
      <c r="D381" s="459"/>
      <c r="E381" s="777">
        <f>E380/D380</f>
        <v>3.0864197530864196E-2</v>
      </c>
      <c r="F381" s="761">
        <f>F380/D380</f>
        <v>6.1728395061728392E-3</v>
      </c>
      <c r="G381" s="761">
        <f>G380/D380</f>
        <v>0</v>
      </c>
      <c r="H381" s="761">
        <f>H380/D380</f>
        <v>1.2345679012345678E-2</v>
      </c>
      <c r="I381" s="761">
        <f>I380/D380</f>
        <v>6.1728395061728392E-3</v>
      </c>
      <c r="J381" s="762">
        <f>J380/D380</f>
        <v>6.1728395061728392E-3</v>
      </c>
      <c r="K381" s="762">
        <f>K380/D380</f>
        <v>0</v>
      </c>
      <c r="L381" s="763">
        <f>L380/D380</f>
        <v>2.4691358024691357E-2</v>
      </c>
      <c r="M381" s="764">
        <f>M380/D380</f>
        <v>0.85802469135802473</v>
      </c>
      <c r="N381" s="764">
        <f>N380/D380</f>
        <v>0.1111111111111111</v>
      </c>
      <c r="O381" s="706"/>
      <c r="P381" s="753"/>
      <c r="Q381" s="705"/>
      <c r="R381" s="705"/>
    </row>
    <row r="382" spans="2:18" ht="17.25" customHeight="1" thickBot="1" x14ac:dyDescent="0.25">
      <c r="B382" s="1854"/>
      <c r="C382" s="1901"/>
      <c r="D382" s="939"/>
      <c r="E382" s="783"/>
      <c r="F382" s="779">
        <f t="shared" ref="F382:L382" si="39">IFERROR(F380/$E380,0)</f>
        <v>0.2</v>
      </c>
      <c r="G382" s="779">
        <f t="shared" si="39"/>
        <v>0</v>
      </c>
      <c r="H382" s="779">
        <f t="shared" si="39"/>
        <v>0.4</v>
      </c>
      <c r="I382" s="779">
        <f t="shared" si="39"/>
        <v>0.2</v>
      </c>
      <c r="J382" s="780">
        <f t="shared" si="39"/>
        <v>0.2</v>
      </c>
      <c r="K382" s="780">
        <f t="shared" si="39"/>
        <v>0</v>
      </c>
      <c r="L382" s="786">
        <f t="shared" si="39"/>
        <v>0.8</v>
      </c>
      <c r="M382" s="765"/>
      <c r="N382" s="765"/>
      <c r="O382" s="706"/>
      <c r="P382" s="706"/>
      <c r="Q382" s="705"/>
      <c r="R382" s="705"/>
    </row>
    <row r="383" spans="2:18" ht="17.25" customHeight="1" thickTop="1" x14ac:dyDescent="0.2">
      <c r="B383" s="1852" t="s">
        <v>258</v>
      </c>
      <c r="C383" s="2003" t="s">
        <v>259</v>
      </c>
      <c r="D383" s="451">
        <v>87</v>
      </c>
      <c r="E383" s="1842">
        <f>SUM(F383:K383)</f>
        <v>1</v>
      </c>
      <c r="F383" s="1686">
        <v>0</v>
      </c>
      <c r="G383" s="1686">
        <v>0</v>
      </c>
      <c r="H383" s="1686">
        <v>0</v>
      </c>
      <c r="I383" s="1686">
        <v>0</v>
      </c>
      <c r="J383" s="1841">
        <v>0</v>
      </c>
      <c r="K383" s="1841">
        <v>1</v>
      </c>
      <c r="L383" s="1840">
        <f>H383+I383+J383</f>
        <v>0</v>
      </c>
      <c r="M383" s="1839">
        <v>78</v>
      </c>
      <c r="N383" s="1839">
        <f>D383-E383-M383</f>
        <v>8</v>
      </c>
      <c r="O383" s="753"/>
      <c r="P383" s="753"/>
      <c r="Q383" s="705"/>
      <c r="R383" s="705"/>
    </row>
    <row r="384" spans="2:18" ht="17.25" customHeight="1" x14ac:dyDescent="0.2">
      <c r="B384" s="1853"/>
      <c r="C384" s="1900"/>
      <c r="D384" s="459"/>
      <c r="E384" s="777">
        <f>E383/D383</f>
        <v>1.1494252873563218E-2</v>
      </c>
      <c r="F384" s="761">
        <f>F383/D383</f>
        <v>0</v>
      </c>
      <c r="G384" s="761">
        <f>G383/D383</f>
        <v>0</v>
      </c>
      <c r="H384" s="761">
        <f>H383/D383</f>
        <v>0</v>
      </c>
      <c r="I384" s="761">
        <f>I383/D383</f>
        <v>0</v>
      </c>
      <c r="J384" s="762">
        <f>J383/D383</f>
        <v>0</v>
      </c>
      <c r="K384" s="762">
        <f>K383/D383</f>
        <v>1.1494252873563218E-2</v>
      </c>
      <c r="L384" s="763">
        <f>L383/D383</f>
        <v>0</v>
      </c>
      <c r="M384" s="764">
        <f>M383/D383</f>
        <v>0.89655172413793105</v>
      </c>
      <c r="N384" s="764">
        <f>N383/D383</f>
        <v>9.1954022988505746E-2</v>
      </c>
      <c r="O384" s="706"/>
      <c r="P384" s="753"/>
      <c r="Q384" s="705"/>
      <c r="R384" s="705"/>
    </row>
    <row r="385" spans="2:34" ht="17.25" customHeight="1" x14ac:dyDescent="0.2">
      <c r="B385" s="1853"/>
      <c r="C385" s="1901"/>
      <c r="D385" s="938"/>
      <c r="E385" s="783"/>
      <c r="F385" s="779">
        <f t="shared" ref="F385:L385" si="40">IFERROR(F383/$E383,0)</f>
        <v>0</v>
      </c>
      <c r="G385" s="779">
        <f t="shared" si="40"/>
        <v>0</v>
      </c>
      <c r="H385" s="779">
        <f t="shared" si="40"/>
        <v>0</v>
      </c>
      <c r="I385" s="779">
        <f t="shared" si="40"/>
        <v>0</v>
      </c>
      <c r="J385" s="780">
        <f t="shared" si="40"/>
        <v>0</v>
      </c>
      <c r="K385" s="780">
        <f t="shared" si="40"/>
        <v>1</v>
      </c>
      <c r="L385" s="786">
        <f t="shared" si="40"/>
        <v>0</v>
      </c>
      <c r="M385" s="766"/>
      <c r="N385" s="766"/>
      <c r="O385" s="706"/>
      <c r="P385" s="706"/>
      <c r="Q385" s="705"/>
      <c r="R385" s="705"/>
    </row>
    <row r="386" spans="2:34" ht="17.25" customHeight="1" x14ac:dyDescent="0.2">
      <c r="B386" s="1853"/>
      <c r="C386" s="1940" t="s">
        <v>260</v>
      </c>
      <c r="D386" s="451">
        <v>181</v>
      </c>
      <c r="E386" s="1837">
        <f>SUM(F386:K386)</f>
        <v>5</v>
      </c>
      <c r="F386" s="1672">
        <v>1</v>
      </c>
      <c r="G386" s="1672">
        <v>0</v>
      </c>
      <c r="H386" s="1672">
        <v>0</v>
      </c>
      <c r="I386" s="1672">
        <v>1</v>
      </c>
      <c r="J386" s="214">
        <v>1</v>
      </c>
      <c r="K386" s="214">
        <v>2</v>
      </c>
      <c r="L386" s="1838">
        <f>H386+I386+J386</f>
        <v>2</v>
      </c>
      <c r="M386" s="1834">
        <v>155</v>
      </c>
      <c r="N386" s="1834">
        <f>D386-E386-M386</f>
        <v>21</v>
      </c>
      <c r="O386" s="753"/>
      <c r="P386" s="753"/>
      <c r="Q386" s="705"/>
      <c r="R386" s="705"/>
    </row>
    <row r="387" spans="2:34" ht="17.25" customHeight="1" x14ac:dyDescent="0.2">
      <c r="B387" s="1853"/>
      <c r="C387" s="1900"/>
      <c r="D387" s="459"/>
      <c r="E387" s="777">
        <f>E386/D386</f>
        <v>2.7624309392265192E-2</v>
      </c>
      <c r="F387" s="761">
        <f>F386/D386</f>
        <v>5.5248618784530384E-3</v>
      </c>
      <c r="G387" s="761">
        <f>G386/D386</f>
        <v>0</v>
      </c>
      <c r="H387" s="761">
        <f>H386/D386</f>
        <v>0</v>
      </c>
      <c r="I387" s="761">
        <f>I386/D386</f>
        <v>5.5248618784530384E-3</v>
      </c>
      <c r="J387" s="762">
        <f>J386/D386</f>
        <v>5.5248618784530384E-3</v>
      </c>
      <c r="K387" s="762">
        <f>K386/D386</f>
        <v>1.1049723756906077E-2</v>
      </c>
      <c r="L387" s="763">
        <f>L386/D386</f>
        <v>1.1049723756906077E-2</v>
      </c>
      <c r="M387" s="764">
        <f>M386/D386</f>
        <v>0.85635359116022103</v>
      </c>
      <c r="N387" s="764">
        <f>N386/D386</f>
        <v>0.11602209944751381</v>
      </c>
      <c r="O387" s="706"/>
      <c r="P387" s="753"/>
      <c r="Q387" s="705"/>
      <c r="R387" s="705"/>
    </row>
    <row r="388" spans="2:34" ht="17.25" customHeight="1" x14ac:dyDescent="0.2">
      <c r="B388" s="1853"/>
      <c r="C388" s="1901"/>
      <c r="D388" s="938"/>
      <c r="E388" s="783"/>
      <c r="F388" s="779">
        <f t="shared" ref="F388:L388" si="41">IFERROR(F386/$E386,0)</f>
        <v>0.2</v>
      </c>
      <c r="G388" s="779">
        <f t="shared" si="41"/>
        <v>0</v>
      </c>
      <c r="H388" s="779">
        <f t="shared" si="41"/>
        <v>0</v>
      </c>
      <c r="I388" s="779">
        <f t="shared" si="41"/>
        <v>0.2</v>
      </c>
      <c r="J388" s="780">
        <f t="shared" si="41"/>
        <v>0.2</v>
      </c>
      <c r="K388" s="780">
        <f t="shared" si="41"/>
        <v>0.4</v>
      </c>
      <c r="L388" s="786">
        <f t="shared" si="41"/>
        <v>0.4</v>
      </c>
      <c r="M388" s="766"/>
      <c r="N388" s="766"/>
      <c r="O388" s="706"/>
      <c r="P388" s="706"/>
      <c r="Q388" s="705"/>
      <c r="R388" s="705"/>
    </row>
    <row r="389" spans="2:34" ht="17.25" customHeight="1" x14ac:dyDescent="0.2">
      <c r="B389" s="1853"/>
      <c r="C389" s="1940" t="s">
        <v>261</v>
      </c>
      <c r="D389" s="451">
        <v>50</v>
      </c>
      <c r="E389" s="1837">
        <f>SUM(F389:K389)</f>
        <v>1</v>
      </c>
      <c r="F389" s="1672">
        <v>0</v>
      </c>
      <c r="G389" s="1672">
        <v>0</v>
      </c>
      <c r="H389" s="1672">
        <v>1</v>
      </c>
      <c r="I389" s="1672">
        <v>0</v>
      </c>
      <c r="J389" s="214">
        <v>0</v>
      </c>
      <c r="K389" s="214">
        <v>0</v>
      </c>
      <c r="L389" s="1838">
        <f>H389+I389+J389</f>
        <v>1</v>
      </c>
      <c r="M389" s="1834">
        <v>44</v>
      </c>
      <c r="N389" s="1834">
        <f>D389-E389-M389</f>
        <v>5</v>
      </c>
      <c r="O389" s="753"/>
      <c r="P389" s="753"/>
      <c r="Q389" s="705"/>
      <c r="R389" s="705"/>
    </row>
    <row r="390" spans="2:34" ht="17.25" customHeight="1" x14ac:dyDescent="0.2">
      <c r="B390" s="1853"/>
      <c r="C390" s="1900"/>
      <c r="D390" s="459"/>
      <c r="E390" s="777">
        <f>E389/D389</f>
        <v>0.02</v>
      </c>
      <c r="F390" s="761">
        <f>F389/D389</f>
        <v>0</v>
      </c>
      <c r="G390" s="761">
        <f>G389/D389</f>
        <v>0</v>
      </c>
      <c r="H390" s="761">
        <f>H389/D389</f>
        <v>0.02</v>
      </c>
      <c r="I390" s="761">
        <f>I389/D389</f>
        <v>0</v>
      </c>
      <c r="J390" s="762">
        <f>J389/D389</f>
        <v>0</v>
      </c>
      <c r="K390" s="762">
        <f>K389/D389</f>
        <v>0</v>
      </c>
      <c r="L390" s="763">
        <f>L389/D389</f>
        <v>0.02</v>
      </c>
      <c r="M390" s="764">
        <f>M389/D389</f>
        <v>0.88</v>
      </c>
      <c r="N390" s="764">
        <f>N389/D389</f>
        <v>0.1</v>
      </c>
      <c r="O390" s="706"/>
      <c r="P390" s="753"/>
      <c r="Q390" s="705"/>
      <c r="R390" s="705"/>
    </row>
    <row r="391" spans="2:34" ht="17.25" customHeight="1" x14ac:dyDescent="0.2">
      <c r="B391" s="1853"/>
      <c r="C391" s="1901"/>
      <c r="D391" s="938"/>
      <c r="E391" s="783"/>
      <c r="F391" s="737">
        <f t="shared" ref="F391:L391" si="42">IFERROR(F389/$E389,0)</f>
        <v>0</v>
      </c>
      <c r="G391" s="737">
        <f t="shared" si="42"/>
        <v>0</v>
      </c>
      <c r="H391" s="737">
        <f t="shared" si="42"/>
        <v>1</v>
      </c>
      <c r="I391" s="737">
        <f t="shared" si="42"/>
        <v>0</v>
      </c>
      <c r="J391" s="784">
        <f t="shared" si="42"/>
        <v>0</v>
      </c>
      <c r="K391" s="784">
        <f t="shared" si="42"/>
        <v>0</v>
      </c>
      <c r="L391" s="785">
        <f t="shared" si="42"/>
        <v>1</v>
      </c>
      <c r="M391" s="766"/>
      <c r="N391" s="766"/>
      <c r="O391" s="706"/>
      <c r="P391" s="706"/>
      <c r="Q391" s="705"/>
      <c r="R391" s="705"/>
    </row>
    <row r="392" spans="2:34" ht="17.25" customHeight="1" x14ac:dyDescent="0.2">
      <c r="B392" s="1853"/>
      <c r="C392" s="1940" t="s">
        <v>262</v>
      </c>
      <c r="D392" s="451">
        <v>40</v>
      </c>
      <c r="E392" s="1837">
        <f>SUM(F392:K392)</f>
        <v>1</v>
      </c>
      <c r="F392" s="1672">
        <v>0</v>
      </c>
      <c r="G392" s="1672">
        <v>0</v>
      </c>
      <c r="H392" s="1672">
        <v>0</v>
      </c>
      <c r="I392" s="1672">
        <v>0</v>
      </c>
      <c r="J392" s="214">
        <v>1</v>
      </c>
      <c r="K392" s="214">
        <v>0</v>
      </c>
      <c r="L392" s="1838">
        <f>H392+I392+J392</f>
        <v>1</v>
      </c>
      <c r="M392" s="1834">
        <v>34</v>
      </c>
      <c r="N392" s="1834">
        <f>D392-E392-M392</f>
        <v>5</v>
      </c>
      <c r="O392" s="753"/>
      <c r="P392" s="753"/>
      <c r="Q392" s="705"/>
      <c r="R392" s="705"/>
    </row>
    <row r="393" spans="2:34" ht="17.25" customHeight="1" x14ac:dyDescent="0.2">
      <c r="B393" s="1853"/>
      <c r="C393" s="1900"/>
      <c r="D393" s="459"/>
      <c r="E393" s="777">
        <f>E392/D392</f>
        <v>2.5000000000000001E-2</v>
      </c>
      <c r="F393" s="761">
        <f>F392/D392</f>
        <v>0</v>
      </c>
      <c r="G393" s="761">
        <f>G392/D392</f>
        <v>0</v>
      </c>
      <c r="H393" s="761">
        <f>H392/D392</f>
        <v>0</v>
      </c>
      <c r="I393" s="761">
        <f>I392/D392</f>
        <v>0</v>
      </c>
      <c r="J393" s="762">
        <f>J392/D392</f>
        <v>2.5000000000000001E-2</v>
      </c>
      <c r="K393" s="762">
        <f>K392/D392</f>
        <v>0</v>
      </c>
      <c r="L393" s="763">
        <f>L392/D392</f>
        <v>2.5000000000000001E-2</v>
      </c>
      <c r="M393" s="764">
        <f>M392/D392</f>
        <v>0.85</v>
      </c>
      <c r="N393" s="764">
        <f>N392/D392</f>
        <v>0.125</v>
      </c>
      <c r="O393" s="706"/>
      <c r="P393" s="753"/>
      <c r="Q393" s="705"/>
      <c r="R393" s="705"/>
    </row>
    <row r="394" spans="2:34" ht="17.25" customHeight="1" x14ac:dyDescent="0.2">
      <c r="B394" s="1853"/>
      <c r="C394" s="1901"/>
      <c r="D394" s="938"/>
      <c r="E394" s="783"/>
      <c r="F394" s="737">
        <f t="shared" ref="F394:L394" si="43">IFERROR(F392/$E392,0)</f>
        <v>0</v>
      </c>
      <c r="G394" s="737">
        <f t="shared" si="43"/>
        <v>0</v>
      </c>
      <c r="H394" s="737">
        <f t="shared" si="43"/>
        <v>0</v>
      </c>
      <c r="I394" s="737">
        <f t="shared" si="43"/>
        <v>0</v>
      </c>
      <c r="J394" s="784">
        <f t="shared" si="43"/>
        <v>1</v>
      </c>
      <c r="K394" s="784">
        <f t="shared" si="43"/>
        <v>0</v>
      </c>
      <c r="L394" s="785">
        <f t="shared" si="43"/>
        <v>1</v>
      </c>
      <c r="M394" s="766"/>
      <c r="N394" s="766"/>
      <c r="O394" s="706"/>
      <c r="P394" s="706"/>
      <c r="Q394" s="705"/>
      <c r="R394" s="705"/>
    </row>
    <row r="395" spans="2:34" ht="17.25" customHeight="1" x14ac:dyDescent="0.2">
      <c r="B395" s="1853"/>
      <c r="C395" s="1940" t="s">
        <v>263</v>
      </c>
      <c r="D395" s="451">
        <v>27</v>
      </c>
      <c r="E395" s="1837">
        <f>SUM(F395:K395)</f>
        <v>0</v>
      </c>
      <c r="F395" s="1672">
        <v>0</v>
      </c>
      <c r="G395" s="1672">
        <v>0</v>
      </c>
      <c r="H395" s="1672">
        <v>0</v>
      </c>
      <c r="I395" s="1672">
        <v>0</v>
      </c>
      <c r="J395" s="214">
        <v>0</v>
      </c>
      <c r="K395" s="214">
        <v>0</v>
      </c>
      <c r="L395" s="1838">
        <f>H395+I395+J395</f>
        <v>0</v>
      </c>
      <c r="M395" s="1834">
        <v>26</v>
      </c>
      <c r="N395" s="1834">
        <f>D395-E395-M395</f>
        <v>1</v>
      </c>
      <c r="O395" s="753"/>
      <c r="P395" s="753"/>
      <c r="Q395" s="705"/>
      <c r="R395" s="705"/>
      <c r="T395" s="706"/>
      <c r="Y395" s="706"/>
      <c r="Z395" s="706"/>
      <c r="AA395" s="706"/>
      <c r="AB395" s="706"/>
      <c r="AC395" s="706"/>
      <c r="AD395" s="706"/>
      <c r="AE395" s="706"/>
      <c r="AF395" s="706"/>
      <c r="AG395" s="706"/>
      <c r="AH395" s="706"/>
    </row>
    <row r="396" spans="2:34" ht="17.25" customHeight="1" x14ac:dyDescent="0.2">
      <c r="B396" s="1853"/>
      <c r="C396" s="1900"/>
      <c r="D396" s="459"/>
      <c r="E396" s="777">
        <f>E395/D395</f>
        <v>0</v>
      </c>
      <c r="F396" s="761">
        <f>F395/D395</f>
        <v>0</v>
      </c>
      <c r="G396" s="761">
        <f>G395/D395</f>
        <v>0</v>
      </c>
      <c r="H396" s="761">
        <f>H395/D395</f>
        <v>0</v>
      </c>
      <c r="I396" s="761">
        <f>I395/D395</f>
        <v>0</v>
      </c>
      <c r="J396" s="762">
        <f>J395/D395</f>
        <v>0</v>
      </c>
      <c r="K396" s="762">
        <f>K395/D395</f>
        <v>0</v>
      </c>
      <c r="L396" s="763">
        <f>L395/D395</f>
        <v>0</v>
      </c>
      <c r="M396" s="764">
        <f>M395/D395</f>
        <v>0.96296296296296291</v>
      </c>
      <c r="N396" s="764">
        <f>N395/D395</f>
        <v>3.7037037037037035E-2</v>
      </c>
      <c r="O396" s="706"/>
      <c r="P396" s="753"/>
      <c r="Q396" s="705"/>
      <c r="R396" s="705"/>
      <c r="T396" s="706"/>
      <c r="Y396" s="706"/>
      <c r="Z396" s="706"/>
      <c r="AA396" s="706"/>
      <c r="AB396" s="706"/>
      <c r="AC396" s="706"/>
      <c r="AD396" s="706"/>
      <c r="AE396" s="706"/>
      <c r="AF396" s="706"/>
      <c r="AG396" s="706"/>
      <c r="AH396" s="706"/>
    </row>
    <row r="397" spans="2:34" ht="17.25" customHeight="1" x14ac:dyDescent="0.2">
      <c r="B397" s="1853"/>
      <c r="C397" s="1901"/>
      <c r="D397" s="938"/>
      <c r="E397" s="783"/>
      <c r="F397" s="787">
        <f t="shared" ref="F397:L397" si="44">IFERROR(F395/$E395,0)</f>
        <v>0</v>
      </c>
      <c r="G397" s="787">
        <f t="shared" si="44"/>
        <v>0</v>
      </c>
      <c r="H397" s="787">
        <f t="shared" si="44"/>
        <v>0</v>
      </c>
      <c r="I397" s="787">
        <f t="shared" si="44"/>
        <v>0</v>
      </c>
      <c r="J397" s="788">
        <f t="shared" si="44"/>
        <v>0</v>
      </c>
      <c r="K397" s="788">
        <f t="shared" si="44"/>
        <v>0</v>
      </c>
      <c r="L397" s="789">
        <f t="shared" si="44"/>
        <v>0</v>
      </c>
      <c r="M397" s="766"/>
      <c r="N397" s="766"/>
      <c r="O397" s="706"/>
      <c r="P397" s="706"/>
      <c r="Q397" s="705"/>
      <c r="R397" s="705"/>
      <c r="T397" s="709"/>
    </row>
    <row r="398" spans="2:34" ht="17.25" customHeight="1" x14ac:dyDescent="0.2">
      <c r="B398" s="1853"/>
      <c r="C398" s="1940" t="s">
        <v>264</v>
      </c>
      <c r="D398" s="451">
        <v>40</v>
      </c>
      <c r="E398" s="1837">
        <f>SUM(F398:K398)</f>
        <v>10</v>
      </c>
      <c r="F398" s="1672">
        <v>0</v>
      </c>
      <c r="G398" s="1672">
        <v>2</v>
      </c>
      <c r="H398" s="1672">
        <v>1</v>
      </c>
      <c r="I398" s="1672">
        <v>2</v>
      </c>
      <c r="J398" s="214">
        <v>3</v>
      </c>
      <c r="K398" s="214">
        <v>2</v>
      </c>
      <c r="L398" s="1838">
        <f>H398+I398+J398</f>
        <v>6</v>
      </c>
      <c r="M398" s="1834">
        <v>28</v>
      </c>
      <c r="N398" s="1834">
        <f>D398-E398-M398</f>
        <v>2</v>
      </c>
      <c r="O398" s="753"/>
      <c r="P398" s="753"/>
      <c r="Q398" s="705"/>
      <c r="R398" s="705"/>
    </row>
    <row r="399" spans="2:34" ht="17.25" customHeight="1" x14ac:dyDescent="0.2">
      <c r="B399" s="1853"/>
      <c r="C399" s="1900"/>
      <c r="D399" s="459"/>
      <c r="E399" s="777">
        <f>E398/D398</f>
        <v>0.25</v>
      </c>
      <c r="F399" s="761">
        <f>F398/D398</f>
        <v>0</v>
      </c>
      <c r="G399" s="761">
        <f>G398/D398</f>
        <v>0.05</v>
      </c>
      <c r="H399" s="761">
        <f>H398/D398</f>
        <v>2.5000000000000001E-2</v>
      </c>
      <c r="I399" s="761">
        <f>I398/D398</f>
        <v>0.05</v>
      </c>
      <c r="J399" s="762">
        <f>J398/D398</f>
        <v>7.4999999999999997E-2</v>
      </c>
      <c r="K399" s="762">
        <f>K398/D398</f>
        <v>0.05</v>
      </c>
      <c r="L399" s="763">
        <f>L398/D398</f>
        <v>0.15</v>
      </c>
      <c r="M399" s="764">
        <f>M398/D398</f>
        <v>0.7</v>
      </c>
      <c r="N399" s="764">
        <f>N398/D398</f>
        <v>0.05</v>
      </c>
      <c r="O399" s="706"/>
      <c r="P399" s="753"/>
      <c r="Q399" s="705"/>
      <c r="R399" s="705"/>
    </row>
    <row r="400" spans="2:34" ht="17.25" customHeight="1" thickBot="1" x14ac:dyDescent="0.25">
      <c r="B400" s="1853"/>
      <c r="C400" s="2009"/>
      <c r="D400" s="939"/>
      <c r="E400" s="790"/>
      <c r="F400" s="791">
        <f t="shared" ref="F400:L400" si="45">IFERROR(F398/$E398,0)</f>
        <v>0</v>
      </c>
      <c r="G400" s="791">
        <f t="shared" si="45"/>
        <v>0.2</v>
      </c>
      <c r="H400" s="791">
        <f t="shared" si="45"/>
        <v>0.1</v>
      </c>
      <c r="I400" s="791">
        <f t="shared" si="45"/>
        <v>0.2</v>
      </c>
      <c r="J400" s="792">
        <f t="shared" si="45"/>
        <v>0.3</v>
      </c>
      <c r="K400" s="792">
        <f t="shared" si="45"/>
        <v>0.2</v>
      </c>
      <c r="L400" s="793">
        <f t="shared" si="45"/>
        <v>0.6</v>
      </c>
      <c r="M400" s="767"/>
      <c r="N400" s="767"/>
      <c r="O400" s="706"/>
      <c r="P400" s="706"/>
      <c r="Q400" s="705"/>
      <c r="R400" s="705"/>
    </row>
    <row r="401" spans="1:34" ht="17.25" customHeight="1" thickTop="1" x14ac:dyDescent="0.2">
      <c r="B401" s="1853"/>
      <c r="C401" s="43" t="s">
        <v>182</v>
      </c>
      <c r="D401" s="572">
        <f t="shared" ref="D401:N401" si="46">D386+D389+D392+D395</f>
        <v>298</v>
      </c>
      <c r="E401" s="1837">
        <f t="shared" si="46"/>
        <v>7</v>
      </c>
      <c r="F401" s="1672">
        <f t="shared" si="46"/>
        <v>1</v>
      </c>
      <c r="G401" s="1672">
        <f t="shared" si="46"/>
        <v>0</v>
      </c>
      <c r="H401" s="1672">
        <f t="shared" si="46"/>
        <v>1</v>
      </c>
      <c r="I401" s="1672">
        <f t="shared" si="46"/>
        <v>1</v>
      </c>
      <c r="J401" s="214">
        <f t="shared" si="46"/>
        <v>2</v>
      </c>
      <c r="K401" s="1836">
        <f t="shared" si="46"/>
        <v>2</v>
      </c>
      <c r="L401" s="1835">
        <f t="shared" si="46"/>
        <v>4</v>
      </c>
      <c r="M401" s="1834">
        <f t="shared" si="46"/>
        <v>259</v>
      </c>
      <c r="N401" s="1834">
        <f t="shared" si="46"/>
        <v>32</v>
      </c>
      <c r="O401" s="753"/>
      <c r="P401" s="753"/>
      <c r="Q401" s="705"/>
      <c r="R401" s="705"/>
      <c r="T401" s="705"/>
      <c r="X401" s="715"/>
      <c r="Y401" s="715"/>
      <c r="Z401" s="715"/>
      <c r="AA401" s="715"/>
      <c r="AB401" s="715"/>
      <c r="AC401" s="715"/>
      <c r="AD401" s="715"/>
      <c r="AE401" s="715"/>
      <c r="AF401" s="715"/>
      <c r="AG401" s="715"/>
      <c r="AH401" s="715"/>
    </row>
    <row r="402" spans="1:34" ht="17.25" customHeight="1" x14ac:dyDescent="0.2">
      <c r="B402" s="1853"/>
      <c r="C402" s="1831" t="s">
        <v>183</v>
      </c>
      <c r="D402" s="215"/>
      <c r="E402" s="777">
        <f>E401/D401</f>
        <v>2.3489932885906041E-2</v>
      </c>
      <c r="F402" s="761">
        <f>F401/D401</f>
        <v>3.3557046979865771E-3</v>
      </c>
      <c r="G402" s="761">
        <f>G401/D401</f>
        <v>0</v>
      </c>
      <c r="H402" s="761">
        <f>H401/D401</f>
        <v>3.3557046979865771E-3</v>
      </c>
      <c r="I402" s="761">
        <f>I401/D401</f>
        <v>3.3557046979865771E-3</v>
      </c>
      <c r="J402" s="762">
        <f>J401/D401</f>
        <v>6.7114093959731542E-3</v>
      </c>
      <c r="K402" s="769">
        <f>K401/D401</f>
        <v>6.7114093959731542E-3</v>
      </c>
      <c r="L402" s="770">
        <f>L401/D401</f>
        <v>1.3422818791946308E-2</v>
      </c>
      <c r="M402" s="764">
        <f>M401/D401</f>
        <v>0.86912751677852351</v>
      </c>
      <c r="N402" s="764">
        <f>N401/D401</f>
        <v>0.10738255033557047</v>
      </c>
      <c r="O402" s="706"/>
      <c r="P402" s="753"/>
      <c r="Q402" s="705"/>
      <c r="R402" s="705"/>
      <c r="T402" s="709"/>
      <c r="X402" s="715"/>
      <c r="Y402" s="715"/>
      <c r="Z402" s="715"/>
      <c r="AA402" s="715"/>
      <c r="AB402" s="715"/>
      <c r="AC402" s="715"/>
      <c r="AD402" s="715"/>
      <c r="AE402" s="715"/>
      <c r="AF402" s="715"/>
      <c r="AG402" s="715"/>
      <c r="AH402" s="715"/>
    </row>
    <row r="403" spans="1:34" ht="17.25" customHeight="1" x14ac:dyDescent="0.2">
      <c r="B403" s="1853"/>
      <c r="C403" s="1830"/>
      <c r="D403" s="216"/>
      <c r="E403" s="783"/>
      <c r="F403" s="787">
        <f t="shared" ref="F403:L403" si="47">IFERROR(F401/$E401,0)</f>
        <v>0.14285714285714285</v>
      </c>
      <c r="G403" s="787">
        <f t="shared" si="47"/>
        <v>0</v>
      </c>
      <c r="H403" s="787">
        <f t="shared" si="47"/>
        <v>0.14285714285714285</v>
      </c>
      <c r="I403" s="787">
        <f t="shared" si="47"/>
        <v>0.14285714285714285</v>
      </c>
      <c r="J403" s="788">
        <f t="shared" si="47"/>
        <v>0.2857142857142857</v>
      </c>
      <c r="K403" s="794">
        <f t="shared" si="47"/>
        <v>0.2857142857142857</v>
      </c>
      <c r="L403" s="795">
        <f t="shared" si="47"/>
        <v>0.5714285714285714</v>
      </c>
      <c r="M403" s="766"/>
      <c r="N403" s="766"/>
      <c r="O403" s="706"/>
      <c r="P403" s="706"/>
      <c r="Q403" s="705"/>
      <c r="R403" s="705"/>
      <c r="T403" s="709"/>
      <c r="X403" s="715"/>
      <c r="Y403" s="715"/>
      <c r="Z403" s="715"/>
      <c r="AA403" s="715"/>
      <c r="AB403" s="715"/>
      <c r="AC403" s="715"/>
      <c r="AD403" s="715"/>
      <c r="AE403" s="715"/>
      <c r="AF403" s="715"/>
      <c r="AG403" s="715"/>
      <c r="AH403" s="715"/>
    </row>
    <row r="404" spans="1:34" ht="17.25" customHeight="1" x14ac:dyDescent="0.2">
      <c r="B404" s="1853"/>
      <c r="C404" s="5" t="s">
        <v>182</v>
      </c>
      <c r="D404" s="573">
        <f t="shared" ref="D404:N404" si="48">D389+D392+D395+D398</f>
        <v>157</v>
      </c>
      <c r="E404" s="1837">
        <f t="shared" si="48"/>
        <v>12</v>
      </c>
      <c r="F404" s="1672">
        <f t="shared" si="48"/>
        <v>0</v>
      </c>
      <c r="G404" s="1672">
        <f t="shared" si="48"/>
        <v>2</v>
      </c>
      <c r="H404" s="1672">
        <f t="shared" si="48"/>
        <v>2</v>
      </c>
      <c r="I404" s="1672">
        <f t="shared" si="48"/>
        <v>2</v>
      </c>
      <c r="J404" s="214">
        <f t="shared" si="48"/>
        <v>4</v>
      </c>
      <c r="K404" s="1836">
        <f t="shared" si="48"/>
        <v>2</v>
      </c>
      <c r="L404" s="1835">
        <f t="shared" si="48"/>
        <v>8</v>
      </c>
      <c r="M404" s="1834">
        <f t="shared" si="48"/>
        <v>132</v>
      </c>
      <c r="N404" s="1834">
        <f t="shared" si="48"/>
        <v>13</v>
      </c>
      <c r="O404" s="753"/>
      <c r="P404" s="753"/>
      <c r="Q404" s="705"/>
      <c r="R404" s="705"/>
      <c r="T404" s="709"/>
      <c r="X404" s="715"/>
      <c r="Y404" s="715"/>
      <c r="Z404" s="715"/>
      <c r="AA404" s="715"/>
      <c r="AB404" s="715"/>
      <c r="AC404" s="715"/>
      <c r="AD404" s="715"/>
      <c r="AE404" s="715"/>
      <c r="AF404" s="715"/>
      <c r="AG404" s="715"/>
      <c r="AH404" s="715"/>
    </row>
    <row r="405" spans="1:34" ht="17.25" customHeight="1" x14ac:dyDescent="0.2">
      <c r="B405" s="1853"/>
      <c r="C405" s="1831" t="s">
        <v>184</v>
      </c>
      <c r="D405" s="574"/>
      <c r="E405" s="777">
        <f>E404/D404</f>
        <v>7.6433121019108277E-2</v>
      </c>
      <c r="F405" s="761">
        <f>F404/D404</f>
        <v>0</v>
      </c>
      <c r="G405" s="761">
        <f>G404/D404</f>
        <v>1.2738853503184714E-2</v>
      </c>
      <c r="H405" s="761">
        <f>H404/D404</f>
        <v>1.2738853503184714E-2</v>
      </c>
      <c r="I405" s="761">
        <f>I404/D404</f>
        <v>1.2738853503184714E-2</v>
      </c>
      <c r="J405" s="762">
        <f>J404/D404</f>
        <v>2.5477707006369428E-2</v>
      </c>
      <c r="K405" s="769">
        <f>K404/D404</f>
        <v>1.2738853503184714E-2</v>
      </c>
      <c r="L405" s="770">
        <f>L404/D404</f>
        <v>5.0955414012738856E-2</v>
      </c>
      <c r="M405" s="764">
        <f>M404/D404</f>
        <v>0.84076433121019112</v>
      </c>
      <c r="N405" s="764">
        <f>N404/D404</f>
        <v>8.2802547770700632E-2</v>
      </c>
      <c r="O405" s="706"/>
      <c r="P405" s="753"/>
      <c r="Q405" s="705"/>
      <c r="R405" s="705"/>
      <c r="T405" s="709"/>
      <c r="X405" s="715"/>
      <c r="Y405" s="715"/>
      <c r="Z405" s="715"/>
      <c r="AA405" s="715"/>
      <c r="AB405" s="715"/>
      <c r="AC405" s="715"/>
      <c r="AD405" s="715"/>
      <c r="AE405" s="715"/>
      <c r="AF405" s="715"/>
      <c r="AG405" s="715"/>
      <c r="AH405" s="715"/>
    </row>
    <row r="406" spans="1:34" ht="17.25" customHeight="1" thickBot="1" x14ac:dyDescent="0.25">
      <c r="B406" s="1859"/>
      <c r="C406" s="1830"/>
      <c r="D406" s="216"/>
      <c r="E406" s="796"/>
      <c r="F406" s="797">
        <f t="shared" ref="F406:L406" si="49">IFERROR(F404/$E404,0)</f>
        <v>0</v>
      </c>
      <c r="G406" s="797">
        <f t="shared" si="49"/>
        <v>0.16666666666666666</v>
      </c>
      <c r="H406" s="797">
        <f t="shared" si="49"/>
        <v>0.16666666666666666</v>
      </c>
      <c r="I406" s="797">
        <f t="shared" si="49"/>
        <v>0.16666666666666666</v>
      </c>
      <c r="J406" s="798">
        <f t="shared" si="49"/>
        <v>0.33333333333333331</v>
      </c>
      <c r="K406" s="799">
        <f t="shared" si="49"/>
        <v>0.16666666666666666</v>
      </c>
      <c r="L406" s="800">
        <f t="shared" si="49"/>
        <v>0.66666666666666663</v>
      </c>
      <c r="M406" s="768"/>
      <c r="N406" s="768"/>
      <c r="O406" s="706"/>
      <c r="P406" s="706"/>
      <c r="Q406" s="705"/>
      <c r="R406" s="705"/>
      <c r="T406" s="709"/>
      <c r="X406" s="715"/>
      <c r="Y406" s="715"/>
      <c r="Z406" s="715"/>
      <c r="AA406" s="715"/>
      <c r="AB406" s="715"/>
      <c r="AC406" s="715"/>
      <c r="AD406" s="715"/>
      <c r="AE406" s="715"/>
      <c r="AF406" s="715"/>
      <c r="AG406" s="715"/>
      <c r="AH406" s="715"/>
    </row>
    <row r="407" spans="1:34" x14ac:dyDescent="0.2">
      <c r="B407" s="759"/>
      <c r="C407" s="27"/>
      <c r="D407" s="23"/>
      <c r="E407" s="826"/>
      <c r="F407" s="760"/>
      <c r="G407" s="760"/>
      <c r="H407" s="760"/>
      <c r="I407" s="760"/>
      <c r="J407" s="760"/>
      <c r="K407" s="760"/>
      <c r="L407" s="760"/>
      <c r="M407" s="760"/>
      <c r="N407" s="760"/>
      <c r="O407" s="753"/>
      <c r="P407" s="753"/>
      <c r="Q407" s="705"/>
      <c r="R407" s="705"/>
    </row>
    <row r="408" spans="1:34" ht="14.4" x14ac:dyDescent="0.2">
      <c r="B408" s="695" t="s">
        <v>579</v>
      </c>
      <c r="O408" s="706"/>
      <c r="P408" s="753"/>
      <c r="Q408" s="705"/>
      <c r="R408" s="705"/>
    </row>
    <row r="409" spans="1:34" ht="7.5" customHeight="1" x14ac:dyDescent="0.2">
      <c r="B409" s="694"/>
      <c r="O409" s="706"/>
      <c r="P409" s="706"/>
      <c r="Q409" s="705"/>
      <c r="R409" s="705"/>
    </row>
    <row r="410" spans="1:34" x14ac:dyDescent="0.2">
      <c r="A410" s="709"/>
      <c r="B410" s="694"/>
      <c r="I410" s="696" t="s">
        <v>152</v>
      </c>
      <c r="N410" s="753"/>
      <c r="P410" s="753"/>
      <c r="Q410" s="705"/>
      <c r="R410" s="705"/>
    </row>
    <row r="411" spans="1:34" x14ac:dyDescent="0.2">
      <c r="A411" s="709"/>
      <c r="B411" s="694"/>
      <c r="I411" s="696" t="s">
        <v>548</v>
      </c>
      <c r="N411" s="706"/>
      <c r="P411" s="753"/>
      <c r="Q411" s="705"/>
      <c r="R411" s="705"/>
    </row>
    <row r="412" spans="1:34" x14ac:dyDescent="0.2">
      <c r="A412" s="709"/>
      <c r="B412" s="694"/>
      <c r="I412" s="696" t="s">
        <v>549</v>
      </c>
      <c r="N412" s="706"/>
      <c r="P412" s="706"/>
      <c r="Q412" s="705"/>
      <c r="R412" s="705"/>
    </row>
    <row r="413" spans="1:34" ht="7.5" customHeight="1" x14ac:dyDescent="0.2">
      <c r="A413" s="709"/>
      <c r="B413" s="694"/>
      <c r="J413" s="754"/>
      <c r="O413" s="753"/>
      <c r="P413" s="753"/>
      <c r="Q413" s="705"/>
      <c r="R413" s="705"/>
    </row>
    <row r="414" spans="1:34" ht="13.8" thickBot="1" x14ac:dyDescent="0.25">
      <c r="F414" s="755" t="s">
        <v>550</v>
      </c>
      <c r="G414" s="755" t="s">
        <v>551</v>
      </c>
      <c r="H414" s="755" t="s">
        <v>552</v>
      </c>
      <c r="I414" s="755" t="s">
        <v>553</v>
      </c>
      <c r="J414" s="755" t="s">
        <v>554</v>
      </c>
      <c r="K414" s="755"/>
      <c r="L414" s="23"/>
      <c r="M414" s="23" t="s">
        <v>555</v>
      </c>
      <c r="O414" s="706"/>
      <c r="P414" s="753"/>
      <c r="Q414" s="705"/>
      <c r="R414" s="705"/>
    </row>
    <row r="415" spans="1:34" ht="13.5" customHeight="1" x14ac:dyDescent="0.2">
      <c r="B415" s="1856" t="s">
        <v>1010</v>
      </c>
      <c r="C415" s="2335"/>
      <c r="D415" s="1971" t="s">
        <v>243</v>
      </c>
      <c r="E415" s="2340" t="s">
        <v>557</v>
      </c>
      <c r="F415" s="1673"/>
      <c r="G415" s="1673"/>
      <c r="H415" s="1673"/>
      <c r="I415" s="1673"/>
      <c r="J415" s="1673"/>
      <c r="K415" s="1673"/>
      <c r="L415" s="2347" t="s">
        <v>1012</v>
      </c>
      <c r="M415" s="2343" t="s">
        <v>1011</v>
      </c>
      <c r="N415" s="1844"/>
      <c r="O415" s="706"/>
      <c r="P415" s="706"/>
      <c r="Q415" s="705"/>
      <c r="R415" s="705"/>
    </row>
    <row r="416" spans="1:34" x14ac:dyDescent="0.2">
      <c r="B416" s="1857"/>
      <c r="C416" s="2336"/>
      <c r="D416" s="1943"/>
      <c r="E416" s="2341"/>
      <c r="F416" s="1675" t="s">
        <v>559</v>
      </c>
      <c r="G416" s="1676"/>
      <c r="H416" s="1676"/>
      <c r="I416" s="1677"/>
      <c r="J416" s="1677"/>
      <c r="K416" s="1845"/>
      <c r="L416" s="2348"/>
      <c r="M416" s="2344"/>
      <c r="N416" s="1844"/>
      <c r="O416" s="753"/>
      <c r="P416" s="753"/>
      <c r="Q416" s="705"/>
      <c r="R416" s="705"/>
    </row>
    <row r="417" spans="2:17" ht="13.5" customHeight="1" x14ac:dyDescent="0.2">
      <c r="B417" s="1857"/>
      <c r="C417" s="2336"/>
      <c r="D417" s="1943"/>
      <c r="E417" s="2341"/>
      <c r="F417" s="1937" t="s">
        <v>561</v>
      </c>
      <c r="G417" s="1937" t="s">
        <v>562</v>
      </c>
      <c r="H417" s="1937" t="s">
        <v>563</v>
      </c>
      <c r="I417" s="1937" t="s">
        <v>564</v>
      </c>
      <c r="J417" s="1971" t="s">
        <v>565</v>
      </c>
      <c r="K417" s="1843" t="s">
        <v>566</v>
      </c>
      <c r="L417" s="2348"/>
      <c r="M417" s="2344"/>
      <c r="N417" s="815"/>
      <c r="O417" s="753"/>
      <c r="P417" s="705"/>
      <c r="Q417" s="705"/>
    </row>
    <row r="418" spans="2:17" ht="13.5" customHeight="1" x14ac:dyDescent="0.2">
      <c r="B418" s="1857"/>
      <c r="C418" s="2336"/>
      <c r="D418" s="1943"/>
      <c r="E418" s="2341"/>
      <c r="F418" s="1944"/>
      <c r="G418" s="1944"/>
      <c r="H418" s="1944"/>
      <c r="I418" s="1944"/>
      <c r="J418" s="1943"/>
      <c r="K418" s="2350" t="s">
        <v>567</v>
      </c>
      <c r="L418" s="2348"/>
      <c r="M418" s="2344"/>
      <c r="N418" s="815"/>
      <c r="O418" s="706"/>
      <c r="P418" s="705"/>
      <c r="Q418" s="705"/>
    </row>
    <row r="419" spans="2:17" ht="40.5" customHeight="1" x14ac:dyDescent="0.2">
      <c r="B419" s="1960"/>
      <c r="C419" s="2337"/>
      <c r="D419" s="1972"/>
      <c r="E419" s="2342"/>
      <c r="F419" s="1945"/>
      <c r="G419" s="1945"/>
      <c r="H419" s="1945"/>
      <c r="I419" s="1945"/>
      <c r="J419" s="1972"/>
      <c r="K419" s="2351"/>
      <c r="L419" s="2349"/>
      <c r="M419" s="2345"/>
      <c r="N419" s="1833"/>
      <c r="O419" s="753"/>
      <c r="P419" s="705"/>
      <c r="Q419" s="705"/>
    </row>
    <row r="420" spans="2:17" ht="17.25" customHeight="1" x14ac:dyDescent="0.2">
      <c r="B420" s="1953" t="s">
        <v>519</v>
      </c>
      <c r="C420" s="1978"/>
      <c r="D420" s="214">
        <f t="shared" ref="D420:M420" si="50">D423+D426+D429+D432+D435+D438</f>
        <v>425</v>
      </c>
      <c r="E420" s="1837">
        <f t="shared" si="50"/>
        <v>81</v>
      </c>
      <c r="F420" s="1672">
        <f t="shared" si="50"/>
        <v>53</v>
      </c>
      <c r="G420" s="1672">
        <f t="shared" si="50"/>
        <v>7</v>
      </c>
      <c r="H420" s="1672">
        <f t="shared" si="50"/>
        <v>1</v>
      </c>
      <c r="I420" s="214">
        <f t="shared" si="50"/>
        <v>5</v>
      </c>
      <c r="J420" s="1836">
        <f t="shared" si="50"/>
        <v>15</v>
      </c>
      <c r="K420" s="1835">
        <f t="shared" si="50"/>
        <v>13</v>
      </c>
      <c r="L420" s="1834">
        <f t="shared" si="50"/>
        <v>303</v>
      </c>
      <c r="M420" s="1834">
        <f t="shared" si="50"/>
        <v>41</v>
      </c>
      <c r="N420" s="1833"/>
      <c r="O420" s="753"/>
      <c r="P420" s="705"/>
      <c r="Q420" s="705"/>
    </row>
    <row r="421" spans="2:17" ht="17.25" customHeight="1" x14ac:dyDescent="0.2">
      <c r="B421" s="1955"/>
      <c r="C421" s="1979"/>
      <c r="D421" s="559"/>
      <c r="E421" s="777">
        <f>E420/D420</f>
        <v>0.19058823529411764</v>
      </c>
      <c r="F421" s="761">
        <f>F420/D420</f>
        <v>0.12470588235294118</v>
      </c>
      <c r="G421" s="761">
        <f>G420/D420</f>
        <v>1.6470588235294119E-2</v>
      </c>
      <c r="H421" s="761">
        <f>H420/D420</f>
        <v>2.352941176470588E-3</v>
      </c>
      <c r="I421" s="762">
        <f>I420/D420</f>
        <v>1.1764705882352941E-2</v>
      </c>
      <c r="J421" s="769">
        <f>J420/D420</f>
        <v>3.5294117647058823E-2</v>
      </c>
      <c r="K421" s="770">
        <f>K420/D420</f>
        <v>3.0588235294117649E-2</v>
      </c>
      <c r="L421" s="764">
        <f>L420/D420</f>
        <v>0.71294117647058819</v>
      </c>
      <c r="M421" s="764">
        <f>M420/D420</f>
        <v>9.6470588235294114E-2</v>
      </c>
      <c r="N421" s="815"/>
      <c r="O421" s="753"/>
      <c r="P421" s="705"/>
      <c r="Q421" s="705"/>
    </row>
    <row r="422" spans="2:17" ht="17.25" customHeight="1" thickBot="1" x14ac:dyDescent="0.25">
      <c r="B422" s="1957"/>
      <c r="C422" s="2023"/>
      <c r="D422" s="563"/>
      <c r="E422" s="778"/>
      <c r="F422" s="779">
        <f>F420/E420</f>
        <v>0.65432098765432101</v>
      </c>
      <c r="G422" s="779">
        <f>G420/E420</f>
        <v>8.6419753086419748E-2</v>
      </c>
      <c r="H422" s="779">
        <f>H420/E420</f>
        <v>1.2345679012345678E-2</v>
      </c>
      <c r="I422" s="780">
        <f>I420/E420</f>
        <v>6.1728395061728392E-2</v>
      </c>
      <c r="J422" s="781">
        <f>J420/E420</f>
        <v>0.18518518518518517</v>
      </c>
      <c r="K422" s="782">
        <f>K420/E420</f>
        <v>0.16049382716049382</v>
      </c>
      <c r="L422" s="765"/>
      <c r="M422" s="765"/>
      <c r="N422" s="815"/>
      <c r="O422" s="706"/>
      <c r="P422" s="705"/>
      <c r="Q422" s="705"/>
    </row>
    <row r="423" spans="2:17" ht="17.25" customHeight="1" thickTop="1" x14ac:dyDescent="0.2">
      <c r="B423" s="1852" t="s">
        <v>251</v>
      </c>
      <c r="C423" s="2003" t="s">
        <v>169</v>
      </c>
      <c r="D423" s="447">
        <v>54</v>
      </c>
      <c r="E423" s="1842">
        <f>SUM(F423:J423)</f>
        <v>9</v>
      </c>
      <c r="F423" s="1686">
        <v>6</v>
      </c>
      <c r="G423" s="1686">
        <v>1</v>
      </c>
      <c r="H423" s="1686">
        <v>0</v>
      </c>
      <c r="I423" s="1841">
        <v>0</v>
      </c>
      <c r="J423" s="1841">
        <v>2</v>
      </c>
      <c r="K423" s="1840">
        <f>G423+H423+I423</f>
        <v>1</v>
      </c>
      <c r="L423" s="1839">
        <v>41</v>
      </c>
      <c r="M423" s="1839">
        <f>D423-E423-L423</f>
        <v>4</v>
      </c>
      <c r="N423" s="1833"/>
      <c r="O423" s="753"/>
      <c r="P423" s="705"/>
      <c r="Q423" s="705"/>
    </row>
    <row r="424" spans="2:17" ht="17.25" customHeight="1" x14ac:dyDescent="0.2">
      <c r="B424" s="1853"/>
      <c r="C424" s="1900"/>
      <c r="D424" s="459"/>
      <c r="E424" s="777">
        <f>E423/D423</f>
        <v>0.16666666666666666</v>
      </c>
      <c r="F424" s="761">
        <f>F423/D423</f>
        <v>0.1111111111111111</v>
      </c>
      <c r="G424" s="761">
        <f>G423/D423</f>
        <v>1.8518518518518517E-2</v>
      </c>
      <c r="H424" s="761">
        <f>H423/D423</f>
        <v>0</v>
      </c>
      <c r="I424" s="762">
        <f>I423/D423</f>
        <v>0</v>
      </c>
      <c r="J424" s="762">
        <f>J423/D423</f>
        <v>3.7037037037037035E-2</v>
      </c>
      <c r="K424" s="763">
        <f>K423/D423</f>
        <v>1.8518518518518517E-2</v>
      </c>
      <c r="L424" s="764">
        <f>L423/D423</f>
        <v>0.7592592592592593</v>
      </c>
      <c r="M424" s="764">
        <f>M423/D423</f>
        <v>7.407407407407407E-2</v>
      </c>
      <c r="N424" s="815"/>
      <c r="O424" s="753"/>
      <c r="P424" s="705"/>
      <c r="Q424" s="705"/>
    </row>
    <row r="425" spans="2:17" ht="17.25" customHeight="1" x14ac:dyDescent="0.2">
      <c r="B425" s="1853"/>
      <c r="C425" s="1901"/>
      <c r="D425" s="274"/>
      <c r="E425" s="783"/>
      <c r="F425" s="779">
        <f>F423/E423</f>
        <v>0.66666666666666663</v>
      </c>
      <c r="G425" s="779">
        <f>G423/E423</f>
        <v>0.1111111111111111</v>
      </c>
      <c r="H425" s="779">
        <f>H423/E423</f>
        <v>0</v>
      </c>
      <c r="I425" s="780">
        <f>I423/E423</f>
        <v>0</v>
      </c>
      <c r="J425" s="780">
        <f>J423/E423</f>
        <v>0.22222222222222221</v>
      </c>
      <c r="K425" s="786">
        <f>K423/E423</f>
        <v>0.1111111111111111</v>
      </c>
      <c r="L425" s="765"/>
      <c r="M425" s="765"/>
      <c r="N425" s="815"/>
      <c r="O425" s="706"/>
      <c r="P425" s="705"/>
      <c r="Q425" s="705"/>
    </row>
    <row r="426" spans="2:17" ht="17.25" customHeight="1" x14ac:dyDescent="0.2">
      <c r="B426" s="1853"/>
      <c r="C426" s="1940" t="s">
        <v>170</v>
      </c>
      <c r="D426" s="440">
        <v>76</v>
      </c>
      <c r="E426" s="1837">
        <f>SUM(F426:J426)</f>
        <v>19</v>
      </c>
      <c r="F426" s="1672">
        <v>11</v>
      </c>
      <c r="G426" s="1672">
        <v>0</v>
      </c>
      <c r="H426" s="1672">
        <v>0</v>
      </c>
      <c r="I426" s="214">
        <v>1</v>
      </c>
      <c r="J426" s="214">
        <v>7</v>
      </c>
      <c r="K426" s="1838">
        <f>G426+H426+I426</f>
        <v>1</v>
      </c>
      <c r="L426" s="1834">
        <v>52</v>
      </c>
      <c r="M426" s="1834">
        <f>D426-E426-L426</f>
        <v>5</v>
      </c>
      <c r="N426" s="1833"/>
      <c r="O426" s="753"/>
      <c r="P426" s="705"/>
      <c r="Q426" s="705"/>
    </row>
    <row r="427" spans="2:17" ht="17.25" customHeight="1" x14ac:dyDescent="0.2">
      <c r="B427" s="1853"/>
      <c r="C427" s="1900"/>
      <c r="D427" s="459"/>
      <c r="E427" s="777">
        <f>E426/D426</f>
        <v>0.25</v>
      </c>
      <c r="F427" s="761">
        <f>F426/D426</f>
        <v>0.14473684210526316</v>
      </c>
      <c r="G427" s="761">
        <f>G426/D426</f>
        <v>0</v>
      </c>
      <c r="H427" s="761">
        <f>H426/D426</f>
        <v>0</v>
      </c>
      <c r="I427" s="762">
        <f>I426/D426</f>
        <v>1.3157894736842105E-2</v>
      </c>
      <c r="J427" s="762">
        <f>J426/D426</f>
        <v>9.2105263157894732E-2</v>
      </c>
      <c r="K427" s="763">
        <f>K426/D426</f>
        <v>1.3157894736842105E-2</v>
      </c>
      <c r="L427" s="764">
        <f>L426/D426</f>
        <v>0.68421052631578949</v>
      </c>
      <c r="M427" s="764">
        <f>M426/D426</f>
        <v>6.5789473684210523E-2</v>
      </c>
      <c r="N427" s="815"/>
      <c r="O427" s="753"/>
      <c r="P427" s="705"/>
      <c r="Q427" s="705"/>
    </row>
    <row r="428" spans="2:17" ht="17.25" customHeight="1" x14ac:dyDescent="0.2">
      <c r="B428" s="1853"/>
      <c r="C428" s="1901"/>
      <c r="D428" s="938"/>
      <c r="E428" s="783"/>
      <c r="F428" s="779">
        <f>F426/E426</f>
        <v>0.57894736842105265</v>
      </c>
      <c r="G428" s="779">
        <f>G426/E426</f>
        <v>0</v>
      </c>
      <c r="H428" s="779">
        <f>H426/E426</f>
        <v>0</v>
      </c>
      <c r="I428" s="780">
        <f>I426/E426</f>
        <v>5.2631578947368418E-2</v>
      </c>
      <c r="J428" s="780">
        <f>J426/E426</f>
        <v>0.36842105263157893</v>
      </c>
      <c r="K428" s="786">
        <f>K426/E426</f>
        <v>5.2631578947368418E-2</v>
      </c>
      <c r="L428" s="765"/>
      <c r="M428" s="765"/>
      <c r="N428" s="815"/>
      <c r="O428" s="706"/>
      <c r="P428" s="705"/>
      <c r="Q428" s="705"/>
    </row>
    <row r="429" spans="2:17" ht="17.25" customHeight="1" x14ac:dyDescent="0.2">
      <c r="B429" s="1853"/>
      <c r="C429" s="1937" t="s">
        <v>254</v>
      </c>
      <c r="D429" s="451">
        <v>28</v>
      </c>
      <c r="E429" s="1837">
        <f>SUM(F429:J429)</f>
        <v>8</v>
      </c>
      <c r="F429" s="1672">
        <v>4</v>
      </c>
      <c r="G429" s="1672">
        <v>1</v>
      </c>
      <c r="H429" s="1672">
        <v>0</v>
      </c>
      <c r="I429" s="214">
        <v>1</v>
      </c>
      <c r="J429" s="214">
        <v>2</v>
      </c>
      <c r="K429" s="1838">
        <f>G429+H429+I429</f>
        <v>2</v>
      </c>
      <c r="L429" s="1834">
        <v>17</v>
      </c>
      <c r="M429" s="1834">
        <f>D429-E429-L429</f>
        <v>3</v>
      </c>
      <c r="N429" s="1833"/>
      <c r="O429" s="753"/>
      <c r="P429" s="705"/>
      <c r="Q429" s="705"/>
    </row>
    <row r="430" spans="2:17" ht="17.25" customHeight="1" x14ac:dyDescent="0.2">
      <c r="B430" s="1853"/>
      <c r="C430" s="1944"/>
      <c r="D430" s="459"/>
      <c r="E430" s="777">
        <f>E429/D429</f>
        <v>0.2857142857142857</v>
      </c>
      <c r="F430" s="761">
        <f>F429/D429</f>
        <v>0.14285714285714285</v>
      </c>
      <c r="G430" s="761">
        <f>G429/D429</f>
        <v>3.5714285714285712E-2</v>
      </c>
      <c r="H430" s="761">
        <f>H429/D429</f>
        <v>0</v>
      </c>
      <c r="I430" s="762">
        <f>I429/D429</f>
        <v>3.5714285714285712E-2</v>
      </c>
      <c r="J430" s="762">
        <f>J429/D429</f>
        <v>7.1428571428571425E-2</v>
      </c>
      <c r="K430" s="763">
        <f>K429/D429</f>
        <v>7.1428571428571425E-2</v>
      </c>
      <c r="L430" s="764">
        <f>L429/D429</f>
        <v>0.6071428571428571</v>
      </c>
      <c r="M430" s="764">
        <f>M429/D429</f>
        <v>0.10714285714285714</v>
      </c>
      <c r="N430" s="815"/>
      <c r="O430" s="753"/>
      <c r="P430" s="705"/>
      <c r="Q430" s="705"/>
    </row>
    <row r="431" spans="2:17" ht="17.25" customHeight="1" x14ac:dyDescent="0.2">
      <c r="B431" s="1853"/>
      <c r="C431" s="1944"/>
      <c r="D431" s="938"/>
      <c r="E431" s="783"/>
      <c r="F431" s="779">
        <f>F429/E429</f>
        <v>0.5</v>
      </c>
      <c r="G431" s="779">
        <f>G429/E429</f>
        <v>0.125</v>
      </c>
      <c r="H431" s="779">
        <f>H429/E429</f>
        <v>0</v>
      </c>
      <c r="I431" s="780">
        <f>I429/E429</f>
        <v>0.125</v>
      </c>
      <c r="J431" s="780">
        <f>J429/E429</f>
        <v>0.25</v>
      </c>
      <c r="K431" s="786">
        <f>K429/E429</f>
        <v>0.25</v>
      </c>
      <c r="L431" s="765"/>
      <c r="M431" s="765"/>
      <c r="N431" s="815"/>
      <c r="O431" s="706"/>
      <c r="P431" s="705"/>
      <c r="Q431" s="705"/>
    </row>
    <row r="432" spans="2:17" ht="17.25" customHeight="1" x14ac:dyDescent="0.2">
      <c r="B432" s="1853"/>
      <c r="C432" s="1940" t="s">
        <v>520</v>
      </c>
      <c r="D432" s="451">
        <v>89</v>
      </c>
      <c r="E432" s="1837">
        <f>SUM(F432:J432)</f>
        <v>8</v>
      </c>
      <c r="F432" s="1672">
        <v>5</v>
      </c>
      <c r="G432" s="1672">
        <v>0</v>
      </c>
      <c r="H432" s="1672">
        <v>0</v>
      </c>
      <c r="I432" s="214">
        <v>0</v>
      </c>
      <c r="J432" s="214">
        <v>3</v>
      </c>
      <c r="K432" s="1838">
        <f>G432+H432+I432</f>
        <v>0</v>
      </c>
      <c r="L432" s="1834">
        <v>72</v>
      </c>
      <c r="M432" s="1834">
        <f>D432-E432-L432</f>
        <v>9</v>
      </c>
      <c r="N432" s="1833"/>
      <c r="O432" s="753"/>
      <c r="P432" s="705"/>
      <c r="Q432" s="705"/>
    </row>
    <row r="433" spans="2:17" ht="17.25" customHeight="1" x14ac:dyDescent="0.2">
      <c r="B433" s="1853"/>
      <c r="C433" s="1900"/>
      <c r="D433" s="459"/>
      <c r="E433" s="777">
        <f>E432/D432</f>
        <v>8.98876404494382E-2</v>
      </c>
      <c r="F433" s="761">
        <f>F432/D432</f>
        <v>5.6179775280898875E-2</v>
      </c>
      <c r="G433" s="761">
        <f>G432/D432</f>
        <v>0</v>
      </c>
      <c r="H433" s="761">
        <f>H432/D432</f>
        <v>0</v>
      </c>
      <c r="I433" s="762">
        <f>I432/D432</f>
        <v>0</v>
      </c>
      <c r="J433" s="762">
        <f>J432/D432</f>
        <v>3.3707865168539325E-2</v>
      </c>
      <c r="K433" s="763">
        <f>K432/D432</f>
        <v>0</v>
      </c>
      <c r="L433" s="764">
        <f>L432/D432</f>
        <v>0.8089887640449438</v>
      </c>
      <c r="M433" s="764">
        <f>M432/D432</f>
        <v>0.10112359550561797</v>
      </c>
      <c r="N433" s="815"/>
      <c r="O433" s="753"/>
      <c r="P433" s="705"/>
      <c r="Q433" s="705"/>
    </row>
    <row r="434" spans="2:17" ht="17.25" customHeight="1" x14ac:dyDescent="0.2">
      <c r="B434" s="1853"/>
      <c r="C434" s="1901"/>
      <c r="D434" s="938"/>
      <c r="E434" s="783"/>
      <c r="F434" s="779">
        <f>F432/E432</f>
        <v>0.625</v>
      </c>
      <c r="G434" s="779">
        <f>G432/E432</f>
        <v>0</v>
      </c>
      <c r="H434" s="779">
        <f>H432/E432</f>
        <v>0</v>
      </c>
      <c r="I434" s="780">
        <f>I432/E432</f>
        <v>0</v>
      </c>
      <c r="J434" s="780">
        <f>J432/E432</f>
        <v>0.375</v>
      </c>
      <c r="K434" s="786">
        <f>K432/E432</f>
        <v>0</v>
      </c>
      <c r="L434" s="765"/>
      <c r="M434" s="765"/>
      <c r="N434" s="815"/>
      <c r="O434" s="706"/>
      <c r="P434" s="705"/>
      <c r="Q434" s="705"/>
    </row>
    <row r="435" spans="2:17" ht="17.25" customHeight="1" x14ac:dyDescent="0.2">
      <c r="B435" s="1853"/>
      <c r="C435" s="1940" t="s">
        <v>308</v>
      </c>
      <c r="D435" s="451">
        <v>16</v>
      </c>
      <c r="E435" s="1837">
        <f>SUM(F435:J435)</f>
        <v>8</v>
      </c>
      <c r="F435" s="1672">
        <v>7</v>
      </c>
      <c r="G435" s="1672">
        <v>0</v>
      </c>
      <c r="H435" s="1672">
        <v>0</v>
      </c>
      <c r="I435" s="214">
        <v>1</v>
      </c>
      <c r="J435" s="214">
        <v>0</v>
      </c>
      <c r="K435" s="1838">
        <f>G435+H435+I435</f>
        <v>1</v>
      </c>
      <c r="L435" s="1834">
        <v>6</v>
      </c>
      <c r="M435" s="1834">
        <f>D435-E435-L435</f>
        <v>2</v>
      </c>
      <c r="N435" s="1833"/>
      <c r="O435" s="753"/>
      <c r="P435" s="705"/>
      <c r="Q435" s="705"/>
    </row>
    <row r="436" spans="2:17" ht="17.25" customHeight="1" x14ac:dyDescent="0.2">
      <c r="B436" s="1853"/>
      <c r="C436" s="1900"/>
      <c r="D436" s="459"/>
      <c r="E436" s="777">
        <f>E435/D435</f>
        <v>0.5</v>
      </c>
      <c r="F436" s="761">
        <f>F435/D435</f>
        <v>0.4375</v>
      </c>
      <c r="G436" s="761">
        <f>G435/D435</f>
        <v>0</v>
      </c>
      <c r="H436" s="761">
        <f>H435/D435</f>
        <v>0</v>
      </c>
      <c r="I436" s="762">
        <f>I435/D435</f>
        <v>6.25E-2</v>
      </c>
      <c r="J436" s="762">
        <f>J435/D435</f>
        <v>0</v>
      </c>
      <c r="K436" s="763">
        <f>K435/D435</f>
        <v>6.25E-2</v>
      </c>
      <c r="L436" s="764">
        <f>L435/D435</f>
        <v>0.375</v>
      </c>
      <c r="M436" s="764">
        <f>M435/D435</f>
        <v>0.125</v>
      </c>
      <c r="N436" s="815"/>
      <c r="O436" s="753"/>
      <c r="P436" s="705"/>
      <c r="Q436" s="705"/>
    </row>
    <row r="437" spans="2:17" ht="17.25" customHeight="1" x14ac:dyDescent="0.2">
      <c r="B437" s="1853"/>
      <c r="C437" s="1901"/>
      <c r="D437" s="938"/>
      <c r="E437" s="783"/>
      <c r="F437" s="779">
        <f>F435/E435</f>
        <v>0.875</v>
      </c>
      <c r="G437" s="779">
        <f>G435/E435</f>
        <v>0</v>
      </c>
      <c r="H437" s="779">
        <f>H435/E435</f>
        <v>0</v>
      </c>
      <c r="I437" s="780">
        <f>I435/E435</f>
        <v>0.125</v>
      </c>
      <c r="J437" s="780">
        <f>J435/E435</f>
        <v>0</v>
      </c>
      <c r="K437" s="786">
        <f>K435/E435</f>
        <v>0.125</v>
      </c>
      <c r="L437" s="765"/>
      <c r="M437" s="765"/>
      <c r="N437" s="815"/>
      <c r="O437" s="706"/>
      <c r="P437" s="705"/>
      <c r="Q437" s="705"/>
    </row>
    <row r="438" spans="2:17" ht="17.25" customHeight="1" x14ac:dyDescent="0.2">
      <c r="B438" s="1853"/>
      <c r="C438" s="1940" t="s">
        <v>174</v>
      </c>
      <c r="D438" s="451">
        <v>162</v>
      </c>
      <c r="E438" s="1837">
        <f>SUM(F438:J438)</f>
        <v>29</v>
      </c>
      <c r="F438" s="1672">
        <v>20</v>
      </c>
      <c r="G438" s="1672">
        <v>5</v>
      </c>
      <c r="H438" s="1672">
        <v>1</v>
      </c>
      <c r="I438" s="214">
        <v>2</v>
      </c>
      <c r="J438" s="214">
        <v>1</v>
      </c>
      <c r="K438" s="1838">
        <f>G438+H438+I438</f>
        <v>8</v>
      </c>
      <c r="L438" s="1834">
        <v>115</v>
      </c>
      <c r="M438" s="1834">
        <f>D438-E438-L438</f>
        <v>18</v>
      </c>
      <c r="N438" s="1833"/>
      <c r="O438" s="753"/>
      <c r="P438" s="705"/>
      <c r="Q438" s="705"/>
    </row>
    <row r="439" spans="2:17" ht="17.25" customHeight="1" x14ac:dyDescent="0.2">
      <c r="B439" s="1853"/>
      <c r="C439" s="1900"/>
      <c r="D439" s="459"/>
      <c r="E439" s="777">
        <f>E438/D438</f>
        <v>0.17901234567901234</v>
      </c>
      <c r="F439" s="761">
        <f>F438/D438</f>
        <v>0.12345679012345678</v>
      </c>
      <c r="G439" s="761">
        <f>G438/D438</f>
        <v>3.0864197530864196E-2</v>
      </c>
      <c r="H439" s="761">
        <f>H438/D438</f>
        <v>6.1728395061728392E-3</v>
      </c>
      <c r="I439" s="762">
        <f>I438/D438</f>
        <v>1.2345679012345678E-2</v>
      </c>
      <c r="J439" s="762">
        <f>J438/D438</f>
        <v>6.1728395061728392E-3</v>
      </c>
      <c r="K439" s="763">
        <f>K438/D438</f>
        <v>4.9382716049382713E-2</v>
      </c>
      <c r="L439" s="764">
        <f>L438/D438</f>
        <v>0.70987654320987659</v>
      </c>
      <c r="M439" s="764">
        <f>M438/D438</f>
        <v>0.1111111111111111</v>
      </c>
      <c r="N439" s="815"/>
      <c r="O439" s="753"/>
      <c r="P439" s="705"/>
      <c r="Q439" s="705"/>
    </row>
    <row r="440" spans="2:17" ht="17.25" customHeight="1" thickBot="1" x14ac:dyDescent="0.25">
      <c r="B440" s="1854"/>
      <c r="C440" s="1901"/>
      <c r="D440" s="939"/>
      <c r="E440" s="783"/>
      <c r="F440" s="779">
        <f>F438/E438</f>
        <v>0.68965517241379315</v>
      </c>
      <c r="G440" s="779">
        <f>G438/E438</f>
        <v>0.17241379310344829</v>
      </c>
      <c r="H440" s="779">
        <f>H438/E438</f>
        <v>3.4482758620689655E-2</v>
      </c>
      <c r="I440" s="780">
        <f>I438/E438</f>
        <v>6.8965517241379309E-2</v>
      </c>
      <c r="J440" s="780">
        <f>J438/E438</f>
        <v>3.4482758620689655E-2</v>
      </c>
      <c r="K440" s="786">
        <f>K438/E438</f>
        <v>0.27586206896551724</v>
      </c>
      <c r="L440" s="765"/>
      <c r="M440" s="765"/>
      <c r="N440" s="815"/>
      <c r="O440" s="706"/>
      <c r="P440" s="705"/>
      <c r="Q440" s="705"/>
    </row>
    <row r="441" spans="2:17" ht="17.25" customHeight="1" thickTop="1" x14ac:dyDescent="0.2">
      <c r="B441" s="1852" t="s">
        <v>258</v>
      </c>
      <c r="C441" s="2003" t="s">
        <v>259</v>
      </c>
      <c r="D441" s="451">
        <v>87</v>
      </c>
      <c r="E441" s="1842">
        <f>SUM(F441:J441)</f>
        <v>7</v>
      </c>
      <c r="F441" s="1686">
        <v>5</v>
      </c>
      <c r="G441" s="1686">
        <v>1</v>
      </c>
      <c r="H441" s="1686">
        <v>0</v>
      </c>
      <c r="I441" s="1841">
        <v>0</v>
      </c>
      <c r="J441" s="1841">
        <v>1</v>
      </c>
      <c r="K441" s="1840">
        <f>G441+H441+I441</f>
        <v>1</v>
      </c>
      <c r="L441" s="1839">
        <v>72</v>
      </c>
      <c r="M441" s="1839">
        <f>D441-E441-L441</f>
        <v>8</v>
      </c>
      <c r="N441" s="1833"/>
      <c r="O441" s="753"/>
      <c r="P441" s="705"/>
      <c r="Q441" s="705"/>
    </row>
    <row r="442" spans="2:17" ht="17.25" customHeight="1" x14ac:dyDescent="0.2">
      <c r="B442" s="1853"/>
      <c r="C442" s="1900"/>
      <c r="D442" s="459"/>
      <c r="E442" s="777">
        <f>E441/D441</f>
        <v>8.0459770114942528E-2</v>
      </c>
      <c r="F442" s="761">
        <f>F441/D441</f>
        <v>5.7471264367816091E-2</v>
      </c>
      <c r="G442" s="761">
        <f>G441/D441</f>
        <v>1.1494252873563218E-2</v>
      </c>
      <c r="H442" s="761">
        <f>H441/D441</f>
        <v>0</v>
      </c>
      <c r="I442" s="762">
        <f>I441/D441</f>
        <v>0</v>
      </c>
      <c r="J442" s="762">
        <f>J441/D441</f>
        <v>1.1494252873563218E-2</v>
      </c>
      <c r="K442" s="763">
        <f>K441/D441</f>
        <v>1.1494252873563218E-2</v>
      </c>
      <c r="L442" s="764">
        <f>L441/D441</f>
        <v>0.82758620689655171</v>
      </c>
      <c r="M442" s="764">
        <f>M441/D441</f>
        <v>9.1954022988505746E-2</v>
      </c>
      <c r="N442" s="815"/>
      <c r="O442" s="753"/>
      <c r="P442" s="705"/>
      <c r="Q442" s="705"/>
    </row>
    <row r="443" spans="2:17" ht="17.25" customHeight="1" x14ac:dyDescent="0.2">
      <c r="B443" s="1853"/>
      <c r="C443" s="1901"/>
      <c r="D443" s="938"/>
      <c r="E443" s="783"/>
      <c r="F443" s="787">
        <f>F441/E441</f>
        <v>0.7142857142857143</v>
      </c>
      <c r="G443" s="787">
        <f>G441/E441</f>
        <v>0.14285714285714285</v>
      </c>
      <c r="H443" s="787">
        <f>H441/E441</f>
        <v>0</v>
      </c>
      <c r="I443" s="788">
        <f>I441/E441</f>
        <v>0</v>
      </c>
      <c r="J443" s="788">
        <f>J441/E441</f>
        <v>0.14285714285714285</v>
      </c>
      <c r="K443" s="789">
        <f>K441/E441</f>
        <v>0.14285714285714285</v>
      </c>
      <c r="L443" s="766"/>
      <c r="M443" s="766"/>
      <c r="N443" s="815"/>
      <c r="O443" s="706"/>
      <c r="P443" s="705"/>
      <c r="Q443" s="705"/>
    </row>
    <row r="444" spans="2:17" ht="17.25" customHeight="1" x14ac:dyDescent="0.2">
      <c r="B444" s="1853"/>
      <c r="C444" s="1940" t="s">
        <v>260</v>
      </c>
      <c r="D444" s="451">
        <v>181</v>
      </c>
      <c r="E444" s="1837">
        <f>SUM(F444:J444)</f>
        <v>34</v>
      </c>
      <c r="F444" s="1672">
        <v>15</v>
      </c>
      <c r="G444" s="1672">
        <v>4</v>
      </c>
      <c r="H444" s="1672">
        <v>1</v>
      </c>
      <c r="I444" s="214">
        <v>4</v>
      </c>
      <c r="J444" s="214">
        <v>10</v>
      </c>
      <c r="K444" s="1838">
        <f>G444+H444+I444</f>
        <v>9</v>
      </c>
      <c r="L444" s="1834">
        <v>127</v>
      </c>
      <c r="M444" s="1834">
        <f>D444-E444-L444</f>
        <v>20</v>
      </c>
      <c r="N444" s="1833"/>
      <c r="O444" s="753"/>
      <c r="P444" s="705"/>
      <c r="Q444" s="705"/>
    </row>
    <row r="445" spans="2:17" ht="17.25" customHeight="1" x14ac:dyDescent="0.2">
      <c r="B445" s="1853"/>
      <c r="C445" s="1900"/>
      <c r="D445" s="459"/>
      <c r="E445" s="777">
        <f>E444/D444</f>
        <v>0.18784530386740331</v>
      </c>
      <c r="F445" s="761">
        <f>F444/D444</f>
        <v>8.2872928176795577E-2</v>
      </c>
      <c r="G445" s="761">
        <f>G444/D444</f>
        <v>2.2099447513812154E-2</v>
      </c>
      <c r="H445" s="761">
        <f>H444/D444</f>
        <v>5.5248618784530384E-3</v>
      </c>
      <c r="I445" s="762">
        <f>I444/D444</f>
        <v>2.2099447513812154E-2</v>
      </c>
      <c r="J445" s="762">
        <f>J444/D444</f>
        <v>5.5248618784530384E-2</v>
      </c>
      <c r="K445" s="763">
        <f>K444/D444</f>
        <v>4.9723756906077346E-2</v>
      </c>
      <c r="L445" s="764">
        <f>L444/D444</f>
        <v>0.7016574585635359</v>
      </c>
      <c r="M445" s="764">
        <f>M444/D444</f>
        <v>0.11049723756906077</v>
      </c>
      <c r="N445" s="815"/>
      <c r="O445" s="753"/>
      <c r="P445" s="705"/>
      <c r="Q445" s="705"/>
    </row>
    <row r="446" spans="2:17" ht="17.25" customHeight="1" x14ac:dyDescent="0.2">
      <c r="B446" s="1853"/>
      <c r="C446" s="1901"/>
      <c r="D446" s="938"/>
      <c r="E446" s="783"/>
      <c r="F446" s="787">
        <f>F444/E444</f>
        <v>0.44117647058823528</v>
      </c>
      <c r="G446" s="787">
        <f>G444/E444</f>
        <v>0.11764705882352941</v>
      </c>
      <c r="H446" s="787">
        <f>H444/E444</f>
        <v>2.9411764705882353E-2</v>
      </c>
      <c r="I446" s="788">
        <f>I444/E444</f>
        <v>0.11764705882352941</v>
      </c>
      <c r="J446" s="788">
        <f>J444/E444</f>
        <v>0.29411764705882354</v>
      </c>
      <c r="K446" s="789">
        <f>K444/E444</f>
        <v>0.26470588235294118</v>
      </c>
      <c r="L446" s="766"/>
      <c r="M446" s="766"/>
      <c r="N446" s="815"/>
      <c r="O446" s="706"/>
      <c r="P446" s="705"/>
      <c r="Q446" s="705"/>
    </row>
    <row r="447" spans="2:17" ht="17.25" customHeight="1" x14ac:dyDescent="0.2">
      <c r="B447" s="1853"/>
      <c r="C447" s="1940" t="s">
        <v>261</v>
      </c>
      <c r="D447" s="451">
        <v>50</v>
      </c>
      <c r="E447" s="1837">
        <f>SUM(F447:J447)</f>
        <v>7</v>
      </c>
      <c r="F447" s="1672">
        <v>4</v>
      </c>
      <c r="G447" s="1672">
        <v>1</v>
      </c>
      <c r="H447" s="1672">
        <v>0</v>
      </c>
      <c r="I447" s="214">
        <v>0</v>
      </c>
      <c r="J447" s="214">
        <v>2</v>
      </c>
      <c r="K447" s="1838">
        <f>G447+H447+I447</f>
        <v>1</v>
      </c>
      <c r="L447" s="1834">
        <v>38</v>
      </c>
      <c r="M447" s="1834">
        <f>D447-E447-L447</f>
        <v>5</v>
      </c>
      <c r="N447" s="1833"/>
      <c r="O447" s="753"/>
      <c r="P447" s="705"/>
      <c r="Q447" s="705"/>
    </row>
    <row r="448" spans="2:17" ht="17.25" customHeight="1" x14ac:dyDescent="0.2">
      <c r="B448" s="1853"/>
      <c r="C448" s="1900"/>
      <c r="D448" s="459"/>
      <c r="E448" s="777">
        <f>E447/D447</f>
        <v>0.14000000000000001</v>
      </c>
      <c r="F448" s="761">
        <f>F447/D447</f>
        <v>0.08</v>
      </c>
      <c r="G448" s="761">
        <f>G447/D447</f>
        <v>0.02</v>
      </c>
      <c r="H448" s="761">
        <f>H447/D447</f>
        <v>0</v>
      </c>
      <c r="I448" s="762">
        <f>I447/D447</f>
        <v>0</v>
      </c>
      <c r="J448" s="762">
        <f>J447/D447</f>
        <v>0.04</v>
      </c>
      <c r="K448" s="763">
        <f>K447/D447</f>
        <v>0.02</v>
      </c>
      <c r="L448" s="764">
        <f>L447/D447</f>
        <v>0.76</v>
      </c>
      <c r="M448" s="764">
        <f>M447/D447</f>
        <v>0.1</v>
      </c>
      <c r="N448" s="815"/>
      <c r="O448" s="753"/>
      <c r="P448" s="705"/>
      <c r="Q448" s="705"/>
    </row>
    <row r="449" spans="2:33" ht="17.25" customHeight="1" x14ac:dyDescent="0.2">
      <c r="B449" s="1853"/>
      <c r="C449" s="1901"/>
      <c r="D449" s="938"/>
      <c r="E449" s="783"/>
      <c r="F449" s="787">
        <f>F447/E447</f>
        <v>0.5714285714285714</v>
      </c>
      <c r="G449" s="787">
        <f>G447/E447</f>
        <v>0.14285714285714285</v>
      </c>
      <c r="H449" s="787">
        <f>H447/E447</f>
        <v>0</v>
      </c>
      <c r="I449" s="788">
        <f>I447/E447</f>
        <v>0</v>
      </c>
      <c r="J449" s="788">
        <f>J447/E447</f>
        <v>0.2857142857142857</v>
      </c>
      <c r="K449" s="789">
        <f>K447/E447</f>
        <v>0.14285714285714285</v>
      </c>
      <c r="L449" s="766"/>
      <c r="M449" s="766"/>
      <c r="N449" s="815"/>
      <c r="O449" s="706"/>
      <c r="P449" s="705"/>
      <c r="Q449" s="705"/>
    </row>
    <row r="450" spans="2:33" ht="17.25" customHeight="1" x14ac:dyDescent="0.2">
      <c r="B450" s="1853"/>
      <c r="C450" s="1940" t="s">
        <v>262</v>
      </c>
      <c r="D450" s="451">
        <v>40</v>
      </c>
      <c r="E450" s="1837">
        <f>SUM(F450:J450)</f>
        <v>9</v>
      </c>
      <c r="F450" s="1672">
        <v>8</v>
      </c>
      <c r="G450" s="1672">
        <v>1</v>
      </c>
      <c r="H450" s="1672">
        <v>0</v>
      </c>
      <c r="I450" s="214">
        <v>0</v>
      </c>
      <c r="J450" s="214">
        <v>0</v>
      </c>
      <c r="K450" s="1838">
        <f>G450+H450+I450</f>
        <v>1</v>
      </c>
      <c r="L450" s="1834">
        <v>27</v>
      </c>
      <c r="M450" s="1834">
        <f>D450-E450-L450</f>
        <v>4</v>
      </c>
      <c r="N450" s="1833"/>
      <c r="O450" s="753"/>
      <c r="P450" s="705"/>
      <c r="Q450" s="705"/>
    </row>
    <row r="451" spans="2:33" ht="17.25" customHeight="1" x14ac:dyDescent="0.2">
      <c r="B451" s="1853"/>
      <c r="C451" s="1900"/>
      <c r="D451" s="459"/>
      <c r="E451" s="777">
        <f>E450/D450</f>
        <v>0.22500000000000001</v>
      </c>
      <c r="F451" s="761">
        <f>F450/D450</f>
        <v>0.2</v>
      </c>
      <c r="G451" s="761">
        <f>G450/D450</f>
        <v>2.5000000000000001E-2</v>
      </c>
      <c r="H451" s="761">
        <f>H450/D450</f>
        <v>0</v>
      </c>
      <c r="I451" s="762">
        <f>I450/D450</f>
        <v>0</v>
      </c>
      <c r="J451" s="762">
        <f>J450/D450</f>
        <v>0</v>
      </c>
      <c r="K451" s="763">
        <f>K450/D450</f>
        <v>2.5000000000000001E-2</v>
      </c>
      <c r="L451" s="764">
        <f>L450/D450</f>
        <v>0.67500000000000004</v>
      </c>
      <c r="M451" s="764">
        <f>M450/D450</f>
        <v>0.1</v>
      </c>
      <c r="N451" s="815"/>
      <c r="O451" s="753"/>
      <c r="P451" s="705"/>
      <c r="Q451" s="705"/>
    </row>
    <row r="452" spans="2:33" ht="17.25" customHeight="1" x14ac:dyDescent="0.2">
      <c r="B452" s="1853"/>
      <c r="C452" s="1901"/>
      <c r="D452" s="938"/>
      <c r="E452" s="783"/>
      <c r="F452" s="787">
        <f>F450/E450</f>
        <v>0.88888888888888884</v>
      </c>
      <c r="G452" s="787">
        <f>G450/E450</f>
        <v>0.1111111111111111</v>
      </c>
      <c r="H452" s="787">
        <f>H450/E450</f>
        <v>0</v>
      </c>
      <c r="I452" s="788">
        <f>I450/E450</f>
        <v>0</v>
      </c>
      <c r="J452" s="788">
        <f>J450/E450</f>
        <v>0</v>
      </c>
      <c r="K452" s="789">
        <f>K450/E450</f>
        <v>0.1111111111111111</v>
      </c>
      <c r="L452" s="766"/>
      <c r="M452" s="766"/>
      <c r="N452" s="815"/>
      <c r="O452" s="706"/>
      <c r="P452" s="705"/>
      <c r="Q452" s="705"/>
    </row>
    <row r="453" spans="2:33" ht="17.25" customHeight="1" x14ac:dyDescent="0.2">
      <c r="B453" s="1853"/>
      <c r="C453" s="1940" t="s">
        <v>263</v>
      </c>
      <c r="D453" s="451">
        <v>27</v>
      </c>
      <c r="E453" s="1837">
        <f>SUM(F453:J453)</f>
        <v>5</v>
      </c>
      <c r="F453" s="1672">
        <v>5</v>
      </c>
      <c r="G453" s="1672">
        <v>0</v>
      </c>
      <c r="H453" s="1672">
        <v>0</v>
      </c>
      <c r="I453" s="214">
        <v>0</v>
      </c>
      <c r="J453" s="214">
        <v>0</v>
      </c>
      <c r="K453" s="1838">
        <f>G453+H453+I453</f>
        <v>0</v>
      </c>
      <c r="L453" s="1834">
        <v>20</v>
      </c>
      <c r="M453" s="1834">
        <f>D453-E453-L453</f>
        <v>2</v>
      </c>
      <c r="N453" s="1833"/>
      <c r="O453" s="753"/>
      <c r="P453" s="705"/>
      <c r="Q453" s="705"/>
      <c r="S453" s="706"/>
      <c r="X453" s="706"/>
      <c r="Y453" s="706"/>
      <c r="Z453" s="706"/>
      <c r="AA453" s="706"/>
      <c r="AB453" s="706"/>
      <c r="AC453" s="706"/>
      <c r="AD453" s="706"/>
      <c r="AE453" s="706"/>
      <c r="AF453" s="706"/>
      <c r="AG453" s="706"/>
    </row>
    <row r="454" spans="2:33" ht="17.25" customHeight="1" x14ac:dyDescent="0.2">
      <c r="B454" s="1853"/>
      <c r="C454" s="1900"/>
      <c r="D454" s="459"/>
      <c r="E454" s="777">
        <f>E453/D453</f>
        <v>0.18518518518518517</v>
      </c>
      <c r="F454" s="761">
        <f>F453/D453</f>
        <v>0.18518518518518517</v>
      </c>
      <c r="G454" s="761">
        <f>G453/D453</f>
        <v>0</v>
      </c>
      <c r="H454" s="761">
        <f>H453/D453</f>
        <v>0</v>
      </c>
      <c r="I454" s="762">
        <f>I453/D453</f>
        <v>0</v>
      </c>
      <c r="J454" s="762">
        <f>J453/D453</f>
        <v>0</v>
      </c>
      <c r="K454" s="763">
        <f>K453/D453</f>
        <v>0</v>
      </c>
      <c r="L454" s="764">
        <f>L453/D453</f>
        <v>0.7407407407407407</v>
      </c>
      <c r="M454" s="764">
        <f>M453/D453</f>
        <v>7.407407407407407E-2</v>
      </c>
      <c r="N454" s="815"/>
      <c r="O454" s="753"/>
      <c r="P454" s="705"/>
      <c r="Q454" s="705"/>
      <c r="S454" s="706"/>
      <c r="X454" s="706"/>
      <c r="Y454" s="706"/>
      <c r="Z454" s="706"/>
      <c r="AA454" s="706"/>
      <c r="AB454" s="706"/>
      <c r="AC454" s="706"/>
      <c r="AD454" s="706"/>
      <c r="AE454" s="706"/>
      <c r="AF454" s="706"/>
      <c r="AG454" s="706"/>
    </row>
    <row r="455" spans="2:33" ht="17.25" customHeight="1" x14ac:dyDescent="0.2">
      <c r="B455" s="1853"/>
      <c r="C455" s="1901"/>
      <c r="D455" s="938"/>
      <c r="E455" s="783"/>
      <c r="F455" s="787">
        <f>F453/E453</f>
        <v>1</v>
      </c>
      <c r="G455" s="787">
        <f>G453/E453</f>
        <v>0</v>
      </c>
      <c r="H455" s="787">
        <f>H453/E453</f>
        <v>0</v>
      </c>
      <c r="I455" s="788">
        <f>I453/E453</f>
        <v>0</v>
      </c>
      <c r="J455" s="788">
        <f>J453/E453</f>
        <v>0</v>
      </c>
      <c r="K455" s="789">
        <f>K453/E453</f>
        <v>0</v>
      </c>
      <c r="L455" s="766"/>
      <c r="M455" s="766"/>
      <c r="N455" s="815"/>
      <c r="O455" s="706"/>
      <c r="P455" s="705"/>
      <c r="Q455" s="705"/>
      <c r="S455" s="709"/>
    </row>
    <row r="456" spans="2:33" ht="17.25" customHeight="1" x14ac:dyDescent="0.2">
      <c r="B456" s="1853"/>
      <c r="C456" s="1940" t="s">
        <v>264</v>
      </c>
      <c r="D456" s="451">
        <v>40</v>
      </c>
      <c r="E456" s="1837">
        <f>SUM(F456:J456)</f>
        <v>19</v>
      </c>
      <c r="F456" s="1672">
        <v>16</v>
      </c>
      <c r="G456" s="1672">
        <v>0</v>
      </c>
      <c r="H456" s="1672">
        <v>0</v>
      </c>
      <c r="I456" s="214">
        <v>1</v>
      </c>
      <c r="J456" s="214">
        <v>2</v>
      </c>
      <c r="K456" s="1838">
        <f>G456+H456+I456</f>
        <v>1</v>
      </c>
      <c r="L456" s="1834">
        <v>19</v>
      </c>
      <c r="M456" s="1834">
        <f>D456-E456-L456</f>
        <v>2</v>
      </c>
      <c r="N456" s="1833"/>
      <c r="O456" s="753"/>
      <c r="P456" s="705"/>
      <c r="Q456" s="705"/>
    </row>
    <row r="457" spans="2:33" ht="17.25" customHeight="1" x14ac:dyDescent="0.2">
      <c r="B457" s="1853"/>
      <c r="C457" s="1900"/>
      <c r="D457" s="459"/>
      <c r="E457" s="777">
        <f>E456/D456</f>
        <v>0.47499999999999998</v>
      </c>
      <c r="F457" s="761">
        <f>F456/D456</f>
        <v>0.4</v>
      </c>
      <c r="G457" s="761">
        <f>G456/D456</f>
        <v>0</v>
      </c>
      <c r="H457" s="761">
        <f>H456/D456</f>
        <v>0</v>
      </c>
      <c r="I457" s="762">
        <f>I456/D456</f>
        <v>2.5000000000000001E-2</v>
      </c>
      <c r="J457" s="762">
        <f>J456/D456</f>
        <v>0.05</v>
      </c>
      <c r="K457" s="763">
        <f>K456/D456</f>
        <v>2.5000000000000001E-2</v>
      </c>
      <c r="L457" s="764">
        <f>L456/D456</f>
        <v>0.47499999999999998</v>
      </c>
      <c r="M457" s="764">
        <f>M456/D456</f>
        <v>0.05</v>
      </c>
      <c r="N457" s="815"/>
      <c r="O457" s="753"/>
      <c r="P457" s="705"/>
      <c r="Q457" s="705"/>
    </row>
    <row r="458" spans="2:33" ht="17.25" customHeight="1" thickBot="1" x14ac:dyDescent="0.25">
      <c r="B458" s="1853"/>
      <c r="C458" s="2009"/>
      <c r="D458" s="939"/>
      <c r="E458" s="790"/>
      <c r="F458" s="791">
        <f>F456/E456</f>
        <v>0.84210526315789469</v>
      </c>
      <c r="G458" s="791">
        <f>G456/E456</f>
        <v>0</v>
      </c>
      <c r="H458" s="791">
        <f>H456/E456</f>
        <v>0</v>
      </c>
      <c r="I458" s="792">
        <f>I456/E456</f>
        <v>5.2631578947368418E-2</v>
      </c>
      <c r="J458" s="792">
        <f>J456/E456</f>
        <v>0.10526315789473684</v>
      </c>
      <c r="K458" s="793">
        <f>K456/E456</f>
        <v>5.2631578947368418E-2</v>
      </c>
      <c r="L458" s="767"/>
      <c r="M458" s="767"/>
      <c r="N458" s="815"/>
      <c r="O458" s="706"/>
      <c r="P458" s="705"/>
      <c r="Q458" s="705"/>
    </row>
    <row r="459" spans="2:33" ht="17.25" customHeight="1" thickTop="1" x14ac:dyDescent="0.2">
      <c r="B459" s="1853"/>
      <c r="C459" s="43" t="s">
        <v>182</v>
      </c>
      <c r="D459" s="572">
        <f t="shared" ref="D459:M459" si="51">D444+D447+D450+D453</f>
        <v>298</v>
      </c>
      <c r="E459" s="1837">
        <f t="shared" si="51"/>
        <v>55</v>
      </c>
      <c r="F459" s="1672">
        <f t="shared" si="51"/>
        <v>32</v>
      </c>
      <c r="G459" s="1672">
        <f t="shared" si="51"/>
        <v>6</v>
      </c>
      <c r="H459" s="1672">
        <f t="shared" si="51"/>
        <v>1</v>
      </c>
      <c r="I459" s="214">
        <f t="shared" si="51"/>
        <v>4</v>
      </c>
      <c r="J459" s="1836">
        <f t="shared" si="51"/>
        <v>12</v>
      </c>
      <c r="K459" s="1835">
        <f t="shared" si="51"/>
        <v>11</v>
      </c>
      <c r="L459" s="1834">
        <f t="shared" si="51"/>
        <v>212</v>
      </c>
      <c r="M459" s="1834">
        <f t="shared" si="51"/>
        <v>31</v>
      </c>
      <c r="N459" s="1833"/>
      <c r="O459" s="753"/>
      <c r="P459" s="705"/>
      <c r="Q459" s="705"/>
      <c r="S459" s="705"/>
      <c r="W459" s="715"/>
      <c r="X459" s="715"/>
      <c r="Y459" s="715"/>
      <c r="Z459" s="715"/>
      <c r="AA459" s="715"/>
      <c r="AB459" s="715"/>
      <c r="AC459" s="715"/>
      <c r="AD459" s="715"/>
      <c r="AE459" s="715"/>
      <c r="AF459" s="715"/>
      <c r="AG459" s="715"/>
    </row>
    <row r="460" spans="2:33" ht="17.25" customHeight="1" x14ac:dyDescent="0.2">
      <c r="B460" s="1853"/>
      <c r="C460" s="1831" t="s">
        <v>183</v>
      </c>
      <c r="D460" s="215"/>
      <c r="E460" s="777">
        <f>E459/D459</f>
        <v>0.18456375838926176</v>
      </c>
      <c r="F460" s="761">
        <f>F459/D459</f>
        <v>0.10738255033557047</v>
      </c>
      <c r="G460" s="761">
        <f>G459/D459</f>
        <v>2.0134228187919462E-2</v>
      </c>
      <c r="H460" s="761">
        <f>H459/D459</f>
        <v>3.3557046979865771E-3</v>
      </c>
      <c r="I460" s="762">
        <f>I459/D459</f>
        <v>1.3422818791946308E-2</v>
      </c>
      <c r="J460" s="769">
        <f>J459/D459</f>
        <v>4.0268456375838924E-2</v>
      </c>
      <c r="K460" s="770">
        <f>K459/D459</f>
        <v>3.6912751677852351E-2</v>
      </c>
      <c r="L460" s="764">
        <f>L459/D459</f>
        <v>0.71140939597315433</v>
      </c>
      <c r="M460" s="764">
        <f>M459/D459</f>
        <v>0.1040268456375839</v>
      </c>
      <c r="N460" s="815"/>
      <c r="O460" s="753"/>
      <c r="P460" s="705"/>
      <c r="Q460" s="705"/>
      <c r="S460" s="709"/>
      <c r="W460" s="715"/>
      <c r="X460" s="715"/>
      <c r="Y460" s="715"/>
      <c r="Z460" s="715"/>
      <c r="AA460" s="715"/>
      <c r="AB460" s="715"/>
      <c r="AC460" s="715"/>
      <c r="AD460" s="715"/>
      <c r="AE460" s="715"/>
      <c r="AF460" s="715"/>
      <c r="AG460" s="715"/>
    </row>
    <row r="461" spans="2:33" ht="17.25" customHeight="1" x14ac:dyDescent="0.2">
      <c r="B461" s="1853"/>
      <c r="C461" s="1830"/>
      <c r="D461" s="216"/>
      <c r="E461" s="783"/>
      <c r="F461" s="787">
        <f>F459/E459</f>
        <v>0.58181818181818179</v>
      </c>
      <c r="G461" s="787">
        <f>G459/E459</f>
        <v>0.10909090909090909</v>
      </c>
      <c r="H461" s="787">
        <f>H459/E459</f>
        <v>1.8181818181818181E-2</v>
      </c>
      <c r="I461" s="788">
        <f>I459/E459</f>
        <v>7.2727272727272724E-2</v>
      </c>
      <c r="J461" s="794">
        <f>J459/E459</f>
        <v>0.21818181818181817</v>
      </c>
      <c r="K461" s="795">
        <f>K459/E459</f>
        <v>0.2</v>
      </c>
      <c r="L461" s="766"/>
      <c r="M461" s="766"/>
      <c r="N461" s="815"/>
      <c r="O461" s="706"/>
      <c r="P461" s="705"/>
      <c r="Q461" s="705"/>
      <c r="S461" s="709"/>
      <c r="W461" s="715"/>
      <c r="X461" s="715"/>
      <c r="Y461" s="715"/>
      <c r="Z461" s="715"/>
      <c r="AA461" s="715"/>
      <c r="AB461" s="715"/>
      <c r="AC461" s="715"/>
      <c r="AD461" s="715"/>
      <c r="AE461" s="715"/>
      <c r="AF461" s="715"/>
      <c r="AG461" s="715"/>
    </row>
    <row r="462" spans="2:33" ht="17.25" customHeight="1" x14ac:dyDescent="0.2">
      <c r="B462" s="1853"/>
      <c r="C462" s="5" t="s">
        <v>182</v>
      </c>
      <c r="D462" s="573">
        <f t="shared" ref="D462:M462" si="52">D447+D450+D453+D456</f>
        <v>157</v>
      </c>
      <c r="E462" s="1837">
        <f t="shared" si="52"/>
        <v>40</v>
      </c>
      <c r="F462" s="1672">
        <f t="shared" si="52"/>
        <v>33</v>
      </c>
      <c r="G462" s="1672">
        <f t="shared" si="52"/>
        <v>2</v>
      </c>
      <c r="H462" s="1672">
        <f t="shared" si="52"/>
        <v>0</v>
      </c>
      <c r="I462" s="214">
        <f t="shared" si="52"/>
        <v>1</v>
      </c>
      <c r="J462" s="1836">
        <f t="shared" si="52"/>
        <v>4</v>
      </c>
      <c r="K462" s="1835">
        <f t="shared" si="52"/>
        <v>3</v>
      </c>
      <c r="L462" s="1834">
        <f t="shared" si="52"/>
        <v>104</v>
      </c>
      <c r="M462" s="1834">
        <f t="shared" si="52"/>
        <v>13</v>
      </c>
      <c r="N462" s="1833"/>
      <c r="O462" s="753"/>
      <c r="P462" s="705"/>
      <c r="Q462" s="705"/>
      <c r="S462" s="709"/>
      <c r="W462" s="715"/>
      <c r="X462" s="715"/>
      <c r="Y462" s="715"/>
      <c r="Z462" s="715"/>
      <c r="AA462" s="715"/>
      <c r="AB462" s="715"/>
      <c r="AC462" s="715"/>
      <c r="AD462" s="715"/>
      <c r="AE462" s="715"/>
      <c r="AF462" s="715"/>
      <c r="AG462" s="715"/>
    </row>
    <row r="463" spans="2:33" ht="17.25" customHeight="1" x14ac:dyDescent="0.2">
      <c r="B463" s="1853"/>
      <c r="C463" s="1831" t="s">
        <v>184</v>
      </c>
      <c r="D463" s="574"/>
      <c r="E463" s="777">
        <f>E462/D462</f>
        <v>0.25477707006369427</v>
      </c>
      <c r="F463" s="761">
        <f>F462/D462</f>
        <v>0.21019108280254778</v>
      </c>
      <c r="G463" s="761">
        <f>G462/D462</f>
        <v>1.2738853503184714E-2</v>
      </c>
      <c r="H463" s="761">
        <f>H462/D462</f>
        <v>0</v>
      </c>
      <c r="I463" s="762">
        <f>I462/D462</f>
        <v>6.369426751592357E-3</v>
      </c>
      <c r="J463" s="769">
        <f>J462/D462</f>
        <v>2.5477707006369428E-2</v>
      </c>
      <c r="K463" s="770">
        <f>K462/D462</f>
        <v>1.9108280254777069E-2</v>
      </c>
      <c r="L463" s="764">
        <f>L462/D462</f>
        <v>0.66242038216560506</v>
      </c>
      <c r="M463" s="764">
        <f>M462/D462</f>
        <v>8.2802547770700632E-2</v>
      </c>
      <c r="N463" s="815"/>
      <c r="O463" s="753"/>
      <c r="P463" s="705"/>
      <c r="Q463" s="705"/>
      <c r="S463" s="709"/>
      <c r="W463" s="715"/>
      <c r="X463" s="715"/>
      <c r="Y463" s="715"/>
      <c r="Z463" s="715"/>
      <c r="AA463" s="715"/>
      <c r="AB463" s="715"/>
      <c r="AC463" s="715"/>
      <c r="AD463" s="715"/>
      <c r="AE463" s="715"/>
      <c r="AF463" s="715"/>
      <c r="AG463" s="715"/>
    </row>
    <row r="464" spans="2:33" ht="17.25" customHeight="1" thickBot="1" x14ac:dyDescent="0.25">
      <c r="B464" s="1859"/>
      <c r="C464" s="1830"/>
      <c r="D464" s="216"/>
      <c r="E464" s="796"/>
      <c r="F464" s="797">
        <f>F462/E462</f>
        <v>0.82499999999999996</v>
      </c>
      <c r="G464" s="797">
        <f>G462/E462</f>
        <v>0.05</v>
      </c>
      <c r="H464" s="797">
        <f>H462/E462</f>
        <v>0</v>
      </c>
      <c r="I464" s="798">
        <f>I462/E462</f>
        <v>2.5000000000000001E-2</v>
      </c>
      <c r="J464" s="799">
        <f>J462/E462</f>
        <v>0.1</v>
      </c>
      <c r="K464" s="800">
        <f>K462/E462</f>
        <v>7.4999999999999997E-2</v>
      </c>
      <c r="L464" s="768"/>
      <c r="M464" s="768"/>
      <c r="N464" s="815"/>
      <c r="O464" s="706"/>
      <c r="P464" s="705"/>
      <c r="Q464" s="705"/>
      <c r="S464" s="709"/>
      <c r="W464" s="715"/>
      <c r="X464" s="715"/>
      <c r="Y464" s="715"/>
      <c r="Z464" s="715"/>
      <c r="AA464" s="715"/>
      <c r="AB464" s="715"/>
      <c r="AC464" s="715"/>
      <c r="AD464" s="715"/>
      <c r="AE464" s="715"/>
      <c r="AF464" s="715"/>
      <c r="AG464" s="715"/>
    </row>
    <row r="465" spans="1:18" ht="13.2" customHeight="1" x14ac:dyDescent="0.2">
      <c r="B465" s="759"/>
      <c r="C465" s="2346" t="s">
        <v>1009</v>
      </c>
      <c r="D465" s="2346"/>
      <c r="E465" s="2346"/>
      <c r="F465" s="2346"/>
      <c r="G465" s="2346"/>
      <c r="H465" s="2346"/>
      <c r="I465" s="2346"/>
      <c r="J465" s="2346"/>
      <c r="K465" s="2346"/>
      <c r="L465" s="2346"/>
      <c r="M465" s="2346"/>
      <c r="N465" s="1832"/>
      <c r="O465" s="706"/>
      <c r="P465" s="753"/>
      <c r="Q465" s="705"/>
      <c r="R465" s="705"/>
    </row>
    <row r="466" spans="1:18" x14ac:dyDescent="0.2">
      <c r="B466" s="694"/>
      <c r="C466" s="2346"/>
      <c r="D466" s="2346"/>
      <c r="E466" s="2346"/>
      <c r="F466" s="2346"/>
      <c r="G466" s="2346"/>
      <c r="H466" s="2346"/>
      <c r="I466" s="2346"/>
      <c r="J466" s="2346"/>
      <c r="K466" s="2346"/>
      <c r="L466" s="2346"/>
      <c r="M466" s="2346"/>
      <c r="N466" s="1832"/>
    </row>
    <row r="467" spans="1:18" x14ac:dyDescent="0.2">
      <c r="A467" s="709"/>
      <c r="B467" s="694"/>
      <c r="C467" s="1832"/>
      <c r="D467" s="1832"/>
      <c r="E467" s="1832"/>
      <c r="F467" s="1832"/>
      <c r="G467" s="1832"/>
      <c r="H467" s="1832"/>
      <c r="I467" s="1832"/>
      <c r="J467" s="1832"/>
      <c r="K467" s="1832"/>
      <c r="L467" s="1832"/>
      <c r="M467" s="1832"/>
      <c r="N467" s="1832"/>
    </row>
    <row r="468" spans="1:18" x14ac:dyDescent="0.2">
      <c r="A468" s="709"/>
      <c r="B468" s="694"/>
      <c r="I468" s="754"/>
    </row>
    <row r="469" spans="1:18" x14ac:dyDescent="0.2">
      <c r="A469" s="709"/>
      <c r="B469" s="694"/>
      <c r="I469" s="771"/>
    </row>
    <row r="470" spans="1:18" x14ac:dyDescent="0.2">
      <c r="A470" s="709"/>
      <c r="B470" s="694"/>
      <c r="I470" s="754"/>
    </row>
    <row r="471" spans="1:18" x14ac:dyDescent="0.2">
      <c r="F471" s="755"/>
      <c r="G471" s="755"/>
      <c r="H471" s="755"/>
      <c r="I471" s="755"/>
      <c r="J471" s="755"/>
      <c r="K471" s="755"/>
      <c r="M471" s="23"/>
      <c r="N471" s="23"/>
    </row>
  </sheetData>
  <mergeCells count="216">
    <mergeCell ref="M415:M419"/>
    <mergeCell ref="I417:I419"/>
    <mergeCell ref="H417:H419"/>
    <mergeCell ref="G417:G419"/>
    <mergeCell ref="F417:F419"/>
    <mergeCell ref="L415:L419"/>
    <mergeCell ref="J417:J419"/>
    <mergeCell ref="K418:K419"/>
    <mergeCell ref="B420:C422"/>
    <mergeCell ref="B423:B440"/>
    <mergeCell ref="C423:C425"/>
    <mergeCell ref="C426:C428"/>
    <mergeCell ref="C429:C431"/>
    <mergeCell ref="C432:C434"/>
    <mergeCell ref="C435:C437"/>
    <mergeCell ref="C438:C440"/>
    <mergeCell ref="C465:M466"/>
    <mergeCell ref="B441:B464"/>
    <mergeCell ref="C441:C443"/>
    <mergeCell ref="C444:C446"/>
    <mergeCell ref="C447:C449"/>
    <mergeCell ref="C450:C452"/>
    <mergeCell ref="C453:C455"/>
    <mergeCell ref="C456:C458"/>
    <mergeCell ref="D415:D419"/>
    <mergeCell ref="E415:E419"/>
    <mergeCell ref="B383:B406"/>
    <mergeCell ref="C383:C385"/>
    <mergeCell ref="C386:C388"/>
    <mergeCell ref="C389:C391"/>
    <mergeCell ref="C392:C394"/>
    <mergeCell ref="C395:C397"/>
    <mergeCell ref="C398:C400"/>
    <mergeCell ref="B362:C364"/>
    <mergeCell ref="B365:B382"/>
    <mergeCell ref="C365:C367"/>
    <mergeCell ref="C368:C370"/>
    <mergeCell ref="C371:C373"/>
    <mergeCell ref="C374:C376"/>
    <mergeCell ref="C377:C379"/>
    <mergeCell ref="C380:C382"/>
    <mergeCell ref="B415:C419"/>
    <mergeCell ref="B357:C361"/>
    <mergeCell ref="D357:D361"/>
    <mergeCell ref="E357:E361"/>
    <mergeCell ref="M357:M361"/>
    <mergeCell ref="N357:N361"/>
    <mergeCell ref="F359:F361"/>
    <mergeCell ref="G359:G361"/>
    <mergeCell ref="H359:H361"/>
    <mergeCell ref="I359:I361"/>
    <mergeCell ref="J359:J361"/>
    <mergeCell ref="K359:K361"/>
    <mergeCell ref="L360:L361"/>
    <mergeCell ref="B304:C306"/>
    <mergeCell ref="B307:B324"/>
    <mergeCell ref="C307:C309"/>
    <mergeCell ref="C310:C312"/>
    <mergeCell ref="C313:C315"/>
    <mergeCell ref="C316:C318"/>
    <mergeCell ref="C319:C321"/>
    <mergeCell ref="C322:C324"/>
    <mergeCell ref="B325:B348"/>
    <mergeCell ref="C325:C327"/>
    <mergeCell ref="C328:C330"/>
    <mergeCell ref="C331:C333"/>
    <mergeCell ref="C334:C336"/>
    <mergeCell ref="C337:C339"/>
    <mergeCell ref="C340:C342"/>
    <mergeCell ref="B299:C303"/>
    <mergeCell ref="D299:D303"/>
    <mergeCell ref="E299:E303"/>
    <mergeCell ref="M299:M303"/>
    <mergeCell ref="N299:N303"/>
    <mergeCell ref="F301:F303"/>
    <mergeCell ref="G301:G303"/>
    <mergeCell ref="H301:H303"/>
    <mergeCell ref="I301:I303"/>
    <mergeCell ref="J301:J303"/>
    <mergeCell ref="K301:K303"/>
    <mergeCell ref="L302:L303"/>
    <mergeCell ref="B246:C248"/>
    <mergeCell ref="B249:B266"/>
    <mergeCell ref="C249:C251"/>
    <mergeCell ref="C252:C254"/>
    <mergeCell ref="C255:C257"/>
    <mergeCell ref="C258:C260"/>
    <mergeCell ref="C261:C263"/>
    <mergeCell ref="C264:C266"/>
    <mergeCell ref="B267:B290"/>
    <mergeCell ref="C267:C269"/>
    <mergeCell ref="C270:C272"/>
    <mergeCell ref="C273:C275"/>
    <mergeCell ref="C276:C278"/>
    <mergeCell ref="C279:C281"/>
    <mergeCell ref="C282:C284"/>
    <mergeCell ref="B241:C245"/>
    <mergeCell ref="D241:D245"/>
    <mergeCell ref="E241:E245"/>
    <mergeCell ref="M241:M245"/>
    <mergeCell ref="N241:N245"/>
    <mergeCell ref="F243:F245"/>
    <mergeCell ref="G243:G245"/>
    <mergeCell ref="H243:H245"/>
    <mergeCell ref="I243:I245"/>
    <mergeCell ref="J243:J245"/>
    <mergeCell ref="K243:K245"/>
    <mergeCell ref="L244:L245"/>
    <mergeCell ref="B188:C190"/>
    <mergeCell ref="B191:B208"/>
    <mergeCell ref="C191:C193"/>
    <mergeCell ref="C194:C196"/>
    <mergeCell ref="C197:C199"/>
    <mergeCell ref="C200:C202"/>
    <mergeCell ref="C203:C205"/>
    <mergeCell ref="C206:C208"/>
    <mergeCell ref="B209:B232"/>
    <mergeCell ref="C209:C211"/>
    <mergeCell ref="C212:C214"/>
    <mergeCell ref="C215:C217"/>
    <mergeCell ref="C218:C220"/>
    <mergeCell ref="C221:C223"/>
    <mergeCell ref="C224:C226"/>
    <mergeCell ref="B183:C187"/>
    <mergeCell ref="D183:D187"/>
    <mergeCell ref="E183:E187"/>
    <mergeCell ref="M183:M187"/>
    <mergeCell ref="N183:N187"/>
    <mergeCell ref="F185:F187"/>
    <mergeCell ref="G185:G187"/>
    <mergeCell ref="H185:H187"/>
    <mergeCell ref="I185:I187"/>
    <mergeCell ref="J185:J187"/>
    <mergeCell ref="K185:K187"/>
    <mergeCell ref="L186:L187"/>
    <mergeCell ref="B130:C132"/>
    <mergeCell ref="B133:B150"/>
    <mergeCell ref="C133:C135"/>
    <mergeCell ref="C136:C138"/>
    <mergeCell ref="C139:C141"/>
    <mergeCell ref="C142:C144"/>
    <mergeCell ref="C145:C147"/>
    <mergeCell ref="C148:C150"/>
    <mergeCell ref="B151:B174"/>
    <mergeCell ref="C151:C153"/>
    <mergeCell ref="C154:C156"/>
    <mergeCell ref="C157:C159"/>
    <mergeCell ref="C160:C162"/>
    <mergeCell ref="C163:C165"/>
    <mergeCell ref="C166:C168"/>
    <mergeCell ref="B125:C129"/>
    <mergeCell ref="D125:D129"/>
    <mergeCell ref="E125:E129"/>
    <mergeCell ref="M125:M129"/>
    <mergeCell ref="N125:N129"/>
    <mergeCell ref="F127:F129"/>
    <mergeCell ref="G127:G129"/>
    <mergeCell ref="H127:H129"/>
    <mergeCell ref="I127:I129"/>
    <mergeCell ref="J127:J129"/>
    <mergeCell ref="K127:K129"/>
    <mergeCell ref="L128:L129"/>
    <mergeCell ref="B72:C74"/>
    <mergeCell ref="B75:B92"/>
    <mergeCell ref="C75:C77"/>
    <mergeCell ref="C78:C80"/>
    <mergeCell ref="C81:C83"/>
    <mergeCell ref="C84:C86"/>
    <mergeCell ref="C87:C89"/>
    <mergeCell ref="C90:C92"/>
    <mergeCell ref="B93:B116"/>
    <mergeCell ref="C93:C95"/>
    <mergeCell ref="C96:C98"/>
    <mergeCell ref="C99:C101"/>
    <mergeCell ref="C102:C104"/>
    <mergeCell ref="C105:C107"/>
    <mergeCell ref="C108:C110"/>
    <mergeCell ref="B67:C71"/>
    <mergeCell ref="D67:D71"/>
    <mergeCell ref="E67:E71"/>
    <mergeCell ref="M67:M71"/>
    <mergeCell ref="N67:N71"/>
    <mergeCell ref="F69:F71"/>
    <mergeCell ref="G69:G71"/>
    <mergeCell ref="H69:H71"/>
    <mergeCell ref="I69:I71"/>
    <mergeCell ref="J69:J71"/>
    <mergeCell ref="K69:K71"/>
    <mergeCell ref="L70:L71"/>
    <mergeCell ref="B14:C16"/>
    <mergeCell ref="B17:B34"/>
    <mergeCell ref="C17:C19"/>
    <mergeCell ref="C20:C22"/>
    <mergeCell ref="C23:C25"/>
    <mergeCell ref="C26:C28"/>
    <mergeCell ref="C29:C31"/>
    <mergeCell ref="C32:C34"/>
    <mergeCell ref="B35:B58"/>
    <mergeCell ref="C35:C37"/>
    <mergeCell ref="C38:C40"/>
    <mergeCell ref="C41:C43"/>
    <mergeCell ref="C44:C46"/>
    <mergeCell ref="C47:C49"/>
    <mergeCell ref="C50:C52"/>
    <mergeCell ref="B9:C13"/>
    <mergeCell ref="D9:D13"/>
    <mergeCell ref="E9:E13"/>
    <mergeCell ref="M9:M13"/>
    <mergeCell ref="N9:N13"/>
    <mergeCell ref="F11:F13"/>
    <mergeCell ref="G11:G13"/>
    <mergeCell ref="H11:H13"/>
    <mergeCell ref="I11:I13"/>
    <mergeCell ref="J11:J13"/>
    <mergeCell ref="K11:K13"/>
    <mergeCell ref="L12:L13"/>
  </mergeCells>
  <phoneticPr fontId="2"/>
  <pageMargins left="0.84" right="0.52" top="0.61" bottom="0.67" header="0.43" footer="0.2"/>
  <pageSetup paperSize="9" scale="79" firstPageNumber="46" orientation="portrait" r:id="rId1"/>
  <headerFooter alignWithMargins="0"/>
  <rowBreaks count="7" manualBreakCount="7">
    <brk id="59" max="16383" man="1"/>
    <brk id="117" max="16383" man="1"/>
    <brk id="175" max="16383" man="1"/>
    <brk id="233" max="16383" man="1"/>
    <brk id="291" max="16383" man="1"/>
    <brk id="349" max="16383" man="1"/>
    <brk id="407"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7.88671875" style="1" customWidth="1"/>
    <col min="28" max="30" width="6.33203125" style="1" customWidth="1"/>
    <col min="31" max="36" width="6.109375" style="1" customWidth="1"/>
    <col min="37" max="52" width="8.6640625" style="1" customWidth="1"/>
    <col min="53" max="72" width="4.6640625" style="1" customWidth="1"/>
    <col min="73" max="16384" width="9" style="1"/>
  </cols>
  <sheetData>
    <row r="2" spans="2:36" ht="14.4" x14ac:dyDescent="0.2">
      <c r="B2" s="26" t="s">
        <v>889</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21.6" customHeight="1" x14ac:dyDescent="0.2">
      <c r="B6" s="1922"/>
      <c r="C6" s="1923"/>
      <c r="D6" s="1900"/>
      <c r="E6" s="1857"/>
      <c r="F6" s="2313" t="s">
        <v>514</v>
      </c>
      <c r="G6" s="2100"/>
      <c r="H6" s="2101"/>
      <c r="I6" s="2314" t="s">
        <v>580</v>
      </c>
      <c r="J6" s="2314"/>
      <c r="K6" s="2315"/>
      <c r="L6" s="2313" t="s">
        <v>514</v>
      </c>
      <c r="M6" s="2100"/>
      <c r="N6" s="2101"/>
      <c r="O6" s="2314" t="s">
        <v>580</v>
      </c>
      <c r="P6" s="2314"/>
      <c r="Q6" s="2315"/>
      <c r="R6" s="2095" t="s">
        <v>514</v>
      </c>
      <c r="S6" s="2318"/>
      <c r="T6" s="2319"/>
      <c r="U6" s="2314" t="s">
        <v>580</v>
      </c>
      <c r="V6" s="2314"/>
      <c r="W6" s="2315"/>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W8" si="0">F10+F12+F14+F16+F18+F20</f>
        <v>32033</v>
      </c>
      <c r="G8" s="2286">
        <f t="shared" si="0"/>
        <v>6486</v>
      </c>
      <c r="H8" s="2286">
        <f t="shared" si="0"/>
        <v>38519</v>
      </c>
      <c r="I8" s="64">
        <f t="shared" si="0"/>
        <v>794</v>
      </c>
      <c r="J8" s="64">
        <f t="shared" si="0"/>
        <v>15</v>
      </c>
      <c r="K8" s="234">
        <f t="shared" si="0"/>
        <v>809</v>
      </c>
      <c r="L8" s="2371">
        <f>SUM(L10:L21)</f>
        <v>19919</v>
      </c>
      <c r="M8" s="2373">
        <f t="shared" ref="M8" si="1">SUM(M10:M21)</f>
        <v>2033</v>
      </c>
      <c r="N8" s="2286">
        <f>SUM(N10:N21)</f>
        <v>21952</v>
      </c>
      <c r="O8" s="64">
        <f t="shared" si="0"/>
        <v>19</v>
      </c>
      <c r="P8" s="64">
        <f t="shared" si="0"/>
        <v>0</v>
      </c>
      <c r="Q8" s="234">
        <f t="shared" si="0"/>
        <v>19</v>
      </c>
      <c r="R8" s="2371">
        <f>SUM(R10:R21)</f>
        <v>12114</v>
      </c>
      <c r="S8" s="2373">
        <f t="shared" ref="S8" si="2">SUM(S10:S21)</f>
        <v>4453</v>
      </c>
      <c r="T8" s="2286">
        <f>SUM(T10:T21)</f>
        <v>16567</v>
      </c>
      <c r="U8" s="64">
        <f t="shared" si="0"/>
        <v>775</v>
      </c>
      <c r="V8" s="64">
        <f t="shared" si="0"/>
        <v>15</v>
      </c>
      <c r="W8" s="234">
        <f t="shared" si="0"/>
        <v>790</v>
      </c>
      <c r="X8" s="1"/>
      <c r="Y8" s="7"/>
      <c r="Z8" s="7"/>
      <c r="AA8" s="7"/>
      <c r="AB8" s="7"/>
      <c r="AC8" s="7"/>
      <c r="AD8" s="7"/>
      <c r="AE8" s="1084"/>
      <c r="AF8" s="1084"/>
      <c r="AG8" s="1084"/>
      <c r="AH8" s="1084"/>
      <c r="AI8" s="1084"/>
      <c r="AJ8" s="1084"/>
    </row>
    <row r="9" spans="2:36" ht="21.6" customHeight="1" thickBot="1" x14ac:dyDescent="0.25">
      <c r="B9" s="1957"/>
      <c r="C9" s="2023"/>
      <c r="D9" s="2364"/>
      <c r="E9" s="2366"/>
      <c r="F9" s="2294"/>
      <c r="G9" s="2295"/>
      <c r="H9" s="2295"/>
      <c r="I9" s="63">
        <f>I8/F8</f>
        <v>2.4786938469703118E-2</v>
      </c>
      <c r="J9" s="63">
        <f>J8/G8</f>
        <v>2.3126734505087882E-3</v>
      </c>
      <c r="K9" s="235">
        <f>K8/H8</f>
        <v>2.1002622082608582E-2</v>
      </c>
      <c r="L9" s="2372"/>
      <c r="M9" s="2374"/>
      <c r="N9" s="2295"/>
      <c r="O9" s="717">
        <f>O8/L8</f>
        <v>9.5386314574024799E-4</v>
      </c>
      <c r="P9" s="717">
        <f>P8/M8</f>
        <v>0</v>
      </c>
      <c r="Q9" s="718">
        <f>Q8/N8</f>
        <v>8.6552478134110792E-4</v>
      </c>
      <c r="R9" s="2372"/>
      <c r="S9" s="2374"/>
      <c r="T9" s="2295"/>
      <c r="U9" s="717">
        <f>U8/R8</f>
        <v>6.3975565461449557E-2</v>
      </c>
      <c r="V9" s="717">
        <f>V8/S8</f>
        <v>3.3685156074556477E-3</v>
      </c>
      <c r="W9" s="235">
        <f>W8/T8</f>
        <v>4.7685157240296976E-2</v>
      </c>
      <c r="X9" s="1"/>
      <c r="AB9" s="44"/>
      <c r="AC9" s="44"/>
      <c r="AD9" s="44"/>
      <c r="AE9" s="578"/>
      <c r="AF9" s="578"/>
      <c r="AG9" s="578"/>
      <c r="AH9" s="1084"/>
      <c r="AI9" s="1084"/>
      <c r="AJ9" s="1084"/>
    </row>
    <row r="10" spans="2:36" ht="21.6" customHeight="1" thickTop="1" x14ac:dyDescent="0.2">
      <c r="B10" s="1852" t="s">
        <v>251</v>
      </c>
      <c r="C10" s="1900" t="s">
        <v>169</v>
      </c>
      <c r="D10" s="2356">
        <f>表13!E15</f>
        <v>54</v>
      </c>
      <c r="E10" s="2354">
        <f>表13!R15</f>
        <v>20</v>
      </c>
      <c r="F10" s="2296">
        <f t="shared" ref="F10:K10" si="3">L10+R10</f>
        <v>1468</v>
      </c>
      <c r="G10" s="2284">
        <f t="shared" si="3"/>
        <v>46</v>
      </c>
      <c r="H10" s="2284">
        <f t="shared" si="3"/>
        <v>1514</v>
      </c>
      <c r="I10" s="1538">
        <f t="shared" si="3"/>
        <v>9</v>
      </c>
      <c r="J10" s="1538">
        <f t="shared" si="3"/>
        <v>2</v>
      </c>
      <c r="K10" s="1539">
        <f t="shared" si="3"/>
        <v>11</v>
      </c>
      <c r="L10" s="2317">
        <f>表2!I18</f>
        <v>1314</v>
      </c>
      <c r="M10" s="2308">
        <f>表2!O18</f>
        <v>14</v>
      </c>
      <c r="N10" s="2316">
        <f>L10+M10</f>
        <v>1328</v>
      </c>
      <c r="O10" s="1538">
        <v>1</v>
      </c>
      <c r="P10" s="1538">
        <v>0</v>
      </c>
      <c r="Q10" s="1539">
        <f>O10+P10</f>
        <v>1</v>
      </c>
      <c r="R10" s="2317">
        <f>表2!J18</f>
        <v>154</v>
      </c>
      <c r="S10" s="2308">
        <f>表2!P18</f>
        <v>32</v>
      </c>
      <c r="T10" s="2316">
        <f>R10+S10</f>
        <v>186</v>
      </c>
      <c r="U10" s="1538">
        <v>8</v>
      </c>
      <c r="V10" s="1538">
        <v>2</v>
      </c>
      <c r="W10" s="1539">
        <f>U10+V10</f>
        <v>10</v>
      </c>
      <c r="X10" s="1"/>
      <c r="Y10" s="7"/>
      <c r="Z10" s="7"/>
      <c r="AA10" s="7"/>
      <c r="AB10" s="7"/>
      <c r="AC10" s="7"/>
      <c r="AD10" s="7"/>
      <c r="AE10" s="1084"/>
      <c r="AF10" s="1084"/>
      <c r="AG10" s="1084"/>
      <c r="AH10" s="1084"/>
      <c r="AI10" s="1084"/>
      <c r="AJ10" s="1084"/>
    </row>
    <row r="11" spans="2:36" ht="21.6" customHeight="1" x14ac:dyDescent="0.2">
      <c r="B11" s="1853"/>
      <c r="C11" s="1900"/>
      <c r="D11" s="2357"/>
      <c r="E11" s="2353"/>
      <c r="F11" s="2283"/>
      <c r="G11" s="2285"/>
      <c r="H11" s="2285"/>
      <c r="I11" s="719">
        <f>I10/F10</f>
        <v>6.1307901907356951E-3</v>
      </c>
      <c r="J11" s="719">
        <f>J10/G10</f>
        <v>4.3478260869565216E-2</v>
      </c>
      <c r="K11" s="720">
        <f>K10/H10</f>
        <v>7.2655217965653896E-3</v>
      </c>
      <c r="L11" s="2291"/>
      <c r="M11" s="2303"/>
      <c r="N11" s="2311"/>
      <c r="O11" s="719">
        <f>O10/L10</f>
        <v>7.6103500761035003E-4</v>
      </c>
      <c r="P11" s="719">
        <f>P10/M10</f>
        <v>0</v>
      </c>
      <c r="Q11" s="720">
        <f>Q10/N10</f>
        <v>7.5301204819277112E-4</v>
      </c>
      <c r="R11" s="2291"/>
      <c r="S11" s="2303"/>
      <c r="T11" s="2311"/>
      <c r="U11" s="719">
        <f>U10/R10</f>
        <v>5.1948051948051951E-2</v>
      </c>
      <c r="V11" s="719">
        <f>V10/S10</f>
        <v>6.25E-2</v>
      </c>
      <c r="W11" s="720">
        <f>W10/T10</f>
        <v>5.3763440860215055E-2</v>
      </c>
      <c r="X11" s="1"/>
      <c r="AB11" s="44"/>
      <c r="AC11" s="44"/>
      <c r="AD11" s="44"/>
      <c r="AE11" s="578"/>
      <c r="AF11" s="578"/>
      <c r="AG11" s="578"/>
      <c r="AH11" s="1084"/>
      <c r="AI11" s="1084"/>
      <c r="AJ11" s="1084"/>
    </row>
    <row r="12" spans="2:36" ht="21.6" customHeight="1" x14ac:dyDescent="0.2">
      <c r="B12" s="1853"/>
      <c r="C12" s="1940" t="s">
        <v>170</v>
      </c>
      <c r="D12" s="2361">
        <f>表13!E18</f>
        <v>69</v>
      </c>
      <c r="E12" s="2352">
        <f>表13!R18</f>
        <v>55</v>
      </c>
      <c r="F12" s="2282">
        <f t="shared" ref="F12" si="4">L12+R12</f>
        <v>15392</v>
      </c>
      <c r="G12" s="2286">
        <f t="shared" ref="G12" si="5">M12+S12</f>
        <v>710</v>
      </c>
      <c r="H12" s="2286">
        <f t="shared" ref="H12" si="6">N12+T12</f>
        <v>16102</v>
      </c>
      <c r="I12" s="1536">
        <f t="shared" ref="I12" si="7">O12+U12</f>
        <v>304</v>
      </c>
      <c r="J12" s="1536">
        <f t="shared" ref="J12" si="8">P12+V12</f>
        <v>4</v>
      </c>
      <c r="K12" s="1537">
        <f t="shared" ref="K12" si="9">Q12+W12</f>
        <v>308</v>
      </c>
      <c r="L12" s="2290">
        <f>表2!I21</f>
        <v>11772</v>
      </c>
      <c r="M12" s="2302">
        <f>表2!O21</f>
        <v>320</v>
      </c>
      <c r="N12" s="2311">
        <f>L12+M12</f>
        <v>12092</v>
      </c>
      <c r="O12" s="1536">
        <v>11</v>
      </c>
      <c r="P12" s="1536">
        <v>0</v>
      </c>
      <c r="Q12" s="1537">
        <f t="shared" ref="Q12" si="10">O12+P12</f>
        <v>11</v>
      </c>
      <c r="R12" s="2290">
        <f>表2!J21</f>
        <v>3620</v>
      </c>
      <c r="S12" s="2302">
        <f>表2!P21</f>
        <v>390</v>
      </c>
      <c r="T12" s="2311">
        <f>R12+S12</f>
        <v>4010</v>
      </c>
      <c r="U12" s="1536">
        <v>293</v>
      </c>
      <c r="V12" s="1536">
        <v>4</v>
      </c>
      <c r="W12" s="1537">
        <f t="shared" ref="W12" si="11">U12+V12</f>
        <v>297</v>
      </c>
      <c r="X12" s="1"/>
      <c r="Y12" s="7"/>
      <c r="Z12" s="7"/>
      <c r="AA12" s="7"/>
      <c r="AB12" s="7"/>
      <c r="AC12" s="7"/>
      <c r="AD12" s="7"/>
      <c r="AE12" s="1084"/>
      <c r="AF12" s="1084"/>
      <c r="AG12" s="1084"/>
      <c r="AH12" s="1084"/>
      <c r="AI12" s="1084"/>
      <c r="AJ12" s="1084"/>
    </row>
    <row r="13" spans="2:36" ht="21.6" customHeight="1" x14ac:dyDescent="0.2">
      <c r="B13" s="1853"/>
      <c r="C13" s="1900"/>
      <c r="D13" s="2357"/>
      <c r="E13" s="2353"/>
      <c r="F13" s="2283"/>
      <c r="G13" s="2285"/>
      <c r="H13" s="2285"/>
      <c r="I13" s="719">
        <f t="shared" ref="I13" si="12">I12/F12</f>
        <v>1.9750519750519752E-2</v>
      </c>
      <c r="J13" s="719">
        <f t="shared" ref="J13" si="13">J12/G12</f>
        <v>5.6338028169014088E-3</v>
      </c>
      <c r="K13" s="720">
        <f t="shared" ref="K13" si="14">K12/H12</f>
        <v>1.9128058626257608E-2</v>
      </c>
      <c r="L13" s="2291"/>
      <c r="M13" s="2303"/>
      <c r="N13" s="2311"/>
      <c r="O13" s="719">
        <f t="shared" ref="O13" si="15">O12/L12</f>
        <v>9.3442065919130141E-4</v>
      </c>
      <c r="P13" s="719">
        <f t="shared" ref="P13" si="16">P12/M12</f>
        <v>0</v>
      </c>
      <c r="Q13" s="720">
        <f t="shared" ref="Q13" si="17">Q12/N12</f>
        <v>9.0969235858418787E-4</v>
      </c>
      <c r="R13" s="2291"/>
      <c r="S13" s="2303"/>
      <c r="T13" s="2311"/>
      <c r="U13" s="719">
        <f t="shared" ref="U13" si="18">U12/R12</f>
        <v>8.0939226519337021E-2</v>
      </c>
      <c r="V13" s="719">
        <f t="shared" ref="V13" si="19">V12/S12</f>
        <v>1.0256410256410256E-2</v>
      </c>
      <c r="W13" s="720">
        <f t="shared" ref="W13" si="20">W12/T12</f>
        <v>7.4064837905236908E-2</v>
      </c>
      <c r="X13" s="1"/>
      <c r="AB13" s="44"/>
      <c r="AC13" s="44"/>
      <c r="AD13" s="44"/>
      <c r="AE13" s="578"/>
      <c r="AF13" s="578"/>
      <c r="AG13" s="578"/>
      <c r="AH13" s="1084"/>
      <c r="AI13" s="1084"/>
      <c r="AJ13" s="1084"/>
    </row>
    <row r="14" spans="2:36" ht="21.6" customHeight="1" x14ac:dyDescent="0.2">
      <c r="B14" s="1853"/>
      <c r="C14" s="1940" t="s">
        <v>254</v>
      </c>
      <c r="D14" s="2361">
        <f>表13!E21</f>
        <v>28</v>
      </c>
      <c r="E14" s="2352">
        <f>表13!R21</f>
        <v>15</v>
      </c>
      <c r="F14" s="2282">
        <f t="shared" ref="F14" si="21">L14+R14</f>
        <v>1768</v>
      </c>
      <c r="G14" s="2286">
        <f t="shared" ref="G14" si="22">M14+S14</f>
        <v>237</v>
      </c>
      <c r="H14" s="2286">
        <f t="shared" ref="H14" si="23">N14+T14</f>
        <v>2005</v>
      </c>
      <c r="I14" s="1536">
        <f t="shared" ref="I14" si="24">O14+U14</f>
        <v>22</v>
      </c>
      <c r="J14" s="1536">
        <f t="shared" ref="J14" si="25">P14+V14</f>
        <v>0</v>
      </c>
      <c r="K14" s="1537">
        <f t="shared" ref="K14" si="26">Q14+W14</f>
        <v>22</v>
      </c>
      <c r="L14" s="2290">
        <f>表2!I24</f>
        <v>1463</v>
      </c>
      <c r="M14" s="2302">
        <f>表2!O24</f>
        <v>167</v>
      </c>
      <c r="N14" s="2311">
        <f t="shared" ref="N14" si="27">L14+M14</f>
        <v>1630</v>
      </c>
      <c r="O14" s="1536">
        <v>2</v>
      </c>
      <c r="P14" s="1536">
        <v>0</v>
      </c>
      <c r="Q14" s="1537">
        <f t="shared" ref="Q14" si="28">O14+P14</f>
        <v>2</v>
      </c>
      <c r="R14" s="2290">
        <f>表2!J24</f>
        <v>305</v>
      </c>
      <c r="S14" s="2302">
        <f>表2!P24</f>
        <v>70</v>
      </c>
      <c r="T14" s="2311">
        <f t="shared" ref="T14" si="29">R14+S14</f>
        <v>375</v>
      </c>
      <c r="U14" s="1536">
        <v>20</v>
      </c>
      <c r="V14" s="1536">
        <v>0</v>
      </c>
      <c r="W14" s="1537">
        <f t="shared" ref="W14" si="30">U14+V14</f>
        <v>20</v>
      </c>
      <c r="X14" s="1"/>
      <c r="Y14" s="7"/>
      <c r="Z14" s="7"/>
      <c r="AA14" s="7"/>
      <c r="AB14" s="7"/>
      <c r="AC14" s="7"/>
      <c r="AD14" s="7"/>
      <c r="AE14" s="1084"/>
      <c r="AF14" s="1084"/>
      <c r="AG14" s="1084"/>
      <c r="AH14" s="1084"/>
      <c r="AI14" s="1084"/>
      <c r="AJ14" s="1084"/>
    </row>
    <row r="15" spans="2:36" ht="21.6" customHeight="1" x14ac:dyDescent="0.2">
      <c r="B15" s="1853"/>
      <c r="C15" s="1901"/>
      <c r="D15" s="2357"/>
      <c r="E15" s="2353"/>
      <c r="F15" s="2283"/>
      <c r="G15" s="2285"/>
      <c r="H15" s="2285"/>
      <c r="I15" s="719">
        <f t="shared" ref="I15" si="31">I14/F14</f>
        <v>1.2443438914027148E-2</v>
      </c>
      <c r="J15" s="719">
        <f t="shared" ref="J15" si="32">J14/G14</f>
        <v>0</v>
      </c>
      <c r="K15" s="720">
        <f t="shared" ref="K15" si="33">K14/H14</f>
        <v>1.0972568578553617E-2</v>
      </c>
      <c r="L15" s="2291"/>
      <c r="M15" s="2303"/>
      <c r="N15" s="2311"/>
      <c r="O15" s="719">
        <f t="shared" ref="O15" si="34">O14/L14</f>
        <v>1.3670539986329461E-3</v>
      </c>
      <c r="P15" s="719">
        <f t="shared" ref="P15" si="35">P14/M14</f>
        <v>0</v>
      </c>
      <c r="Q15" s="720">
        <f t="shared" ref="Q15" si="36">Q14/N14</f>
        <v>1.2269938650306749E-3</v>
      </c>
      <c r="R15" s="2291"/>
      <c r="S15" s="2303"/>
      <c r="T15" s="2311"/>
      <c r="U15" s="719">
        <f t="shared" ref="U15" si="37">U14/R14</f>
        <v>6.5573770491803282E-2</v>
      </c>
      <c r="V15" s="719">
        <f t="shared" ref="V15" si="38">V14/S14</f>
        <v>0</v>
      </c>
      <c r="W15" s="720">
        <f t="shared" ref="W15" si="39">W14/T14</f>
        <v>5.3333333333333337E-2</v>
      </c>
      <c r="X15" s="1"/>
      <c r="AB15" s="44"/>
      <c r="AC15" s="44"/>
      <c r="AD15" s="44"/>
      <c r="AE15" s="578"/>
      <c r="AF15" s="578"/>
      <c r="AG15" s="578"/>
      <c r="AH15" s="1084"/>
      <c r="AI15" s="1084"/>
      <c r="AJ15" s="1084"/>
    </row>
    <row r="16" spans="2:36" ht="21.6" customHeight="1" x14ac:dyDescent="0.2">
      <c r="B16" s="1853"/>
      <c r="C16" s="1940" t="s">
        <v>520</v>
      </c>
      <c r="D16" s="2361">
        <f>表13!E24</f>
        <v>72</v>
      </c>
      <c r="E16" s="2352">
        <f>表13!R24</f>
        <v>71</v>
      </c>
      <c r="F16" s="2282">
        <f>L16+R16</f>
        <v>2067</v>
      </c>
      <c r="G16" s="2286">
        <f t="shared" ref="G16" si="40">M16+S16</f>
        <v>1339</v>
      </c>
      <c r="H16" s="2286">
        <f t="shared" ref="H16" si="41">N16+T16</f>
        <v>3406</v>
      </c>
      <c r="I16" s="1536">
        <f t="shared" ref="I16" si="42">O16+U16</f>
        <v>28</v>
      </c>
      <c r="J16" s="1536">
        <f t="shared" ref="J16" si="43">P16+V16</f>
        <v>1</v>
      </c>
      <c r="K16" s="1537">
        <f t="shared" ref="K16" si="44">Q16+W16</f>
        <v>29</v>
      </c>
      <c r="L16" s="2290">
        <f>表2!I27</f>
        <v>1430</v>
      </c>
      <c r="M16" s="2302">
        <f>表2!O27</f>
        <v>450</v>
      </c>
      <c r="N16" s="2311">
        <f t="shared" ref="N16" si="45">L16+M16</f>
        <v>1880</v>
      </c>
      <c r="O16" s="1536">
        <v>3</v>
      </c>
      <c r="P16" s="1536">
        <v>0</v>
      </c>
      <c r="Q16" s="1537">
        <f t="shared" ref="Q16" si="46">O16+P16</f>
        <v>3</v>
      </c>
      <c r="R16" s="2290">
        <f>表2!J27</f>
        <v>637</v>
      </c>
      <c r="S16" s="2302">
        <f>表2!P27</f>
        <v>889</v>
      </c>
      <c r="T16" s="2311">
        <f t="shared" ref="T16" si="47">R16+S16</f>
        <v>1526</v>
      </c>
      <c r="U16" s="1536">
        <v>25</v>
      </c>
      <c r="V16" s="1536">
        <v>1</v>
      </c>
      <c r="W16" s="1537">
        <f t="shared" ref="W16" si="48">U16+V16</f>
        <v>26</v>
      </c>
      <c r="X16" s="1"/>
      <c r="Y16" s="7"/>
      <c r="Z16" s="7"/>
      <c r="AA16" s="7"/>
      <c r="AB16" s="7"/>
      <c r="AC16" s="7"/>
      <c r="AD16" s="7"/>
      <c r="AE16" s="1084"/>
      <c r="AF16" s="1084"/>
      <c r="AG16" s="1084"/>
      <c r="AH16" s="1084"/>
      <c r="AI16" s="1084"/>
      <c r="AJ16" s="1084"/>
    </row>
    <row r="17" spans="2:36" ht="21.6" customHeight="1" x14ac:dyDescent="0.2">
      <c r="B17" s="1853"/>
      <c r="C17" s="1900"/>
      <c r="D17" s="2357"/>
      <c r="E17" s="2353"/>
      <c r="F17" s="2283"/>
      <c r="G17" s="2285"/>
      <c r="H17" s="2285"/>
      <c r="I17" s="719">
        <f t="shared" ref="I17" si="49">I16/F16</f>
        <v>1.3546202225447508E-2</v>
      </c>
      <c r="J17" s="719">
        <f t="shared" ref="J17" si="50">J16/G16</f>
        <v>7.468259895444362E-4</v>
      </c>
      <c r="K17" s="720">
        <f t="shared" ref="K17" si="51">K16/H16</f>
        <v>8.514386376981797E-3</v>
      </c>
      <c r="L17" s="2291"/>
      <c r="M17" s="2303"/>
      <c r="N17" s="2311"/>
      <c r="O17" s="719">
        <f t="shared" ref="O17" si="52">O16/L16</f>
        <v>2.0979020979020979E-3</v>
      </c>
      <c r="P17" s="719">
        <f t="shared" ref="P17" si="53">P16/M16</f>
        <v>0</v>
      </c>
      <c r="Q17" s="720">
        <f t="shared" ref="Q17" si="54">Q16/N16</f>
        <v>1.5957446808510637E-3</v>
      </c>
      <c r="R17" s="2291"/>
      <c r="S17" s="2303"/>
      <c r="T17" s="2311"/>
      <c r="U17" s="719">
        <f t="shared" ref="U17" si="55">U16/R16</f>
        <v>3.924646781789639E-2</v>
      </c>
      <c r="V17" s="719">
        <f t="shared" ref="V17" si="56">V16/S16</f>
        <v>1.1248593925759281E-3</v>
      </c>
      <c r="W17" s="720">
        <f t="shared" ref="W17" si="57">W16/T16</f>
        <v>1.7038007863695939E-2</v>
      </c>
      <c r="X17" s="1"/>
      <c r="AB17" s="44"/>
      <c r="AC17" s="44"/>
      <c r="AD17" s="44"/>
      <c r="AE17" s="578"/>
      <c r="AF17" s="578"/>
      <c r="AG17" s="578"/>
      <c r="AH17" s="1084"/>
      <c r="AI17" s="1084"/>
      <c r="AJ17" s="1084"/>
    </row>
    <row r="18" spans="2:36" ht="21.6" customHeight="1" x14ac:dyDescent="0.2">
      <c r="B18" s="1853"/>
      <c r="C18" s="1940" t="s">
        <v>308</v>
      </c>
      <c r="D18" s="2361">
        <f>表13!E27</f>
        <v>16</v>
      </c>
      <c r="E18" s="2352">
        <f>表13!R27</f>
        <v>6</v>
      </c>
      <c r="F18" s="2282">
        <f t="shared" ref="F18" si="58">L18+R18</f>
        <v>2678</v>
      </c>
      <c r="G18" s="2286">
        <f t="shared" ref="G18" si="59">M18+S18</f>
        <v>279</v>
      </c>
      <c r="H18" s="2286">
        <f t="shared" ref="H18" si="60">N18+T18</f>
        <v>2957</v>
      </c>
      <c r="I18" s="1536">
        <f t="shared" ref="I18" si="61">O18+U18</f>
        <v>84</v>
      </c>
      <c r="J18" s="1536">
        <f t="shared" ref="J18" si="62">P18+V18</f>
        <v>2</v>
      </c>
      <c r="K18" s="1537">
        <f t="shared" ref="K18" si="63">Q18+W18</f>
        <v>86</v>
      </c>
      <c r="L18" s="2290">
        <f>表2!I30</f>
        <v>1031</v>
      </c>
      <c r="M18" s="2302">
        <f>表2!O30</f>
        <v>17</v>
      </c>
      <c r="N18" s="2311">
        <f t="shared" ref="N18" si="64">L18+M18</f>
        <v>1048</v>
      </c>
      <c r="O18" s="1536">
        <v>1</v>
      </c>
      <c r="P18" s="1536">
        <v>0</v>
      </c>
      <c r="Q18" s="1537">
        <f t="shared" ref="Q18" si="65">O18+P18</f>
        <v>1</v>
      </c>
      <c r="R18" s="2290">
        <f>表2!J30</f>
        <v>1647</v>
      </c>
      <c r="S18" s="2302">
        <f>表2!P30</f>
        <v>262</v>
      </c>
      <c r="T18" s="2311">
        <f t="shared" ref="T18" si="66">R18+S18</f>
        <v>1909</v>
      </c>
      <c r="U18" s="1536">
        <v>83</v>
      </c>
      <c r="V18" s="1536">
        <v>2</v>
      </c>
      <c r="W18" s="1537">
        <f t="shared" ref="W18" si="67">U18+V18</f>
        <v>85</v>
      </c>
      <c r="X18" s="1"/>
      <c r="Y18" s="7"/>
      <c r="Z18" s="7"/>
      <c r="AA18" s="7"/>
      <c r="AB18" s="7"/>
      <c r="AC18" s="7"/>
      <c r="AD18" s="7"/>
      <c r="AE18" s="1084"/>
      <c r="AF18" s="1084"/>
      <c r="AG18" s="1084"/>
      <c r="AH18" s="1084"/>
      <c r="AI18" s="1084"/>
      <c r="AJ18" s="1084"/>
    </row>
    <row r="19" spans="2:36" ht="21.6" customHeight="1" x14ac:dyDescent="0.2">
      <c r="B19" s="1853"/>
      <c r="C19" s="1900"/>
      <c r="D19" s="2357"/>
      <c r="E19" s="2353"/>
      <c r="F19" s="2283"/>
      <c r="G19" s="2285"/>
      <c r="H19" s="2285"/>
      <c r="I19" s="719">
        <f t="shared" ref="I19" si="68">I18/F18</f>
        <v>3.1366691560866321E-2</v>
      </c>
      <c r="J19" s="719">
        <f t="shared" ref="J19" si="69">J18/G18</f>
        <v>7.1684587813620072E-3</v>
      </c>
      <c r="K19" s="720">
        <f t="shared" ref="K19" si="70">K18/H18</f>
        <v>2.9083530605343254E-2</v>
      </c>
      <c r="L19" s="2291"/>
      <c r="M19" s="2303"/>
      <c r="N19" s="2311"/>
      <c r="O19" s="719">
        <f t="shared" ref="O19" si="71">O18/L18</f>
        <v>9.6993210475266732E-4</v>
      </c>
      <c r="P19" s="719">
        <f t="shared" ref="P19" si="72">P18/M18</f>
        <v>0</v>
      </c>
      <c r="Q19" s="720">
        <f t="shared" ref="Q19" si="73">Q18/N18</f>
        <v>9.5419847328244271E-4</v>
      </c>
      <c r="R19" s="2291"/>
      <c r="S19" s="2303"/>
      <c r="T19" s="2311"/>
      <c r="U19" s="719">
        <f t="shared" ref="U19" si="74">U18/R18</f>
        <v>5.0394656952034003E-2</v>
      </c>
      <c r="V19" s="719">
        <f t="shared" ref="V19" si="75">V18/S18</f>
        <v>7.6335877862595417E-3</v>
      </c>
      <c r="W19" s="720">
        <f t="shared" ref="W19" si="76">W18/T18</f>
        <v>4.4525929806181246E-2</v>
      </c>
      <c r="X19" s="1"/>
      <c r="AB19" s="44"/>
      <c r="AC19" s="44"/>
      <c r="AD19" s="44"/>
      <c r="AE19" s="578"/>
      <c r="AF19" s="578"/>
      <c r="AG19" s="578"/>
      <c r="AH19" s="1084"/>
      <c r="AI19" s="1084"/>
      <c r="AJ19" s="1084"/>
    </row>
    <row r="20" spans="2:36" ht="21.6" customHeight="1" x14ac:dyDescent="0.2">
      <c r="B20" s="1853"/>
      <c r="C20" s="1940" t="s">
        <v>174</v>
      </c>
      <c r="D20" s="2361">
        <f>表13!E30</f>
        <v>131</v>
      </c>
      <c r="E20" s="2352">
        <f>表13!R30</f>
        <v>132</v>
      </c>
      <c r="F20" s="2282">
        <f t="shared" ref="F20" si="77">L20+R20</f>
        <v>8660</v>
      </c>
      <c r="G20" s="2286">
        <f t="shared" ref="G20" si="78">M20+S20</f>
        <v>3875</v>
      </c>
      <c r="H20" s="2286">
        <f t="shared" ref="H20" si="79">N20+T20</f>
        <v>12535</v>
      </c>
      <c r="I20" s="1536">
        <f t="shared" ref="I20" si="80">O20+U20</f>
        <v>347</v>
      </c>
      <c r="J20" s="1536">
        <f t="shared" ref="J20" si="81">P20+V20</f>
        <v>6</v>
      </c>
      <c r="K20" s="1537">
        <f t="shared" ref="K20" si="82">Q20+W20</f>
        <v>353</v>
      </c>
      <c r="L20" s="2290">
        <f>表2!I33</f>
        <v>2909</v>
      </c>
      <c r="M20" s="2302">
        <f>表2!O33</f>
        <v>1065</v>
      </c>
      <c r="N20" s="2311">
        <f t="shared" ref="N20" si="83">L20+M20</f>
        <v>3974</v>
      </c>
      <c r="O20" s="1536">
        <v>1</v>
      </c>
      <c r="P20" s="1536">
        <v>0</v>
      </c>
      <c r="Q20" s="1537">
        <f t="shared" ref="Q20" si="84">O20+P20</f>
        <v>1</v>
      </c>
      <c r="R20" s="2290">
        <f>表2!J33</f>
        <v>5751</v>
      </c>
      <c r="S20" s="2302">
        <f>表2!P33</f>
        <v>2810</v>
      </c>
      <c r="T20" s="2311">
        <f t="shared" ref="T20" si="85">R20+S20</f>
        <v>8561</v>
      </c>
      <c r="U20" s="1536">
        <v>346</v>
      </c>
      <c r="V20" s="1536">
        <v>6</v>
      </c>
      <c r="W20" s="1537">
        <f t="shared" ref="W20" si="86">U20+V20</f>
        <v>352</v>
      </c>
      <c r="X20" s="1"/>
      <c r="Y20" s="7"/>
      <c r="Z20" s="7"/>
      <c r="AA20" s="7"/>
      <c r="AB20" s="7"/>
      <c r="AC20" s="7"/>
      <c r="AD20" s="7"/>
      <c r="AE20" s="1084"/>
      <c r="AF20" s="1084"/>
      <c r="AG20" s="1084"/>
      <c r="AH20" s="1084"/>
      <c r="AI20" s="1084"/>
      <c r="AJ20" s="1084"/>
    </row>
    <row r="21" spans="2:36" ht="21.6" customHeight="1" thickBot="1" x14ac:dyDescent="0.25">
      <c r="B21" s="1854"/>
      <c r="C21" s="2009"/>
      <c r="D21" s="2362"/>
      <c r="E21" s="2355"/>
      <c r="F21" s="2283"/>
      <c r="G21" s="2285"/>
      <c r="H21" s="2285"/>
      <c r="I21" s="719">
        <f t="shared" ref="I21" si="87">I20/F20</f>
        <v>4.0069284064665124E-2</v>
      </c>
      <c r="J21" s="719">
        <f t="shared" ref="J21" si="88">J20/G20</f>
        <v>1.5483870967741935E-3</v>
      </c>
      <c r="K21" s="720">
        <f t="shared" ref="K21" si="89">K20/H20</f>
        <v>2.8161148783406462E-2</v>
      </c>
      <c r="L21" s="2291"/>
      <c r="M21" s="2303"/>
      <c r="N21" s="2311"/>
      <c r="O21" s="719">
        <f t="shared" ref="O21" si="90">O20/L20</f>
        <v>3.4376074252320387E-4</v>
      </c>
      <c r="P21" s="719">
        <f t="shared" ref="P21" si="91">P20/M20</f>
        <v>0</v>
      </c>
      <c r="Q21" s="720">
        <f t="shared" ref="Q21" si="92">Q20/N20</f>
        <v>2.5163563160543532E-4</v>
      </c>
      <c r="R21" s="2291"/>
      <c r="S21" s="2303"/>
      <c r="T21" s="2311"/>
      <c r="U21" s="719">
        <f t="shared" ref="U21" si="93">U20/R20</f>
        <v>6.0163449834811339E-2</v>
      </c>
      <c r="V21" s="719">
        <f t="shared" ref="V21" si="94">V20/S20</f>
        <v>2.1352313167259788E-3</v>
      </c>
      <c r="W21" s="720">
        <f t="shared" ref="W21" si="95">W20/T20</f>
        <v>4.1116691975236541E-2</v>
      </c>
      <c r="X21" s="1"/>
      <c r="AB21" s="44"/>
      <c r="AC21" s="44"/>
      <c r="AD21" s="44"/>
      <c r="AE21" s="578"/>
      <c r="AF21" s="578"/>
      <c r="AG21" s="578"/>
      <c r="AH21" s="1084"/>
      <c r="AI21" s="1084"/>
      <c r="AJ21" s="1084"/>
    </row>
    <row r="22" spans="2:36" ht="21.6" customHeight="1" thickTop="1" x14ac:dyDescent="0.2">
      <c r="B22" s="1852" t="s">
        <v>283</v>
      </c>
      <c r="C22" s="1900" t="s">
        <v>259</v>
      </c>
      <c r="D22" s="2356">
        <f>表13!E33</f>
        <v>64</v>
      </c>
      <c r="E22" s="2354">
        <f>表13!R33</f>
        <v>43</v>
      </c>
      <c r="F22" s="2296">
        <f t="shared" ref="F22" si="96">L22+R22</f>
        <v>356</v>
      </c>
      <c r="G22" s="2284">
        <f t="shared" ref="G22" si="97">M22+S22</f>
        <v>165</v>
      </c>
      <c r="H22" s="2284">
        <f t="shared" ref="H22" si="98">N22+T22</f>
        <v>521</v>
      </c>
      <c r="I22" s="1522">
        <f>O22+U22</f>
        <v>7</v>
      </c>
      <c r="J22" s="1522">
        <f t="shared" ref="J22" si="99">P22+V22</f>
        <v>1</v>
      </c>
      <c r="K22" s="1540">
        <f t="shared" ref="K22" si="100">Q22+W22</f>
        <v>8</v>
      </c>
      <c r="L22" s="2317">
        <f>表2!I36</f>
        <v>209</v>
      </c>
      <c r="M22" s="2308">
        <f>表2!O36</f>
        <v>45</v>
      </c>
      <c r="N22" s="2284">
        <f>L22+M22</f>
        <v>254</v>
      </c>
      <c r="O22" s="1522">
        <v>0</v>
      </c>
      <c r="P22" s="1522">
        <v>0</v>
      </c>
      <c r="Q22" s="1540">
        <f t="shared" ref="Q22" si="101">O22+P22</f>
        <v>0</v>
      </c>
      <c r="R22" s="2317">
        <f>表2!J36</f>
        <v>147</v>
      </c>
      <c r="S22" s="2308">
        <f>表2!P36</f>
        <v>120</v>
      </c>
      <c r="T22" s="2284">
        <f>R22+S22</f>
        <v>267</v>
      </c>
      <c r="U22" s="1522">
        <v>7</v>
      </c>
      <c r="V22" s="1522">
        <v>1</v>
      </c>
      <c r="W22" s="1540">
        <f t="shared" ref="W22" si="102">U22+V22</f>
        <v>8</v>
      </c>
      <c r="X22" s="1"/>
      <c r="Y22" s="7"/>
      <c r="Z22" s="7"/>
      <c r="AA22" s="7"/>
      <c r="AB22" s="7"/>
      <c r="AC22" s="7"/>
      <c r="AD22" s="7"/>
      <c r="AE22" s="1084"/>
      <c r="AF22" s="1084"/>
      <c r="AG22" s="1084"/>
      <c r="AH22" s="1084"/>
      <c r="AI22" s="1084"/>
      <c r="AJ22" s="1084"/>
    </row>
    <row r="23" spans="2:36" ht="21.6" customHeight="1" x14ac:dyDescent="0.2">
      <c r="B23" s="1853"/>
      <c r="C23" s="1900"/>
      <c r="D23" s="2357"/>
      <c r="E23" s="2353"/>
      <c r="F23" s="2283"/>
      <c r="G23" s="2285"/>
      <c r="H23" s="2285"/>
      <c r="I23" s="719">
        <f>I22/F22</f>
        <v>1.9662921348314606E-2</v>
      </c>
      <c r="J23" s="719">
        <f t="shared" ref="J23" si="103">J22/G22</f>
        <v>6.0606060606060606E-3</v>
      </c>
      <c r="K23" s="720">
        <f t="shared" ref="K23" si="104">K22/H22</f>
        <v>1.5355086372360844E-2</v>
      </c>
      <c r="L23" s="2291"/>
      <c r="M23" s="2303"/>
      <c r="N23" s="2285"/>
      <c r="O23" s="719">
        <f t="shared" ref="O23" si="105">O22/L22</f>
        <v>0</v>
      </c>
      <c r="P23" s="719">
        <f t="shared" ref="P23" si="106">P22/M22</f>
        <v>0</v>
      </c>
      <c r="Q23" s="720">
        <f t="shared" ref="Q23" si="107">Q22/N22</f>
        <v>0</v>
      </c>
      <c r="R23" s="2291"/>
      <c r="S23" s="2303"/>
      <c r="T23" s="2285"/>
      <c r="U23" s="719">
        <f t="shared" ref="U23" si="108">U22/R22</f>
        <v>4.7619047619047616E-2</v>
      </c>
      <c r="V23" s="719">
        <f t="shared" ref="V23" si="109">V22/S22</f>
        <v>8.3333333333333332E-3</v>
      </c>
      <c r="W23" s="720">
        <f t="shared" ref="W23" si="110">W22/T22</f>
        <v>2.9962546816479401E-2</v>
      </c>
      <c r="X23" s="1"/>
      <c r="AB23" s="44"/>
      <c r="AC23" s="44"/>
      <c r="AD23" s="44"/>
      <c r="AE23" s="578"/>
      <c r="AF23" s="578"/>
      <c r="AG23" s="578"/>
      <c r="AH23" s="1084"/>
      <c r="AI23" s="1084"/>
      <c r="AJ23" s="1084"/>
    </row>
    <row r="24" spans="2:36" ht="21.6" customHeight="1" x14ac:dyDescent="0.2">
      <c r="B24" s="1853"/>
      <c r="C24" s="1940" t="s">
        <v>260</v>
      </c>
      <c r="D24" s="2361">
        <f>表13!E36</f>
        <v>155</v>
      </c>
      <c r="E24" s="2352">
        <f>表13!R36</f>
        <v>129</v>
      </c>
      <c r="F24" s="2282">
        <f t="shared" ref="F24" si="111">L24+R24</f>
        <v>2017</v>
      </c>
      <c r="G24" s="2286">
        <f t="shared" ref="G24" si="112">M24+S24</f>
        <v>836</v>
      </c>
      <c r="H24" s="2286">
        <f t="shared" ref="H24" si="113">N24+T24</f>
        <v>2853</v>
      </c>
      <c r="I24" s="1536">
        <f t="shared" ref="I24" si="114">O24+U24</f>
        <v>30</v>
      </c>
      <c r="J24" s="1536">
        <f t="shared" ref="J24" si="115">P24+V24</f>
        <v>4</v>
      </c>
      <c r="K24" s="1537">
        <f t="shared" ref="K24" si="116">Q24+W24</f>
        <v>34</v>
      </c>
      <c r="L24" s="2290">
        <f>表2!I39</f>
        <v>1238</v>
      </c>
      <c r="M24" s="2302">
        <f>表2!O39</f>
        <v>235</v>
      </c>
      <c r="N24" s="2286">
        <f>L24+M24</f>
        <v>1473</v>
      </c>
      <c r="O24" s="1536">
        <v>4</v>
      </c>
      <c r="P24" s="1536">
        <v>0</v>
      </c>
      <c r="Q24" s="1537">
        <f t="shared" ref="Q24" si="117">O24+P24</f>
        <v>4</v>
      </c>
      <c r="R24" s="2290">
        <f>表2!J39</f>
        <v>779</v>
      </c>
      <c r="S24" s="2302">
        <f>表2!P39</f>
        <v>601</v>
      </c>
      <c r="T24" s="2286">
        <f>R24+S24</f>
        <v>1380</v>
      </c>
      <c r="U24" s="1536">
        <v>26</v>
      </c>
      <c r="V24" s="1536">
        <v>4</v>
      </c>
      <c r="W24" s="1537">
        <f t="shared" ref="W24" si="118">U24+V24</f>
        <v>30</v>
      </c>
      <c r="X24" s="1"/>
      <c r="Y24" s="7"/>
      <c r="Z24" s="7"/>
      <c r="AA24" s="7"/>
      <c r="AB24" s="7"/>
      <c r="AC24" s="7"/>
      <c r="AD24" s="7"/>
      <c r="AE24" s="1084"/>
      <c r="AF24" s="1084"/>
      <c r="AG24" s="1084"/>
      <c r="AH24" s="1084"/>
      <c r="AI24" s="1084"/>
      <c r="AJ24" s="1084"/>
    </row>
    <row r="25" spans="2:36" ht="21.6" customHeight="1" x14ac:dyDescent="0.2">
      <c r="B25" s="1853"/>
      <c r="C25" s="1900"/>
      <c r="D25" s="2357"/>
      <c r="E25" s="2353"/>
      <c r="F25" s="2283"/>
      <c r="G25" s="2285"/>
      <c r="H25" s="2285"/>
      <c r="I25" s="719">
        <f t="shared" ref="I25" si="119">I24/F24</f>
        <v>1.4873574615765989E-2</v>
      </c>
      <c r="J25" s="719">
        <f t="shared" ref="J25" si="120">J24/G24</f>
        <v>4.7846889952153108E-3</v>
      </c>
      <c r="K25" s="720">
        <f t="shared" ref="K25" si="121">K24/H24</f>
        <v>1.1917280056081317E-2</v>
      </c>
      <c r="L25" s="2291"/>
      <c r="M25" s="2303"/>
      <c r="N25" s="2285"/>
      <c r="O25" s="719">
        <f t="shared" ref="O25" si="122">O24/L24</f>
        <v>3.2310177705977385E-3</v>
      </c>
      <c r="P25" s="719">
        <f t="shared" ref="P25" si="123">P24/M24</f>
        <v>0</v>
      </c>
      <c r="Q25" s="720">
        <f t="shared" ref="Q25" si="124">Q24/N24</f>
        <v>2.7155465037338763E-3</v>
      </c>
      <c r="R25" s="2291"/>
      <c r="S25" s="2303"/>
      <c r="T25" s="2285"/>
      <c r="U25" s="719">
        <f t="shared" ref="U25" si="125">U24/R24</f>
        <v>3.3376123234916559E-2</v>
      </c>
      <c r="V25" s="719">
        <f t="shared" ref="V25" si="126">V24/S24</f>
        <v>6.6555740432612314E-3</v>
      </c>
      <c r="W25" s="720">
        <f t="shared" ref="W25" si="127">W24/T24</f>
        <v>2.1739130434782608E-2</v>
      </c>
      <c r="X25" s="1"/>
      <c r="AB25" s="44"/>
      <c r="AC25" s="44"/>
      <c r="AD25" s="44"/>
      <c r="AE25" s="578"/>
      <c r="AF25" s="578"/>
      <c r="AG25" s="578"/>
      <c r="AH25" s="1084"/>
      <c r="AI25" s="1084"/>
      <c r="AJ25" s="1084"/>
    </row>
    <row r="26" spans="2:36" ht="21.6" customHeight="1" x14ac:dyDescent="0.2">
      <c r="B26" s="1853"/>
      <c r="C26" s="1940" t="s">
        <v>261</v>
      </c>
      <c r="D26" s="2361">
        <f>表13!E39</f>
        <v>46</v>
      </c>
      <c r="E26" s="2352">
        <f>表13!R39</f>
        <v>38</v>
      </c>
      <c r="F26" s="2282">
        <f t="shared" ref="F26" si="128">L26+R26</f>
        <v>1217</v>
      </c>
      <c r="G26" s="2286">
        <f t="shared" ref="G26" si="129">M26+S26</f>
        <v>552</v>
      </c>
      <c r="H26" s="2286">
        <f t="shared" ref="H26" si="130">N26+T26</f>
        <v>1769</v>
      </c>
      <c r="I26" s="1536">
        <f t="shared" ref="I26" si="131">O26+U26</f>
        <v>19</v>
      </c>
      <c r="J26" s="1536">
        <f t="shared" ref="J26" si="132">P26+V26</f>
        <v>3</v>
      </c>
      <c r="K26" s="1537">
        <f t="shared" ref="K26" si="133">Q26+W26</f>
        <v>22</v>
      </c>
      <c r="L26" s="2290">
        <f>表2!I42</f>
        <v>683</v>
      </c>
      <c r="M26" s="2302">
        <f>表2!O42</f>
        <v>128</v>
      </c>
      <c r="N26" s="2286">
        <f t="shared" ref="N26" si="134">L26+M26</f>
        <v>811</v>
      </c>
      <c r="O26" s="1536">
        <v>0</v>
      </c>
      <c r="P26" s="1536">
        <v>0</v>
      </c>
      <c r="Q26" s="1537">
        <f t="shared" ref="Q26" si="135">O26+P26</f>
        <v>0</v>
      </c>
      <c r="R26" s="2290">
        <f>表2!J42</f>
        <v>534</v>
      </c>
      <c r="S26" s="2302">
        <f>表2!P42</f>
        <v>424</v>
      </c>
      <c r="T26" s="2286">
        <f t="shared" ref="T26" si="136">R26+S26</f>
        <v>958</v>
      </c>
      <c r="U26" s="1536">
        <v>19</v>
      </c>
      <c r="V26" s="1536">
        <v>3</v>
      </c>
      <c r="W26" s="1537">
        <f t="shared" ref="W26" si="137">U26+V26</f>
        <v>22</v>
      </c>
      <c r="X26" s="1"/>
      <c r="Y26" s="7"/>
      <c r="Z26" s="7"/>
      <c r="AA26" s="7"/>
      <c r="AB26" s="7"/>
      <c r="AC26" s="7"/>
      <c r="AD26" s="7"/>
      <c r="AE26" s="1084"/>
      <c r="AF26" s="1084"/>
      <c r="AG26" s="1084"/>
      <c r="AH26" s="1084"/>
      <c r="AI26" s="1084"/>
      <c r="AJ26" s="1084"/>
    </row>
    <row r="27" spans="2:36" ht="21.6" customHeight="1" x14ac:dyDescent="0.2">
      <c r="B27" s="1853"/>
      <c r="C27" s="1900"/>
      <c r="D27" s="2357"/>
      <c r="E27" s="2353"/>
      <c r="F27" s="2283"/>
      <c r="G27" s="2285"/>
      <c r="H27" s="2285"/>
      <c r="I27" s="719">
        <f t="shared" ref="I27" si="138">I26/F26</f>
        <v>1.5612161051766639E-2</v>
      </c>
      <c r="J27" s="719">
        <f t="shared" ref="J27" si="139">J26/G26</f>
        <v>5.434782608695652E-3</v>
      </c>
      <c r="K27" s="720">
        <f t="shared" ref="K27" si="140">K26/H26</f>
        <v>1.243640474844545E-2</v>
      </c>
      <c r="L27" s="2291"/>
      <c r="M27" s="2303"/>
      <c r="N27" s="2285"/>
      <c r="O27" s="719">
        <f t="shared" ref="O27" si="141">O26/L26</f>
        <v>0</v>
      </c>
      <c r="P27" s="719">
        <f t="shared" ref="P27" si="142">P26/M26</f>
        <v>0</v>
      </c>
      <c r="Q27" s="720">
        <f t="shared" ref="Q27" si="143">Q26/N26</f>
        <v>0</v>
      </c>
      <c r="R27" s="2291"/>
      <c r="S27" s="2303"/>
      <c r="T27" s="2285"/>
      <c r="U27" s="719">
        <f t="shared" ref="U27" si="144">U26/R26</f>
        <v>3.5580524344569285E-2</v>
      </c>
      <c r="V27" s="719">
        <f t="shared" ref="V27" si="145">V26/S26</f>
        <v>7.0754716981132077E-3</v>
      </c>
      <c r="W27" s="720">
        <f t="shared" ref="W27" si="146">W26/T26</f>
        <v>2.2964509394572025E-2</v>
      </c>
      <c r="X27" s="1"/>
      <c r="AB27" s="44"/>
      <c r="AC27" s="44"/>
      <c r="AD27" s="44"/>
      <c r="AE27" s="578"/>
      <c r="AF27" s="578"/>
      <c r="AG27" s="578"/>
      <c r="AH27" s="1084"/>
      <c r="AI27" s="1084"/>
      <c r="AJ27" s="1084"/>
    </row>
    <row r="28" spans="2:36" ht="21.6" customHeight="1" x14ac:dyDescent="0.2">
      <c r="B28" s="1853"/>
      <c r="C28" s="1940" t="s">
        <v>262</v>
      </c>
      <c r="D28" s="2361">
        <f>表13!E42</f>
        <v>38</v>
      </c>
      <c r="E28" s="2352">
        <f>表13!R42</f>
        <v>36</v>
      </c>
      <c r="F28" s="2282">
        <f t="shared" ref="F28" si="147">L28+R28</f>
        <v>1768</v>
      </c>
      <c r="G28" s="2286">
        <f t="shared" ref="G28" si="148">M28+S28</f>
        <v>976</v>
      </c>
      <c r="H28" s="2286">
        <f t="shared" ref="H28" si="149">N28+T28</f>
        <v>2744</v>
      </c>
      <c r="I28" s="1536">
        <f t="shared" ref="I28" si="150">O28+U28</f>
        <v>28</v>
      </c>
      <c r="J28" s="1536">
        <f t="shared" ref="J28" si="151">P28+V28</f>
        <v>0</v>
      </c>
      <c r="K28" s="1537">
        <f t="shared" ref="K28" si="152">Q28+W28</f>
        <v>28</v>
      </c>
      <c r="L28" s="2290">
        <f>表2!I45</f>
        <v>976</v>
      </c>
      <c r="M28" s="2302">
        <f>表2!O45</f>
        <v>345</v>
      </c>
      <c r="N28" s="2286">
        <f t="shared" ref="N28" si="153">L28+M28</f>
        <v>1321</v>
      </c>
      <c r="O28" s="1536">
        <v>3</v>
      </c>
      <c r="P28" s="1536">
        <v>0</v>
      </c>
      <c r="Q28" s="1537">
        <f t="shared" ref="Q28" si="154">O28+P28</f>
        <v>3</v>
      </c>
      <c r="R28" s="2290">
        <f>表2!J45</f>
        <v>792</v>
      </c>
      <c r="S28" s="2302">
        <f>表2!P45</f>
        <v>631</v>
      </c>
      <c r="T28" s="2286">
        <f t="shared" ref="T28" si="155">R28+S28</f>
        <v>1423</v>
      </c>
      <c r="U28" s="1536">
        <v>25</v>
      </c>
      <c r="V28" s="1536">
        <v>0</v>
      </c>
      <c r="W28" s="1537">
        <f t="shared" ref="W28" si="156">U28+V28</f>
        <v>25</v>
      </c>
      <c r="X28" s="1"/>
      <c r="Y28" s="7"/>
      <c r="Z28" s="7"/>
      <c r="AA28" s="7"/>
      <c r="AB28" s="7"/>
      <c r="AC28" s="7"/>
      <c r="AD28" s="7"/>
      <c r="AE28" s="1084"/>
      <c r="AF28" s="1084"/>
      <c r="AG28" s="1084"/>
      <c r="AH28" s="1084"/>
      <c r="AI28" s="1084"/>
      <c r="AJ28" s="1084"/>
    </row>
    <row r="29" spans="2:36" ht="21.6" customHeight="1" x14ac:dyDescent="0.2">
      <c r="B29" s="1853"/>
      <c r="C29" s="1900"/>
      <c r="D29" s="2357"/>
      <c r="E29" s="2353"/>
      <c r="F29" s="2283"/>
      <c r="G29" s="2285"/>
      <c r="H29" s="2285"/>
      <c r="I29" s="719">
        <f t="shared" ref="I29" si="157">I28/F28</f>
        <v>1.5837104072398189E-2</v>
      </c>
      <c r="J29" s="719">
        <f t="shared" ref="J29" si="158">J28/G28</f>
        <v>0</v>
      </c>
      <c r="K29" s="720">
        <f t="shared" ref="K29" si="159">K28/H28</f>
        <v>1.020408163265306E-2</v>
      </c>
      <c r="L29" s="2291"/>
      <c r="M29" s="2303"/>
      <c r="N29" s="2285"/>
      <c r="O29" s="719">
        <f t="shared" ref="O29" si="160">O28/L28</f>
        <v>3.0737704918032786E-3</v>
      </c>
      <c r="P29" s="719">
        <f t="shared" ref="P29" si="161">P28/M28</f>
        <v>0</v>
      </c>
      <c r="Q29" s="720">
        <f t="shared" ref="Q29" si="162">Q28/N28</f>
        <v>2.2710068130204391E-3</v>
      </c>
      <c r="R29" s="2291"/>
      <c r="S29" s="2303"/>
      <c r="T29" s="2285"/>
      <c r="U29" s="719">
        <f t="shared" ref="U29" si="163">U28/R28</f>
        <v>3.1565656565656568E-2</v>
      </c>
      <c r="V29" s="719">
        <f t="shared" ref="V29" si="164">V28/S28</f>
        <v>0</v>
      </c>
      <c r="W29" s="720">
        <f t="shared" ref="W29" si="165">W28/T28</f>
        <v>1.7568517217146872E-2</v>
      </c>
      <c r="X29" s="1"/>
      <c r="AB29" s="44"/>
      <c r="AC29" s="44"/>
      <c r="AD29" s="44"/>
      <c r="AE29" s="578"/>
      <c r="AF29" s="578"/>
      <c r="AG29" s="578"/>
      <c r="AH29" s="1084"/>
      <c r="AI29" s="1084"/>
      <c r="AJ29" s="1084"/>
    </row>
    <row r="30" spans="2:36" ht="21.6" customHeight="1" x14ac:dyDescent="0.2">
      <c r="B30" s="1853"/>
      <c r="C30" s="1940" t="s">
        <v>263</v>
      </c>
      <c r="D30" s="2361">
        <f>表13!E45</f>
        <v>27</v>
      </c>
      <c r="E30" s="2352">
        <f>表13!R45</f>
        <v>24</v>
      </c>
      <c r="F30" s="2282">
        <f t="shared" ref="F30" si="166">L30+R30</f>
        <v>2690</v>
      </c>
      <c r="G30" s="2286">
        <f t="shared" ref="G30" si="167">M30+S30</f>
        <v>780</v>
      </c>
      <c r="H30" s="2286">
        <f t="shared" ref="H30" si="168">N30+T30</f>
        <v>3470</v>
      </c>
      <c r="I30" s="1536">
        <f t="shared" ref="I30" si="169">O30+U30</f>
        <v>39</v>
      </c>
      <c r="J30" s="1536">
        <f t="shared" ref="J30" si="170">P30+V30</f>
        <v>1</v>
      </c>
      <c r="K30" s="1537">
        <f t="shared" ref="K30" si="171">Q30+W30</f>
        <v>40</v>
      </c>
      <c r="L30" s="2290">
        <f>表2!I48</f>
        <v>1554</v>
      </c>
      <c r="M30" s="2302">
        <f>表2!O48</f>
        <v>248</v>
      </c>
      <c r="N30" s="2286">
        <f t="shared" ref="N30" si="172">L30+M30</f>
        <v>1802</v>
      </c>
      <c r="O30" s="1536">
        <v>0</v>
      </c>
      <c r="P30" s="1536">
        <v>0</v>
      </c>
      <c r="Q30" s="1537">
        <f t="shared" ref="Q30" si="173">O30+P30</f>
        <v>0</v>
      </c>
      <c r="R30" s="2290">
        <f>表2!J48</f>
        <v>1136</v>
      </c>
      <c r="S30" s="2302">
        <f>表2!P48</f>
        <v>532</v>
      </c>
      <c r="T30" s="2286">
        <f t="shared" ref="T30" si="174">R30+S30</f>
        <v>1668</v>
      </c>
      <c r="U30" s="1536">
        <v>39</v>
      </c>
      <c r="V30" s="1536">
        <v>1</v>
      </c>
      <c r="W30" s="1537">
        <f t="shared" ref="W30" si="175">U30+V30</f>
        <v>40</v>
      </c>
      <c r="X30" s="1"/>
      <c r="Y30" s="7"/>
      <c r="Z30" s="7"/>
      <c r="AA30" s="7"/>
      <c r="AB30" s="7"/>
      <c r="AC30" s="7"/>
      <c r="AD30" s="7"/>
      <c r="AE30" s="1084"/>
      <c r="AF30" s="1084"/>
      <c r="AG30" s="1084"/>
      <c r="AH30" s="1084"/>
      <c r="AI30" s="1084"/>
      <c r="AJ30" s="1084"/>
    </row>
    <row r="31" spans="2:36" ht="21.6" customHeight="1" x14ac:dyDescent="0.2">
      <c r="B31" s="1853"/>
      <c r="C31" s="1901"/>
      <c r="D31" s="2357"/>
      <c r="E31" s="2353"/>
      <c r="F31" s="2283"/>
      <c r="G31" s="2285"/>
      <c r="H31" s="2285"/>
      <c r="I31" s="719">
        <f t="shared" ref="I31" si="176">I30/F30</f>
        <v>1.449814126394052E-2</v>
      </c>
      <c r="J31" s="719">
        <f t="shared" ref="J31" si="177">J30/G30</f>
        <v>1.2820512820512821E-3</v>
      </c>
      <c r="K31" s="720">
        <f t="shared" ref="K31" si="178">K30/H30</f>
        <v>1.1527377521613832E-2</v>
      </c>
      <c r="L31" s="2291"/>
      <c r="M31" s="2303"/>
      <c r="N31" s="2285"/>
      <c r="O31" s="719">
        <f t="shared" ref="O31" si="179">O30/L30</f>
        <v>0</v>
      </c>
      <c r="P31" s="719">
        <f t="shared" ref="P31" si="180">P30/M30</f>
        <v>0</v>
      </c>
      <c r="Q31" s="720">
        <f t="shared" ref="Q31" si="181">Q30/N30</f>
        <v>0</v>
      </c>
      <c r="R31" s="2291"/>
      <c r="S31" s="2303"/>
      <c r="T31" s="2285"/>
      <c r="U31" s="719">
        <f t="shared" ref="U31" si="182">U30/R30</f>
        <v>3.4330985915492961E-2</v>
      </c>
      <c r="V31" s="719">
        <f t="shared" ref="V31" si="183">V30/S30</f>
        <v>1.8796992481203006E-3</v>
      </c>
      <c r="W31" s="720">
        <f t="shared" ref="W31" si="184">W30/T30</f>
        <v>2.3980815347721823E-2</v>
      </c>
      <c r="X31" s="1"/>
      <c r="AB31" s="44"/>
      <c r="AC31" s="44"/>
      <c r="AD31" s="44"/>
      <c r="AE31" s="578"/>
      <c r="AF31" s="578"/>
      <c r="AG31" s="578"/>
      <c r="AH31" s="1084"/>
      <c r="AI31" s="1084"/>
      <c r="AJ31" s="1084"/>
    </row>
    <row r="32" spans="2:36" ht="21.6" customHeight="1" x14ac:dyDescent="0.2">
      <c r="B32" s="1853"/>
      <c r="C32" s="1900" t="s">
        <v>264</v>
      </c>
      <c r="D32" s="2361">
        <f>表13!E48</f>
        <v>40</v>
      </c>
      <c r="E32" s="2352">
        <f>表13!R48</f>
        <v>29</v>
      </c>
      <c r="F32" s="2282">
        <f t="shared" ref="F32" si="185">L32+R32</f>
        <v>23985</v>
      </c>
      <c r="G32" s="2286">
        <f t="shared" ref="G32" si="186">M32+S32</f>
        <v>3177</v>
      </c>
      <c r="H32" s="2286">
        <f t="shared" ref="H32" si="187">N32+T32</f>
        <v>27162</v>
      </c>
      <c r="I32" s="1536">
        <f t="shared" ref="I32" si="188">O32+U32</f>
        <v>671</v>
      </c>
      <c r="J32" s="1536">
        <f t="shared" ref="J32" si="189">P32+V32</f>
        <v>6</v>
      </c>
      <c r="K32" s="1537">
        <f t="shared" ref="K32" si="190">Q32+W32</f>
        <v>677</v>
      </c>
      <c r="L32" s="2290">
        <f>表2!I51</f>
        <v>15259</v>
      </c>
      <c r="M32" s="2302">
        <f>表2!O51</f>
        <v>1032</v>
      </c>
      <c r="N32" s="2286">
        <f>L32+M32</f>
        <v>16291</v>
      </c>
      <c r="O32" s="1536">
        <v>12</v>
      </c>
      <c r="P32" s="1536">
        <v>0</v>
      </c>
      <c r="Q32" s="1537">
        <f t="shared" ref="Q32" si="191">O32+P32</f>
        <v>12</v>
      </c>
      <c r="R32" s="2290">
        <f>表2!J51</f>
        <v>8726</v>
      </c>
      <c r="S32" s="2302">
        <f>表2!P51</f>
        <v>2145</v>
      </c>
      <c r="T32" s="2286">
        <f>R32+S32</f>
        <v>10871</v>
      </c>
      <c r="U32" s="1536">
        <v>659</v>
      </c>
      <c r="V32" s="1536">
        <v>6</v>
      </c>
      <c r="W32" s="1537">
        <f t="shared" ref="W32" si="192">U32+V32</f>
        <v>665</v>
      </c>
      <c r="X32" s="1"/>
      <c r="Y32" s="7"/>
      <c r="Z32" s="7"/>
      <c r="AA32" s="7"/>
      <c r="AB32" s="7"/>
      <c r="AC32" s="7"/>
      <c r="AD32" s="7"/>
      <c r="AE32" s="1084"/>
      <c r="AF32" s="1084"/>
      <c r="AG32" s="1084"/>
      <c r="AH32" s="1084"/>
      <c r="AI32" s="1084"/>
      <c r="AJ32" s="1084"/>
    </row>
    <row r="33" spans="2:36" ht="21.6" customHeight="1" thickBot="1" x14ac:dyDescent="0.25">
      <c r="B33" s="1853"/>
      <c r="C33" s="2009"/>
      <c r="D33" s="2362"/>
      <c r="E33" s="2355"/>
      <c r="F33" s="2294"/>
      <c r="G33" s="2295"/>
      <c r="H33" s="2295"/>
      <c r="I33" s="717">
        <f t="shared" ref="I33:K33" si="193">I32/F32</f>
        <v>2.7975818219720658E-2</v>
      </c>
      <c r="J33" s="717">
        <f t="shared" si="193"/>
        <v>1.8885741265344666E-3</v>
      </c>
      <c r="K33" s="718">
        <f t="shared" si="193"/>
        <v>2.4924526912598482E-2</v>
      </c>
      <c r="L33" s="2306"/>
      <c r="M33" s="2297"/>
      <c r="N33" s="2295"/>
      <c r="O33" s="717">
        <f t="shared" ref="O33:Q33" si="194">O32/L32</f>
        <v>7.8642112851431945E-4</v>
      </c>
      <c r="P33" s="717">
        <f t="shared" si="194"/>
        <v>0</v>
      </c>
      <c r="Q33" s="718">
        <f t="shared" si="194"/>
        <v>7.3660303234914979E-4</v>
      </c>
      <c r="R33" s="2306"/>
      <c r="S33" s="2297"/>
      <c r="T33" s="2295"/>
      <c r="U33" s="717">
        <f t="shared" ref="U33:W33" si="195">U32/R32</f>
        <v>7.5521430208572077E-2</v>
      </c>
      <c r="V33" s="717">
        <f t="shared" si="195"/>
        <v>2.7972027972027972E-3</v>
      </c>
      <c r="W33" s="718">
        <f t="shared" si="195"/>
        <v>6.1171925305859624E-2</v>
      </c>
      <c r="X33" s="1"/>
      <c r="AB33" s="44"/>
      <c r="AC33" s="44"/>
      <c r="AD33" s="44"/>
      <c r="AE33" s="578"/>
      <c r="AF33" s="578"/>
      <c r="AG33" s="578"/>
      <c r="AH33" s="1084"/>
      <c r="AI33" s="1084"/>
      <c r="AJ33" s="1084"/>
    </row>
    <row r="34" spans="2:36" ht="21.6" customHeight="1" thickTop="1" x14ac:dyDescent="0.2">
      <c r="B34" s="1853"/>
      <c r="C34" s="37" t="s">
        <v>265</v>
      </c>
      <c r="D34" s="2359">
        <f>D24+D26+D28+D30</f>
        <v>266</v>
      </c>
      <c r="E34" s="2360">
        <f>E24+E26+E28+E30</f>
        <v>227</v>
      </c>
      <c r="F34" s="2290">
        <f t="shared" ref="F34:W34" si="196">F24+F26+F28+F30</f>
        <v>7692</v>
      </c>
      <c r="G34" s="2302">
        <f t="shared" si="196"/>
        <v>3144</v>
      </c>
      <c r="H34" s="2302">
        <f t="shared" si="196"/>
        <v>10836</v>
      </c>
      <c r="I34" s="64">
        <f t="shared" si="196"/>
        <v>116</v>
      </c>
      <c r="J34" s="64">
        <f t="shared" si="196"/>
        <v>8</v>
      </c>
      <c r="K34" s="234">
        <f t="shared" si="196"/>
        <v>124</v>
      </c>
      <c r="L34" s="2290">
        <f t="shared" ref="L34:N34" si="197">L24+L26+L28+L30</f>
        <v>4451</v>
      </c>
      <c r="M34" s="2302">
        <f t="shared" si="197"/>
        <v>956</v>
      </c>
      <c r="N34" s="2302">
        <f t="shared" si="197"/>
        <v>5407</v>
      </c>
      <c r="O34" s="64">
        <f t="shared" si="196"/>
        <v>7</v>
      </c>
      <c r="P34" s="64">
        <f t="shared" si="196"/>
        <v>0</v>
      </c>
      <c r="Q34" s="234">
        <f t="shared" si="196"/>
        <v>7</v>
      </c>
      <c r="R34" s="2290">
        <f t="shared" ref="R34:T34" si="198">R24+R26+R28+R30</f>
        <v>3241</v>
      </c>
      <c r="S34" s="2302">
        <f t="shared" si="198"/>
        <v>2188</v>
      </c>
      <c r="T34" s="2302">
        <f t="shared" si="198"/>
        <v>5429</v>
      </c>
      <c r="U34" s="64">
        <f t="shared" si="196"/>
        <v>109</v>
      </c>
      <c r="V34" s="64">
        <f t="shared" si="196"/>
        <v>8</v>
      </c>
      <c r="W34" s="234">
        <f t="shared" si="196"/>
        <v>117</v>
      </c>
      <c r="Y34" s="7"/>
      <c r="Z34" s="7"/>
      <c r="AA34" s="7"/>
      <c r="AB34" s="7"/>
      <c r="AC34" s="7"/>
      <c r="AD34" s="7"/>
      <c r="AE34" s="1084"/>
      <c r="AF34" s="1084"/>
      <c r="AG34" s="1084"/>
      <c r="AH34" s="1084"/>
      <c r="AI34" s="1084"/>
      <c r="AJ34" s="1084"/>
    </row>
    <row r="35" spans="2:36" ht="21.6" customHeight="1" x14ac:dyDescent="0.2">
      <c r="B35" s="1853"/>
      <c r="C35" s="38" t="s">
        <v>266</v>
      </c>
      <c r="D35" s="2357"/>
      <c r="E35" s="2353"/>
      <c r="F35" s="2291"/>
      <c r="G35" s="2303"/>
      <c r="H35" s="2303"/>
      <c r="I35" s="719">
        <f>I34/F34</f>
        <v>1.5080603224128965E-2</v>
      </c>
      <c r="J35" s="719">
        <f>J34/G34</f>
        <v>2.5445292620865142E-3</v>
      </c>
      <c r="K35" s="720">
        <f>K34/H34</f>
        <v>1.1443337024732374E-2</v>
      </c>
      <c r="L35" s="2291"/>
      <c r="M35" s="2303"/>
      <c r="N35" s="2303"/>
      <c r="O35" s="719">
        <f>O34/L34</f>
        <v>1.5726802965625702E-3</v>
      </c>
      <c r="P35" s="719">
        <f>P34/M34</f>
        <v>0</v>
      </c>
      <c r="Q35" s="720">
        <f>Q34/N34</f>
        <v>1.2946180876641392E-3</v>
      </c>
      <c r="R35" s="2291"/>
      <c r="S35" s="2303"/>
      <c r="T35" s="2303"/>
      <c r="U35" s="719">
        <f>U34/R34</f>
        <v>3.3631595186670783E-2</v>
      </c>
      <c r="V35" s="719">
        <f>V34/S34</f>
        <v>3.6563071297989031E-3</v>
      </c>
      <c r="W35" s="720">
        <f>W34/T34</f>
        <v>2.1550930189721863E-2</v>
      </c>
      <c r="AB35" s="44"/>
      <c r="AC35" s="44"/>
      <c r="AD35" s="44"/>
      <c r="AE35" s="578"/>
      <c r="AF35" s="578"/>
      <c r="AG35" s="578"/>
      <c r="AH35" s="1084"/>
      <c r="AI35" s="1084"/>
      <c r="AJ35" s="1084"/>
    </row>
    <row r="36" spans="2:36" ht="21.6" customHeight="1" x14ac:dyDescent="0.2">
      <c r="B36" s="1853"/>
      <c r="C36" s="37" t="s">
        <v>265</v>
      </c>
      <c r="D36" s="2358">
        <f>D26+D28+D30+D32</f>
        <v>151</v>
      </c>
      <c r="E36" s="2352">
        <f>E26+E28+E30+E32</f>
        <v>127</v>
      </c>
      <c r="F36" s="2305">
        <f t="shared" ref="F36:W36" si="199">F26+F28+F30+F32</f>
        <v>29660</v>
      </c>
      <c r="G36" s="2292">
        <f t="shared" si="199"/>
        <v>5485</v>
      </c>
      <c r="H36" s="2292">
        <f t="shared" si="199"/>
        <v>35145</v>
      </c>
      <c r="I36" s="65">
        <f t="shared" si="199"/>
        <v>757</v>
      </c>
      <c r="J36" s="65">
        <f t="shared" si="199"/>
        <v>10</v>
      </c>
      <c r="K36" s="236">
        <f t="shared" si="199"/>
        <v>767</v>
      </c>
      <c r="L36" s="2305">
        <f t="shared" ref="L36:N36" si="200">L26+L28+L30+L32</f>
        <v>18472</v>
      </c>
      <c r="M36" s="2292">
        <f t="shared" si="200"/>
        <v>1753</v>
      </c>
      <c r="N36" s="2292">
        <f t="shared" si="200"/>
        <v>20225</v>
      </c>
      <c r="O36" s="65">
        <f t="shared" si="199"/>
        <v>15</v>
      </c>
      <c r="P36" s="65">
        <f t="shared" si="199"/>
        <v>0</v>
      </c>
      <c r="Q36" s="236">
        <f t="shared" si="199"/>
        <v>15</v>
      </c>
      <c r="R36" s="2305">
        <f t="shared" ref="R36:T36" si="201">R26+R28+R30+R32</f>
        <v>11188</v>
      </c>
      <c r="S36" s="2292">
        <f t="shared" si="201"/>
        <v>3732</v>
      </c>
      <c r="T36" s="2292">
        <f t="shared" si="201"/>
        <v>14920</v>
      </c>
      <c r="U36" s="65">
        <f t="shared" si="199"/>
        <v>742</v>
      </c>
      <c r="V36" s="65">
        <f t="shared" si="199"/>
        <v>10</v>
      </c>
      <c r="W36" s="236">
        <f t="shared" si="199"/>
        <v>752</v>
      </c>
      <c r="Y36" s="7"/>
      <c r="Z36" s="7"/>
      <c r="AA36" s="7"/>
      <c r="AB36" s="7"/>
      <c r="AC36" s="7"/>
      <c r="AD36" s="7"/>
      <c r="AE36" s="1084"/>
      <c r="AF36" s="1084"/>
      <c r="AG36" s="1084"/>
      <c r="AH36" s="1084"/>
      <c r="AI36" s="1084"/>
      <c r="AJ36" s="1084"/>
    </row>
    <row r="37" spans="2:36" ht="21.6" customHeight="1" thickBot="1" x14ac:dyDescent="0.25">
      <c r="B37" s="1859"/>
      <c r="C37" s="38" t="s">
        <v>267</v>
      </c>
      <c r="D37" s="2357"/>
      <c r="E37" s="2353"/>
      <c r="F37" s="2327"/>
      <c r="G37" s="2293"/>
      <c r="H37" s="2293"/>
      <c r="I37" s="723">
        <f>I36/F36</f>
        <v>2.5522589345920433E-2</v>
      </c>
      <c r="J37" s="723">
        <f>J36/G36</f>
        <v>1.8231540565177757E-3</v>
      </c>
      <c r="K37" s="724">
        <f>K36/H36</f>
        <v>2.1823872528097879E-2</v>
      </c>
      <c r="L37" s="2327"/>
      <c r="M37" s="2293"/>
      <c r="N37" s="2293"/>
      <c r="O37" s="723">
        <f>O36/L36</f>
        <v>8.1203984408834997E-4</v>
      </c>
      <c r="P37" s="723">
        <f>P36/M36</f>
        <v>0</v>
      </c>
      <c r="Q37" s="724">
        <f>Q36/N36</f>
        <v>7.4165636588380713E-4</v>
      </c>
      <c r="R37" s="2327"/>
      <c r="S37" s="2293"/>
      <c r="T37" s="2293"/>
      <c r="U37" s="723">
        <f>U36/R36</f>
        <v>6.6321058276725062E-2</v>
      </c>
      <c r="V37" s="723">
        <f>V36/S36</f>
        <v>2.6795284030010718E-3</v>
      </c>
      <c r="W37" s="724">
        <f>W36/T36</f>
        <v>5.0402144772117963E-2</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s="924" customFormat="1" ht="10.8" x14ac:dyDescent="0.15">
      <c r="B44" s="928"/>
      <c r="K44" s="929"/>
      <c r="Q44" s="929"/>
      <c r="R44" s="929"/>
      <c r="S44" s="929"/>
      <c r="T44" s="929"/>
      <c r="U44" s="929"/>
      <c r="V44" s="929"/>
      <c r="X44" s="929"/>
      <c r="Y44" s="929"/>
      <c r="Z44" s="929"/>
      <c r="AA44" s="929"/>
      <c r="AB44" s="929"/>
      <c r="AC44" s="929"/>
      <c r="AD44" s="929"/>
      <c r="AE44" s="929"/>
    </row>
    <row r="45" spans="2:36" s="924" customFormat="1" ht="10.8" x14ac:dyDescent="0.15">
      <c r="B45" s="925"/>
      <c r="D45" s="926"/>
      <c r="E45" s="926"/>
      <c r="F45" s="926"/>
      <c r="G45" s="926"/>
      <c r="H45" s="926"/>
      <c r="I45" s="926"/>
      <c r="J45" s="926"/>
      <c r="K45" s="926"/>
      <c r="L45" s="926"/>
      <c r="M45" s="926"/>
      <c r="N45" s="926"/>
      <c r="O45" s="926"/>
      <c r="P45" s="926"/>
      <c r="Q45" s="926"/>
      <c r="R45" s="926"/>
      <c r="S45" s="926"/>
      <c r="T45" s="926"/>
      <c r="U45" s="926"/>
      <c r="V45" s="926"/>
      <c r="W45" s="926"/>
      <c r="X45" s="929"/>
      <c r="Y45" s="929"/>
      <c r="Z45" s="929"/>
      <c r="AA45" s="929"/>
      <c r="AB45" s="929"/>
      <c r="AC45" s="929"/>
      <c r="AD45" s="929"/>
      <c r="AE45" s="929"/>
    </row>
    <row r="46" spans="2:36" s="924" customFormat="1" ht="10.8" x14ac:dyDescent="0.15">
      <c r="D46" s="926"/>
      <c r="E46" s="926"/>
      <c r="F46" s="926"/>
      <c r="G46" s="926"/>
      <c r="H46" s="926"/>
      <c r="I46" s="926"/>
      <c r="J46" s="926"/>
      <c r="K46" s="926"/>
      <c r="L46" s="926"/>
      <c r="M46" s="926"/>
      <c r="N46" s="926"/>
      <c r="O46" s="926"/>
      <c r="P46" s="926"/>
      <c r="Q46" s="926"/>
      <c r="R46" s="926"/>
      <c r="S46" s="926"/>
      <c r="T46" s="926"/>
      <c r="U46" s="926"/>
      <c r="V46" s="926"/>
      <c r="W46" s="926"/>
      <c r="X46" s="929"/>
      <c r="Y46" s="929"/>
      <c r="Z46" s="929"/>
      <c r="AA46" s="929"/>
      <c r="AB46" s="929"/>
      <c r="AC46" s="929"/>
      <c r="AD46" s="929"/>
      <c r="AE46" s="929"/>
    </row>
    <row r="47" spans="2:36" s="924" customFormat="1" ht="10.8" x14ac:dyDescent="0.15">
      <c r="D47" s="926"/>
      <c r="E47" s="926"/>
      <c r="F47" s="926"/>
      <c r="G47" s="926"/>
      <c r="H47" s="926"/>
      <c r="I47" s="926"/>
      <c r="J47" s="926"/>
      <c r="K47" s="926"/>
      <c r="L47" s="926"/>
      <c r="M47" s="926"/>
      <c r="N47" s="926"/>
      <c r="O47" s="926"/>
      <c r="P47" s="926"/>
      <c r="Q47" s="926"/>
      <c r="R47" s="926"/>
      <c r="S47" s="926"/>
      <c r="T47" s="926"/>
      <c r="U47" s="926"/>
      <c r="V47" s="926"/>
      <c r="W47" s="926"/>
      <c r="X47" s="929"/>
      <c r="Y47" s="929"/>
      <c r="Z47" s="929"/>
      <c r="AA47" s="929"/>
      <c r="AB47" s="929"/>
      <c r="AC47" s="929"/>
      <c r="AD47" s="929"/>
      <c r="AE47" s="929"/>
    </row>
    <row r="48" spans="2:36" s="924" customFormat="1" ht="10.8" x14ac:dyDescent="0.15">
      <c r="D48" s="926"/>
      <c r="E48" s="926"/>
      <c r="F48" s="926"/>
      <c r="G48" s="926"/>
      <c r="H48" s="926"/>
      <c r="I48" s="926"/>
      <c r="J48" s="926"/>
      <c r="K48" s="926"/>
      <c r="L48" s="926"/>
      <c r="M48" s="926"/>
      <c r="N48" s="926"/>
      <c r="O48" s="926"/>
      <c r="P48" s="926"/>
      <c r="Q48" s="926"/>
      <c r="R48" s="926"/>
      <c r="S48" s="926"/>
      <c r="T48" s="926"/>
      <c r="U48" s="926"/>
      <c r="V48" s="926"/>
      <c r="W48" s="926"/>
      <c r="X48" s="929"/>
      <c r="Y48" s="929"/>
      <c r="Z48" s="929"/>
      <c r="AA48" s="929"/>
      <c r="AB48" s="929"/>
      <c r="AC48" s="929"/>
      <c r="AD48" s="929"/>
      <c r="AE48" s="929"/>
    </row>
    <row r="49" spans="3:31" s="924" customFormat="1" ht="10.8" x14ac:dyDescent="0.15">
      <c r="D49" s="926"/>
      <c r="E49" s="926"/>
      <c r="F49" s="926"/>
      <c r="G49" s="926"/>
      <c r="H49" s="926"/>
      <c r="I49" s="926"/>
      <c r="J49" s="926"/>
      <c r="K49" s="926"/>
      <c r="L49" s="926"/>
      <c r="M49" s="926"/>
      <c r="N49" s="926"/>
      <c r="O49" s="926"/>
      <c r="P49" s="926"/>
      <c r="Q49" s="926"/>
      <c r="R49" s="926"/>
      <c r="S49" s="926"/>
      <c r="T49" s="926"/>
      <c r="U49" s="926"/>
      <c r="V49" s="926"/>
      <c r="W49" s="926"/>
      <c r="X49" s="929"/>
      <c r="Y49" s="929"/>
      <c r="Z49" s="929"/>
      <c r="AA49" s="929"/>
      <c r="AB49" s="929"/>
      <c r="AC49" s="929"/>
      <c r="AD49" s="929"/>
      <c r="AE49" s="929"/>
    </row>
    <row r="50" spans="3:31" s="924" customFormat="1" ht="10.8" x14ac:dyDescent="0.15">
      <c r="K50" s="929"/>
      <c r="Q50" s="929"/>
      <c r="R50" s="929"/>
      <c r="S50" s="929"/>
      <c r="T50" s="929"/>
      <c r="U50" s="929"/>
      <c r="V50" s="929"/>
      <c r="X50" s="929"/>
      <c r="Y50" s="929"/>
      <c r="Z50" s="929"/>
      <c r="AA50" s="929"/>
      <c r="AB50" s="929"/>
      <c r="AC50" s="929"/>
      <c r="AD50" s="929"/>
      <c r="AE50" s="929"/>
    </row>
    <row r="51" spans="3:31" s="924" customFormat="1" ht="10.8" x14ac:dyDescent="0.15">
      <c r="K51" s="929"/>
      <c r="Q51" s="929"/>
      <c r="R51" s="929"/>
      <c r="S51" s="929"/>
      <c r="T51" s="929"/>
      <c r="U51" s="929"/>
      <c r="V51" s="929"/>
      <c r="X51" s="929"/>
      <c r="Y51" s="929"/>
      <c r="Z51" s="929"/>
      <c r="AA51" s="929"/>
      <c r="AB51" s="929"/>
      <c r="AC51" s="929"/>
      <c r="AD51" s="929"/>
      <c r="AE51" s="92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11:31" x14ac:dyDescent="0.2">
      <c r="K65" s="1"/>
      <c r="Q65" s="1"/>
      <c r="R65" s="1"/>
      <c r="S65" s="1"/>
      <c r="T65" s="1"/>
      <c r="U65" s="1"/>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9.33203125" style="1" customWidth="1"/>
    <col min="26" max="26" width="6.33203125" style="1" customWidth="1"/>
    <col min="27" max="27" width="8.66406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890</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36.75" customHeight="1" x14ac:dyDescent="0.2">
      <c r="B6" s="1922"/>
      <c r="C6" s="1923"/>
      <c r="D6" s="1900"/>
      <c r="E6" s="1857"/>
      <c r="F6" s="2313" t="s">
        <v>514</v>
      </c>
      <c r="G6" s="2100"/>
      <c r="H6" s="2101"/>
      <c r="I6" s="2376" t="s">
        <v>582</v>
      </c>
      <c r="J6" s="2377"/>
      <c r="K6" s="2378"/>
      <c r="L6" s="2313" t="s">
        <v>514</v>
      </c>
      <c r="M6" s="2100"/>
      <c r="N6" s="2101"/>
      <c r="O6" s="2376" t="s">
        <v>582</v>
      </c>
      <c r="P6" s="2377"/>
      <c r="Q6" s="2378"/>
      <c r="R6" s="2095" t="s">
        <v>514</v>
      </c>
      <c r="S6" s="2318"/>
      <c r="T6" s="2319"/>
      <c r="U6" s="2376" t="s">
        <v>582</v>
      </c>
      <c r="V6" s="2377"/>
      <c r="W6" s="2378"/>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G8" si="0">F10+F12+F14+F16+F18+F20</f>
        <v>32033</v>
      </c>
      <c r="G8" s="2286">
        <f t="shared" si="0"/>
        <v>6486</v>
      </c>
      <c r="H8" s="2286">
        <f t="shared" ref="H8" si="1">H10+H12+H14+H16+H18+H20</f>
        <v>38519</v>
      </c>
      <c r="I8" s="64">
        <f t="shared" ref="I8:W8" si="2">I10+I12+I14+I16+I18+I20</f>
        <v>150</v>
      </c>
      <c r="J8" s="64">
        <f t="shared" si="2"/>
        <v>1</v>
      </c>
      <c r="K8" s="234">
        <f t="shared" si="2"/>
        <v>151</v>
      </c>
      <c r="L8" s="2371">
        <f>SUM(L10:L21)</f>
        <v>19919</v>
      </c>
      <c r="M8" s="2373">
        <f t="shared" ref="M8" si="3">SUM(M10:M21)</f>
        <v>2033</v>
      </c>
      <c r="N8" s="2286">
        <f>SUM(N10:N21)</f>
        <v>21952</v>
      </c>
      <c r="O8" s="64">
        <f t="shared" si="2"/>
        <v>142</v>
      </c>
      <c r="P8" s="64">
        <f t="shared" si="2"/>
        <v>0</v>
      </c>
      <c r="Q8" s="234">
        <f t="shared" si="2"/>
        <v>142</v>
      </c>
      <c r="R8" s="2371">
        <f>SUM(R10:R21)</f>
        <v>12114</v>
      </c>
      <c r="S8" s="2373">
        <f t="shared" ref="S8" si="4">SUM(S10:S21)</f>
        <v>4453</v>
      </c>
      <c r="T8" s="2286">
        <f>SUM(T10:T21)</f>
        <v>16567</v>
      </c>
      <c r="U8" s="64">
        <f t="shared" si="2"/>
        <v>8</v>
      </c>
      <c r="V8" s="64">
        <f t="shared" si="2"/>
        <v>1</v>
      </c>
      <c r="W8" s="234">
        <f t="shared" si="2"/>
        <v>9</v>
      </c>
      <c r="X8" s="1"/>
      <c r="Y8" s="7"/>
      <c r="Z8" s="7"/>
      <c r="AA8" s="7"/>
      <c r="AB8" s="7"/>
      <c r="AC8" s="7"/>
      <c r="AD8" s="7"/>
      <c r="AE8" s="331"/>
      <c r="AF8" s="331"/>
      <c r="AG8" s="331"/>
      <c r="AH8" s="331"/>
      <c r="AI8" s="331"/>
      <c r="AJ8" s="331"/>
    </row>
    <row r="9" spans="2:36" ht="21.6" customHeight="1" thickBot="1" x14ac:dyDescent="0.25">
      <c r="B9" s="1957"/>
      <c r="C9" s="2023"/>
      <c r="D9" s="2364"/>
      <c r="E9" s="2366"/>
      <c r="F9" s="2294"/>
      <c r="G9" s="2295"/>
      <c r="H9" s="2295"/>
      <c r="I9" s="717">
        <f>I8/F8</f>
        <v>4.6826709955358533E-3</v>
      </c>
      <c r="J9" s="717">
        <f>J8/G8</f>
        <v>1.541782300339192E-4</v>
      </c>
      <c r="K9" s="718">
        <f>K8/H8</f>
        <v>3.9201433059009843E-3</v>
      </c>
      <c r="L9" s="2372"/>
      <c r="M9" s="2374"/>
      <c r="N9" s="2295"/>
      <c r="O9" s="717">
        <f>O8/L8</f>
        <v>7.1288719313218531E-3</v>
      </c>
      <c r="P9" s="717">
        <f>P8/M8</f>
        <v>0</v>
      </c>
      <c r="Q9" s="718">
        <f>Q8/N8</f>
        <v>6.4686588921282796E-3</v>
      </c>
      <c r="R9" s="2372"/>
      <c r="S9" s="2374"/>
      <c r="T9" s="2295"/>
      <c r="U9" s="717">
        <f>U8/R8</f>
        <v>6.6039293379560843E-4</v>
      </c>
      <c r="V9" s="717">
        <f>V8/S8</f>
        <v>2.2456770716370987E-4</v>
      </c>
      <c r="W9" s="718">
        <f>W8/T8</f>
        <v>5.4324862678819337E-4</v>
      </c>
      <c r="X9" s="1"/>
      <c r="AB9" s="44"/>
      <c r="AC9" s="44"/>
      <c r="AD9" s="44"/>
      <c r="AH9" s="331"/>
      <c r="AI9" s="331"/>
      <c r="AJ9" s="331"/>
    </row>
    <row r="10" spans="2:36" ht="21.6" customHeight="1" thickTop="1" x14ac:dyDescent="0.2">
      <c r="B10" s="1852" t="s">
        <v>251</v>
      </c>
      <c r="C10" s="1900" t="s">
        <v>169</v>
      </c>
      <c r="D10" s="2359">
        <f>表13!E15</f>
        <v>54</v>
      </c>
      <c r="E10" s="2360">
        <f>表13!R15</f>
        <v>20</v>
      </c>
      <c r="F10" s="2296">
        <f t="shared" ref="F10:G10" si="5">L10+R10</f>
        <v>1468</v>
      </c>
      <c r="G10" s="2284">
        <f t="shared" si="5"/>
        <v>46</v>
      </c>
      <c r="H10" s="2284">
        <f t="shared" ref="H10" si="6">N10+T10</f>
        <v>1514</v>
      </c>
      <c r="I10" s="1538">
        <f t="shared" ref="I10:K10" si="7">O10+U10</f>
        <v>139</v>
      </c>
      <c r="J10" s="1538">
        <f t="shared" si="7"/>
        <v>0</v>
      </c>
      <c r="K10" s="1539">
        <f t="shared" si="7"/>
        <v>139</v>
      </c>
      <c r="L10" s="2317">
        <f>表2!I18</f>
        <v>1314</v>
      </c>
      <c r="M10" s="2308">
        <f>表2!O18</f>
        <v>14</v>
      </c>
      <c r="N10" s="2316">
        <f>L10+M10</f>
        <v>1328</v>
      </c>
      <c r="O10" s="1538">
        <v>138</v>
      </c>
      <c r="P10" s="1538">
        <v>0</v>
      </c>
      <c r="Q10" s="1539">
        <f>O10+P10</f>
        <v>138</v>
      </c>
      <c r="R10" s="2317">
        <f>表2!J18</f>
        <v>154</v>
      </c>
      <c r="S10" s="2308">
        <f>表2!P18</f>
        <v>32</v>
      </c>
      <c r="T10" s="2316">
        <f>R10+S10</f>
        <v>186</v>
      </c>
      <c r="U10" s="1538">
        <v>1</v>
      </c>
      <c r="V10" s="1538">
        <v>0</v>
      </c>
      <c r="W10" s="1539">
        <f>U10+V10</f>
        <v>1</v>
      </c>
      <c r="X10" s="1"/>
      <c r="Y10" s="7"/>
      <c r="Z10" s="7"/>
      <c r="AA10" s="7"/>
      <c r="AB10" s="7"/>
      <c r="AC10" s="7"/>
      <c r="AD10" s="7"/>
      <c r="AE10" s="331"/>
      <c r="AF10" s="331"/>
      <c r="AG10" s="331"/>
      <c r="AH10" s="331"/>
      <c r="AI10" s="331"/>
      <c r="AJ10" s="331"/>
    </row>
    <row r="11" spans="2:36" ht="21.6" customHeight="1" x14ac:dyDescent="0.2">
      <c r="B11" s="1853"/>
      <c r="C11" s="1900"/>
      <c r="D11" s="2357"/>
      <c r="E11" s="2353"/>
      <c r="F11" s="2283"/>
      <c r="G11" s="2285"/>
      <c r="H11" s="2285"/>
      <c r="I11" s="719">
        <f>I10/F10</f>
        <v>9.4686648501362394E-2</v>
      </c>
      <c r="J11" s="719">
        <f>J10/G10</f>
        <v>0</v>
      </c>
      <c r="K11" s="720">
        <f>K10/H10</f>
        <v>9.1809775429326293E-2</v>
      </c>
      <c r="L11" s="2291"/>
      <c r="M11" s="2303"/>
      <c r="N11" s="2311"/>
      <c r="O11" s="719">
        <f>O10/L10</f>
        <v>0.1050228310502283</v>
      </c>
      <c r="P11" s="719">
        <f>P10/M10</f>
        <v>0</v>
      </c>
      <c r="Q11" s="720">
        <f>Q10/N10</f>
        <v>0.10391566265060241</v>
      </c>
      <c r="R11" s="2291"/>
      <c r="S11" s="2303"/>
      <c r="T11" s="2311"/>
      <c r="U11" s="719">
        <f>U10/R10</f>
        <v>6.4935064935064939E-3</v>
      </c>
      <c r="V11" s="719">
        <f>V10/S10</f>
        <v>0</v>
      </c>
      <c r="W11" s="720">
        <f>W10/T10</f>
        <v>5.3763440860215058E-3</v>
      </c>
      <c r="X11" s="1"/>
      <c r="AB11" s="44"/>
      <c r="AC11" s="44"/>
      <c r="AD11" s="44"/>
      <c r="AH11" s="331"/>
      <c r="AI11" s="331"/>
      <c r="AJ11" s="331"/>
    </row>
    <row r="12" spans="2:36" ht="21.6" customHeight="1" x14ac:dyDescent="0.2">
      <c r="B12" s="1853"/>
      <c r="C12" s="1940" t="s">
        <v>170</v>
      </c>
      <c r="D12" s="2358">
        <f>表13!E18</f>
        <v>69</v>
      </c>
      <c r="E12" s="2375">
        <f>表13!R18</f>
        <v>55</v>
      </c>
      <c r="F12" s="2282">
        <f t="shared" ref="F12:G12" si="8">L12+R12</f>
        <v>15392</v>
      </c>
      <c r="G12" s="2286">
        <f t="shared" si="8"/>
        <v>710</v>
      </c>
      <c r="H12" s="2286">
        <f t="shared" ref="H12" si="9">N12+T12</f>
        <v>16102</v>
      </c>
      <c r="I12" s="1536">
        <f t="shared" ref="I12:K12" si="10">O12+U12</f>
        <v>2</v>
      </c>
      <c r="J12" s="1536">
        <f t="shared" si="10"/>
        <v>0</v>
      </c>
      <c r="K12" s="1537">
        <f t="shared" si="10"/>
        <v>2</v>
      </c>
      <c r="L12" s="2290">
        <f>表2!I21</f>
        <v>11772</v>
      </c>
      <c r="M12" s="2302">
        <f>表2!O21</f>
        <v>320</v>
      </c>
      <c r="N12" s="2311">
        <f>L12+M12</f>
        <v>12092</v>
      </c>
      <c r="O12" s="1536">
        <v>0</v>
      </c>
      <c r="P12" s="1536">
        <v>0</v>
      </c>
      <c r="Q12" s="1537">
        <f t="shared" ref="Q12" si="11">O12+P12</f>
        <v>0</v>
      </c>
      <c r="R12" s="2290">
        <f>表2!J21</f>
        <v>3620</v>
      </c>
      <c r="S12" s="2302">
        <f>表2!P21</f>
        <v>390</v>
      </c>
      <c r="T12" s="2311">
        <f>R12+S12</f>
        <v>4010</v>
      </c>
      <c r="U12" s="1536">
        <v>2</v>
      </c>
      <c r="V12" s="1536">
        <v>0</v>
      </c>
      <c r="W12" s="1537">
        <f t="shared" ref="W12" si="12">U12+V12</f>
        <v>2</v>
      </c>
      <c r="X12" s="1"/>
      <c r="Y12" s="7"/>
      <c r="Z12" s="7"/>
      <c r="AA12" s="7"/>
      <c r="AB12" s="7"/>
      <c r="AC12" s="7"/>
      <c r="AD12" s="7"/>
      <c r="AE12" s="331"/>
      <c r="AF12" s="331"/>
      <c r="AG12" s="331"/>
      <c r="AH12" s="331"/>
      <c r="AI12" s="331"/>
      <c r="AJ12" s="331"/>
    </row>
    <row r="13" spans="2:36" ht="21.6" customHeight="1" x14ac:dyDescent="0.2">
      <c r="B13" s="1853"/>
      <c r="C13" s="1900"/>
      <c r="D13" s="2357"/>
      <c r="E13" s="2353"/>
      <c r="F13" s="2283"/>
      <c r="G13" s="2285"/>
      <c r="H13" s="2285"/>
      <c r="I13" s="719">
        <f t="shared" ref="I13:K13" si="13">I12/F12</f>
        <v>1.2993762993762994E-4</v>
      </c>
      <c r="J13" s="719">
        <f t="shared" si="13"/>
        <v>0</v>
      </c>
      <c r="K13" s="720">
        <f t="shared" si="13"/>
        <v>1.2420817289777666E-4</v>
      </c>
      <c r="L13" s="2291"/>
      <c r="M13" s="2303"/>
      <c r="N13" s="2311"/>
      <c r="O13" s="719">
        <f t="shared" ref="O13:Q13" si="14">O12/L12</f>
        <v>0</v>
      </c>
      <c r="P13" s="719">
        <f t="shared" si="14"/>
        <v>0</v>
      </c>
      <c r="Q13" s="720">
        <f t="shared" si="14"/>
        <v>0</v>
      </c>
      <c r="R13" s="2291"/>
      <c r="S13" s="2303"/>
      <c r="T13" s="2311"/>
      <c r="U13" s="719">
        <f t="shared" ref="U13:W13" si="15">U12/R12</f>
        <v>5.5248618784530391E-4</v>
      </c>
      <c r="V13" s="719">
        <f t="shared" si="15"/>
        <v>0</v>
      </c>
      <c r="W13" s="720">
        <f t="shared" si="15"/>
        <v>4.9875311720698251E-4</v>
      </c>
      <c r="X13" s="1"/>
      <c r="AB13" s="44"/>
      <c r="AC13" s="44"/>
      <c r="AD13" s="44"/>
      <c r="AH13" s="331"/>
      <c r="AI13" s="331"/>
      <c r="AJ13" s="331"/>
    </row>
    <row r="14" spans="2:36" ht="21.6" customHeight="1" x14ac:dyDescent="0.2">
      <c r="B14" s="1853"/>
      <c r="C14" s="1940" t="s">
        <v>254</v>
      </c>
      <c r="D14" s="2358">
        <f>表13!E21</f>
        <v>28</v>
      </c>
      <c r="E14" s="2375">
        <f>表13!R21</f>
        <v>15</v>
      </c>
      <c r="F14" s="2282">
        <f t="shared" ref="F14:G14" si="16">L14+R14</f>
        <v>1768</v>
      </c>
      <c r="G14" s="2286">
        <f t="shared" si="16"/>
        <v>237</v>
      </c>
      <c r="H14" s="2286">
        <f t="shared" ref="H14" si="17">N14+T14</f>
        <v>2005</v>
      </c>
      <c r="I14" s="1536">
        <f t="shared" ref="I14:K14" si="18">O14+U14</f>
        <v>2</v>
      </c>
      <c r="J14" s="1536">
        <f t="shared" si="18"/>
        <v>0</v>
      </c>
      <c r="K14" s="1537">
        <f t="shared" si="18"/>
        <v>2</v>
      </c>
      <c r="L14" s="2290">
        <f>表2!I24</f>
        <v>1463</v>
      </c>
      <c r="M14" s="2302">
        <f>表2!O24</f>
        <v>167</v>
      </c>
      <c r="N14" s="2311">
        <f t="shared" ref="N14" si="19">L14+M14</f>
        <v>1630</v>
      </c>
      <c r="O14" s="1536">
        <v>0</v>
      </c>
      <c r="P14" s="1536">
        <v>0</v>
      </c>
      <c r="Q14" s="1537">
        <f t="shared" ref="Q14" si="20">O14+P14</f>
        <v>0</v>
      </c>
      <c r="R14" s="2290">
        <f>表2!J24</f>
        <v>305</v>
      </c>
      <c r="S14" s="2302">
        <f>表2!P24</f>
        <v>70</v>
      </c>
      <c r="T14" s="2311">
        <f t="shared" ref="T14" si="21">R14+S14</f>
        <v>375</v>
      </c>
      <c r="U14" s="1536">
        <v>2</v>
      </c>
      <c r="V14" s="1536">
        <v>0</v>
      </c>
      <c r="W14" s="1537">
        <f t="shared" ref="W14" si="22">U14+V14</f>
        <v>2</v>
      </c>
      <c r="X14" s="1"/>
      <c r="Y14" s="7"/>
      <c r="Z14" s="7"/>
      <c r="AA14" s="7"/>
      <c r="AB14" s="7"/>
      <c r="AC14" s="7"/>
      <c r="AD14" s="7"/>
      <c r="AE14" s="331"/>
      <c r="AF14" s="331"/>
      <c r="AG14" s="331"/>
      <c r="AH14" s="331"/>
      <c r="AI14" s="331"/>
      <c r="AJ14" s="331"/>
    </row>
    <row r="15" spans="2:36" ht="21.6" customHeight="1" x14ac:dyDescent="0.2">
      <c r="B15" s="1853"/>
      <c r="C15" s="1901"/>
      <c r="D15" s="2357"/>
      <c r="E15" s="2353"/>
      <c r="F15" s="2283"/>
      <c r="G15" s="2285"/>
      <c r="H15" s="2285"/>
      <c r="I15" s="719">
        <f t="shared" ref="I15:K15" si="23">I14/F14</f>
        <v>1.1312217194570137E-3</v>
      </c>
      <c r="J15" s="719">
        <f t="shared" si="23"/>
        <v>0</v>
      </c>
      <c r="K15" s="720">
        <f t="shared" si="23"/>
        <v>9.9750623441396502E-4</v>
      </c>
      <c r="L15" s="2291"/>
      <c r="M15" s="2303"/>
      <c r="N15" s="2311"/>
      <c r="O15" s="719">
        <f t="shared" ref="O15:Q15" si="24">O14/L14</f>
        <v>0</v>
      </c>
      <c r="P15" s="719">
        <f t="shared" si="24"/>
        <v>0</v>
      </c>
      <c r="Q15" s="720">
        <f t="shared" si="24"/>
        <v>0</v>
      </c>
      <c r="R15" s="2291"/>
      <c r="S15" s="2303"/>
      <c r="T15" s="2311"/>
      <c r="U15" s="719">
        <f t="shared" ref="U15:W15" si="25">U14/R14</f>
        <v>6.5573770491803279E-3</v>
      </c>
      <c r="V15" s="719">
        <f t="shared" si="25"/>
        <v>0</v>
      </c>
      <c r="W15" s="720">
        <f t="shared" si="25"/>
        <v>5.3333333333333332E-3</v>
      </c>
      <c r="X15" s="1"/>
      <c r="AB15" s="44"/>
      <c r="AC15" s="44"/>
      <c r="AD15" s="44"/>
      <c r="AH15" s="331"/>
      <c r="AI15" s="331"/>
      <c r="AJ15" s="331"/>
    </row>
    <row r="16" spans="2:36" ht="21.6" customHeight="1" x14ac:dyDescent="0.2">
      <c r="B16" s="1853"/>
      <c r="C16" s="1940" t="s">
        <v>520</v>
      </c>
      <c r="D16" s="2358">
        <f>表13!E24</f>
        <v>72</v>
      </c>
      <c r="E16" s="2375">
        <f>表13!R24</f>
        <v>71</v>
      </c>
      <c r="F16" s="2282">
        <f>L16+R16</f>
        <v>2067</v>
      </c>
      <c r="G16" s="2286">
        <f t="shared" ref="G16" si="26">M16+S16</f>
        <v>1339</v>
      </c>
      <c r="H16" s="2286">
        <f t="shared" ref="H16" si="27">N16+T16</f>
        <v>3406</v>
      </c>
      <c r="I16" s="1536">
        <f t="shared" ref="I16:K16" si="28">O16+U16</f>
        <v>1</v>
      </c>
      <c r="J16" s="1536">
        <f t="shared" si="28"/>
        <v>0</v>
      </c>
      <c r="K16" s="1537">
        <f t="shared" si="28"/>
        <v>1</v>
      </c>
      <c r="L16" s="2290">
        <f>表2!I27</f>
        <v>1430</v>
      </c>
      <c r="M16" s="2302">
        <f>表2!O27</f>
        <v>450</v>
      </c>
      <c r="N16" s="2311">
        <f t="shared" ref="N16" si="29">L16+M16</f>
        <v>1880</v>
      </c>
      <c r="O16" s="1536">
        <v>0</v>
      </c>
      <c r="P16" s="1536">
        <v>0</v>
      </c>
      <c r="Q16" s="1537">
        <f t="shared" ref="Q16" si="30">O16+P16</f>
        <v>0</v>
      </c>
      <c r="R16" s="2290">
        <f>表2!J27</f>
        <v>637</v>
      </c>
      <c r="S16" s="2302">
        <f>表2!P27</f>
        <v>889</v>
      </c>
      <c r="T16" s="2311">
        <f t="shared" ref="T16" si="31">R16+S16</f>
        <v>1526</v>
      </c>
      <c r="U16" s="1536">
        <v>1</v>
      </c>
      <c r="V16" s="1536">
        <v>0</v>
      </c>
      <c r="W16" s="1537">
        <f t="shared" ref="W16" si="32">U16+V16</f>
        <v>1</v>
      </c>
      <c r="X16" s="1"/>
      <c r="Y16" s="7"/>
      <c r="Z16" s="7"/>
      <c r="AA16" s="7"/>
      <c r="AB16" s="7"/>
      <c r="AC16" s="7"/>
      <c r="AD16" s="7"/>
      <c r="AE16" s="331"/>
      <c r="AF16" s="331"/>
      <c r="AG16" s="331"/>
      <c r="AH16" s="331"/>
      <c r="AI16" s="331"/>
      <c r="AJ16" s="331"/>
    </row>
    <row r="17" spans="2:36" ht="21.6" customHeight="1" x14ac:dyDescent="0.2">
      <c r="B17" s="1853"/>
      <c r="C17" s="1900"/>
      <c r="D17" s="2357"/>
      <c r="E17" s="2353"/>
      <c r="F17" s="2283"/>
      <c r="G17" s="2285"/>
      <c r="H17" s="2285"/>
      <c r="I17" s="719">
        <f t="shared" ref="I17:K17" si="33">I16/F16</f>
        <v>4.8379293662312528E-4</v>
      </c>
      <c r="J17" s="719">
        <f t="shared" si="33"/>
        <v>0</v>
      </c>
      <c r="K17" s="720">
        <f t="shared" si="33"/>
        <v>2.9359953024075161E-4</v>
      </c>
      <c r="L17" s="2291"/>
      <c r="M17" s="2303"/>
      <c r="N17" s="2311"/>
      <c r="O17" s="719">
        <f t="shared" ref="O17:Q17" si="34">O16/L16</f>
        <v>0</v>
      </c>
      <c r="P17" s="719">
        <f t="shared" si="34"/>
        <v>0</v>
      </c>
      <c r="Q17" s="720">
        <f t="shared" si="34"/>
        <v>0</v>
      </c>
      <c r="R17" s="2291"/>
      <c r="S17" s="2303"/>
      <c r="T17" s="2311"/>
      <c r="U17" s="719">
        <f t="shared" ref="U17:W17" si="35">U16/R16</f>
        <v>1.5698587127158557E-3</v>
      </c>
      <c r="V17" s="719">
        <f t="shared" si="35"/>
        <v>0</v>
      </c>
      <c r="W17" s="720">
        <f t="shared" si="35"/>
        <v>6.5530799475753605E-4</v>
      </c>
      <c r="X17" s="1"/>
      <c r="AB17" s="44"/>
      <c r="AC17" s="44"/>
      <c r="AD17" s="44"/>
      <c r="AH17" s="331"/>
      <c r="AI17" s="331"/>
      <c r="AJ17" s="331"/>
    </row>
    <row r="18" spans="2:36" ht="21.6" customHeight="1" x14ac:dyDescent="0.2">
      <c r="B18" s="1853"/>
      <c r="C18" s="1940" t="s">
        <v>308</v>
      </c>
      <c r="D18" s="2358">
        <f>表13!E27</f>
        <v>16</v>
      </c>
      <c r="E18" s="2375">
        <f>表13!R27</f>
        <v>6</v>
      </c>
      <c r="F18" s="2282">
        <f t="shared" ref="F18:G18" si="36">L18+R18</f>
        <v>2678</v>
      </c>
      <c r="G18" s="2286">
        <f t="shared" si="36"/>
        <v>279</v>
      </c>
      <c r="H18" s="2286">
        <f t="shared" ref="H18" si="37">N18+T18</f>
        <v>2957</v>
      </c>
      <c r="I18" s="1536">
        <f t="shared" ref="I18:K18" si="38">O18+U18</f>
        <v>5</v>
      </c>
      <c r="J18" s="1536">
        <f t="shared" si="38"/>
        <v>0</v>
      </c>
      <c r="K18" s="1537">
        <f t="shared" si="38"/>
        <v>5</v>
      </c>
      <c r="L18" s="2290">
        <f>表2!I30</f>
        <v>1031</v>
      </c>
      <c r="M18" s="2302">
        <f>表2!O30</f>
        <v>17</v>
      </c>
      <c r="N18" s="2311">
        <f t="shared" ref="N18" si="39">L18+M18</f>
        <v>1048</v>
      </c>
      <c r="O18" s="1536">
        <v>4</v>
      </c>
      <c r="P18" s="1536">
        <v>0</v>
      </c>
      <c r="Q18" s="1537">
        <f t="shared" ref="Q18" si="40">O18+P18</f>
        <v>4</v>
      </c>
      <c r="R18" s="2290">
        <f>表2!J30</f>
        <v>1647</v>
      </c>
      <c r="S18" s="2302">
        <f>表2!P30</f>
        <v>262</v>
      </c>
      <c r="T18" s="2311">
        <f t="shared" ref="T18" si="41">R18+S18</f>
        <v>1909</v>
      </c>
      <c r="U18" s="1536">
        <v>1</v>
      </c>
      <c r="V18" s="1536">
        <v>0</v>
      </c>
      <c r="W18" s="1537">
        <f t="shared" ref="W18" si="42">U18+V18</f>
        <v>1</v>
      </c>
      <c r="X18" s="1"/>
      <c r="Y18" s="7"/>
      <c r="Z18" s="7"/>
      <c r="AA18" s="7"/>
      <c r="AB18" s="7"/>
      <c r="AC18" s="7"/>
      <c r="AD18" s="7"/>
      <c r="AE18" s="331"/>
      <c r="AF18" s="331"/>
      <c r="AG18" s="331"/>
      <c r="AH18" s="331"/>
      <c r="AI18" s="331"/>
      <c r="AJ18" s="331"/>
    </row>
    <row r="19" spans="2:36" ht="21.6" customHeight="1" x14ac:dyDescent="0.2">
      <c r="B19" s="1853"/>
      <c r="C19" s="1900"/>
      <c r="D19" s="2357"/>
      <c r="E19" s="2353"/>
      <c r="F19" s="2283"/>
      <c r="G19" s="2285"/>
      <c r="H19" s="2285"/>
      <c r="I19" s="719">
        <f t="shared" ref="I19:K19" si="43">I18/F18</f>
        <v>1.8670649738610904E-3</v>
      </c>
      <c r="J19" s="719">
        <f t="shared" si="43"/>
        <v>0</v>
      </c>
      <c r="K19" s="720">
        <f t="shared" si="43"/>
        <v>1.6909029421711193E-3</v>
      </c>
      <c r="L19" s="2291"/>
      <c r="M19" s="2303"/>
      <c r="N19" s="2311"/>
      <c r="O19" s="719">
        <f t="shared" ref="O19:Q19" si="44">O18/L18</f>
        <v>3.8797284190106693E-3</v>
      </c>
      <c r="P19" s="719">
        <f t="shared" si="44"/>
        <v>0</v>
      </c>
      <c r="Q19" s="720">
        <f t="shared" si="44"/>
        <v>3.8167938931297708E-3</v>
      </c>
      <c r="R19" s="2291"/>
      <c r="S19" s="2303"/>
      <c r="T19" s="2311"/>
      <c r="U19" s="719">
        <f t="shared" ref="U19:W19" si="45">U18/R18</f>
        <v>6.0716454159077113E-4</v>
      </c>
      <c r="V19" s="719">
        <f t="shared" si="45"/>
        <v>0</v>
      </c>
      <c r="W19" s="720">
        <f t="shared" si="45"/>
        <v>5.2383446830801469E-4</v>
      </c>
      <c r="X19" s="1"/>
      <c r="AB19" s="44"/>
      <c r="AC19" s="44"/>
      <c r="AD19" s="44"/>
      <c r="AH19" s="331"/>
      <c r="AI19" s="331"/>
      <c r="AJ19" s="331"/>
    </row>
    <row r="20" spans="2:36" ht="21.6" customHeight="1" x14ac:dyDescent="0.2">
      <c r="B20" s="1853"/>
      <c r="C20" s="1940" t="s">
        <v>174</v>
      </c>
      <c r="D20" s="2358">
        <f>表13!E30</f>
        <v>131</v>
      </c>
      <c r="E20" s="2375">
        <f>表13!R30</f>
        <v>132</v>
      </c>
      <c r="F20" s="2282">
        <f t="shared" ref="F20:G20" si="46">L20+R20</f>
        <v>8660</v>
      </c>
      <c r="G20" s="2286">
        <f t="shared" si="46"/>
        <v>3875</v>
      </c>
      <c r="H20" s="2286">
        <f t="shared" ref="H20" si="47">N20+T20</f>
        <v>12535</v>
      </c>
      <c r="I20" s="1536">
        <f t="shared" ref="I20:K20" si="48">O20+U20</f>
        <v>1</v>
      </c>
      <c r="J20" s="1536">
        <f t="shared" si="48"/>
        <v>1</v>
      </c>
      <c r="K20" s="1537">
        <f t="shared" si="48"/>
        <v>2</v>
      </c>
      <c r="L20" s="2290">
        <f>表2!I33</f>
        <v>2909</v>
      </c>
      <c r="M20" s="2302">
        <f>表2!O33</f>
        <v>1065</v>
      </c>
      <c r="N20" s="2311">
        <f t="shared" ref="N20" si="49">L20+M20</f>
        <v>3974</v>
      </c>
      <c r="O20" s="1536">
        <v>0</v>
      </c>
      <c r="P20" s="1536">
        <v>0</v>
      </c>
      <c r="Q20" s="1537">
        <f t="shared" ref="Q20" si="50">O20+P20</f>
        <v>0</v>
      </c>
      <c r="R20" s="2290">
        <f>表2!J33</f>
        <v>5751</v>
      </c>
      <c r="S20" s="2302">
        <f>表2!P33</f>
        <v>2810</v>
      </c>
      <c r="T20" s="2311">
        <f t="shared" ref="T20" si="51">R20+S20</f>
        <v>8561</v>
      </c>
      <c r="U20" s="1536">
        <v>1</v>
      </c>
      <c r="V20" s="1536">
        <v>1</v>
      </c>
      <c r="W20" s="1537">
        <f t="shared" ref="W20" si="52">U20+V20</f>
        <v>2</v>
      </c>
      <c r="X20" s="1"/>
      <c r="Y20" s="7"/>
      <c r="Z20" s="7"/>
      <c r="AA20" s="7"/>
      <c r="AB20" s="7"/>
      <c r="AC20" s="7"/>
      <c r="AD20" s="7"/>
      <c r="AE20" s="331"/>
      <c r="AF20" s="331"/>
      <c r="AG20" s="331"/>
      <c r="AH20" s="331"/>
      <c r="AI20" s="331"/>
      <c r="AJ20" s="331"/>
    </row>
    <row r="21" spans="2:36" ht="21.6" customHeight="1" thickBot="1" x14ac:dyDescent="0.25">
      <c r="B21" s="1854"/>
      <c r="C21" s="2009"/>
      <c r="D21" s="2362"/>
      <c r="E21" s="2355"/>
      <c r="F21" s="2283"/>
      <c r="G21" s="2285"/>
      <c r="H21" s="2285"/>
      <c r="I21" s="719">
        <f t="shared" ref="I21:K21" si="53">I20/F20</f>
        <v>1.1547344110854503E-4</v>
      </c>
      <c r="J21" s="719">
        <f t="shared" si="53"/>
        <v>2.5806451612903227E-4</v>
      </c>
      <c r="K21" s="720">
        <f t="shared" si="53"/>
        <v>1.5955325089748703E-4</v>
      </c>
      <c r="L21" s="2291"/>
      <c r="M21" s="2303"/>
      <c r="N21" s="2311"/>
      <c r="O21" s="719">
        <f t="shared" ref="O21:Q21" si="54">O20/L20</f>
        <v>0</v>
      </c>
      <c r="P21" s="719">
        <f t="shared" si="54"/>
        <v>0</v>
      </c>
      <c r="Q21" s="720">
        <f t="shared" si="54"/>
        <v>0</v>
      </c>
      <c r="R21" s="2291"/>
      <c r="S21" s="2303"/>
      <c r="T21" s="2311"/>
      <c r="U21" s="719">
        <f t="shared" ref="U21:W21" si="55">U20/R20</f>
        <v>1.738828029907842E-4</v>
      </c>
      <c r="V21" s="719">
        <f t="shared" si="55"/>
        <v>3.5587188612099647E-4</v>
      </c>
      <c r="W21" s="720">
        <f t="shared" si="55"/>
        <v>2.336175680411167E-4</v>
      </c>
      <c r="X21" s="1"/>
      <c r="AB21" s="44"/>
      <c r="AC21" s="44"/>
      <c r="AD21" s="44"/>
      <c r="AH21" s="331"/>
      <c r="AI21" s="331"/>
      <c r="AJ21" s="331"/>
    </row>
    <row r="22" spans="2:36" ht="21.6" customHeight="1" thickTop="1" x14ac:dyDescent="0.2">
      <c r="B22" s="1852" t="s">
        <v>283</v>
      </c>
      <c r="C22" s="1900" t="s">
        <v>259</v>
      </c>
      <c r="D22" s="2359">
        <f>表13!E33</f>
        <v>64</v>
      </c>
      <c r="E22" s="2360">
        <f>表13!R33</f>
        <v>43</v>
      </c>
      <c r="F22" s="2296">
        <f t="shared" ref="F22:G22" si="56">L22+R22</f>
        <v>356</v>
      </c>
      <c r="G22" s="2284">
        <f t="shared" si="56"/>
        <v>165</v>
      </c>
      <c r="H22" s="2284">
        <f t="shared" ref="H22" si="57">N22+T22</f>
        <v>521</v>
      </c>
      <c r="I22" s="1522">
        <f t="shared" ref="I22:K22" si="58">O22+U22</f>
        <v>2</v>
      </c>
      <c r="J22" s="1522">
        <f t="shared" si="58"/>
        <v>0</v>
      </c>
      <c r="K22" s="1540">
        <f t="shared" si="58"/>
        <v>2</v>
      </c>
      <c r="L22" s="2317">
        <f>表2!I36</f>
        <v>209</v>
      </c>
      <c r="M22" s="2308">
        <f>表2!O36</f>
        <v>45</v>
      </c>
      <c r="N22" s="2284">
        <f>L22+M22</f>
        <v>254</v>
      </c>
      <c r="O22" s="1522">
        <v>0</v>
      </c>
      <c r="P22" s="1522">
        <v>0</v>
      </c>
      <c r="Q22" s="1540">
        <f>O22+P22</f>
        <v>0</v>
      </c>
      <c r="R22" s="2317">
        <f>表2!J36</f>
        <v>147</v>
      </c>
      <c r="S22" s="2308">
        <f>表2!P36</f>
        <v>120</v>
      </c>
      <c r="T22" s="2284">
        <f>R22+S22</f>
        <v>267</v>
      </c>
      <c r="U22" s="1522">
        <v>2</v>
      </c>
      <c r="V22" s="1522">
        <v>0</v>
      </c>
      <c r="W22" s="1540">
        <f t="shared" ref="W22" si="59">U22+V22</f>
        <v>2</v>
      </c>
      <c r="X22" s="1"/>
      <c r="Y22" s="7"/>
      <c r="Z22" s="7"/>
      <c r="AA22" s="7"/>
      <c r="AB22" s="7"/>
      <c r="AC22" s="7"/>
      <c r="AD22" s="7"/>
      <c r="AE22" s="331"/>
      <c r="AF22" s="331"/>
      <c r="AG22" s="331"/>
      <c r="AH22" s="331"/>
      <c r="AI22" s="331"/>
      <c r="AJ22" s="331"/>
    </row>
    <row r="23" spans="2:36" ht="21.6" customHeight="1" x14ac:dyDescent="0.2">
      <c r="B23" s="1853"/>
      <c r="C23" s="1900"/>
      <c r="D23" s="2357"/>
      <c r="E23" s="2353"/>
      <c r="F23" s="2283"/>
      <c r="G23" s="2285"/>
      <c r="H23" s="2285"/>
      <c r="I23" s="719">
        <f t="shared" ref="I23:K23" si="60">I22/F22</f>
        <v>5.6179775280898875E-3</v>
      </c>
      <c r="J23" s="719">
        <f t="shared" si="60"/>
        <v>0</v>
      </c>
      <c r="K23" s="720">
        <f t="shared" si="60"/>
        <v>3.838771593090211E-3</v>
      </c>
      <c r="L23" s="2291"/>
      <c r="M23" s="2303"/>
      <c r="N23" s="2285"/>
      <c r="O23" s="719">
        <f t="shared" ref="O23:Q23" si="61">O22/L22</f>
        <v>0</v>
      </c>
      <c r="P23" s="719">
        <f t="shared" si="61"/>
        <v>0</v>
      </c>
      <c r="Q23" s="720">
        <f t="shared" si="61"/>
        <v>0</v>
      </c>
      <c r="R23" s="2291"/>
      <c r="S23" s="2303"/>
      <c r="T23" s="2285"/>
      <c r="U23" s="719">
        <f t="shared" ref="U23:W23" si="62">U22/R22</f>
        <v>1.3605442176870748E-2</v>
      </c>
      <c r="V23" s="719">
        <f t="shared" si="62"/>
        <v>0</v>
      </c>
      <c r="W23" s="720">
        <f t="shared" si="62"/>
        <v>7.4906367041198503E-3</v>
      </c>
      <c r="X23" s="1"/>
      <c r="AB23" s="44"/>
      <c r="AC23" s="44"/>
      <c r="AD23" s="44"/>
      <c r="AH23" s="331"/>
      <c r="AI23" s="331"/>
      <c r="AJ23" s="331"/>
    </row>
    <row r="24" spans="2:36" ht="21.6" customHeight="1" x14ac:dyDescent="0.2">
      <c r="B24" s="1853"/>
      <c r="C24" s="1940" t="s">
        <v>260</v>
      </c>
      <c r="D24" s="2358">
        <f>表13!E36</f>
        <v>155</v>
      </c>
      <c r="E24" s="2375">
        <f>表13!R36</f>
        <v>129</v>
      </c>
      <c r="F24" s="2282">
        <f t="shared" ref="F24:G24" si="63">L24+R24</f>
        <v>2017</v>
      </c>
      <c r="G24" s="2286">
        <f t="shared" si="63"/>
        <v>836</v>
      </c>
      <c r="H24" s="2286">
        <f t="shared" ref="H24" si="64">N24+T24</f>
        <v>2853</v>
      </c>
      <c r="I24" s="1536">
        <f t="shared" ref="I24:K24" si="65">O24+U24</f>
        <v>0</v>
      </c>
      <c r="J24" s="1536">
        <f t="shared" si="65"/>
        <v>1</v>
      </c>
      <c r="K24" s="1537">
        <f t="shared" si="65"/>
        <v>1</v>
      </c>
      <c r="L24" s="2290">
        <f>表2!I39</f>
        <v>1238</v>
      </c>
      <c r="M24" s="2302">
        <f>表2!O39</f>
        <v>235</v>
      </c>
      <c r="N24" s="2286">
        <f>L24+M24</f>
        <v>1473</v>
      </c>
      <c r="O24" s="1536">
        <v>0</v>
      </c>
      <c r="P24" s="1536">
        <v>0</v>
      </c>
      <c r="Q24" s="1537">
        <f t="shared" ref="Q24" si="66">O24+P24</f>
        <v>0</v>
      </c>
      <c r="R24" s="2290">
        <f>表2!J39</f>
        <v>779</v>
      </c>
      <c r="S24" s="2302">
        <f>表2!P39</f>
        <v>601</v>
      </c>
      <c r="T24" s="2286">
        <f>R24+S24</f>
        <v>1380</v>
      </c>
      <c r="U24" s="1536">
        <v>0</v>
      </c>
      <c r="V24" s="1536">
        <v>1</v>
      </c>
      <c r="W24" s="1537">
        <f t="shared" ref="W24" si="67">U24+V24</f>
        <v>1</v>
      </c>
      <c r="X24" s="1"/>
      <c r="Y24" s="7"/>
      <c r="Z24" s="7"/>
      <c r="AA24" s="7"/>
      <c r="AB24" s="7"/>
      <c r="AC24" s="7"/>
      <c r="AD24" s="7"/>
      <c r="AE24" s="331"/>
      <c r="AF24" s="331"/>
      <c r="AG24" s="331"/>
      <c r="AH24" s="331"/>
      <c r="AI24" s="331"/>
      <c r="AJ24" s="331"/>
    </row>
    <row r="25" spans="2:36" ht="21.6" customHeight="1" x14ac:dyDescent="0.2">
      <c r="B25" s="1853"/>
      <c r="C25" s="1900"/>
      <c r="D25" s="2357"/>
      <c r="E25" s="2353"/>
      <c r="F25" s="2283"/>
      <c r="G25" s="2285"/>
      <c r="H25" s="2285"/>
      <c r="I25" s="719">
        <f t="shared" ref="I25:K25" si="68">I24/F24</f>
        <v>0</v>
      </c>
      <c r="J25" s="719">
        <f t="shared" si="68"/>
        <v>1.1961722488038277E-3</v>
      </c>
      <c r="K25" s="720">
        <f t="shared" si="68"/>
        <v>3.505082369435682E-4</v>
      </c>
      <c r="L25" s="2291"/>
      <c r="M25" s="2303"/>
      <c r="N25" s="2285"/>
      <c r="O25" s="719">
        <f t="shared" ref="O25:Q25" si="69">O24/L24</f>
        <v>0</v>
      </c>
      <c r="P25" s="719">
        <f t="shared" si="69"/>
        <v>0</v>
      </c>
      <c r="Q25" s="720">
        <f t="shared" si="69"/>
        <v>0</v>
      </c>
      <c r="R25" s="2291"/>
      <c r="S25" s="2303"/>
      <c r="T25" s="2285"/>
      <c r="U25" s="719">
        <f t="shared" ref="U25:W25" si="70">U24/R24</f>
        <v>0</v>
      </c>
      <c r="V25" s="719">
        <f t="shared" si="70"/>
        <v>1.6638935108153079E-3</v>
      </c>
      <c r="W25" s="720">
        <f t="shared" si="70"/>
        <v>7.246376811594203E-4</v>
      </c>
      <c r="X25" s="1"/>
      <c r="AB25" s="44"/>
      <c r="AC25" s="44"/>
      <c r="AD25" s="44"/>
      <c r="AH25" s="331"/>
      <c r="AI25" s="331"/>
      <c r="AJ25" s="331"/>
    </row>
    <row r="26" spans="2:36" ht="21.6" customHeight="1" x14ac:dyDescent="0.2">
      <c r="B26" s="1853"/>
      <c r="C26" s="1940" t="s">
        <v>261</v>
      </c>
      <c r="D26" s="2358">
        <f>表13!E39</f>
        <v>46</v>
      </c>
      <c r="E26" s="2375">
        <f>表13!R39</f>
        <v>38</v>
      </c>
      <c r="F26" s="2282">
        <f t="shared" ref="F26:G26" si="71">L26+R26</f>
        <v>1217</v>
      </c>
      <c r="G26" s="2286">
        <f t="shared" si="71"/>
        <v>552</v>
      </c>
      <c r="H26" s="2286">
        <f t="shared" ref="H26" si="72">N26+T26</f>
        <v>1769</v>
      </c>
      <c r="I26" s="1536">
        <f t="shared" ref="I26:K26" si="73">O26+U26</f>
        <v>0</v>
      </c>
      <c r="J26" s="1536">
        <f t="shared" si="73"/>
        <v>0</v>
      </c>
      <c r="K26" s="1537">
        <f t="shared" si="73"/>
        <v>0</v>
      </c>
      <c r="L26" s="2290">
        <f>表2!I42</f>
        <v>683</v>
      </c>
      <c r="M26" s="2302">
        <f>表2!O42</f>
        <v>128</v>
      </c>
      <c r="N26" s="2286">
        <f t="shared" ref="N26" si="74">L26+M26</f>
        <v>811</v>
      </c>
      <c r="O26" s="1536">
        <v>0</v>
      </c>
      <c r="P26" s="1536">
        <v>0</v>
      </c>
      <c r="Q26" s="1537">
        <f t="shared" ref="Q26" si="75">O26+P26</f>
        <v>0</v>
      </c>
      <c r="R26" s="2290">
        <f>表2!J42</f>
        <v>534</v>
      </c>
      <c r="S26" s="2302">
        <f>表2!P42</f>
        <v>424</v>
      </c>
      <c r="T26" s="2286">
        <f t="shared" ref="T26" si="76">R26+S26</f>
        <v>958</v>
      </c>
      <c r="U26" s="1536">
        <v>0</v>
      </c>
      <c r="V26" s="1536">
        <v>0</v>
      </c>
      <c r="W26" s="1537">
        <f t="shared" ref="W26" si="77">U26+V26</f>
        <v>0</v>
      </c>
      <c r="X26" s="1"/>
      <c r="Y26" s="7"/>
      <c r="Z26" s="7"/>
      <c r="AA26" s="7"/>
      <c r="AB26" s="7"/>
      <c r="AC26" s="7"/>
      <c r="AD26" s="7"/>
      <c r="AE26" s="331"/>
      <c r="AF26" s="331"/>
      <c r="AG26" s="331"/>
      <c r="AH26" s="331"/>
      <c r="AI26" s="331"/>
      <c r="AJ26" s="331"/>
    </row>
    <row r="27" spans="2:36" ht="21.6" customHeight="1" x14ac:dyDescent="0.2">
      <c r="B27" s="1853"/>
      <c r="C27" s="1900"/>
      <c r="D27" s="2357"/>
      <c r="E27" s="2353"/>
      <c r="F27" s="2283"/>
      <c r="G27" s="2285"/>
      <c r="H27" s="2285"/>
      <c r="I27" s="719">
        <f t="shared" ref="I27:K27" si="78">I26/F26</f>
        <v>0</v>
      </c>
      <c r="J27" s="719">
        <f t="shared" si="78"/>
        <v>0</v>
      </c>
      <c r="K27" s="720">
        <f t="shared" si="78"/>
        <v>0</v>
      </c>
      <c r="L27" s="2291"/>
      <c r="M27" s="2303"/>
      <c r="N27" s="2285"/>
      <c r="O27" s="719">
        <f t="shared" ref="O27:Q27" si="79">O26/L26</f>
        <v>0</v>
      </c>
      <c r="P27" s="719">
        <f t="shared" si="79"/>
        <v>0</v>
      </c>
      <c r="Q27" s="720">
        <f t="shared" si="79"/>
        <v>0</v>
      </c>
      <c r="R27" s="2291"/>
      <c r="S27" s="2303"/>
      <c r="T27" s="2285"/>
      <c r="U27" s="719">
        <f t="shared" ref="U27:W27" si="80">U26/R26</f>
        <v>0</v>
      </c>
      <c r="V27" s="719">
        <f t="shared" si="80"/>
        <v>0</v>
      </c>
      <c r="W27" s="720">
        <f t="shared" si="80"/>
        <v>0</v>
      </c>
      <c r="X27" s="1"/>
      <c r="AB27" s="44"/>
      <c r="AC27" s="44"/>
      <c r="AD27" s="44"/>
      <c r="AH27" s="331"/>
      <c r="AI27" s="331"/>
      <c r="AJ27" s="331"/>
    </row>
    <row r="28" spans="2:36" ht="21.6" customHeight="1" x14ac:dyDescent="0.2">
      <c r="B28" s="1853"/>
      <c r="C28" s="1940" t="s">
        <v>262</v>
      </c>
      <c r="D28" s="2358">
        <f>表13!E42</f>
        <v>38</v>
      </c>
      <c r="E28" s="2375">
        <f>表13!R42</f>
        <v>36</v>
      </c>
      <c r="F28" s="2282">
        <f t="shared" ref="F28:G28" si="81">L28+R28</f>
        <v>1768</v>
      </c>
      <c r="G28" s="2286">
        <f t="shared" si="81"/>
        <v>976</v>
      </c>
      <c r="H28" s="2286">
        <f t="shared" ref="H28" si="82">N28+T28</f>
        <v>2744</v>
      </c>
      <c r="I28" s="1536">
        <f t="shared" ref="I28:K28" si="83">O28+U28</f>
        <v>0</v>
      </c>
      <c r="J28" s="1536">
        <f t="shared" si="83"/>
        <v>0</v>
      </c>
      <c r="K28" s="1537">
        <f t="shared" si="83"/>
        <v>0</v>
      </c>
      <c r="L28" s="2290">
        <f>表2!I45</f>
        <v>976</v>
      </c>
      <c r="M28" s="2302">
        <f>表2!O45</f>
        <v>345</v>
      </c>
      <c r="N28" s="2286">
        <f t="shared" ref="N28" si="84">L28+M28</f>
        <v>1321</v>
      </c>
      <c r="O28" s="1536">
        <v>0</v>
      </c>
      <c r="P28" s="1536">
        <v>0</v>
      </c>
      <c r="Q28" s="1537">
        <f t="shared" ref="Q28" si="85">O28+P28</f>
        <v>0</v>
      </c>
      <c r="R28" s="2290">
        <f>表2!J45</f>
        <v>792</v>
      </c>
      <c r="S28" s="2302">
        <f>表2!P45</f>
        <v>631</v>
      </c>
      <c r="T28" s="2286">
        <f t="shared" ref="T28" si="86">R28+S28</f>
        <v>1423</v>
      </c>
      <c r="U28" s="1536">
        <v>0</v>
      </c>
      <c r="V28" s="1536">
        <v>0</v>
      </c>
      <c r="W28" s="1537">
        <f t="shared" ref="W28" si="87">U28+V28</f>
        <v>0</v>
      </c>
      <c r="X28" s="1"/>
      <c r="Y28" s="7"/>
      <c r="Z28" s="7"/>
      <c r="AA28" s="7"/>
      <c r="AB28" s="7"/>
      <c r="AC28" s="7"/>
      <c r="AD28" s="7"/>
      <c r="AE28" s="331"/>
      <c r="AF28" s="331"/>
      <c r="AG28" s="331"/>
      <c r="AH28" s="331"/>
      <c r="AI28" s="331"/>
      <c r="AJ28" s="331"/>
    </row>
    <row r="29" spans="2:36" ht="21.6" customHeight="1" x14ac:dyDescent="0.2">
      <c r="B29" s="1853"/>
      <c r="C29" s="1900"/>
      <c r="D29" s="2357"/>
      <c r="E29" s="2353"/>
      <c r="F29" s="2283"/>
      <c r="G29" s="2285"/>
      <c r="H29" s="2285"/>
      <c r="I29" s="719">
        <f t="shared" ref="I29:K29" si="88">I28/F28</f>
        <v>0</v>
      </c>
      <c r="J29" s="719">
        <f t="shared" si="88"/>
        <v>0</v>
      </c>
      <c r="K29" s="720">
        <f t="shared" si="88"/>
        <v>0</v>
      </c>
      <c r="L29" s="2291"/>
      <c r="M29" s="2303"/>
      <c r="N29" s="2285"/>
      <c r="O29" s="719">
        <f t="shared" ref="O29:Q29" si="89">O28/L28</f>
        <v>0</v>
      </c>
      <c r="P29" s="719">
        <f t="shared" si="89"/>
        <v>0</v>
      </c>
      <c r="Q29" s="720">
        <f t="shared" si="89"/>
        <v>0</v>
      </c>
      <c r="R29" s="2291"/>
      <c r="S29" s="2303"/>
      <c r="T29" s="2285"/>
      <c r="U29" s="719">
        <f t="shared" ref="U29:W29" si="90">U28/R28</f>
        <v>0</v>
      </c>
      <c r="V29" s="719">
        <f t="shared" si="90"/>
        <v>0</v>
      </c>
      <c r="W29" s="720">
        <f t="shared" si="90"/>
        <v>0</v>
      </c>
      <c r="X29" s="1"/>
      <c r="AB29" s="44"/>
      <c r="AC29" s="44"/>
      <c r="AD29" s="44"/>
      <c r="AH29" s="331"/>
      <c r="AI29" s="331"/>
      <c r="AJ29" s="331"/>
    </row>
    <row r="30" spans="2:36" ht="21.6" customHeight="1" x14ac:dyDescent="0.2">
      <c r="B30" s="1853"/>
      <c r="C30" s="1940" t="s">
        <v>263</v>
      </c>
      <c r="D30" s="2358">
        <f>表13!E45</f>
        <v>27</v>
      </c>
      <c r="E30" s="2375">
        <f>表13!R45</f>
        <v>24</v>
      </c>
      <c r="F30" s="2282">
        <f t="shared" ref="F30:G30" si="91">L30+R30</f>
        <v>2690</v>
      </c>
      <c r="G30" s="2286">
        <f t="shared" si="91"/>
        <v>780</v>
      </c>
      <c r="H30" s="2286">
        <f t="shared" ref="H30" si="92">N30+T30</f>
        <v>3470</v>
      </c>
      <c r="I30" s="1536">
        <f t="shared" ref="I30:K30" si="93">O30+U30</f>
        <v>2</v>
      </c>
      <c r="J30" s="1536">
        <f t="shared" si="93"/>
        <v>0</v>
      </c>
      <c r="K30" s="1537">
        <f t="shared" si="93"/>
        <v>2</v>
      </c>
      <c r="L30" s="2290">
        <f>表2!I48</f>
        <v>1554</v>
      </c>
      <c r="M30" s="2302">
        <f>表2!O48</f>
        <v>248</v>
      </c>
      <c r="N30" s="2286">
        <f t="shared" ref="N30" si="94">L30+M30</f>
        <v>1802</v>
      </c>
      <c r="O30" s="1536">
        <v>0</v>
      </c>
      <c r="P30" s="1536">
        <v>0</v>
      </c>
      <c r="Q30" s="1537">
        <f t="shared" ref="Q30" si="95">O30+P30</f>
        <v>0</v>
      </c>
      <c r="R30" s="2290">
        <f>表2!J48</f>
        <v>1136</v>
      </c>
      <c r="S30" s="2302">
        <f>表2!P48</f>
        <v>532</v>
      </c>
      <c r="T30" s="2286">
        <f t="shared" ref="T30" si="96">R30+S30</f>
        <v>1668</v>
      </c>
      <c r="U30" s="1536">
        <v>2</v>
      </c>
      <c r="V30" s="1536">
        <v>0</v>
      </c>
      <c r="W30" s="1537">
        <f t="shared" ref="W30" si="97">U30+V30</f>
        <v>2</v>
      </c>
      <c r="X30" s="1"/>
      <c r="Y30" s="7"/>
      <c r="Z30" s="7"/>
      <c r="AA30" s="7"/>
      <c r="AB30" s="7"/>
      <c r="AC30" s="7"/>
      <c r="AD30" s="7"/>
      <c r="AE30" s="331"/>
      <c r="AF30" s="331"/>
      <c r="AG30" s="331"/>
      <c r="AH30" s="331"/>
      <c r="AI30" s="331"/>
      <c r="AJ30" s="331"/>
    </row>
    <row r="31" spans="2:36" ht="21.6" customHeight="1" x14ac:dyDescent="0.2">
      <c r="B31" s="1853"/>
      <c r="C31" s="1901"/>
      <c r="D31" s="2357"/>
      <c r="E31" s="2353"/>
      <c r="F31" s="2283"/>
      <c r="G31" s="2285"/>
      <c r="H31" s="2285"/>
      <c r="I31" s="719">
        <f t="shared" ref="I31:K31" si="98">I30/F30</f>
        <v>7.4349442379182155E-4</v>
      </c>
      <c r="J31" s="719">
        <f t="shared" si="98"/>
        <v>0</v>
      </c>
      <c r="K31" s="720">
        <f t="shared" si="98"/>
        <v>5.7636887608069167E-4</v>
      </c>
      <c r="L31" s="2291"/>
      <c r="M31" s="2303"/>
      <c r="N31" s="2285"/>
      <c r="O31" s="719">
        <f t="shared" ref="O31:Q31" si="99">O30/L30</f>
        <v>0</v>
      </c>
      <c r="P31" s="719">
        <f t="shared" si="99"/>
        <v>0</v>
      </c>
      <c r="Q31" s="720">
        <f t="shared" si="99"/>
        <v>0</v>
      </c>
      <c r="R31" s="2291"/>
      <c r="S31" s="2303"/>
      <c r="T31" s="2285"/>
      <c r="U31" s="719">
        <f t="shared" ref="U31:W31" si="100">U30/R30</f>
        <v>1.7605633802816902E-3</v>
      </c>
      <c r="V31" s="719">
        <f t="shared" si="100"/>
        <v>0</v>
      </c>
      <c r="W31" s="720">
        <f t="shared" si="100"/>
        <v>1.199040767386091E-3</v>
      </c>
      <c r="X31" s="1"/>
      <c r="AB31" s="44"/>
      <c r="AC31" s="44"/>
      <c r="AD31" s="44"/>
      <c r="AH31" s="331"/>
      <c r="AI31" s="331"/>
      <c r="AJ31" s="331"/>
    </row>
    <row r="32" spans="2:36" ht="21.6" customHeight="1" x14ac:dyDescent="0.2">
      <c r="B32" s="1853"/>
      <c r="C32" s="1900" t="s">
        <v>264</v>
      </c>
      <c r="D32" s="2358">
        <f>表13!E48</f>
        <v>40</v>
      </c>
      <c r="E32" s="2375">
        <f>表13!R48</f>
        <v>29</v>
      </c>
      <c r="F32" s="2282">
        <f t="shared" ref="F32:G32" si="101">L32+R32</f>
        <v>23985</v>
      </c>
      <c r="G32" s="2286">
        <f t="shared" si="101"/>
        <v>3177</v>
      </c>
      <c r="H32" s="2286">
        <f t="shared" ref="H32" si="102">N32+T32</f>
        <v>27162</v>
      </c>
      <c r="I32" s="1536">
        <f t="shared" ref="I32:K32" si="103">O32+U32</f>
        <v>146</v>
      </c>
      <c r="J32" s="1536">
        <f t="shared" si="103"/>
        <v>0</v>
      </c>
      <c r="K32" s="1537">
        <f t="shared" si="103"/>
        <v>146</v>
      </c>
      <c r="L32" s="2290">
        <f>表2!I51</f>
        <v>15259</v>
      </c>
      <c r="M32" s="2302">
        <f>表2!O51</f>
        <v>1032</v>
      </c>
      <c r="N32" s="2286">
        <f>L32+M32</f>
        <v>16291</v>
      </c>
      <c r="O32" s="1536">
        <v>142</v>
      </c>
      <c r="P32" s="1536">
        <v>0</v>
      </c>
      <c r="Q32" s="1537">
        <f t="shared" ref="Q32" si="104">O32+P32</f>
        <v>142</v>
      </c>
      <c r="R32" s="2290">
        <f>表2!J51</f>
        <v>8726</v>
      </c>
      <c r="S32" s="2302">
        <f>表2!P51</f>
        <v>2145</v>
      </c>
      <c r="T32" s="2286">
        <f>R32+S32</f>
        <v>10871</v>
      </c>
      <c r="U32" s="1536">
        <v>4</v>
      </c>
      <c r="V32" s="1536">
        <v>0</v>
      </c>
      <c r="W32" s="1537">
        <f>U32+V32</f>
        <v>4</v>
      </c>
      <c r="X32" s="1"/>
      <c r="Y32" s="7"/>
      <c r="Z32" s="7"/>
      <c r="AA32" s="7"/>
      <c r="AB32" s="7"/>
      <c r="AC32" s="7"/>
      <c r="AD32" s="7"/>
      <c r="AE32" s="331"/>
      <c r="AF32" s="331"/>
      <c r="AG32" s="331"/>
      <c r="AH32" s="331"/>
      <c r="AI32" s="331"/>
      <c r="AJ32" s="331"/>
    </row>
    <row r="33" spans="2:36" ht="21.6" customHeight="1" thickBot="1" x14ac:dyDescent="0.25">
      <c r="B33" s="1853"/>
      <c r="C33" s="2009"/>
      <c r="D33" s="2362"/>
      <c r="E33" s="2355"/>
      <c r="F33" s="2294"/>
      <c r="G33" s="2295"/>
      <c r="H33" s="2295"/>
      <c r="I33" s="717">
        <f t="shared" ref="I33:K33" si="105">I32/F32</f>
        <v>6.0871377944548676E-3</v>
      </c>
      <c r="J33" s="717">
        <f t="shared" si="105"/>
        <v>0</v>
      </c>
      <c r="K33" s="718">
        <f t="shared" si="105"/>
        <v>5.3751564685958321E-3</v>
      </c>
      <c r="L33" s="2306"/>
      <c r="M33" s="2297"/>
      <c r="N33" s="2295"/>
      <c r="O33" s="717">
        <f t="shared" ref="O33:Q33" si="106">O32/L32</f>
        <v>9.3059833540861132E-3</v>
      </c>
      <c r="P33" s="717">
        <f t="shared" si="106"/>
        <v>0</v>
      </c>
      <c r="Q33" s="718">
        <f t="shared" si="106"/>
        <v>8.7164692161316067E-3</v>
      </c>
      <c r="R33" s="2306"/>
      <c r="S33" s="2297"/>
      <c r="T33" s="2295"/>
      <c r="U33" s="717">
        <f t="shared" ref="U33:W33" si="107">U32/R32</f>
        <v>4.5840018336007336E-4</v>
      </c>
      <c r="V33" s="717">
        <f t="shared" si="107"/>
        <v>0</v>
      </c>
      <c r="W33" s="718">
        <f t="shared" si="107"/>
        <v>3.6795143041118574E-4</v>
      </c>
      <c r="X33" s="1"/>
      <c r="AB33" s="44"/>
      <c r="AC33" s="44"/>
      <c r="AD33" s="44"/>
      <c r="AH33" s="331"/>
      <c r="AI33" s="331"/>
      <c r="AJ33" s="331"/>
    </row>
    <row r="34" spans="2:36" ht="21.6" customHeight="1" thickTop="1" x14ac:dyDescent="0.2">
      <c r="B34" s="1853"/>
      <c r="C34" s="37" t="s">
        <v>265</v>
      </c>
      <c r="D34" s="2359">
        <f>D24+D26+D28+D30</f>
        <v>266</v>
      </c>
      <c r="E34" s="2360">
        <f>E24+E26+E28+E30</f>
        <v>227</v>
      </c>
      <c r="F34" s="2290">
        <f t="shared" ref="F34:G34" si="108">F24+F26+F28+F30</f>
        <v>7692</v>
      </c>
      <c r="G34" s="2302">
        <f t="shared" si="108"/>
        <v>3144</v>
      </c>
      <c r="H34" s="2302">
        <f t="shared" ref="H34" si="109">H24+H26+H28+H30</f>
        <v>10836</v>
      </c>
      <c r="I34" s="64">
        <f t="shared" ref="I34:W34" si="110">I24+I26+I28+I30</f>
        <v>2</v>
      </c>
      <c r="J34" s="64">
        <f t="shared" si="110"/>
        <v>1</v>
      </c>
      <c r="K34" s="234">
        <f t="shared" si="110"/>
        <v>3</v>
      </c>
      <c r="L34" s="2290">
        <f t="shared" si="110"/>
        <v>4451</v>
      </c>
      <c r="M34" s="2302">
        <f t="shared" si="110"/>
        <v>956</v>
      </c>
      <c r="N34" s="2302">
        <f>L34+M34</f>
        <v>5407</v>
      </c>
      <c r="O34" s="64">
        <f t="shared" si="110"/>
        <v>0</v>
      </c>
      <c r="P34" s="64">
        <f t="shared" si="110"/>
        <v>0</v>
      </c>
      <c r="Q34" s="234">
        <f t="shared" si="110"/>
        <v>0</v>
      </c>
      <c r="R34" s="2290">
        <f t="shared" si="110"/>
        <v>3241</v>
      </c>
      <c r="S34" s="2302">
        <f t="shared" si="110"/>
        <v>2188</v>
      </c>
      <c r="T34" s="2302">
        <f>R34+S34</f>
        <v>5429</v>
      </c>
      <c r="U34" s="64">
        <f t="shared" si="110"/>
        <v>2</v>
      </c>
      <c r="V34" s="64">
        <f t="shared" si="110"/>
        <v>1</v>
      </c>
      <c r="W34" s="234">
        <f t="shared" si="110"/>
        <v>3</v>
      </c>
      <c r="Y34" s="7"/>
      <c r="Z34" s="7"/>
      <c r="AA34" s="7"/>
      <c r="AB34" s="7"/>
      <c r="AC34" s="7"/>
      <c r="AD34" s="7"/>
      <c r="AE34" s="331"/>
      <c r="AF34" s="331"/>
      <c r="AG34" s="331"/>
      <c r="AH34" s="331"/>
      <c r="AI34" s="331"/>
      <c r="AJ34" s="331"/>
    </row>
    <row r="35" spans="2:36" ht="21.6" customHeight="1" x14ac:dyDescent="0.2">
      <c r="B35" s="1853"/>
      <c r="C35" s="38" t="s">
        <v>266</v>
      </c>
      <c r="D35" s="2357"/>
      <c r="E35" s="2353"/>
      <c r="F35" s="2291"/>
      <c r="G35" s="2303"/>
      <c r="H35" s="2303"/>
      <c r="I35" s="719">
        <f>I34/F34</f>
        <v>2.6001040041601667E-4</v>
      </c>
      <c r="J35" s="719">
        <f>J34/G34</f>
        <v>3.1806615776081427E-4</v>
      </c>
      <c r="K35" s="720">
        <f>K34/H34</f>
        <v>2.768549280177187E-4</v>
      </c>
      <c r="L35" s="2291"/>
      <c r="M35" s="2303"/>
      <c r="N35" s="2303"/>
      <c r="O35" s="719">
        <f>O34/L34</f>
        <v>0</v>
      </c>
      <c r="P35" s="719">
        <f>P34/M34</f>
        <v>0</v>
      </c>
      <c r="Q35" s="720">
        <f>Q34/N34</f>
        <v>0</v>
      </c>
      <c r="R35" s="2291"/>
      <c r="S35" s="2303"/>
      <c r="T35" s="2303"/>
      <c r="U35" s="719">
        <f>U34/R34</f>
        <v>6.1709348966368404E-4</v>
      </c>
      <c r="V35" s="719">
        <f>V34/S34</f>
        <v>4.5703839122486289E-4</v>
      </c>
      <c r="W35" s="720">
        <f>W34/T34</f>
        <v>5.5258795358261185E-4</v>
      </c>
      <c r="AB35" s="44"/>
      <c r="AC35" s="44"/>
      <c r="AD35" s="44"/>
      <c r="AH35" s="331"/>
      <c r="AI35" s="331"/>
      <c r="AJ35" s="331"/>
    </row>
    <row r="36" spans="2:36" ht="21.6" customHeight="1" x14ac:dyDescent="0.2">
      <c r="B36" s="1853"/>
      <c r="C36" s="37" t="s">
        <v>265</v>
      </c>
      <c r="D36" s="2358">
        <f>D26+D28+D30+D32</f>
        <v>151</v>
      </c>
      <c r="E36" s="2375">
        <f>E26+E28+E30+E32</f>
        <v>127</v>
      </c>
      <c r="F36" s="2305">
        <f t="shared" ref="F36:G36" si="111">F26+F28+F30+F32</f>
        <v>29660</v>
      </c>
      <c r="G36" s="2292">
        <f t="shared" si="111"/>
        <v>5485</v>
      </c>
      <c r="H36" s="2292">
        <f t="shared" ref="H36" si="112">H26+H28+H30+H32</f>
        <v>35145</v>
      </c>
      <c r="I36" s="65">
        <f t="shared" ref="I36:W36" si="113">I26+I28+I30+I32</f>
        <v>148</v>
      </c>
      <c r="J36" s="65">
        <f t="shared" si="113"/>
        <v>0</v>
      </c>
      <c r="K36" s="236">
        <f t="shared" si="113"/>
        <v>148</v>
      </c>
      <c r="L36" s="2305">
        <f t="shared" si="113"/>
        <v>18472</v>
      </c>
      <c r="M36" s="2292">
        <f t="shared" si="113"/>
        <v>1753</v>
      </c>
      <c r="N36" s="2292">
        <f>L36+M36</f>
        <v>20225</v>
      </c>
      <c r="O36" s="65">
        <f t="shared" si="113"/>
        <v>142</v>
      </c>
      <c r="P36" s="65">
        <f t="shared" si="113"/>
        <v>0</v>
      </c>
      <c r="Q36" s="236">
        <f t="shared" si="113"/>
        <v>142</v>
      </c>
      <c r="R36" s="2305">
        <f t="shared" si="113"/>
        <v>11188</v>
      </c>
      <c r="S36" s="2292">
        <f t="shared" si="113"/>
        <v>3732</v>
      </c>
      <c r="T36" s="2292">
        <f>R36+S36</f>
        <v>14920</v>
      </c>
      <c r="U36" s="65">
        <f t="shared" si="113"/>
        <v>6</v>
      </c>
      <c r="V36" s="65">
        <f t="shared" si="113"/>
        <v>0</v>
      </c>
      <c r="W36" s="236">
        <f t="shared" si="113"/>
        <v>6</v>
      </c>
      <c r="Y36" s="7"/>
      <c r="Z36" s="7"/>
      <c r="AA36" s="7"/>
      <c r="AB36" s="7"/>
      <c r="AC36" s="7"/>
      <c r="AD36" s="7"/>
      <c r="AE36" s="331"/>
      <c r="AF36" s="331"/>
      <c r="AG36" s="331"/>
      <c r="AH36" s="331"/>
      <c r="AI36" s="331"/>
      <c r="AJ36" s="331"/>
    </row>
    <row r="37" spans="2:36" ht="21.6" customHeight="1" thickBot="1" x14ac:dyDescent="0.25">
      <c r="B37" s="1859"/>
      <c r="C37" s="38" t="s">
        <v>267</v>
      </c>
      <c r="D37" s="2357"/>
      <c r="E37" s="2353"/>
      <c r="F37" s="2327"/>
      <c r="G37" s="2293"/>
      <c r="H37" s="2293"/>
      <c r="I37" s="723">
        <f>I36/F36</f>
        <v>4.9898853674983142E-3</v>
      </c>
      <c r="J37" s="723">
        <f>J36/G36</f>
        <v>0</v>
      </c>
      <c r="K37" s="724">
        <f>K36/H36</f>
        <v>4.2111253378859011E-3</v>
      </c>
      <c r="L37" s="2327"/>
      <c r="M37" s="2293"/>
      <c r="N37" s="2293"/>
      <c r="O37" s="723">
        <f>O36/L36</f>
        <v>7.6873105240363795E-3</v>
      </c>
      <c r="P37" s="723">
        <f>P36/M36</f>
        <v>0</v>
      </c>
      <c r="Q37" s="724">
        <f>Q36/N36</f>
        <v>7.0210135970333746E-3</v>
      </c>
      <c r="R37" s="2327"/>
      <c r="S37" s="2293"/>
      <c r="T37" s="2293"/>
      <c r="U37" s="723">
        <f>U36/R36</f>
        <v>5.3628888094386842E-4</v>
      </c>
      <c r="V37" s="723">
        <f>V36/S36</f>
        <v>0</v>
      </c>
      <c r="W37" s="724">
        <f>W36/T36</f>
        <v>4.0214477211796245E-4</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11:31" x14ac:dyDescent="0.2">
      <c r="K65" s="1"/>
      <c r="Q65" s="1"/>
      <c r="R65" s="1"/>
      <c r="S65" s="1"/>
      <c r="T65" s="1"/>
      <c r="U65" s="1"/>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891</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36.75" customHeight="1" x14ac:dyDescent="0.2">
      <c r="B6" s="1922"/>
      <c r="C6" s="1923"/>
      <c r="D6" s="1900"/>
      <c r="E6" s="1857"/>
      <c r="F6" s="2313" t="s">
        <v>514</v>
      </c>
      <c r="G6" s="2100"/>
      <c r="H6" s="2101"/>
      <c r="I6" s="2376" t="s">
        <v>583</v>
      </c>
      <c r="J6" s="2377"/>
      <c r="K6" s="2378"/>
      <c r="L6" s="2313" t="s">
        <v>514</v>
      </c>
      <c r="M6" s="2100"/>
      <c r="N6" s="2101"/>
      <c r="O6" s="2376" t="s">
        <v>583</v>
      </c>
      <c r="P6" s="2377"/>
      <c r="Q6" s="2378"/>
      <c r="R6" s="2095" t="s">
        <v>514</v>
      </c>
      <c r="S6" s="2318"/>
      <c r="T6" s="2319"/>
      <c r="U6" s="2376" t="s">
        <v>583</v>
      </c>
      <c r="V6" s="2377"/>
      <c r="W6" s="2378"/>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G8" si="0">F10+F12+F14+F16+F18+F20</f>
        <v>32033</v>
      </c>
      <c r="G8" s="2286">
        <f t="shared" si="0"/>
        <v>6486</v>
      </c>
      <c r="H8" s="2286">
        <f t="shared" ref="H8:W8" si="1">H10+H12+H14+H16+H18+H20</f>
        <v>38519</v>
      </c>
      <c r="I8" s="64">
        <f t="shared" si="1"/>
        <v>397</v>
      </c>
      <c r="J8" s="64">
        <f t="shared" si="1"/>
        <v>16</v>
      </c>
      <c r="K8" s="234">
        <f t="shared" si="1"/>
        <v>413</v>
      </c>
      <c r="L8" s="2371">
        <f>SUM(L10:L21)</f>
        <v>19919</v>
      </c>
      <c r="M8" s="2373">
        <f t="shared" ref="M8" si="2">SUM(M10:M21)</f>
        <v>2033</v>
      </c>
      <c r="N8" s="2286">
        <f>SUM(N10:N21)</f>
        <v>21952</v>
      </c>
      <c r="O8" s="64">
        <f t="shared" si="1"/>
        <v>251</v>
      </c>
      <c r="P8" s="64">
        <f t="shared" si="1"/>
        <v>3</v>
      </c>
      <c r="Q8" s="234">
        <f t="shared" si="1"/>
        <v>254</v>
      </c>
      <c r="R8" s="2371">
        <f>SUM(R10:R21)</f>
        <v>12114</v>
      </c>
      <c r="S8" s="2373">
        <f t="shared" ref="S8" si="3">SUM(S10:S21)</f>
        <v>4453</v>
      </c>
      <c r="T8" s="2286">
        <f>SUM(T10:T21)</f>
        <v>16567</v>
      </c>
      <c r="U8" s="64">
        <f t="shared" si="1"/>
        <v>146</v>
      </c>
      <c r="V8" s="64">
        <f t="shared" si="1"/>
        <v>13</v>
      </c>
      <c r="W8" s="234">
        <f t="shared" si="1"/>
        <v>159</v>
      </c>
      <c r="X8" s="1"/>
      <c r="Y8" s="7"/>
      <c r="Z8" s="7"/>
      <c r="AA8" s="7"/>
      <c r="AB8" s="7"/>
      <c r="AC8" s="7"/>
      <c r="AD8" s="7"/>
      <c r="AE8" s="331"/>
      <c r="AF8" s="331"/>
      <c r="AG8" s="331"/>
      <c r="AH8" s="331"/>
      <c r="AI8" s="331"/>
      <c r="AJ8" s="331"/>
    </row>
    <row r="9" spans="2:36" ht="21.6" customHeight="1" thickBot="1" x14ac:dyDescent="0.25">
      <c r="B9" s="1957"/>
      <c r="C9" s="2023"/>
      <c r="D9" s="2364"/>
      <c r="E9" s="2366"/>
      <c r="F9" s="2294"/>
      <c r="G9" s="2295"/>
      <c r="H9" s="2295"/>
      <c r="I9" s="717">
        <f>I8/F8</f>
        <v>1.2393469234851559E-2</v>
      </c>
      <c r="J9" s="717">
        <f>J8/G8</f>
        <v>2.4668516805427072E-3</v>
      </c>
      <c r="K9" s="718">
        <f>K8/H8</f>
        <v>1.0721981359848386E-2</v>
      </c>
      <c r="L9" s="2372"/>
      <c r="M9" s="2374"/>
      <c r="N9" s="2295"/>
      <c r="O9" s="717">
        <f>O8/L8</f>
        <v>1.2601034188463277E-2</v>
      </c>
      <c r="P9" s="717">
        <f>P8/M8</f>
        <v>1.4756517461878996E-3</v>
      </c>
      <c r="Q9" s="718">
        <f>Q8/N8</f>
        <v>1.1570699708454811E-2</v>
      </c>
      <c r="R9" s="2372"/>
      <c r="S9" s="2374"/>
      <c r="T9" s="2295"/>
      <c r="U9" s="717">
        <f>U8/R8</f>
        <v>1.2052171041769854E-2</v>
      </c>
      <c r="V9" s="717">
        <f>V8/S8</f>
        <v>2.9193801931282283E-3</v>
      </c>
      <c r="W9" s="718">
        <f>W8/T8</f>
        <v>9.5973924065914165E-3</v>
      </c>
      <c r="X9" s="1"/>
      <c r="AB9" s="44"/>
      <c r="AC9" s="44"/>
      <c r="AD9" s="44"/>
      <c r="AH9" s="331"/>
      <c r="AI9" s="331"/>
      <c r="AJ9" s="331"/>
    </row>
    <row r="10" spans="2:36" ht="21.6" customHeight="1" thickTop="1" x14ac:dyDescent="0.2">
      <c r="B10" s="1852" t="s">
        <v>251</v>
      </c>
      <c r="C10" s="1900" t="s">
        <v>169</v>
      </c>
      <c r="D10" s="2359">
        <f>表13!E15</f>
        <v>54</v>
      </c>
      <c r="E10" s="2360">
        <f>表13!R15</f>
        <v>20</v>
      </c>
      <c r="F10" s="2296">
        <f t="shared" ref="F10:G10" si="4">L10+R10</f>
        <v>1468</v>
      </c>
      <c r="G10" s="2284">
        <f t="shared" si="4"/>
        <v>46</v>
      </c>
      <c r="H10" s="2284">
        <f t="shared" ref="H10:K10" si="5">N10+T10</f>
        <v>1514</v>
      </c>
      <c r="I10" s="1538">
        <f t="shared" si="5"/>
        <v>2</v>
      </c>
      <c r="J10" s="1538">
        <f t="shared" si="5"/>
        <v>0</v>
      </c>
      <c r="K10" s="1539">
        <f t="shared" si="5"/>
        <v>2</v>
      </c>
      <c r="L10" s="2317">
        <f>表2!I18</f>
        <v>1314</v>
      </c>
      <c r="M10" s="2308">
        <f>表2!O18</f>
        <v>14</v>
      </c>
      <c r="N10" s="2316">
        <f>L10+M10</f>
        <v>1328</v>
      </c>
      <c r="O10" s="1538">
        <v>1</v>
      </c>
      <c r="P10" s="1538">
        <v>0</v>
      </c>
      <c r="Q10" s="1539">
        <f>O10+P10</f>
        <v>1</v>
      </c>
      <c r="R10" s="2317">
        <f>表2!J18</f>
        <v>154</v>
      </c>
      <c r="S10" s="2308">
        <f>表2!P18</f>
        <v>32</v>
      </c>
      <c r="T10" s="2316">
        <f>R10+S10</f>
        <v>186</v>
      </c>
      <c r="U10" s="1538">
        <v>1</v>
      </c>
      <c r="V10" s="1538">
        <v>0</v>
      </c>
      <c r="W10" s="1539">
        <f>U10+V10</f>
        <v>1</v>
      </c>
      <c r="X10" s="1"/>
      <c r="Y10" s="7"/>
      <c r="Z10" s="7"/>
      <c r="AA10" s="7"/>
      <c r="AB10" s="7"/>
      <c r="AC10" s="7"/>
      <c r="AD10" s="7"/>
      <c r="AE10" s="331"/>
      <c r="AF10" s="331"/>
      <c r="AG10" s="331"/>
      <c r="AH10" s="331"/>
      <c r="AI10" s="331"/>
      <c r="AJ10" s="331"/>
    </row>
    <row r="11" spans="2:36" ht="21.6" customHeight="1" x14ac:dyDescent="0.2">
      <c r="B11" s="1853"/>
      <c r="C11" s="1900"/>
      <c r="D11" s="2357"/>
      <c r="E11" s="2353"/>
      <c r="F11" s="2283"/>
      <c r="G11" s="2285"/>
      <c r="H11" s="2285"/>
      <c r="I11" s="719">
        <f>I10/F10</f>
        <v>1.3623978201634877E-3</v>
      </c>
      <c r="J11" s="719">
        <f>J10/G10</f>
        <v>0</v>
      </c>
      <c r="K11" s="720">
        <f>K10/H10</f>
        <v>1.321003963011889E-3</v>
      </c>
      <c r="L11" s="2291"/>
      <c r="M11" s="2303"/>
      <c r="N11" s="2311"/>
      <c r="O11" s="719">
        <f>O10/L10</f>
        <v>7.6103500761035003E-4</v>
      </c>
      <c r="P11" s="719">
        <f>P10/M10</f>
        <v>0</v>
      </c>
      <c r="Q11" s="720">
        <f>Q10/N10</f>
        <v>7.5301204819277112E-4</v>
      </c>
      <c r="R11" s="2291"/>
      <c r="S11" s="2303"/>
      <c r="T11" s="2311"/>
      <c r="U11" s="719">
        <f>U10/R10</f>
        <v>6.4935064935064939E-3</v>
      </c>
      <c r="V11" s="719">
        <f>V10/S10</f>
        <v>0</v>
      </c>
      <c r="W11" s="720">
        <f>W10/T10</f>
        <v>5.3763440860215058E-3</v>
      </c>
      <c r="X11" s="1"/>
      <c r="AB11" s="44"/>
      <c r="AC11" s="44"/>
      <c r="AD11" s="44"/>
      <c r="AH11" s="331"/>
      <c r="AI11" s="331"/>
      <c r="AJ11" s="331"/>
    </row>
    <row r="12" spans="2:36" ht="21.6" customHeight="1" x14ac:dyDescent="0.2">
      <c r="B12" s="1853"/>
      <c r="C12" s="1940" t="s">
        <v>170</v>
      </c>
      <c r="D12" s="2358">
        <f>表13!E18</f>
        <v>69</v>
      </c>
      <c r="E12" s="2375">
        <f>表13!R18</f>
        <v>55</v>
      </c>
      <c r="F12" s="2282">
        <f t="shared" ref="F12:G12" si="6">L12+R12</f>
        <v>15392</v>
      </c>
      <c r="G12" s="2286">
        <f t="shared" si="6"/>
        <v>710</v>
      </c>
      <c r="H12" s="2286">
        <f t="shared" ref="H12:K12" si="7">N12+T12</f>
        <v>16102</v>
      </c>
      <c r="I12" s="1536">
        <f t="shared" si="7"/>
        <v>23</v>
      </c>
      <c r="J12" s="1536">
        <f t="shared" si="7"/>
        <v>3</v>
      </c>
      <c r="K12" s="1537">
        <f t="shared" si="7"/>
        <v>26</v>
      </c>
      <c r="L12" s="2290">
        <f>表2!I21</f>
        <v>11772</v>
      </c>
      <c r="M12" s="2302">
        <f>表2!O21</f>
        <v>320</v>
      </c>
      <c r="N12" s="2311">
        <f>L12+M12</f>
        <v>12092</v>
      </c>
      <c r="O12" s="1536">
        <v>4</v>
      </c>
      <c r="P12" s="1536">
        <v>0</v>
      </c>
      <c r="Q12" s="1537">
        <f t="shared" ref="Q12" si="8">O12+P12</f>
        <v>4</v>
      </c>
      <c r="R12" s="2290">
        <f>表2!J21</f>
        <v>3620</v>
      </c>
      <c r="S12" s="2302">
        <f>表2!P21</f>
        <v>390</v>
      </c>
      <c r="T12" s="2286">
        <f>R12+S12</f>
        <v>4010</v>
      </c>
      <c r="U12" s="1536">
        <v>19</v>
      </c>
      <c r="V12" s="1536">
        <v>3</v>
      </c>
      <c r="W12" s="1537">
        <f t="shared" ref="W12" si="9">U12+V12</f>
        <v>22</v>
      </c>
      <c r="X12" s="1"/>
      <c r="Y12" s="7"/>
      <c r="Z12" s="7"/>
      <c r="AA12" s="7"/>
      <c r="AB12" s="7"/>
      <c r="AC12" s="7"/>
      <c r="AD12" s="7"/>
      <c r="AE12" s="331"/>
      <c r="AF12" s="331"/>
      <c r="AG12" s="331"/>
      <c r="AH12" s="331"/>
      <c r="AI12" s="331"/>
      <c r="AJ12" s="331"/>
    </row>
    <row r="13" spans="2:36" ht="21.6" customHeight="1" x14ac:dyDescent="0.2">
      <c r="B13" s="1853"/>
      <c r="C13" s="1900"/>
      <c r="D13" s="2357"/>
      <c r="E13" s="2353"/>
      <c r="F13" s="2283"/>
      <c r="G13" s="2285"/>
      <c r="H13" s="2285"/>
      <c r="I13" s="719">
        <f t="shared" ref="I13:K13" si="10">I12/F12</f>
        <v>1.4942827442827444E-3</v>
      </c>
      <c r="J13" s="719">
        <f t="shared" si="10"/>
        <v>4.2253521126760559E-3</v>
      </c>
      <c r="K13" s="720">
        <f t="shared" si="10"/>
        <v>1.6147062476710968E-3</v>
      </c>
      <c r="L13" s="2291"/>
      <c r="M13" s="2303"/>
      <c r="N13" s="2311"/>
      <c r="O13" s="719">
        <f t="shared" ref="O13:Q13" si="11">O12/L12</f>
        <v>3.3978933061501872E-4</v>
      </c>
      <c r="P13" s="719">
        <f t="shared" si="11"/>
        <v>0</v>
      </c>
      <c r="Q13" s="720">
        <f t="shared" si="11"/>
        <v>3.3079722130334107E-4</v>
      </c>
      <c r="R13" s="2291"/>
      <c r="S13" s="2303"/>
      <c r="T13" s="2285"/>
      <c r="U13" s="719">
        <f t="shared" ref="U13:W13" si="12">U12/R12</f>
        <v>5.2486187845303869E-3</v>
      </c>
      <c r="V13" s="719">
        <f t="shared" si="12"/>
        <v>7.6923076923076927E-3</v>
      </c>
      <c r="W13" s="720">
        <f t="shared" si="12"/>
        <v>5.4862842892768084E-3</v>
      </c>
      <c r="X13" s="1"/>
      <c r="AB13" s="44"/>
      <c r="AC13" s="44"/>
      <c r="AD13" s="44"/>
      <c r="AH13" s="331"/>
      <c r="AI13" s="331"/>
      <c r="AJ13" s="331"/>
    </row>
    <row r="14" spans="2:36" ht="21.6" customHeight="1" x14ac:dyDescent="0.2">
      <c r="B14" s="1853"/>
      <c r="C14" s="1940" t="s">
        <v>254</v>
      </c>
      <c r="D14" s="2358">
        <f>表13!E21</f>
        <v>28</v>
      </c>
      <c r="E14" s="2375">
        <f>表13!R21</f>
        <v>15</v>
      </c>
      <c r="F14" s="2282">
        <f t="shared" ref="F14:G14" si="13">L14+R14</f>
        <v>1768</v>
      </c>
      <c r="G14" s="2286">
        <f t="shared" si="13"/>
        <v>237</v>
      </c>
      <c r="H14" s="2286">
        <f t="shared" ref="H14:K14" si="14">N14+T14</f>
        <v>2005</v>
      </c>
      <c r="I14" s="1536">
        <f t="shared" si="14"/>
        <v>10</v>
      </c>
      <c r="J14" s="1536">
        <f t="shared" si="14"/>
        <v>3</v>
      </c>
      <c r="K14" s="1537">
        <f t="shared" si="14"/>
        <v>13</v>
      </c>
      <c r="L14" s="2290">
        <f>表2!I24</f>
        <v>1463</v>
      </c>
      <c r="M14" s="2302">
        <f>表2!O24</f>
        <v>167</v>
      </c>
      <c r="N14" s="2311">
        <f t="shared" ref="N14" si="15">L14+M14</f>
        <v>1630</v>
      </c>
      <c r="O14" s="1536">
        <v>4</v>
      </c>
      <c r="P14" s="1536">
        <v>3</v>
      </c>
      <c r="Q14" s="1537">
        <f t="shared" ref="Q14" si="16">O14+P14</f>
        <v>7</v>
      </c>
      <c r="R14" s="2290">
        <f>表2!J24</f>
        <v>305</v>
      </c>
      <c r="S14" s="2302">
        <f>表2!P24</f>
        <v>70</v>
      </c>
      <c r="T14" s="2286">
        <f t="shared" ref="T14" si="17">R14+S14</f>
        <v>375</v>
      </c>
      <c r="U14" s="1536">
        <v>6</v>
      </c>
      <c r="V14" s="1536">
        <v>0</v>
      </c>
      <c r="W14" s="1537">
        <f t="shared" ref="W14" si="18">U14+V14</f>
        <v>6</v>
      </c>
      <c r="X14" s="1"/>
      <c r="Y14" s="7"/>
      <c r="Z14" s="7"/>
      <c r="AA14" s="7"/>
      <c r="AB14" s="7"/>
      <c r="AC14" s="7"/>
      <c r="AD14" s="7"/>
      <c r="AE14" s="331"/>
      <c r="AF14" s="331"/>
      <c r="AG14" s="331"/>
      <c r="AH14" s="331"/>
      <c r="AI14" s="331"/>
      <c r="AJ14" s="331"/>
    </row>
    <row r="15" spans="2:36" ht="21.6" customHeight="1" x14ac:dyDescent="0.2">
      <c r="B15" s="1853"/>
      <c r="C15" s="1901"/>
      <c r="D15" s="2357"/>
      <c r="E15" s="2353"/>
      <c r="F15" s="2283"/>
      <c r="G15" s="2285"/>
      <c r="H15" s="2285"/>
      <c r="I15" s="719">
        <f t="shared" ref="I15:K15" si="19">I14/F14</f>
        <v>5.6561085972850677E-3</v>
      </c>
      <c r="J15" s="719">
        <f t="shared" si="19"/>
        <v>1.2658227848101266E-2</v>
      </c>
      <c r="K15" s="720">
        <f t="shared" si="19"/>
        <v>6.4837905236907727E-3</v>
      </c>
      <c r="L15" s="2291"/>
      <c r="M15" s="2303"/>
      <c r="N15" s="2311"/>
      <c r="O15" s="719">
        <f t="shared" ref="O15:Q15" si="20">O14/L14</f>
        <v>2.7341079972658922E-3</v>
      </c>
      <c r="P15" s="719">
        <f t="shared" si="20"/>
        <v>1.7964071856287425E-2</v>
      </c>
      <c r="Q15" s="720">
        <f t="shared" si="20"/>
        <v>4.2944785276073623E-3</v>
      </c>
      <c r="R15" s="2291"/>
      <c r="S15" s="2303"/>
      <c r="T15" s="2285"/>
      <c r="U15" s="719">
        <f t="shared" ref="U15:W15" si="21">U14/R14</f>
        <v>1.9672131147540985E-2</v>
      </c>
      <c r="V15" s="719">
        <f t="shared" si="21"/>
        <v>0</v>
      </c>
      <c r="W15" s="720">
        <f t="shared" si="21"/>
        <v>1.6E-2</v>
      </c>
      <c r="X15" s="1"/>
      <c r="AB15" s="44"/>
      <c r="AC15" s="44"/>
      <c r="AD15" s="44"/>
      <c r="AH15" s="331"/>
      <c r="AI15" s="331"/>
      <c r="AJ15" s="331"/>
    </row>
    <row r="16" spans="2:36" ht="21.6" customHeight="1" x14ac:dyDescent="0.2">
      <c r="B16" s="1853"/>
      <c r="C16" s="1940" t="s">
        <v>520</v>
      </c>
      <c r="D16" s="2358">
        <f>表13!E24</f>
        <v>72</v>
      </c>
      <c r="E16" s="2375">
        <f>表13!R24</f>
        <v>71</v>
      </c>
      <c r="F16" s="2282">
        <f>L16+R16</f>
        <v>2067</v>
      </c>
      <c r="G16" s="2286">
        <f t="shared" ref="G16" si="22">M16+S16</f>
        <v>1339</v>
      </c>
      <c r="H16" s="2286">
        <f t="shared" ref="H16:K16" si="23">N16+T16</f>
        <v>3406</v>
      </c>
      <c r="I16" s="1536">
        <f t="shared" si="23"/>
        <v>308</v>
      </c>
      <c r="J16" s="1536">
        <f t="shared" si="23"/>
        <v>4</v>
      </c>
      <c r="K16" s="1537">
        <f t="shared" si="23"/>
        <v>312</v>
      </c>
      <c r="L16" s="2290">
        <f>表2!I27</f>
        <v>1430</v>
      </c>
      <c r="M16" s="2302">
        <f>表2!O27</f>
        <v>450</v>
      </c>
      <c r="N16" s="2311">
        <f t="shared" ref="N16" si="24">L16+M16</f>
        <v>1880</v>
      </c>
      <c r="O16" s="1536">
        <v>234</v>
      </c>
      <c r="P16" s="1536">
        <v>0</v>
      </c>
      <c r="Q16" s="1537">
        <f t="shared" ref="Q16" si="25">O16+P16</f>
        <v>234</v>
      </c>
      <c r="R16" s="2290">
        <f>表2!J27</f>
        <v>637</v>
      </c>
      <c r="S16" s="2302">
        <f>表2!P27</f>
        <v>889</v>
      </c>
      <c r="T16" s="2286">
        <f t="shared" ref="T16" si="26">R16+S16</f>
        <v>1526</v>
      </c>
      <c r="U16" s="1536">
        <v>74</v>
      </c>
      <c r="V16" s="1536">
        <v>4</v>
      </c>
      <c r="W16" s="1537">
        <f t="shared" ref="W16" si="27">U16+V16</f>
        <v>78</v>
      </c>
      <c r="X16" s="1"/>
      <c r="Y16" s="7"/>
      <c r="Z16" s="7"/>
      <c r="AA16" s="7"/>
      <c r="AB16" s="7"/>
      <c r="AC16" s="7"/>
      <c r="AD16" s="7"/>
      <c r="AE16" s="331"/>
      <c r="AF16" s="331"/>
      <c r="AG16" s="331"/>
      <c r="AH16" s="331"/>
      <c r="AI16" s="331"/>
      <c r="AJ16" s="331"/>
    </row>
    <row r="17" spans="2:36" ht="21.6" customHeight="1" x14ac:dyDescent="0.2">
      <c r="B17" s="1853"/>
      <c r="C17" s="1900"/>
      <c r="D17" s="2357"/>
      <c r="E17" s="2353"/>
      <c r="F17" s="2283"/>
      <c r="G17" s="2285"/>
      <c r="H17" s="2285"/>
      <c r="I17" s="719">
        <f t="shared" ref="I17:K17" si="28">I16/F16</f>
        <v>0.1490082244799226</v>
      </c>
      <c r="J17" s="719">
        <f t="shared" si="28"/>
        <v>2.9873039581777448E-3</v>
      </c>
      <c r="K17" s="720">
        <f t="shared" si="28"/>
        <v>9.1603053435114504E-2</v>
      </c>
      <c r="L17" s="2291"/>
      <c r="M17" s="2303"/>
      <c r="N17" s="2311"/>
      <c r="O17" s="719">
        <f t="shared" ref="O17:Q17" si="29">O16/L16</f>
        <v>0.16363636363636364</v>
      </c>
      <c r="P17" s="719">
        <f t="shared" si="29"/>
        <v>0</v>
      </c>
      <c r="Q17" s="720">
        <f t="shared" si="29"/>
        <v>0.12446808510638298</v>
      </c>
      <c r="R17" s="2291"/>
      <c r="S17" s="2303"/>
      <c r="T17" s="2285"/>
      <c r="U17" s="719">
        <f t="shared" ref="U17:W17" si="30">U16/R16</f>
        <v>0.11616954474097331</v>
      </c>
      <c r="V17" s="719">
        <f t="shared" si="30"/>
        <v>4.4994375703037125E-3</v>
      </c>
      <c r="W17" s="720">
        <f t="shared" si="30"/>
        <v>5.1114023591087812E-2</v>
      </c>
      <c r="X17" s="1"/>
      <c r="AB17" s="44"/>
      <c r="AC17" s="44"/>
      <c r="AD17" s="44"/>
      <c r="AH17" s="331"/>
      <c r="AI17" s="331"/>
      <c r="AJ17" s="331"/>
    </row>
    <row r="18" spans="2:36" ht="21.6" customHeight="1" x14ac:dyDescent="0.2">
      <c r="B18" s="1853"/>
      <c r="C18" s="1940" t="s">
        <v>308</v>
      </c>
      <c r="D18" s="2358">
        <f>表13!E27</f>
        <v>16</v>
      </c>
      <c r="E18" s="2375">
        <f>表13!R27</f>
        <v>6</v>
      </c>
      <c r="F18" s="2282">
        <f t="shared" ref="F18:G18" si="31">L18+R18</f>
        <v>2678</v>
      </c>
      <c r="G18" s="2286">
        <f t="shared" si="31"/>
        <v>279</v>
      </c>
      <c r="H18" s="2286">
        <f t="shared" ref="H18:K18" si="32">N18+T18</f>
        <v>2957</v>
      </c>
      <c r="I18" s="1536">
        <f t="shared" si="32"/>
        <v>13</v>
      </c>
      <c r="J18" s="1536">
        <f t="shared" si="32"/>
        <v>0</v>
      </c>
      <c r="K18" s="1537">
        <f t="shared" si="32"/>
        <v>13</v>
      </c>
      <c r="L18" s="2290">
        <f>表2!I30</f>
        <v>1031</v>
      </c>
      <c r="M18" s="2302">
        <f>表2!O30</f>
        <v>17</v>
      </c>
      <c r="N18" s="2311">
        <f t="shared" ref="N18" si="33">L18+M18</f>
        <v>1048</v>
      </c>
      <c r="O18" s="1536">
        <v>0</v>
      </c>
      <c r="P18" s="1536">
        <v>0</v>
      </c>
      <c r="Q18" s="1537">
        <f t="shared" ref="Q18" si="34">O18+P18</f>
        <v>0</v>
      </c>
      <c r="R18" s="2290">
        <f>表2!J30</f>
        <v>1647</v>
      </c>
      <c r="S18" s="2302">
        <f>表2!P30</f>
        <v>262</v>
      </c>
      <c r="T18" s="2286">
        <f t="shared" ref="T18" si="35">R18+S18</f>
        <v>1909</v>
      </c>
      <c r="U18" s="1536">
        <v>13</v>
      </c>
      <c r="V18" s="1536">
        <v>0</v>
      </c>
      <c r="W18" s="1537">
        <f t="shared" ref="W18" si="36">U18+V18</f>
        <v>13</v>
      </c>
      <c r="X18" s="1"/>
      <c r="Y18" s="7"/>
      <c r="Z18" s="7"/>
      <c r="AA18" s="7"/>
      <c r="AB18" s="7"/>
      <c r="AC18" s="7"/>
      <c r="AD18" s="7"/>
      <c r="AE18" s="331"/>
      <c r="AF18" s="331"/>
      <c r="AG18" s="331"/>
      <c r="AH18" s="331"/>
      <c r="AI18" s="331"/>
      <c r="AJ18" s="331"/>
    </row>
    <row r="19" spans="2:36" ht="21.6" customHeight="1" x14ac:dyDescent="0.2">
      <c r="B19" s="1853"/>
      <c r="C19" s="1900"/>
      <c r="D19" s="2357"/>
      <c r="E19" s="2353"/>
      <c r="F19" s="2283"/>
      <c r="G19" s="2285"/>
      <c r="H19" s="2285"/>
      <c r="I19" s="719">
        <f t="shared" ref="I19:K19" si="37">I18/F18</f>
        <v>4.8543689320388345E-3</v>
      </c>
      <c r="J19" s="719">
        <f t="shared" si="37"/>
        <v>0</v>
      </c>
      <c r="K19" s="720">
        <f t="shared" si="37"/>
        <v>4.39634764964491E-3</v>
      </c>
      <c r="L19" s="2291"/>
      <c r="M19" s="2303"/>
      <c r="N19" s="2311"/>
      <c r="O19" s="719">
        <f t="shared" ref="O19:Q19" si="38">O18/L18</f>
        <v>0</v>
      </c>
      <c r="P19" s="719">
        <f t="shared" si="38"/>
        <v>0</v>
      </c>
      <c r="Q19" s="720">
        <f t="shared" si="38"/>
        <v>0</v>
      </c>
      <c r="R19" s="2291"/>
      <c r="S19" s="2303"/>
      <c r="T19" s="2285"/>
      <c r="U19" s="719">
        <f t="shared" ref="U19:W19" si="39">U18/R18</f>
        <v>7.893139040680024E-3</v>
      </c>
      <c r="V19" s="719">
        <f t="shared" si="39"/>
        <v>0</v>
      </c>
      <c r="W19" s="720">
        <f t="shared" si="39"/>
        <v>6.809848088004191E-3</v>
      </c>
      <c r="X19" s="1"/>
      <c r="AB19" s="44"/>
      <c r="AC19" s="44"/>
      <c r="AD19" s="44"/>
      <c r="AH19" s="331"/>
      <c r="AI19" s="331"/>
      <c r="AJ19" s="331"/>
    </row>
    <row r="20" spans="2:36" ht="21.6" customHeight="1" x14ac:dyDescent="0.2">
      <c r="B20" s="1853"/>
      <c r="C20" s="1940" t="s">
        <v>174</v>
      </c>
      <c r="D20" s="2358">
        <f>表13!E30</f>
        <v>131</v>
      </c>
      <c r="E20" s="2375">
        <f>表13!R30</f>
        <v>132</v>
      </c>
      <c r="F20" s="2282">
        <f t="shared" ref="F20:G20" si="40">L20+R20</f>
        <v>8660</v>
      </c>
      <c r="G20" s="2286">
        <f t="shared" si="40"/>
        <v>3875</v>
      </c>
      <c r="H20" s="2286">
        <f t="shared" ref="H20:K20" si="41">N20+T20</f>
        <v>12535</v>
      </c>
      <c r="I20" s="1536">
        <f t="shared" si="41"/>
        <v>41</v>
      </c>
      <c r="J20" s="1536">
        <f t="shared" si="41"/>
        <v>6</v>
      </c>
      <c r="K20" s="1537">
        <f t="shared" si="41"/>
        <v>47</v>
      </c>
      <c r="L20" s="2290">
        <f>表2!I33</f>
        <v>2909</v>
      </c>
      <c r="M20" s="2302">
        <f>表2!O33</f>
        <v>1065</v>
      </c>
      <c r="N20" s="2311">
        <f t="shared" ref="N20" si="42">L20+M20</f>
        <v>3974</v>
      </c>
      <c r="O20" s="1536">
        <v>8</v>
      </c>
      <c r="P20" s="1536">
        <v>0</v>
      </c>
      <c r="Q20" s="1537">
        <f t="shared" ref="Q20" si="43">O20+P20</f>
        <v>8</v>
      </c>
      <c r="R20" s="2290">
        <f>表2!J33</f>
        <v>5751</v>
      </c>
      <c r="S20" s="2302">
        <f>表2!P33</f>
        <v>2810</v>
      </c>
      <c r="T20" s="2286">
        <f t="shared" ref="T20" si="44">R20+S20</f>
        <v>8561</v>
      </c>
      <c r="U20" s="1536">
        <v>33</v>
      </c>
      <c r="V20" s="1536">
        <v>6</v>
      </c>
      <c r="W20" s="1537">
        <f t="shared" ref="W20" si="45">U20+V20</f>
        <v>39</v>
      </c>
      <c r="X20" s="1"/>
      <c r="Y20" s="7"/>
      <c r="Z20" s="7"/>
      <c r="AA20" s="7"/>
      <c r="AB20" s="7"/>
      <c r="AC20" s="7"/>
      <c r="AD20" s="7"/>
      <c r="AE20" s="331"/>
      <c r="AF20" s="331"/>
      <c r="AG20" s="331"/>
      <c r="AH20" s="331"/>
      <c r="AI20" s="331"/>
      <c r="AJ20" s="331"/>
    </row>
    <row r="21" spans="2:36" ht="21.6" customHeight="1" thickBot="1" x14ac:dyDescent="0.25">
      <c r="B21" s="1854"/>
      <c r="C21" s="2009"/>
      <c r="D21" s="2362"/>
      <c r="E21" s="2355"/>
      <c r="F21" s="2283"/>
      <c r="G21" s="2285"/>
      <c r="H21" s="2285"/>
      <c r="I21" s="719">
        <f t="shared" ref="I21:K21" si="46">I20/F20</f>
        <v>4.7344110854503465E-3</v>
      </c>
      <c r="J21" s="719">
        <f t="shared" si="46"/>
        <v>1.5483870967741935E-3</v>
      </c>
      <c r="K21" s="720">
        <f t="shared" si="46"/>
        <v>3.7495013960909453E-3</v>
      </c>
      <c r="L21" s="2291"/>
      <c r="M21" s="2303"/>
      <c r="N21" s="2311"/>
      <c r="O21" s="719">
        <f t="shared" ref="O21:Q21" si="47">O20/L20</f>
        <v>2.7500859401856309E-3</v>
      </c>
      <c r="P21" s="719">
        <f t="shared" si="47"/>
        <v>0</v>
      </c>
      <c r="Q21" s="720">
        <f t="shared" si="47"/>
        <v>2.0130850528434826E-3</v>
      </c>
      <c r="R21" s="2291"/>
      <c r="S21" s="2303"/>
      <c r="T21" s="2295"/>
      <c r="U21" s="719">
        <f t="shared" ref="U21:W21" si="48">U20/R20</f>
        <v>5.7381324986958788E-3</v>
      </c>
      <c r="V21" s="719">
        <f t="shared" si="48"/>
        <v>2.1352313167259788E-3</v>
      </c>
      <c r="W21" s="720">
        <f t="shared" si="48"/>
        <v>4.5555425768017757E-3</v>
      </c>
      <c r="X21" s="1"/>
      <c r="AB21" s="44"/>
      <c r="AC21" s="44"/>
      <c r="AD21" s="44"/>
      <c r="AH21" s="331"/>
      <c r="AI21" s="331"/>
      <c r="AJ21" s="331"/>
    </row>
    <row r="22" spans="2:36" ht="21.6" customHeight="1" thickTop="1" x14ac:dyDescent="0.2">
      <c r="B22" s="1852" t="s">
        <v>283</v>
      </c>
      <c r="C22" s="1900" t="s">
        <v>259</v>
      </c>
      <c r="D22" s="2359">
        <f>表13!E33</f>
        <v>64</v>
      </c>
      <c r="E22" s="2360">
        <f>表13!R33</f>
        <v>43</v>
      </c>
      <c r="F22" s="2296">
        <f t="shared" ref="F22:G22" si="49">L22+R22</f>
        <v>356</v>
      </c>
      <c r="G22" s="2284">
        <f t="shared" si="49"/>
        <v>165</v>
      </c>
      <c r="H22" s="2284">
        <f t="shared" ref="H22:K22" si="50">N22+T22</f>
        <v>521</v>
      </c>
      <c r="I22" s="1522">
        <f t="shared" si="50"/>
        <v>9</v>
      </c>
      <c r="J22" s="1522">
        <f t="shared" si="50"/>
        <v>5</v>
      </c>
      <c r="K22" s="1540">
        <f t="shared" si="50"/>
        <v>14</v>
      </c>
      <c r="L22" s="2317">
        <f>表2!I36</f>
        <v>209</v>
      </c>
      <c r="M22" s="2308">
        <f>表2!O36</f>
        <v>45</v>
      </c>
      <c r="N22" s="2284">
        <f>L22+M22</f>
        <v>254</v>
      </c>
      <c r="O22" s="1522">
        <v>3</v>
      </c>
      <c r="P22" s="1522">
        <v>3</v>
      </c>
      <c r="Q22" s="1540">
        <f t="shared" ref="Q22" si="51">O22+P22</f>
        <v>6</v>
      </c>
      <c r="R22" s="2317">
        <f>表2!J36</f>
        <v>147</v>
      </c>
      <c r="S22" s="2308">
        <f>表2!P36</f>
        <v>120</v>
      </c>
      <c r="T22" s="2284">
        <f>R22+S22</f>
        <v>267</v>
      </c>
      <c r="U22" s="1522">
        <v>6</v>
      </c>
      <c r="V22" s="1522">
        <v>2</v>
      </c>
      <c r="W22" s="1540">
        <f t="shared" ref="W22" si="52">U22+V22</f>
        <v>8</v>
      </c>
      <c r="X22" s="1"/>
      <c r="Y22" s="7"/>
      <c r="Z22" s="7"/>
      <c r="AA22" s="7"/>
      <c r="AB22" s="7"/>
      <c r="AC22" s="7"/>
      <c r="AD22" s="7"/>
      <c r="AE22" s="331"/>
      <c r="AF22" s="331"/>
      <c r="AG22" s="331"/>
      <c r="AH22" s="331"/>
      <c r="AI22" s="331"/>
      <c r="AJ22" s="331"/>
    </row>
    <row r="23" spans="2:36" ht="21.6" customHeight="1" x14ac:dyDescent="0.2">
      <c r="B23" s="1853"/>
      <c r="C23" s="1900"/>
      <c r="D23" s="2357"/>
      <c r="E23" s="2353"/>
      <c r="F23" s="2283"/>
      <c r="G23" s="2285"/>
      <c r="H23" s="2285"/>
      <c r="I23" s="719">
        <f t="shared" ref="I23:K23" si="53">I22/F22</f>
        <v>2.5280898876404494E-2</v>
      </c>
      <c r="J23" s="719">
        <f t="shared" si="53"/>
        <v>3.0303030303030304E-2</v>
      </c>
      <c r="K23" s="720">
        <f t="shared" si="53"/>
        <v>2.6871401151631478E-2</v>
      </c>
      <c r="L23" s="2291"/>
      <c r="M23" s="2303"/>
      <c r="N23" s="2285"/>
      <c r="O23" s="719">
        <f t="shared" ref="O23:Q23" si="54">O22/L22</f>
        <v>1.4354066985645933E-2</v>
      </c>
      <c r="P23" s="719">
        <f t="shared" si="54"/>
        <v>6.6666666666666666E-2</v>
      </c>
      <c r="Q23" s="720">
        <f t="shared" si="54"/>
        <v>2.3622047244094488E-2</v>
      </c>
      <c r="R23" s="2291"/>
      <c r="S23" s="2303"/>
      <c r="T23" s="2285"/>
      <c r="U23" s="719">
        <f t="shared" ref="U23:W23" si="55">U22/R22</f>
        <v>4.0816326530612242E-2</v>
      </c>
      <c r="V23" s="719">
        <f t="shared" si="55"/>
        <v>1.6666666666666666E-2</v>
      </c>
      <c r="W23" s="720">
        <f t="shared" si="55"/>
        <v>2.9962546816479401E-2</v>
      </c>
      <c r="X23" s="1"/>
      <c r="AB23" s="44"/>
      <c r="AC23" s="44"/>
      <c r="AD23" s="44"/>
      <c r="AH23" s="331"/>
      <c r="AI23" s="331"/>
      <c r="AJ23" s="331"/>
    </row>
    <row r="24" spans="2:36" ht="21.6" customHeight="1" x14ac:dyDescent="0.2">
      <c r="B24" s="1853"/>
      <c r="C24" s="1940" t="s">
        <v>260</v>
      </c>
      <c r="D24" s="2358">
        <f>表13!E36</f>
        <v>155</v>
      </c>
      <c r="E24" s="2375">
        <f>表13!R36</f>
        <v>129</v>
      </c>
      <c r="F24" s="2282">
        <f t="shared" ref="F24:G24" si="56">L24+R24</f>
        <v>2017</v>
      </c>
      <c r="G24" s="2286">
        <f t="shared" si="56"/>
        <v>836</v>
      </c>
      <c r="H24" s="2286">
        <f t="shared" ref="H24:K24" si="57">N24+T24</f>
        <v>2853</v>
      </c>
      <c r="I24" s="1536">
        <f t="shared" si="57"/>
        <v>26</v>
      </c>
      <c r="J24" s="1536">
        <f t="shared" si="57"/>
        <v>5</v>
      </c>
      <c r="K24" s="1537">
        <f t="shared" si="57"/>
        <v>31</v>
      </c>
      <c r="L24" s="2290">
        <f>表2!I39</f>
        <v>1238</v>
      </c>
      <c r="M24" s="2302">
        <f>表2!O39</f>
        <v>235</v>
      </c>
      <c r="N24" s="2286">
        <f>L24+M24</f>
        <v>1473</v>
      </c>
      <c r="O24" s="1536">
        <v>9</v>
      </c>
      <c r="P24" s="1536">
        <v>0</v>
      </c>
      <c r="Q24" s="1537">
        <f t="shared" ref="Q24" si="58">O24+P24</f>
        <v>9</v>
      </c>
      <c r="R24" s="2290">
        <f>表2!J39</f>
        <v>779</v>
      </c>
      <c r="S24" s="2302">
        <f>表2!P39</f>
        <v>601</v>
      </c>
      <c r="T24" s="2286">
        <f>R24+S24</f>
        <v>1380</v>
      </c>
      <c r="U24" s="1536">
        <v>17</v>
      </c>
      <c r="V24" s="1536">
        <v>5</v>
      </c>
      <c r="W24" s="1537">
        <f t="shared" ref="W24" si="59">U24+V24</f>
        <v>22</v>
      </c>
      <c r="X24" s="1"/>
      <c r="Y24" s="7"/>
      <c r="Z24" s="7"/>
      <c r="AA24" s="7"/>
      <c r="AB24" s="7"/>
      <c r="AC24" s="7"/>
      <c r="AD24" s="7"/>
      <c r="AE24" s="331"/>
      <c r="AF24" s="331"/>
      <c r="AG24" s="331"/>
      <c r="AH24" s="331"/>
      <c r="AI24" s="331"/>
      <c r="AJ24" s="331"/>
    </row>
    <row r="25" spans="2:36" ht="21.6" customHeight="1" x14ac:dyDescent="0.2">
      <c r="B25" s="1853"/>
      <c r="C25" s="1900"/>
      <c r="D25" s="2357"/>
      <c r="E25" s="2353"/>
      <c r="F25" s="2283"/>
      <c r="G25" s="2285"/>
      <c r="H25" s="2285"/>
      <c r="I25" s="719">
        <f t="shared" ref="I25:K25" si="60">I24/F24</f>
        <v>1.2890431333663858E-2</v>
      </c>
      <c r="J25" s="719">
        <f t="shared" si="60"/>
        <v>5.9808612440191387E-3</v>
      </c>
      <c r="K25" s="720">
        <f t="shared" si="60"/>
        <v>1.0865755345250614E-2</v>
      </c>
      <c r="L25" s="2291"/>
      <c r="M25" s="2303"/>
      <c r="N25" s="2285"/>
      <c r="O25" s="719">
        <f t="shared" ref="O25:Q25" si="61">O24/L24</f>
        <v>7.2697899838449114E-3</v>
      </c>
      <c r="P25" s="719">
        <f t="shared" si="61"/>
        <v>0</v>
      </c>
      <c r="Q25" s="720">
        <f t="shared" si="61"/>
        <v>6.1099796334012219E-3</v>
      </c>
      <c r="R25" s="2291"/>
      <c r="S25" s="2303"/>
      <c r="T25" s="2285"/>
      <c r="U25" s="719">
        <f t="shared" ref="U25:W25" si="62">U24/R24</f>
        <v>2.1822849807445442E-2</v>
      </c>
      <c r="V25" s="719">
        <f t="shared" si="62"/>
        <v>8.3194675540765387E-3</v>
      </c>
      <c r="W25" s="720">
        <f t="shared" si="62"/>
        <v>1.5942028985507246E-2</v>
      </c>
      <c r="X25" s="1"/>
      <c r="AB25" s="44"/>
      <c r="AC25" s="44"/>
      <c r="AD25" s="44"/>
      <c r="AH25" s="331"/>
      <c r="AI25" s="331"/>
      <c r="AJ25" s="331"/>
    </row>
    <row r="26" spans="2:36" ht="21.6" customHeight="1" x14ac:dyDescent="0.2">
      <c r="B26" s="1853"/>
      <c r="C26" s="1940" t="s">
        <v>261</v>
      </c>
      <c r="D26" s="2358">
        <f>表13!E39</f>
        <v>46</v>
      </c>
      <c r="E26" s="2375">
        <f>表13!R39</f>
        <v>38</v>
      </c>
      <c r="F26" s="2282">
        <f t="shared" ref="F26:G26" si="63">L26+R26</f>
        <v>1217</v>
      </c>
      <c r="G26" s="2286">
        <f t="shared" si="63"/>
        <v>552</v>
      </c>
      <c r="H26" s="2286">
        <f t="shared" ref="H26:K26" si="64">N26+T26</f>
        <v>1769</v>
      </c>
      <c r="I26" s="1536">
        <f t="shared" si="64"/>
        <v>12</v>
      </c>
      <c r="J26" s="1536">
        <f t="shared" si="64"/>
        <v>3</v>
      </c>
      <c r="K26" s="1537">
        <f t="shared" si="64"/>
        <v>15</v>
      </c>
      <c r="L26" s="2290">
        <f>表2!I42</f>
        <v>683</v>
      </c>
      <c r="M26" s="2302">
        <f>表2!O42</f>
        <v>128</v>
      </c>
      <c r="N26" s="2286">
        <f t="shared" ref="N26" si="65">L26+M26</f>
        <v>811</v>
      </c>
      <c r="O26" s="1536">
        <v>0</v>
      </c>
      <c r="P26" s="1536">
        <v>0</v>
      </c>
      <c r="Q26" s="1537">
        <f t="shared" ref="Q26" si="66">O26+P26</f>
        <v>0</v>
      </c>
      <c r="R26" s="2290">
        <f>表2!J42</f>
        <v>534</v>
      </c>
      <c r="S26" s="2302">
        <f>表2!P42</f>
        <v>424</v>
      </c>
      <c r="T26" s="2286">
        <f t="shared" ref="T26" si="67">R26+S26</f>
        <v>958</v>
      </c>
      <c r="U26" s="1536">
        <v>12</v>
      </c>
      <c r="V26" s="1536">
        <v>3</v>
      </c>
      <c r="W26" s="1537">
        <f t="shared" ref="W26" si="68">U26+V26</f>
        <v>15</v>
      </c>
      <c r="X26" s="1"/>
      <c r="Y26" s="7"/>
      <c r="Z26" s="7"/>
      <c r="AA26" s="7"/>
      <c r="AB26" s="7"/>
      <c r="AC26" s="7"/>
      <c r="AD26" s="7"/>
      <c r="AE26" s="331"/>
      <c r="AF26" s="331"/>
      <c r="AG26" s="331"/>
      <c r="AH26" s="331"/>
      <c r="AI26" s="331"/>
      <c r="AJ26" s="331"/>
    </row>
    <row r="27" spans="2:36" ht="21.6" customHeight="1" x14ac:dyDescent="0.2">
      <c r="B27" s="1853"/>
      <c r="C27" s="1900"/>
      <c r="D27" s="2357"/>
      <c r="E27" s="2353"/>
      <c r="F27" s="2283"/>
      <c r="G27" s="2285"/>
      <c r="H27" s="2285"/>
      <c r="I27" s="719">
        <f t="shared" ref="I27:K27" si="69">I26/F26</f>
        <v>9.8603122432210349E-3</v>
      </c>
      <c r="J27" s="719">
        <f t="shared" si="69"/>
        <v>5.434782608695652E-3</v>
      </c>
      <c r="K27" s="720">
        <f t="shared" si="69"/>
        <v>8.4793668739400786E-3</v>
      </c>
      <c r="L27" s="2291"/>
      <c r="M27" s="2303"/>
      <c r="N27" s="2285"/>
      <c r="O27" s="719">
        <f t="shared" ref="O27:Q27" si="70">O26/L26</f>
        <v>0</v>
      </c>
      <c r="P27" s="719">
        <f t="shared" si="70"/>
        <v>0</v>
      </c>
      <c r="Q27" s="720">
        <f t="shared" si="70"/>
        <v>0</v>
      </c>
      <c r="R27" s="2291"/>
      <c r="S27" s="2303"/>
      <c r="T27" s="2285"/>
      <c r="U27" s="719">
        <f t="shared" ref="U27:W27" si="71">U26/R26</f>
        <v>2.247191011235955E-2</v>
      </c>
      <c r="V27" s="719">
        <f t="shared" si="71"/>
        <v>7.0754716981132077E-3</v>
      </c>
      <c r="W27" s="720">
        <f t="shared" si="71"/>
        <v>1.5657620041753653E-2</v>
      </c>
      <c r="X27" s="1"/>
      <c r="AB27" s="44"/>
      <c r="AC27" s="44"/>
      <c r="AD27" s="44"/>
      <c r="AH27" s="331"/>
      <c r="AI27" s="331"/>
      <c r="AJ27" s="331"/>
    </row>
    <row r="28" spans="2:36" ht="21.6" customHeight="1" x14ac:dyDescent="0.2">
      <c r="B28" s="1853"/>
      <c r="C28" s="1940" t="s">
        <v>262</v>
      </c>
      <c r="D28" s="2358">
        <f>表13!E42</f>
        <v>38</v>
      </c>
      <c r="E28" s="2375">
        <f>表13!R42</f>
        <v>36</v>
      </c>
      <c r="F28" s="2282">
        <f t="shared" ref="F28:G28" si="72">L28+R28</f>
        <v>1768</v>
      </c>
      <c r="G28" s="2286">
        <f t="shared" si="72"/>
        <v>976</v>
      </c>
      <c r="H28" s="2286">
        <f t="shared" ref="H28:K28" si="73">N28+T28</f>
        <v>2744</v>
      </c>
      <c r="I28" s="1536">
        <f t="shared" si="73"/>
        <v>10</v>
      </c>
      <c r="J28" s="1536">
        <f t="shared" si="73"/>
        <v>2</v>
      </c>
      <c r="K28" s="1537">
        <f t="shared" si="73"/>
        <v>12</v>
      </c>
      <c r="L28" s="2290">
        <f>表2!I45</f>
        <v>976</v>
      </c>
      <c r="M28" s="2302">
        <f>表2!O45</f>
        <v>345</v>
      </c>
      <c r="N28" s="2286">
        <f t="shared" ref="N28" si="74">L28+M28</f>
        <v>1321</v>
      </c>
      <c r="O28" s="1536">
        <v>4</v>
      </c>
      <c r="P28" s="1536">
        <v>0</v>
      </c>
      <c r="Q28" s="1537">
        <f t="shared" ref="Q28" si="75">O28+P28</f>
        <v>4</v>
      </c>
      <c r="R28" s="2290">
        <f>表2!J45</f>
        <v>792</v>
      </c>
      <c r="S28" s="2302">
        <f>表2!P45</f>
        <v>631</v>
      </c>
      <c r="T28" s="2286">
        <f t="shared" ref="T28" si="76">R28+S28</f>
        <v>1423</v>
      </c>
      <c r="U28" s="1536">
        <v>6</v>
      </c>
      <c r="V28" s="1536">
        <v>2</v>
      </c>
      <c r="W28" s="1537">
        <f t="shared" ref="W28" si="77">U28+V28</f>
        <v>8</v>
      </c>
      <c r="X28" s="1"/>
      <c r="Y28" s="7"/>
      <c r="Z28" s="7"/>
      <c r="AA28" s="7"/>
      <c r="AB28" s="7"/>
      <c r="AC28" s="7"/>
      <c r="AD28" s="7"/>
      <c r="AE28" s="331"/>
      <c r="AF28" s="331"/>
      <c r="AG28" s="331"/>
      <c r="AH28" s="331"/>
      <c r="AI28" s="331"/>
      <c r="AJ28" s="331"/>
    </row>
    <row r="29" spans="2:36" ht="21.6" customHeight="1" x14ac:dyDescent="0.2">
      <c r="B29" s="1853"/>
      <c r="C29" s="1900"/>
      <c r="D29" s="2357"/>
      <c r="E29" s="2353"/>
      <c r="F29" s="2283"/>
      <c r="G29" s="2285"/>
      <c r="H29" s="2285"/>
      <c r="I29" s="719">
        <f t="shared" ref="I29:K29" si="78">I28/F28</f>
        <v>5.6561085972850677E-3</v>
      </c>
      <c r="J29" s="719">
        <f t="shared" si="78"/>
        <v>2.0491803278688526E-3</v>
      </c>
      <c r="K29" s="720">
        <f t="shared" si="78"/>
        <v>4.3731778425655978E-3</v>
      </c>
      <c r="L29" s="2291"/>
      <c r="M29" s="2303"/>
      <c r="N29" s="2285"/>
      <c r="O29" s="719">
        <f t="shared" ref="O29:Q29" si="79">O28/L28</f>
        <v>4.0983606557377051E-3</v>
      </c>
      <c r="P29" s="719">
        <f t="shared" si="79"/>
        <v>0</v>
      </c>
      <c r="Q29" s="720">
        <f t="shared" si="79"/>
        <v>3.0280090840272521E-3</v>
      </c>
      <c r="R29" s="2291"/>
      <c r="S29" s="2303"/>
      <c r="T29" s="2285"/>
      <c r="U29" s="719">
        <f t="shared" ref="U29:W29" si="80">U28/R28</f>
        <v>7.575757575757576E-3</v>
      </c>
      <c r="V29" s="719">
        <f t="shared" si="80"/>
        <v>3.1695721077654518E-3</v>
      </c>
      <c r="W29" s="720">
        <f t="shared" si="80"/>
        <v>5.6219255094869993E-3</v>
      </c>
      <c r="X29" s="1"/>
      <c r="AB29" s="44"/>
      <c r="AC29" s="44"/>
      <c r="AD29" s="44"/>
      <c r="AH29" s="331"/>
      <c r="AI29" s="331"/>
      <c r="AJ29" s="331"/>
    </row>
    <row r="30" spans="2:36" ht="21.6" customHeight="1" x14ac:dyDescent="0.2">
      <c r="B30" s="1853"/>
      <c r="C30" s="1940" t="s">
        <v>263</v>
      </c>
      <c r="D30" s="2358">
        <f>表13!E45</f>
        <v>27</v>
      </c>
      <c r="E30" s="2375">
        <f>表13!R45</f>
        <v>24</v>
      </c>
      <c r="F30" s="2282">
        <f t="shared" ref="F30:G30" si="81">L30+R30</f>
        <v>2690</v>
      </c>
      <c r="G30" s="2286">
        <f t="shared" si="81"/>
        <v>780</v>
      </c>
      <c r="H30" s="2286">
        <f t="shared" ref="H30:K30" si="82">N30+T30</f>
        <v>3470</v>
      </c>
      <c r="I30" s="1536">
        <f t="shared" si="82"/>
        <v>6</v>
      </c>
      <c r="J30" s="1536">
        <f t="shared" si="82"/>
        <v>1</v>
      </c>
      <c r="K30" s="1537">
        <f t="shared" si="82"/>
        <v>7</v>
      </c>
      <c r="L30" s="2290">
        <f>表2!I48</f>
        <v>1554</v>
      </c>
      <c r="M30" s="2302">
        <f>表2!O48</f>
        <v>248</v>
      </c>
      <c r="N30" s="2286">
        <f t="shared" ref="N30" si="83">L30+M30</f>
        <v>1802</v>
      </c>
      <c r="O30" s="1536">
        <v>0</v>
      </c>
      <c r="P30" s="1536">
        <v>0</v>
      </c>
      <c r="Q30" s="1537">
        <f t="shared" ref="Q30" si="84">O30+P30</f>
        <v>0</v>
      </c>
      <c r="R30" s="2290">
        <f>表2!J48</f>
        <v>1136</v>
      </c>
      <c r="S30" s="2302">
        <f>表2!P48</f>
        <v>532</v>
      </c>
      <c r="T30" s="2286">
        <f t="shared" ref="T30" si="85">R30+S30</f>
        <v>1668</v>
      </c>
      <c r="U30" s="1536">
        <v>6</v>
      </c>
      <c r="V30" s="1536">
        <v>1</v>
      </c>
      <c r="W30" s="1537">
        <f t="shared" ref="W30" si="86">U30+V30</f>
        <v>7</v>
      </c>
      <c r="X30" s="1"/>
      <c r="Y30" s="7"/>
      <c r="Z30" s="7"/>
      <c r="AA30" s="7"/>
      <c r="AB30" s="7"/>
      <c r="AC30" s="7"/>
      <c r="AD30" s="7"/>
      <c r="AE30" s="331"/>
      <c r="AF30" s="331"/>
      <c r="AG30" s="331"/>
      <c r="AH30" s="331"/>
      <c r="AI30" s="331"/>
      <c r="AJ30" s="331"/>
    </row>
    <row r="31" spans="2:36" ht="21.6" customHeight="1" x14ac:dyDescent="0.2">
      <c r="B31" s="1853"/>
      <c r="C31" s="1901"/>
      <c r="D31" s="2357"/>
      <c r="E31" s="2353"/>
      <c r="F31" s="2283"/>
      <c r="G31" s="2285"/>
      <c r="H31" s="2285"/>
      <c r="I31" s="719">
        <f t="shared" ref="I31:K31" si="87">I30/F30</f>
        <v>2.2304832713754648E-3</v>
      </c>
      <c r="J31" s="719">
        <f t="shared" si="87"/>
        <v>1.2820512820512821E-3</v>
      </c>
      <c r="K31" s="720">
        <f t="shared" si="87"/>
        <v>2.0172910662824206E-3</v>
      </c>
      <c r="L31" s="2291"/>
      <c r="M31" s="2303"/>
      <c r="N31" s="2285"/>
      <c r="O31" s="719">
        <f t="shared" ref="O31:Q31" si="88">O30/L30</f>
        <v>0</v>
      </c>
      <c r="P31" s="719">
        <f t="shared" si="88"/>
        <v>0</v>
      </c>
      <c r="Q31" s="720">
        <f t="shared" si="88"/>
        <v>0</v>
      </c>
      <c r="R31" s="2291"/>
      <c r="S31" s="2303"/>
      <c r="T31" s="2285"/>
      <c r="U31" s="719">
        <f t="shared" ref="U31:W31" si="89">U30/R30</f>
        <v>5.2816901408450703E-3</v>
      </c>
      <c r="V31" s="719">
        <f t="shared" si="89"/>
        <v>1.8796992481203006E-3</v>
      </c>
      <c r="W31" s="720">
        <f t="shared" si="89"/>
        <v>4.1966426858513189E-3</v>
      </c>
      <c r="X31" s="1"/>
      <c r="AB31" s="44"/>
      <c r="AC31" s="44"/>
      <c r="AD31" s="44"/>
      <c r="AH31" s="331"/>
      <c r="AI31" s="331"/>
      <c r="AJ31" s="331"/>
    </row>
    <row r="32" spans="2:36" ht="21.6" customHeight="1" x14ac:dyDescent="0.2">
      <c r="B32" s="1853"/>
      <c r="C32" s="1900" t="s">
        <v>264</v>
      </c>
      <c r="D32" s="2358">
        <f>表13!E48</f>
        <v>40</v>
      </c>
      <c r="E32" s="2375">
        <f>表13!R48</f>
        <v>29</v>
      </c>
      <c r="F32" s="2282">
        <f t="shared" ref="F32:G32" si="90">L32+R32</f>
        <v>23985</v>
      </c>
      <c r="G32" s="2286">
        <f t="shared" si="90"/>
        <v>3177</v>
      </c>
      <c r="H32" s="2286">
        <f t="shared" ref="H32:K32" si="91">N32+T32</f>
        <v>27162</v>
      </c>
      <c r="I32" s="1536">
        <f t="shared" si="91"/>
        <v>334</v>
      </c>
      <c r="J32" s="1536">
        <f t="shared" si="91"/>
        <v>0</v>
      </c>
      <c r="K32" s="1537">
        <f t="shared" si="91"/>
        <v>334</v>
      </c>
      <c r="L32" s="2290">
        <f>表2!I51</f>
        <v>15259</v>
      </c>
      <c r="M32" s="2302">
        <f>表2!O51</f>
        <v>1032</v>
      </c>
      <c r="N32" s="2286">
        <f>L32+M32</f>
        <v>16291</v>
      </c>
      <c r="O32" s="1536">
        <v>235</v>
      </c>
      <c r="P32" s="1536">
        <v>0</v>
      </c>
      <c r="Q32" s="1537">
        <f t="shared" ref="Q32" si="92">O32+P32</f>
        <v>235</v>
      </c>
      <c r="R32" s="2290">
        <f>表2!J51</f>
        <v>8726</v>
      </c>
      <c r="S32" s="2302">
        <f>表2!P51</f>
        <v>2145</v>
      </c>
      <c r="T32" s="2286">
        <f>R32+S32</f>
        <v>10871</v>
      </c>
      <c r="U32" s="1536">
        <v>99</v>
      </c>
      <c r="V32" s="1536">
        <v>0</v>
      </c>
      <c r="W32" s="1537">
        <f t="shared" ref="W32" si="93">U32+V32</f>
        <v>99</v>
      </c>
      <c r="X32" s="1"/>
      <c r="Y32" s="7"/>
      <c r="Z32" s="7"/>
      <c r="AA32" s="7"/>
      <c r="AB32" s="7"/>
      <c r="AC32" s="7"/>
      <c r="AD32" s="7"/>
      <c r="AE32" s="331"/>
      <c r="AF32" s="331"/>
      <c r="AG32" s="331"/>
      <c r="AH32" s="331"/>
      <c r="AI32" s="331"/>
      <c r="AJ32" s="331"/>
    </row>
    <row r="33" spans="2:36" ht="21.6" customHeight="1" thickBot="1" x14ac:dyDescent="0.25">
      <c r="B33" s="1853"/>
      <c r="C33" s="2009"/>
      <c r="D33" s="2362"/>
      <c r="E33" s="2355"/>
      <c r="F33" s="2294"/>
      <c r="G33" s="2295"/>
      <c r="H33" s="2295"/>
      <c r="I33" s="717">
        <f t="shared" ref="I33:K33" si="94">I32/F32</f>
        <v>1.3925370022930999E-2</v>
      </c>
      <c r="J33" s="717">
        <f t="shared" si="94"/>
        <v>0</v>
      </c>
      <c r="K33" s="718">
        <f t="shared" si="94"/>
        <v>1.2296590825417864E-2</v>
      </c>
      <c r="L33" s="2306"/>
      <c r="M33" s="2297"/>
      <c r="N33" s="2295"/>
      <c r="O33" s="717">
        <f t="shared" ref="O33:Q33" si="95">O32/L32</f>
        <v>1.5400747100072089E-2</v>
      </c>
      <c r="P33" s="717">
        <f t="shared" si="95"/>
        <v>0</v>
      </c>
      <c r="Q33" s="718">
        <f t="shared" si="95"/>
        <v>1.4425142716837518E-2</v>
      </c>
      <c r="R33" s="2306"/>
      <c r="S33" s="2297"/>
      <c r="T33" s="2295"/>
      <c r="U33" s="717">
        <f t="shared" ref="U33:W33" si="96">U32/R32</f>
        <v>1.1345404538161815E-2</v>
      </c>
      <c r="V33" s="717">
        <f t="shared" si="96"/>
        <v>0</v>
      </c>
      <c r="W33" s="718">
        <f t="shared" si="96"/>
        <v>9.1067979026768463E-3</v>
      </c>
      <c r="X33" s="1"/>
      <c r="AB33" s="44"/>
      <c r="AC33" s="44"/>
      <c r="AD33" s="44"/>
      <c r="AH33" s="331"/>
      <c r="AI33" s="331"/>
      <c r="AJ33" s="331"/>
    </row>
    <row r="34" spans="2:36" ht="21.6" customHeight="1" thickTop="1" x14ac:dyDescent="0.2">
      <c r="B34" s="1853"/>
      <c r="C34" s="37" t="s">
        <v>265</v>
      </c>
      <c r="D34" s="2359">
        <f>D24+D26+D28+D30</f>
        <v>266</v>
      </c>
      <c r="E34" s="2360">
        <f>E24+E26+E28+E30</f>
        <v>227</v>
      </c>
      <c r="F34" s="2290">
        <f t="shared" ref="F34:G34" si="97">F24+F26+F28+F30</f>
        <v>7692</v>
      </c>
      <c r="G34" s="2302">
        <f t="shared" si="97"/>
        <v>3144</v>
      </c>
      <c r="H34" s="2302">
        <f t="shared" ref="H34:W34" si="98">H24+H26+H28+H30</f>
        <v>10836</v>
      </c>
      <c r="I34" s="64">
        <f t="shared" si="98"/>
        <v>54</v>
      </c>
      <c r="J34" s="64">
        <f t="shared" si="98"/>
        <v>11</v>
      </c>
      <c r="K34" s="234">
        <f t="shared" si="98"/>
        <v>65</v>
      </c>
      <c r="L34" s="2290">
        <f t="shared" si="98"/>
        <v>4451</v>
      </c>
      <c r="M34" s="2302">
        <f t="shared" si="98"/>
        <v>956</v>
      </c>
      <c r="N34" s="2302">
        <f>L34+M34</f>
        <v>5407</v>
      </c>
      <c r="O34" s="64">
        <f t="shared" si="98"/>
        <v>13</v>
      </c>
      <c r="P34" s="64">
        <f t="shared" si="98"/>
        <v>0</v>
      </c>
      <c r="Q34" s="234">
        <f t="shared" si="98"/>
        <v>13</v>
      </c>
      <c r="R34" s="2290">
        <f t="shared" si="98"/>
        <v>3241</v>
      </c>
      <c r="S34" s="2302">
        <f t="shared" si="98"/>
        <v>2188</v>
      </c>
      <c r="T34" s="2308">
        <f>R34+S34</f>
        <v>5429</v>
      </c>
      <c r="U34" s="64">
        <f t="shared" si="98"/>
        <v>41</v>
      </c>
      <c r="V34" s="64">
        <f t="shared" si="98"/>
        <v>11</v>
      </c>
      <c r="W34" s="234">
        <f t="shared" si="98"/>
        <v>52</v>
      </c>
      <c r="Y34" s="7"/>
      <c r="Z34" s="7"/>
      <c r="AA34" s="7"/>
      <c r="AB34" s="7"/>
      <c r="AC34" s="7"/>
      <c r="AD34" s="7"/>
      <c r="AE34" s="331"/>
      <c r="AF34" s="331"/>
      <c r="AG34" s="331"/>
      <c r="AH34" s="331"/>
      <c r="AI34" s="331"/>
      <c r="AJ34" s="331"/>
    </row>
    <row r="35" spans="2:36" ht="21.6" customHeight="1" x14ac:dyDescent="0.2">
      <c r="B35" s="1853"/>
      <c r="C35" s="38" t="s">
        <v>266</v>
      </c>
      <c r="D35" s="2357"/>
      <c r="E35" s="2353"/>
      <c r="F35" s="2291"/>
      <c r="G35" s="2303"/>
      <c r="H35" s="2303"/>
      <c r="I35" s="719">
        <f>I34/F34</f>
        <v>7.0202808112324495E-3</v>
      </c>
      <c r="J35" s="719">
        <f>J34/G34</f>
        <v>3.4987277353689568E-3</v>
      </c>
      <c r="K35" s="720">
        <f>K34/H34</f>
        <v>5.9985234403839051E-3</v>
      </c>
      <c r="L35" s="2291"/>
      <c r="M35" s="2303"/>
      <c r="N35" s="2303"/>
      <c r="O35" s="719">
        <f>O34/L34</f>
        <v>2.9206919793304874E-3</v>
      </c>
      <c r="P35" s="719">
        <f>P34/M34</f>
        <v>0</v>
      </c>
      <c r="Q35" s="720">
        <f>Q34/N34</f>
        <v>2.404290734233401E-3</v>
      </c>
      <c r="R35" s="2291"/>
      <c r="S35" s="2303"/>
      <c r="T35" s="2303"/>
      <c r="U35" s="719">
        <f>U34/R34</f>
        <v>1.2650416538105523E-2</v>
      </c>
      <c r="V35" s="719">
        <f>V34/S34</f>
        <v>5.0274223034734921E-3</v>
      </c>
      <c r="W35" s="720">
        <f>W34/T34</f>
        <v>9.5781911954319395E-3</v>
      </c>
      <c r="AB35" s="44"/>
      <c r="AC35" s="44"/>
      <c r="AD35" s="44"/>
      <c r="AH35" s="331"/>
      <c r="AI35" s="331"/>
      <c r="AJ35" s="331"/>
    </row>
    <row r="36" spans="2:36" ht="21.6" customHeight="1" x14ac:dyDescent="0.2">
      <c r="B36" s="1853"/>
      <c r="C36" s="37" t="s">
        <v>265</v>
      </c>
      <c r="D36" s="2358">
        <f>D26+D28+D30+D32</f>
        <v>151</v>
      </c>
      <c r="E36" s="2375">
        <f>E26+E28+E30+E32</f>
        <v>127</v>
      </c>
      <c r="F36" s="2305">
        <f t="shared" ref="F36:G36" si="99">F26+F28+F30+F32</f>
        <v>29660</v>
      </c>
      <c r="G36" s="2292">
        <f t="shared" si="99"/>
        <v>5485</v>
      </c>
      <c r="H36" s="2292">
        <f t="shared" ref="H36:W36" si="100">H26+H28+H30+H32</f>
        <v>35145</v>
      </c>
      <c r="I36" s="65">
        <f t="shared" si="100"/>
        <v>362</v>
      </c>
      <c r="J36" s="65">
        <f t="shared" si="100"/>
        <v>6</v>
      </c>
      <c r="K36" s="236">
        <f t="shared" si="100"/>
        <v>368</v>
      </c>
      <c r="L36" s="2305">
        <f t="shared" si="100"/>
        <v>18472</v>
      </c>
      <c r="M36" s="2292">
        <f t="shared" si="100"/>
        <v>1753</v>
      </c>
      <c r="N36" s="2292">
        <f>L36+M36</f>
        <v>20225</v>
      </c>
      <c r="O36" s="65">
        <f t="shared" si="100"/>
        <v>239</v>
      </c>
      <c r="P36" s="65">
        <f t="shared" si="100"/>
        <v>0</v>
      </c>
      <c r="Q36" s="236">
        <f t="shared" si="100"/>
        <v>239</v>
      </c>
      <c r="R36" s="2305">
        <f t="shared" si="100"/>
        <v>11188</v>
      </c>
      <c r="S36" s="2292">
        <f t="shared" si="100"/>
        <v>3732</v>
      </c>
      <c r="T36" s="2302">
        <f>R36+S36</f>
        <v>14920</v>
      </c>
      <c r="U36" s="65">
        <f t="shared" si="100"/>
        <v>123</v>
      </c>
      <c r="V36" s="65">
        <f t="shared" si="100"/>
        <v>6</v>
      </c>
      <c r="W36" s="236">
        <f t="shared" si="100"/>
        <v>129</v>
      </c>
      <c r="Y36" s="7"/>
      <c r="Z36" s="7"/>
      <c r="AA36" s="7"/>
      <c r="AB36" s="7"/>
      <c r="AC36" s="7"/>
      <c r="AD36" s="7"/>
      <c r="AE36" s="331"/>
      <c r="AF36" s="331"/>
      <c r="AG36" s="331"/>
      <c r="AH36" s="331"/>
      <c r="AI36" s="331"/>
      <c r="AJ36" s="331"/>
    </row>
    <row r="37" spans="2:36" ht="21.6" customHeight="1" thickBot="1" x14ac:dyDescent="0.25">
      <c r="B37" s="1859"/>
      <c r="C37" s="38" t="s">
        <v>267</v>
      </c>
      <c r="D37" s="2357"/>
      <c r="E37" s="2353"/>
      <c r="F37" s="2327"/>
      <c r="G37" s="2293"/>
      <c r="H37" s="2293"/>
      <c r="I37" s="723">
        <f>I36/F36</f>
        <v>1.2204989885367497E-2</v>
      </c>
      <c r="J37" s="723">
        <f>J36/G36</f>
        <v>1.0938924339106654E-3</v>
      </c>
      <c r="K37" s="724">
        <f>K36/H36</f>
        <v>1.0470906245554133E-2</v>
      </c>
      <c r="L37" s="2327"/>
      <c r="M37" s="2293"/>
      <c r="N37" s="2293"/>
      <c r="O37" s="723">
        <f>O36/L36</f>
        <v>1.2938501515807709E-2</v>
      </c>
      <c r="P37" s="723">
        <f>P36/M36</f>
        <v>0</v>
      </c>
      <c r="Q37" s="724">
        <f>Q36/N36</f>
        <v>1.1817058096415327E-2</v>
      </c>
      <c r="R37" s="2327"/>
      <c r="S37" s="2293"/>
      <c r="T37" s="2293"/>
      <c r="U37" s="723">
        <f>U36/R36</f>
        <v>1.0993922059349303E-2</v>
      </c>
      <c r="V37" s="723">
        <f>V36/S36</f>
        <v>1.6077170418006431E-3</v>
      </c>
      <c r="W37" s="724">
        <f>W36/T36</f>
        <v>8.6461126005361929E-3</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9B7F8-2F6B-4A8F-9676-1BFCAE8649D7}">
  <sheetPr codeName="Sheet20">
    <tabColor rgb="FF00B0F0"/>
  </sheetPr>
  <dimension ref="B2:BH540"/>
  <sheetViews>
    <sheetView view="pageBreakPreview" zoomScale="110" zoomScaleNormal="95" zoomScaleSheetLayoutView="110" workbookViewId="0">
      <selection activeCell="D39" sqref="D39"/>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4" customWidth="1"/>
    <col min="14" max="14" width="9" style="95" customWidth="1"/>
    <col min="15" max="16" width="7.33203125" style="94" customWidth="1"/>
    <col min="17" max="17" width="9.109375" style="94" bestFit="1" customWidth="1"/>
    <col min="18" max="19" width="7.33203125" style="95" customWidth="1"/>
    <col min="20" max="20" width="9.44140625" style="95" bestFit="1" customWidth="1"/>
    <col min="21" max="22" width="7.33203125" style="94" customWidth="1"/>
    <col min="23" max="23" width="8.109375" style="95" customWidth="1"/>
    <col min="24" max="25" width="7.33203125" style="1" customWidth="1"/>
    <col min="26" max="26" width="8.109375" style="95" customWidth="1"/>
    <col min="27" max="28" width="7.33203125" style="1" customWidth="1"/>
    <col min="29" max="29" width="5.109375" style="1" customWidth="1"/>
    <col min="30" max="16384" width="9" style="1"/>
  </cols>
  <sheetData>
    <row r="2" spans="2:29" ht="14.4" x14ac:dyDescent="0.2">
      <c r="B2" s="26" t="s">
        <v>217</v>
      </c>
    </row>
    <row r="3" spans="2:29" x14ac:dyDescent="0.2">
      <c r="W3" s="42" t="s">
        <v>187</v>
      </c>
      <c r="AA3" s="2"/>
    </row>
    <row r="4" spans="2:29" x14ac:dyDescent="0.2">
      <c r="W4" s="42" t="s">
        <v>188</v>
      </c>
      <c r="AA4" s="2"/>
    </row>
    <row r="5" spans="2:29" x14ac:dyDescent="0.2">
      <c r="W5" s="42" t="s">
        <v>189</v>
      </c>
      <c r="AA5" s="2"/>
    </row>
    <row r="6" spans="2:29" ht="13.8" thickBot="1" x14ac:dyDescent="0.25">
      <c r="F6" s="2"/>
      <c r="G6" s="2"/>
      <c r="N6" s="94"/>
      <c r="R6" s="94"/>
      <c r="S6" s="94"/>
      <c r="T6" s="94"/>
      <c r="W6" s="94"/>
      <c r="X6" s="2"/>
      <c r="Z6" s="94"/>
      <c r="AA6" s="2" t="s">
        <v>190</v>
      </c>
      <c r="AC6" s="2"/>
    </row>
    <row r="7" spans="2:29" ht="8.25" customHeight="1" thickBot="1" x14ac:dyDescent="0.25">
      <c r="B7" s="1920"/>
      <c r="C7" s="1921"/>
      <c r="D7" s="1929" t="s">
        <v>191</v>
      </c>
      <c r="E7" s="997"/>
      <c r="F7" s="998"/>
      <c r="G7" s="998"/>
      <c r="H7" s="999"/>
      <c r="I7" s="999"/>
      <c r="J7" s="999"/>
      <c r="K7" s="999"/>
      <c r="L7" s="999"/>
      <c r="M7" s="999"/>
      <c r="N7" s="999"/>
      <c r="O7" s="999"/>
      <c r="P7" s="999"/>
      <c r="Q7" s="1000"/>
      <c r="R7" s="1000"/>
      <c r="S7" s="1000"/>
      <c r="T7" s="999"/>
      <c r="U7" s="999"/>
      <c r="V7" s="999"/>
      <c r="W7" s="999"/>
      <c r="X7" s="13"/>
      <c r="Y7" s="1003"/>
      <c r="Z7" s="999"/>
      <c r="AA7" s="13"/>
      <c r="AB7" s="240"/>
    </row>
    <row r="8" spans="2:29" ht="13.5" customHeight="1" thickTop="1" thickBot="1" x14ac:dyDescent="0.25">
      <c r="B8" s="1922"/>
      <c r="C8" s="1923"/>
      <c r="D8" s="1930"/>
      <c r="E8" s="190"/>
      <c r="F8" s="191"/>
      <c r="G8" s="191"/>
      <c r="H8" s="159"/>
      <c r="I8" s="160"/>
      <c r="J8" s="161"/>
      <c r="K8" s="159"/>
      <c r="L8" s="160"/>
      <c r="M8" s="160"/>
      <c r="N8" s="172"/>
      <c r="O8" s="172"/>
      <c r="P8" s="172"/>
      <c r="Q8" s="173"/>
      <c r="R8" s="173"/>
      <c r="S8" s="173"/>
      <c r="T8" s="172"/>
      <c r="U8" s="172"/>
      <c r="V8" s="172"/>
      <c r="W8" s="172"/>
      <c r="X8" s="174"/>
      <c r="Y8" s="174"/>
      <c r="Z8" s="172"/>
      <c r="AA8" s="174"/>
      <c r="AB8" s="1002"/>
    </row>
    <row r="9" spans="2:29" ht="12.75" customHeight="1" x14ac:dyDescent="0.2">
      <c r="B9" s="1922"/>
      <c r="C9" s="1923"/>
      <c r="D9" s="1930"/>
      <c r="E9" s="190"/>
      <c r="F9" s="191"/>
      <c r="G9" s="191"/>
      <c r="H9" s="162"/>
      <c r="J9" s="163"/>
      <c r="K9" s="162"/>
      <c r="N9" s="183"/>
      <c r="O9" s="184"/>
      <c r="P9" s="184"/>
      <c r="Q9" s="202"/>
      <c r="R9" s="184"/>
      <c r="S9" s="184"/>
      <c r="T9" s="202"/>
      <c r="U9" s="184"/>
      <c r="V9" s="203"/>
      <c r="W9" s="183"/>
      <c r="X9" s="122"/>
      <c r="Y9" s="260"/>
      <c r="Z9" s="202"/>
      <c r="AA9" s="122"/>
      <c r="AB9" s="260"/>
    </row>
    <row r="10" spans="2:29" ht="12" customHeight="1" x14ac:dyDescent="0.2">
      <c r="B10" s="1922"/>
      <c r="C10" s="1923"/>
      <c r="D10" s="1930"/>
      <c r="E10" s="190"/>
      <c r="F10" s="191"/>
      <c r="G10" s="191"/>
      <c r="H10" s="162"/>
      <c r="I10" s="97"/>
      <c r="J10" s="164"/>
      <c r="K10" s="162"/>
      <c r="L10" s="97"/>
      <c r="M10" s="98"/>
      <c r="N10" s="185"/>
      <c r="O10" s="186"/>
      <c r="P10" s="186"/>
      <c r="Q10" s="207"/>
      <c r="R10" s="208"/>
      <c r="S10" s="209"/>
      <c r="T10" s="207"/>
      <c r="U10" s="208"/>
      <c r="V10" s="211"/>
      <c r="W10" s="185"/>
      <c r="X10" s="198"/>
      <c r="Y10" s="261"/>
      <c r="Z10" s="264"/>
      <c r="AA10" s="198"/>
      <c r="AB10" s="261"/>
      <c r="AC10" s="96"/>
    </row>
    <row r="11" spans="2:29" ht="12" customHeight="1" x14ac:dyDescent="0.2">
      <c r="B11" s="1922"/>
      <c r="C11" s="1923"/>
      <c r="D11" s="1930"/>
      <c r="E11" s="1926" t="s">
        <v>218</v>
      </c>
      <c r="F11" s="192"/>
      <c r="G11" s="192"/>
      <c r="H11" s="1917" t="s">
        <v>219</v>
      </c>
      <c r="I11" s="99"/>
      <c r="J11" s="165"/>
      <c r="K11" s="1917" t="s">
        <v>220</v>
      </c>
      <c r="L11" s="99"/>
      <c r="M11" s="100"/>
      <c r="N11" s="1910" t="s">
        <v>221</v>
      </c>
      <c r="O11" s="187"/>
      <c r="P11" s="187"/>
      <c r="Q11" s="1943" t="s">
        <v>222</v>
      </c>
      <c r="R11" s="99"/>
      <c r="S11" s="210"/>
      <c r="T11" s="1943" t="s">
        <v>223</v>
      </c>
      <c r="U11" s="99"/>
      <c r="V11" s="100"/>
      <c r="W11" s="1907" t="s">
        <v>224</v>
      </c>
      <c r="X11" s="200"/>
      <c r="Y11" s="262"/>
      <c r="Z11" s="1902" t="s">
        <v>225</v>
      </c>
      <c r="AA11" s="200"/>
      <c r="AB11" s="262"/>
      <c r="AC11" s="96"/>
    </row>
    <row r="12" spans="2:29" ht="12.75" customHeight="1" x14ac:dyDescent="0.2">
      <c r="B12" s="1922"/>
      <c r="C12" s="1923"/>
      <c r="D12" s="1930"/>
      <c r="E12" s="1927"/>
      <c r="F12" s="1932" t="s">
        <v>200</v>
      </c>
      <c r="G12" s="1934" t="s">
        <v>201</v>
      </c>
      <c r="H12" s="1918"/>
      <c r="I12" s="1887" t="s">
        <v>200</v>
      </c>
      <c r="J12" s="1913" t="s">
        <v>201</v>
      </c>
      <c r="K12" s="1918"/>
      <c r="L12" s="1887" t="s">
        <v>200</v>
      </c>
      <c r="M12" s="1870" t="s">
        <v>201</v>
      </c>
      <c r="N12" s="1911"/>
      <c r="O12" s="1896" t="s">
        <v>200</v>
      </c>
      <c r="P12" s="1898" t="s">
        <v>201</v>
      </c>
      <c r="Q12" s="1944"/>
      <c r="R12" s="1887" t="s">
        <v>200</v>
      </c>
      <c r="S12" s="1887" t="s">
        <v>201</v>
      </c>
      <c r="T12" s="1944"/>
      <c r="U12" s="1887" t="s">
        <v>200</v>
      </c>
      <c r="V12" s="1915" t="s">
        <v>201</v>
      </c>
      <c r="W12" s="1908"/>
      <c r="X12" s="1905" t="s">
        <v>200</v>
      </c>
      <c r="Y12" s="1894" t="s">
        <v>201</v>
      </c>
      <c r="Z12" s="1903"/>
      <c r="AA12" s="1905" t="s">
        <v>200</v>
      </c>
      <c r="AB12" s="1894" t="s">
        <v>201</v>
      </c>
      <c r="AC12" s="96"/>
    </row>
    <row r="13" spans="2:29" ht="9.75" customHeight="1" x14ac:dyDescent="0.2">
      <c r="B13" s="1922"/>
      <c r="C13" s="1923"/>
      <c r="D13" s="1930"/>
      <c r="E13" s="1927"/>
      <c r="F13" s="1932"/>
      <c r="G13" s="1934"/>
      <c r="H13" s="1918"/>
      <c r="I13" s="1887"/>
      <c r="J13" s="1913"/>
      <c r="K13" s="1918"/>
      <c r="L13" s="1887"/>
      <c r="M13" s="1870"/>
      <c r="N13" s="1911"/>
      <c r="O13" s="1896"/>
      <c r="P13" s="1898"/>
      <c r="Q13" s="1944"/>
      <c r="R13" s="1887"/>
      <c r="S13" s="1887"/>
      <c r="T13" s="1944"/>
      <c r="U13" s="1887"/>
      <c r="V13" s="1915"/>
      <c r="W13" s="1908"/>
      <c r="X13" s="1905"/>
      <c r="Y13" s="1894"/>
      <c r="Z13" s="1903"/>
      <c r="AA13" s="1905"/>
      <c r="AB13" s="1894"/>
      <c r="AC13" s="96"/>
    </row>
    <row r="14" spans="2:29" ht="72" customHeight="1" x14ac:dyDescent="0.2">
      <c r="B14" s="1924"/>
      <c r="C14" s="1925"/>
      <c r="D14" s="1931"/>
      <c r="E14" s="1928"/>
      <c r="F14" s="1933"/>
      <c r="G14" s="1935"/>
      <c r="H14" s="1919"/>
      <c r="I14" s="1888"/>
      <c r="J14" s="1914"/>
      <c r="K14" s="1919"/>
      <c r="L14" s="1888"/>
      <c r="M14" s="1871"/>
      <c r="N14" s="1912"/>
      <c r="O14" s="1897"/>
      <c r="P14" s="1899"/>
      <c r="Q14" s="1945"/>
      <c r="R14" s="1888"/>
      <c r="S14" s="1888"/>
      <c r="T14" s="1945"/>
      <c r="U14" s="1888"/>
      <c r="V14" s="1916"/>
      <c r="W14" s="1909"/>
      <c r="X14" s="1906"/>
      <c r="Y14" s="1895"/>
      <c r="Z14" s="1904"/>
      <c r="AA14" s="1906"/>
      <c r="AB14" s="1895"/>
      <c r="AC14" s="96"/>
    </row>
    <row r="15" spans="2:29" ht="12.9" customHeight="1" x14ac:dyDescent="0.2">
      <c r="B15" s="1849" t="s">
        <v>167</v>
      </c>
      <c r="C15" s="1865"/>
      <c r="D15" s="1203">
        <f>SUM(D18,D21,D24,D27,D30,D33,)</f>
        <v>425</v>
      </c>
      <c r="E15" s="46">
        <f>E18+E21+E24+E27+E30+E33</f>
        <v>3746</v>
      </c>
      <c r="F15" s="46">
        <f>F18+F21+F24+F27+F30+F33</f>
        <v>2079</v>
      </c>
      <c r="G15" s="156">
        <f>G18+G21+G24+G27+G30+G33</f>
        <v>1667</v>
      </c>
      <c r="H15" s="166">
        <f>H18+H21+H24+H27+H30+H33</f>
        <v>1438</v>
      </c>
      <c r="I15" s="102">
        <f t="shared" ref="I15:AB15" si="0">I18+I21+I24+I27+I30+I33</f>
        <v>944</v>
      </c>
      <c r="J15" s="167">
        <f t="shared" si="0"/>
        <v>494</v>
      </c>
      <c r="K15" s="176">
        <f>K18+K21+K24+K27+K30+K33</f>
        <v>2308</v>
      </c>
      <c r="L15" s="102">
        <f>L18+L21+L24+L27+L30+L33</f>
        <v>1135</v>
      </c>
      <c r="M15" s="105">
        <f t="shared" si="0"/>
        <v>1173</v>
      </c>
      <c r="N15" s="104">
        <f>N18+N21+N24+N27+N30+N33</f>
        <v>1182</v>
      </c>
      <c r="O15" s="102">
        <f t="shared" si="0"/>
        <v>395</v>
      </c>
      <c r="P15" s="105">
        <f t="shared" si="0"/>
        <v>787</v>
      </c>
      <c r="Q15" s="102">
        <f>Q18+Q21+Q24+Q27+Q30+Q33</f>
        <v>484</v>
      </c>
      <c r="R15" s="102">
        <f>R18+R21+R24+R27+R30+R33</f>
        <v>252</v>
      </c>
      <c r="S15" s="102">
        <f>S18+S21+S24+S27+S30+S33</f>
        <v>232</v>
      </c>
      <c r="T15" s="102">
        <f>T18+T21+T24+T27+T30+T33</f>
        <v>698</v>
      </c>
      <c r="U15" s="102">
        <f t="shared" si="0"/>
        <v>143</v>
      </c>
      <c r="V15" s="204">
        <f t="shared" si="0"/>
        <v>555</v>
      </c>
      <c r="W15" s="104">
        <f>W18+W21+W24+W27+W30+W33</f>
        <v>107</v>
      </c>
      <c r="X15" s="46">
        <f>X18+X21+X24+X27+X30+X33</f>
        <v>67</v>
      </c>
      <c r="Y15" s="257">
        <f>Y18+Y21+Y24+Y27+Y30+Y33</f>
        <v>40</v>
      </c>
      <c r="Z15" s="105">
        <f t="shared" si="0"/>
        <v>1019</v>
      </c>
      <c r="AA15" s="46">
        <f t="shared" si="0"/>
        <v>673</v>
      </c>
      <c r="AB15" s="257">
        <f t="shared" si="0"/>
        <v>346</v>
      </c>
      <c r="AC15" s="151"/>
    </row>
    <row r="16" spans="2:29" ht="12.9" customHeight="1" x14ac:dyDescent="0.2">
      <c r="B16" s="1850"/>
      <c r="C16" s="1866"/>
      <c r="D16" s="1204"/>
      <c r="E16" s="1205"/>
      <c r="F16" s="1205">
        <f>ROUND(F15/E15,3)</f>
        <v>0.55500000000000005</v>
      </c>
      <c r="G16" s="1206">
        <f>ROUND(G15/E15,3)</f>
        <v>0.44500000000000001</v>
      </c>
      <c r="H16" s="1207">
        <f>ROUND(H15/E15,3)</f>
        <v>0.38400000000000001</v>
      </c>
      <c r="I16" s="1208">
        <f>ROUND(I15/E15,3)</f>
        <v>0.252</v>
      </c>
      <c r="J16" s="1209">
        <f>ROUND(J15/E15,3)</f>
        <v>0.13200000000000001</v>
      </c>
      <c r="K16" s="1207">
        <f>ROUND(K15/E15,3)</f>
        <v>0.61599999999999999</v>
      </c>
      <c r="L16" s="1208">
        <f>ROUND(L15/E15,3)</f>
        <v>0.30299999999999999</v>
      </c>
      <c r="M16" s="1210">
        <f>ROUND(M15/E15,3)</f>
        <v>0.313</v>
      </c>
      <c r="N16" s="1211">
        <f>ROUND(N15/E15,3)</f>
        <v>0.316</v>
      </c>
      <c r="O16" s="1208">
        <f>ROUND(O15/E15,3)</f>
        <v>0.105</v>
      </c>
      <c r="P16" s="1210">
        <f>ROUND(P15/E15,3)</f>
        <v>0.21</v>
      </c>
      <c r="Q16" s="1208">
        <f>ROUND(Q15/E15,3)</f>
        <v>0.129</v>
      </c>
      <c r="R16" s="1208">
        <f>ROUND(R15/E15,3)</f>
        <v>6.7000000000000004E-2</v>
      </c>
      <c r="S16" s="1208">
        <f>ROUND(S15/E15,3)</f>
        <v>6.2E-2</v>
      </c>
      <c r="T16" s="1208">
        <f>ROUND(T15/E15,3)</f>
        <v>0.186</v>
      </c>
      <c r="U16" s="1208">
        <f>ROUND(U15/E15,3)</f>
        <v>3.7999999999999999E-2</v>
      </c>
      <c r="V16" s="1212">
        <f>ROUND(V15/E15,3)</f>
        <v>0.14799999999999999</v>
      </c>
      <c r="W16" s="1211">
        <f>ROUND(W15/E15,3)</f>
        <v>2.9000000000000001E-2</v>
      </c>
      <c r="X16" s="1205">
        <f>ROUND(X15/E15,3)</f>
        <v>1.7999999999999999E-2</v>
      </c>
      <c r="Y16" s="1213">
        <f>ROUND(Y15/E15,3)</f>
        <v>1.0999999999999999E-2</v>
      </c>
      <c r="Z16" s="1214">
        <f>ROUND(Z15/E15,3)</f>
        <v>0.27200000000000002</v>
      </c>
      <c r="AA16" s="1205">
        <f>ROUND(AA15/E15,3)</f>
        <v>0.18</v>
      </c>
      <c r="AB16" s="1213">
        <f>ROUND(AB15/E15,3)</f>
        <v>9.1999999999999998E-2</v>
      </c>
      <c r="AC16" s="152"/>
    </row>
    <row r="17" spans="2:29" ht="12.75" customHeight="1" thickBot="1" x14ac:dyDescent="0.25">
      <c r="B17" s="1867"/>
      <c r="C17" s="1868"/>
      <c r="D17" s="1215"/>
      <c r="E17" s="1216"/>
      <c r="F17" s="1217">
        <f>ROUND(F15/F15,3)</f>
        <v>1</v>
      </c>
      <c r="G17" s="1218">
        <f>ROUND(G15/G15,3)</f>
        <v>1</v>
      </c>
      <c r="H17" s="1219"/>
      <c r="I17" s="1220">
        <f>ROUND(I15/F15,3)</f>
        <v>0.45400000000000001</v>
      </c>
      <c r="J17" s="1221">
        <f>ROUND(J15/G15,3)</f>
        <v>0.29599999999999999</v>
      </c>
      <c r="K17" s="1222"/>
      <c r="L17" s="1220">
        <f>ROUND(L15/F15,3)</f>
        <v>0.54600000000000004</v>
      </c>
      <c r="M17" s="1223">
        <f>ROUND(M15/G15,3)</f>
        <v>0.70399999999999996</v>
      </c>
      <c r="N17" s="1224"/>
      <c r="O17" s="1220">
        <f>ROUND(O15/F15,3)</f>
        <v>0.19</v>
      </c>
      <c r="P17" s="1223">
        <f>ROUND(P15/G15,3)</f>
        <v>0.47199999999999998</v>
      </c>
      <c r="Q17" s="1225"/>
      <c r="R17" s="1220">
        <f>ROUND(R15/F15,3)</f>
        <v>0.121</v>
      </c>
      <c r="S17" s="1220">
        <f>ROUND(S15/G15,3)</f>
        <v>0.13900000000000001</v>
      </c>
      <c r="T17" s="1225"/>
      <c r="U17" s="1220">
        <f>ROUND(U15/F15,3)</f>
        <v>6.9000000000000006E-2</v>
      </c>
      <c r="V17" s="1226">
        <f>ROUND(V15/G15,3)</f>
        <v>0.33300000000000002</v>
      </c>
      <c r="W17" s="1224"/>
      <c r="X17" s="1217">
        <f>ROUND(X15/F15,3)</f>
        <v>3.2000000000000001E-2</v>
      </c>
      <c r="Y17" s="1227">
        <f>ROUND(Y15/G15,3)</f>
        <v>2.4E-2</v>
      </c>
      <c r="Z17" s="1228"/>
      <c r="AA17" s="1217">
        <f>ROUND(AA15/F15,3)</f>
        <v>0.32400000000000001</v>
      </c>
      <c r="AB17" s="1227">
        <f>ROUND(AB15/G15,3)</f>
        <v>0.20799999999999999</v>
      </c>
      <c r="AC17" s="152"/>
    </row>
    <row r="18" spans="2:29" ht="12.9" customHeight="1" thickTop="1" x14ac:dyDescent="0.2">
      <c r="B18" s="1852" t="s">
        <v>168</v>
      </c>
      <c r="C18" s="1855" t="s">
        <v>169</v>
      </c>
      <c r="D18" s="1229">
        <v>54</v>
      </c>
      <c r="E18" s="106">
        <f>F18+G18</f>
        <v>234</v>
      </c>
      <c r="F18" s="106">
        <f>I18+L18</f>
        <v>214</v>
      </c>
      <c r="G18" s="157">
        <f>J18+M18</f>
        <v>20</v>
      </c>
      <c r="H18" s="168">
        <f>SUM(I18:J18)</f>
        <v>195</v>
      </c>
      <c r="I18" s="108">
        <v>180</v>
      </c>
      <c r="J18" s="169">
        <v>15</v>
      </c>
      <c r="K18" s="178">
        <f>L18+M18</f>
        <v>39</v>
      </c>
      <c r="L18" s="108">
        <f>O18+AA18+X18</f>
        <v>34</v>
      </c>
      <c r="M18" s="110">
        <f>P18+AB18+Y18</f>
        <v>5</v>
      </c>
      <c r="N18" s="107">
        <f>O18+P18</f>
        <v>6</v>
      </c>
      <c r="O18" s="108">
        <f>R18+U18</f>
        <v>3</v>
      </c>
      <c r="P18" s="108">
        <f>S18+V18</f>
        <v>3</v>
      </c>
      <c r="Q18" s="265">
        <f>R18+S18</f>
        <v>6</v>
      </c>
      <c r="R18" s="108">
        <v>3</v>
      </c>
      <c r="S18" s="108">
        <v>3</v>
      </c>
      <c r="T18" s="108">
        <f>SUM(U18:V18)</f>
        <v>0</v>
      </c>
      <c r="U18" s="108">
        <v>0</v>
      </c>
      <c r="V18" s="205">
        <v>0</v>
      </c>
      <c r="W18" s="107">
        <f>SUM(X18:Y18)</f>
        <v>10</v>
      </c>
      <c r="X18" s="106">
        <v>10</v>
      </c>
      <c r="Y18" s="258">
        <v>0</v>
      </c>
      <c r="Z18" s="265">
        <f>SUM(AA18:AB18)</f>
        <v>23</v>
      </c>
      <c r="AA18" s="106">
        <v>21</v>
      </c>
      <c r="AB18" s="258">
        <v>2</v>
      </c>
      <c r="AC18" s="151"/>
    </row>
    <row r="19" spans="2:29" ht="12.9" customHeight="1" x14ac:dyDescent="0.2">
      <c r="B19" s="1853"/>
      <c r="C19" s="1850"/>
      <c r="D19" s="1204"/>
      <c r="E19" s="1205"/>
      <c r="F19" s="1205">
        <f>ROUND(F18/E18,3)</f>
        <v>0.91500000000000004</v>
      </c>
      <c r="G19" s="1206">
        <f>ROUND(G18/E18,3)</f>
        <v>8.5000000000000006E-2</v>
      </c>
      <c r="H19" s="1207">
        <f>ROUND(H18/E18,3)</f>
        <v>0.83299999999999996</v>
      </c>
      <c r="I19" s="1208">
        <f>ROUND(I18/E18,3)</f>
        <v>0.76900000000000002</v>
      </c>
      <c r="J19" s="1209">
        <f>ROUND(J18/E18,3)</f>
        <v>6.4000000000000001E-2</v>
      </c>
      <c r="K19" s="1230">
        <f>ROUND(K18/E18,3)</f>
        <v>0.16700000000000001</v>
      </c>
      <c r="L19" s="1208">
        <f>ROUND(L18/E18,3)</f>
        <v>0.14499999999999999</v>
      </c>
      <c r="M19" s="1210">
        <f>ROUND(M18/E18,3)</f>
        <v>2.1000000000000001E-2</v>
      </c>
      <c r="N19" s="1211">
        <f>ROUND(N18/E18,3)</f>
        <v>2.5999999999999999E-2</v>
      </c>
      <c r="O19" s="1208">
        <f>ROUND(O18/E18,3)</f>
        <v>1.2999999999999999E-2</v>
      </c>
      <c r="P19" s="1208">
        <f>ROUND(P18/E18,3)</f>
        <v>1.2999999999999999E-2</v>
      </c>
      <c r="Q19" s="1214">
        <f>ROUND(Q18/E18,3)</f>
        <v>2.5999999999999999E-2</v>
      </c>
      <c r="R19" s="1208">
        <f>ROUND(R18/E18,3)</f>
        <v>1.2999999999999999E-2</v>
      </c>
      <c r="S19" s="1208">
        <f>ROUND(S18/E18,3)</f>
        <v>1.2999999999999999E-2</v>
      </c>
      <c r="T19" s="1208">
        <f>ROUND(T18/E18,3)</f>
        <v>0</v>
      </c>
      <c r="U19" s="1208">
        <f>ROUND(U18/E18,3)</f>
        <v>0</v>
      </c>
      <c r="V19" s="1212">
        <f>ROUND(V18/E18,3)</f>
        <v>0</v>
      </c>
      <c r="W19" s="1211">
        <f>ROUND(W18/E18,3)</f>
        <v>4.2999999999999997E-2</v>
      </c>
      <c r="X19" s="1205">
        <f>ROUND(X18/E18,3)</f>
        <v>4.2999999999999997E-2</v>
      </c>
      <c r="Y19" s="1231">
        <f>ROUND(Y18/E18,3)</f>
        <v>0</v>
      </c>
      <c r="Z19" s="1214">
        <f>ROUND(Z18/E18,3)</f>
        <v>9.8000000000000004E-2</v>
      </c>
      <c r="AA19" s="1205">
        <f>ROUND(AA18/E18,3)</f>
        <v>0.09</v>
      </c>
      <c r="AB19" s="1231">
        <f>ROUND(AB18/E18,3)</f>
        <v>8.9999999999999993E-3</v>
      </c>
      <c r="AC19" s="152"/>
    </row>
    <row r="20" spans="2:29" ht="12.9" customHeight="1" x14ac:dyDescent="0.2">
      <c r="B20" s="1853"/>
      <c r="C20" s="1851"/>
      <c r="D20" s="1232"/>
      <c r="E20" s="1233"/>
      <c r="F20" s="1234">
        <f>ROUND(F18/F18,3)</f>
        <v>1</v>
      </c>
      <c r="G20" s="1235">
        <f>ROUND(G18/G18,3)</f>
        <v>1</v>
      </c>
      <c r="H20" s="1236"/>
      <c r="I20" s="1237">
        <f>ROUND(I18/F18,3)</f>
        <v>0.84099999999999997</v>
      </c>
      <c r="J20" s="1238">
        <f>ROUND(J18/G18,3)</f>
        <v>0.75</v>
      </c>
      <c r="K20" s="1239"/>
      <c r="L20" s="1237">
        <f>ROUND(L18/F18,3)</f>
        <v>0.159</v>
      </c>
      <c r="M20" s="1240">
        <f>ROUND(M18/G18,3)</f>
        <v>0.25</v>
      </c>
      <c r="N20" s="1241"/>
      <c r="O20" s="1237">
        <f>ROUND(O18/F18,3)</f>
        <v>1.4E-2</v>
      </c>
      <c r="P20" s="1237">
        <f>ROUND(P18/G18,3)</f>
        <v>0.15</v>
      </c>
      <c r="Q20" s="1243"/>
      <c r="R20" s="1237">
        <f>ROUND(R18/F18,3)</f>
        <v>1.4E-2</v>
      </c>
      <c r="S20" s="1237">
        <f>ROUND(S18/G18,3)</f>
        <v>0.15</v>
      </c>
      <c r="T20" s="1243"/>
      <c r="U20" s="1237">
        <f>ROUND(U18/F18,3)</f>
        <v>0</v>
      </c>
      <c r="V20" s="1244">
        <f>ROUND(V18/G18,3)</f>
        <v>0</v>
      </c>
      <c r="W20" s="1241"/>
      <c r="X20" s="1234">
        <f>ROUND(X18/F18,3)</f>
        <v>4.7E-2</v>
      </c>
      <c r="Y20" s="1245">
        <f>ROUND(Y18/G18,3)</f>
        <v>0</v>
      </c>
      <c r="Z20" s="1242"/>
      <c r="AA20" s="1234">
        <f>ROUND(AA18/F18,3)</f>
        <v>9.8000000000000004E-2</v>
      </c>
      <c r="AB20" s="1245">
        <f>ROUND(AB18/G18,3)</f>
        <v>0.1</v>
      </c>
      <c r="AC20" s="152"/>
    </row>
    <row r="21" spans="2:29" ht="12.9" customHeight="1" x14ac:dyDescent="0.2">
      <c r="B21" s="1853"/>
      <c r="C21" s="1863" t="s">
        <v>170</v>
      </c>
      <c r="D21" s="1246">
        <v>76</v>
      </c>
      <c r="E21" s="46">
        <f>F21+G21</f>
        <v>1007</v>
      </c>
      <c r="F21" s="46">
        <f>I21+L21</f>
        <v>765</v>
      </c>
      <c r="G21" s="156">
        <f>J21+M21</f>
        <v>242</v>
      </c>
      <c r="H21" s="166">
        <f>SUM(I21:J21)</f>
        <v>402</v>
      </c>
      <c r="I21" s="102">
        <v>326</v>
      </c>
      <c r="J21" s="167">
        <v>76</v>
      </c>
      <c r="K21" s="176">
        <f>L21+M21</f>
        <v>605</v>
      </c>
      <c r="L21" s="102">
        <f>O21+AA21+X21</f>
        <v>439</v>
      </c>
      <c r="M21" s="105">
        <f>P21+AB21+Y21</f>
        <v>166</v>
      </c>
      <c r="N21" s="101">
        <f>O21+P21</f>
        <v>119</v>
      </c>
      <c r="O21" s="102">
        <f>R21+U21</f>
        <v>71</v>
      </c>
      <c r="P21" s="103">
        <f>S21+V21</f>
        <v>48</v>
      </c>
      <c r="Q21" s="102">
        <f t="shared" ref="Q21" si="1">R21+S21</f>
        <v>76</v>
      </c>
      <c r="R21" s="102">
        <v>60</v>
      </c>
      <c r="S21" s="102">
        <v>16</v>
      </c>
      <c r="T21" s="102">
        <f>SUM(U21:V21)</f>
        <v>43</v>
      </c>
      <c r="U21" s="102">
        <v>11</v>
      </c>
      <c r="V21" s="204">
        <v>32</v>
      </c>
      <c r="W21" s="101">
        <f>SUM(X21:Y21)</f>
        <v>38</v>
      </c>
      <c r="X21" s="46">
        <v>30</v>
      </c>
      <c r="Y21" s="259">
        <v>8</v>
      </c>
      <c r="Z21" s="266">
        <f>SUM(AA21:AB21)</f>
        <v>448</v>
      </c>
      <c r="AA21" s="46">
        <v>338</v>
      </c>
      <c r="AB21" s="259">
        <v>110</v>
      </c>
      <c r="AC21" s="151"/>
    </row>
    <row r="22" spans="2:29" ht="12.9" customHeight="1" x14ac:dyDescent="0.2">
      <c r="B22" s="1853"/>
      <c r="C22" s="1936"/>
      <c r="D22" s="1204"/>
      <c r="E22" s="1205"/>
      <c r="F22" s="1205">
        <f>ROUND(F21/E21,3)</f>
        <v>0.76</v>
      </c>
      <c r="G22" s="1206">
        <f>ROUND(G21/E21,3)</f>
        <v>0.24</v>
      </c>
      <c r="H22" s="1207">
        <f>ROUND(H21/E21,3)</f>
        <v>0.39900000000000002</v>
      </c>
      <c r="I22" s="1208">
        <f>ROUND(I21/E21,3)</f>
        <v>0.32400000000000001</v>
      </c>
      <c r="J22" s="1209">
        <f>ROUND(J21/E21,3)</f>
        <v>7.4999999999999997E-2</v>
      </c>
      <c r="K22" s="1230">
        <f>ROUND(K21/E21,3)</f>
        <v>0.60099999999999998</v>
      </c>
      <c r="L22" s="1208">
        <f>ROUND(L21/E21,3)</f>
        <v>0.436</v>
      </c>
      <c r="M22" s="1210">
        <f>ROUND(M21/E21,3)</f>
        <v>0.16500000000000001</v>
      </c>
      <c r="N22" s="1211">
        <f>ROUND(N21/E21,3)</f>
        <v>0.11799999999999999</v>
      </c>
      <c r="O22" s="1208">
        <f>ROUND(O21/E21,3)</f>
        <v>7.0999999999999994E-2</v>
      </c>
      <c r="P22" s="1247">
        <f>ROUND(P21/E21,3)</f>
        <v>4.8000000000000001E-2</v>
      </c>
      <c r="Q22" s="1208">
        <f t="shared" ref="Q22" si="2">ROUND(Q21/E21,3)</f>
        <v>7.4999999999999997E-2</v>
      </c>
      <c r="R22" s="1208">
        <f>ROUND(R21/E21,3)</f>
        <v>0.06</v>
      </c>
      <c r="S22" s="1208">
        <f>ROUND(S21/E21,3)</f>
        <v>1.6E-2</v>
      </c>
      <c r="T22" s="1208">
        <f>ROUND(T21/E21,3)</f>
        <v>4.2999999999999997E-2</v>
      </c>
      <c r="U22" s="1208">
        <f>ROUND(U21/E21,3)</f>
        <v>1.0999999999999999E-2</v>
      </c>
      <c r="V22" s="1212">
        <f>ROUND(V21/E21,3)</f>
        <v>3.2000000000000001E-2</v>
      </c>
      <c r="W22" s="1211">
        <f>ROUND(W21/E21,3)</f>
        <v>3.7999999999999999E-2</v>
      </c>
      <c r="X22" s="1205">
        <f>ROUND(X21/E21,3)</f>
        <v>0.03</v>
      </c>
      <c r="Y22" s="1231">
        <f>ROUND(Y21/E21,3)</f>
        <v>8.0000000000000002E-3</v>
      </c>
      <c r="Z22" s="1214">
        <f>ROUND(Z21/E21,3)</f>
        <v>0.44500000000000001</v>
      </c>
      <c r="AA22" s="1205">
        <f>ROUND(AA21/E21,3)</f>
        <v>0.33600000000000002</v>
      </c>
      <c r="AB22" s="1231">
        <f>ROUND(AB21/E21,3)</f>
        <v>0.109</v>
      </c>
      <c r="AC22" s="152"/>
    </row>
    <row r="23" spans="2:29" ht="12.9" customHeight="1" x14ac:dyDescent="0.2">
      <c r="B23" s="1853"/>
      <c r="C23" s="1861"/>
      <c r="D23" s="1248"/>
      <c r="E23" s="1233"/>
      <c r="F23" s="1234">
        <f>ROUND(F21/F21,3)</f>
        <v>1</v>
      </c>
      <c r="G23" s="1235">
        <f>ROUND(G21/G21,3)</f>
        <v>1</v>
      </c>
      <c r="H23" s="1236"/>
      <c r="I23" s="1237">
        <f>ROUND(I21/F21,3)</f>
        <v>0.42599999999999999</v>
      </c>
      <c r="J23" s="1238">
        <f>ROUND(J21/G21,3)</f>
        <v>0.314</v>
      </c>
      <c r="K23" s="1239"/>
      <c r="L23" s="1237">
        <f>ROUND(L21/F21,3)</f>
        <v>0.57399999999999995</v>
      </c>
      <c r="M23" s="1240">
        <f>ROUND(M21/G21,3)</f>
        <v>0.68600000000000005</v>
      </c>
      <c r="N23" s="1241"/>
      <c r="O23" s="1237">
        <f>ROUND(O21/F21,3)</f>
        <v>9.2999999999999999E-2</v>
      </c>
      <c r="P23" s="1249">
        <f>ROUND(P21/G21,3)</f>
        <v>0.19800000000000001</v>
      </c>
      <c r="Q23" s="1243"/>
      <c r="R23" s="1237">
        <f>ROUND(R21/F21,3)</f>
        <v>7.8E-2</v>
      </c>
      <c r="S23" s="1237">
        <f>ROUND(S21/G21,3)</f>
        <v>6.6000000000000003E-2</v>
      </c>
      <c r="T23" s="1243"/>
      <c r="U23" s="1237">
        <f>ROUND(U21/F21,3)</f>
        <v>1.4E-2</v>
      </c>
      <c r="V23" s="1244">
        <f>ROUND(V21/G21,3)</f>
        <v>0.13200000000000001</v>
      </c>
      <c r="W23" s="1241"/>
      <c r="X23" s="1234">
        <f>ROUND(X21/F21,3)</f>
        <v>3.9E-2</v>
      </c>
      <c r="Y23" s="1245">
        <f>ROUND(Y21/G21,3)</f>
        <v>3.3000000000000002E-2</v>
      </c>
      <c r="Z23" s="1242"/>
      <c r="AA23" s="1234">
        <f>ROUND(AA21/F21,3)</f>
        <v>0.442</v>
      </c>
      <c r="AB23" s="1245">
        <f>ROUND(AB21/G21,3)</f>
        <v>0.45500000000000002</v>
      </c>
      <c r="AC23" s="152"/>
    </row>
    <row r="24" spans="2:29" ht="12.9" customHeight="1" x14ac:dyDescent="0.2">
      <c r="B24" s="1853"/>
      <c r="C24" s="1937" t="s">
        <v>202</v>
      </c>
      <c r="D24" s="1250">
        <v>28</v>
      </c>
      <c r="E24" s="46">
        <f>F24+G24</f>
        <v>264</v>
      </c>
      <c r="F24" s="46">
        <f>I24+L24</f>
        <v>225</v>
      </c>
      <c r="G24" s="156">
        <f>J24+M24</f>
        <v>39</v>
      </c>
      <c r="H24" s="166">
        <f t="shared" ref="H24" si="3">SUM(I24:J24)</f>
        <v>83</v>
      </c>
      <c r="I24" s="102">
        <v>73</v>
      </c>
      <c r="J24" s="167">
        <v>10</v>
      </c>
      <c r="K24" s="176">
        <f>L24+M24</f>
        <v>181</v>
      </c>
      <c r="L24" s="102">
        <f>O24+AA24+X24</f>
        <v>152</v>
      </c>
      <c r="M24" s="105">
        <f>P24+AB24+Y24</f>
        <v>29</v>
      </c>
      <c r="N24" s="101">
        <f>O24+P24</f>
        <v>82</v>
      </c>
      <c r="O24" s="102">
        <f>R24+U24</f>
        <v>69</v>
      </c>
      <c r="P24" s="103">
        <f>S24+V24</f>
        <v>13</v>
      </c>
      <c r="Q24" s="102">
        <f t="shared" ref="Q24" si="4">R24+S24</f>
        <v>70</v>
      </c>
      <c r="R24" s="102">
        <v>64</v>
      </c>
      <c r="S24" s="102">
        <v>6</v>
      </c>
      <c r="T24" s="102">
        <f>SUM(U24:V24)</f>
        <v>12</v>
      </c>
      <c r="U24" s="102">
        <v>5</v>
      </c>
      <c r="V24" s="204">
        <v>7</v>
      </c>
      <c r="W24" s="101">
        <f t="shared" ref="W24" si="5">SUM(X24:Y24)</f>
        <v>13</v>
      </c>
      <c r="X24" s="46">
        <v>12</v>
      </c>
      <c r="Y24" s="259">
        <v>1</v>
      </c>
      <c r="Z24" s="266">
        <f t="shared" ref="Z24" si="6">SUM(AA24:AB24)</f>
        <v>86</v>
      </c>
      <c r="AA24" s="46">
        <v>71</v>
      </c>
      <c r="AB24" s="259">
        <v>15</v>
      </c>
      <c r="AC24" s="151"/>
    </row>
    <row r="25" spans="2:29" ht="12.9" customHeight="1" x14ac:dyDescent="0.2">
      <c r="B25" s="1853"/>
      <c r="C25" s="1938"/>
      <c r="D25" s="1204"/>
      <c r="E25" s="1205"/>
      <c r="F25" s="1205">
        <f>ROUND(F24/E24,3)</f>
        <v>0.85199999999999998</v>
      </c>
      <c r="G25" s="1206">
        <f>ROUND(G24/E24,3)</f>
        <v>0.14799999999999999</v>
      </c>
      <c r="H25" s="1207">
        <f t="shared" ref="H25" si="7">ROUND(H24/E24,3)</f>
        <v>0.314</v>
      </c>
      <c r="I25" s="1208">
        <f>ROUND(I24/E24,3)</f>
        <v>0.27700000000000002</v>
      </c>
      <c r="J25" s="1209">
        <f>ROUND(J24/E24,3)</f>
        <v>3.7999999999999999E-2</v>
      </c>
      <c r="K25" s="1230">
        <f>ROUND(K24/E24,3)</f>
        <v>0.68600000000000005</v>
      </c>
      <c r="L25" s="1208">
        <f>ROUND(L24/E24,3)</f>
        <v>0.57599999999999996</v>
      </c>
      <c r="M25" s="1210">
        <f>ROUND(M24/E24,3)</f>
        <v>0.11</v>
      </c>
      <c r="N25" s="1211">
        <f>ROUND(N24/E24,3)</f>
        <v>0.311</v>
      </c>
      <c r="O25" s="1208">
        <f>ROUND(O24/E24,3)</f>
        <v>0.26100000000000001</v>
      </c>
      <c r="P25" s="1247">
        <f>ROUND(P24/E24,3)</f>
        <v>4.9000000000000002E-2</v>
      </c>
      <c r="Q25" s="1208">
        <f t="shared" ref="Q25" si="8">ROUND(Q24/E24,3)</f>
        <v>0.26500000000000001</v>
      </c>
      <c r="R25" s="1208">
        <f>ROUND(R24/E24,3)</f>
        <v>0.24199999999999999</v>
      </c>
      <c r="S25" s="1208">
        <f>ROUND(S24/E24,3)</f>
        <v>2.3E-2</v>
      </c>
      <c r="T25" s="1208">
        <f>ROUND(T24/E24,3)</f>
        <v>4.4999999999999998E-2</v>
      </c>
      <c r="U25" s="1208">
        <f>ROUND(U24/E24,3)</f>
        <v>1.9E-2</v>
      </c>
      <c r="V25" s="1212">
        <f>ROUND(V24/E24,3)</f>
        <v>2.7E-2</v>
      </c>
      <c r="W25" s="1211">
        <f t="shared" ref="W25" si="9">ROUND(W24/E24,3)</f>
        <v>4.9000000000000002E-2</v>
      </c>
      <c r="X25" s="1205">
        <f>ROUND(X24/E24,3)</f>
        <v>4.4999999999999998E-2</v>
      </c>
      <c r="Y25" s="1231">
        <f>ROUND(Y24/E24,3)</f>
        <v>4.0000000000000001E-3</v>
      </c>
      <c r="Z25" s="1214">
        <f>ROUND(Z24/E24,3)</f>
        <v>0.32600000000000001</v>
      </c>
      <c r="AA25" s="1205">
        <f>ROUND(AA24/E24,3)</f>
        <v>0.26900000000000002</v>
      </c>
      <c r="AB25" s="1231">
        <f>ROUND(AB24/E24,3)</f>
        <v>5.7000000000000002E-2</v>
      </c>
      <c r="AC25" s="152"/>
    </row>
    <row r="26" spans="2:29" ht="12.9" customHeight="1" x14ac:dyDescent="0.2">
      <c r="B26" s="1853"/>
      <c r="C26" s="1939"/>
      <c r="D26" s="1248"/>
      <c r="E26" s="1233"/>
      <c r="F26" s="1234">
        <f>ROUND(F24/F24,3)</f>
        <v>1</v>
      </c>
      <c r="G26" s="1235">
        <f>ROUND(G24/G24,3)</f>
        <v>1</v>
      </c>
      <c r="H26" s="1236"/>
      <c r="I26" s="1237">
        <f>ROUND(I24/F24,3)</f>
        <v>0.32400000000000001</v>
      </c>
      <c r="J26" s="1238">
        <f>ROUND(J24/G24,3)</f>
        <v>0.25600000000000001</v>
      </c>
      <c r="K26" s="1239"/>
      <c r="L26" s="1237">
        <f>ROUND(L24/F24,3)</f>
        <v>0.67600000000000005</v>
      </c>
      <c r="M26" s="1240">
        <f>ROUND(M24/G24,3)</f>
        <v>0.74399999999999999</v>
      </c>
      <c r="N26" s="1241"/>
      <c r="O26" s="1237">
        <f>ROUND(O24/F24,3)</f>
        <v>0.307</v>
      </c>
      <c r="P26" s="1249">
        <f>ROUND(P24/G24,3)</f>
        <v>0.33300000000000002</v>
      </c>
      <c r="Q26" s="1243"/>
      <c r="R26" s="1237">
        <f>ROUND(R24/F24,3)</f>
        <v>0.28399999999999997</v>
      </c>
      <c r="S26" s="1237">
        <f>ROUND(S24/G24,3)</f>
        <v>0.154</v>
      </c>
      <c r="T26" s="1243"/>
      <c r="U26" s="1237">
        <f>ROUND(U24/F24,3)</f>
        <v>2.1999999999999999E-2</v>
      </c>
      <c r="V26" s="1244">
        <f>ROUND(V24/G24,3)</f>
        <v>0.17899999999999999</v>
      </c>
      <c r="W26" s="1241"/>
      <c r="X26" s="1234">
        <f>ROUND(X24/F24,3)</f>
        <v>5.2999999999999999E-2</v>
      </c>
      <c r="Y26" s="1245">
        <f>ROUND(Y24/G24,3)</f>
        <v>2.5999999999999999E-2</v>
      </c>
      <c r="Z26" s="1242"/>
      <c r="AA26" s="1234">
        <f>ROUND(AA24/F24,3)</f>
        <v>0.316</v>
      </c>
      <c r="AB26" s="1245">
        <f>ROUND(AB24/G24,3)</f>
        <v>0.38500000000000001</v>
      </c>
      <c r="AC26" s="152"/>
    </row>
    <row r="27" spans="2:29" ht="12.9" customHeight="1" x14ac:dyDescent="0.2">
      <c r="B27" s="1853"/>
      <c r="C27" s="1940" t="s">
        <v>172</v>
      </c>
      <c r="D27" s="1250">
        <v>89</v>
      </c>
      <c r="E27" s="46">
        <f>F27+G27</f>
        <v>534</v>
      </c>
      <c r="F27" s="46">
        <f>I27+L27</f>
        <v>258</v>
      </c>
      <c r="G27" s="156">
        <f>J27+M27</f>
        <v>276</v>
      </c>
      <c r="H27" s="166">
        <f t="shared" ref="H27" si="10">SUM(I27:J27)</f>
        <v>147</v>
      </c>
      <c r="I27" s="102">
        <v>79</v>
      </c>
      <c r="J27" s="167">
        <v>68</v>
      </c>
      <c r="K27" s="176">
        <f>L27+M27</f>
        <v>387</v>
      </c>
      <c r="L27" s="102">
        <f>O27+AA27+X27</f>
        <v>179</v>
      </c>
      <c r="M27" s="105">
        <f>P27+AB27+Y27</f>
        <v>208</v>
      </c>
      <c r="N27" s="101">
        <f>O27+P27</f>
        <v>254</v>
      </c>
      <c r="O27" s="102">
        <f>R27+U27</f>
        <v>76</v>
      </c>
      <c r="P27" s="103">
        <f>S27+V27</f>
        <v>178</v>
      </c>
      <c r="Q27" s="102">
        <f t="shared" ref="Q27" si="11">R27+S27</f>
        <v>153</v>
      </c>
      <c r="R27" s="102">
        <v>45</v>
      </c>
      <c r="S27" s="102">
        <v>108</v>
      </c>
      <c r="T27" s="102">
        <f>SUM(U27:V27)</f>
        <v>101</v>
      </c>
      <c r="U27" s="102">
        <v>31</v>
      </c>
      <c r="V27" s="204">
        <v>70</v>
      </c>
      <c r="W27" s="101">
        <f t="shared" ref="W27" si="12">SUM(X27:Y27)</f>
        <v>12</v>
      </c>
      <c r="X27" s="46">
        <v>10</v>
      </c>
      <c r="Y27" s="259">
        <v>2</v>
      </c>
      <c r="Z27" s="266">
        <f t="shared" ref="Z27" si="13">SUM(AA27:AB27)</f>
        <v>121</v>
      </c>
      <c r="AA27" s="46">
        <v>93</v>
      </c>
      <c r="AB27" s="259">
        <v>28</v>
      </c>
      <c r="AC27" s="151"/>
    </row>
    <row r="28" spans="2:29" ht="12.9" customHeight="1" x14ac:dyDescent="0.2">
      <c r="B28" s="1853"/>
      <c r="C28" s="1900"/>
      <c r="D28" s="1204"/>
      <c r="E28" s="1205"/>
      <c r="F28" s="1205">
        <f>ROUND(F27/E27,3)</f>
        <v>0.48299999999999998</v>
      </c>
      <c r="G28" s="1206">
        <f>ROUND(G27/E27,3)</f>
        <v>0.51700000000000002</v>
      </c>
      <c r="H28" s="1207">
        <f t="shared" ref="H28" si="14">ROUND(H27/E27,3)</f>
        <v>0.27500000000000002</v>
      </c>
      <c r="I28" s="1208">
        <f>ROUND(I27/E27,3)</f>
        <v>0.14799999999999999</v>
      </c>
      <c r="J28" s="1209">
        <f>ROUND(J27/E27,3)</f>
        <v>0.127</v>
      </c>
      <c r="K28" s="1230">
        <f>ROUND(K27/E27,3)</f>
        <v>0.72499999999999998</v>
      </c>
      <c r="L28" s="1208">
        <f>ROUND(L27/E27,3)</f>
        <v>0.33500000000000002</v>
      </c>
      <c r="M28" s="1210">
        <f>ROUND(M27/E27,3)</f>
        <v>0.39</v>
      </c>
      <c r="N28" s="1211">
        <f>ROUND(N27/E27,3)</f>
        <v>0.47599999999999998</v>
      </c>
      <c r="O28" s="1208">
        <f>ROUND(O27/E27,3)</f>
        <v>0.14199999999999999</v>
      </c>
      <c r="P28" s="1247">
        <f>ROUND(P27/E27,3)</f>
        <v>0.33300000000000002</v>
      </c>
      <c r="Q28" s="1208">
        <f t="shared" ref="Q28" si="15">ROUND(Q27/E27,3)</f>
        <v>0.28699999999999998</v>
      </c>
      <c r="R28" s="1208">
        <f>ROUND(R27/E27,3)</f>
        <v>8.4000000000000005E-2</v>
      </c>
      <c r="S28" s="1208">
        <f>ROUND(S27/E27,3)</f>
        <v>0.20200000000000001</v>
      </c>
      <c r="T28" s="1208">
        <f>ROUND(T27/E27,3)</f>
        <v>0.189</v>
      </c>
      <c r="U28" s="1208">
        <f>ROUND(U27/E27,3)</f>
        <v>5.8000000000000003E-2</v>
      </c>
      <c r="V28" s="1212">
        <f>ROUND(V27/E27,3)</f>
        <v>0.13100000000000001</v>
      </c>
      <c r="W28" s="1211">
        <f t="shared" ref="W28" si="16">ROUND(W27/E27,3)</f>
        <v>2.1999999999999999E-2</v>
      </c>
      <c r="X28" s="1205">
        <f>ROUND(X27/E27,3)</f>
        <v>1.9E-2</v>
      </c>
      <c r="Y28" s="1231">
        <f>ROUND(Y27/E27,3)</f>
        <v>4.0000000000000001E-3</v>
      </c>
      <c r="Z28" s="1214">
        <f t="shared" ref="Z28" si="17">ROUND(Z27/E27,3)</f>
        <v>0.22700000000000001</v>
      </c>
      <c r="AA28" s="1205">
        <f>ROUND(AA27/E27,3)</f>
        <v>0.17399999999999999</v>
      </c>
      <c r="AB28" s="1231">
        <f>ROUND(AB27/E27,3)</f>
        <v>5.1999999999999998E-2</v>
      </c>
      <c r="AC28" s="152"/>
    </row>
    <row r="29" spans="2:29" ht="12.9" customHeight="1" x14ac:dyDescent="0.2">
      <c r="B29" s="1853"/>
      <c r="C29" s="1942"/>
      <c r="D29" s="1248"/>
      <c r="E29" s="1233"/>
      <c r="F29" s="1234">
        <f>ROUND(F27/F27,3)</f>
        <v>1</v>
      </c>
      <c r="G29" s="1235">
        <f>ROUND(G27/G27,3)</f>
        <v>1</v>
      </c>
      <c r="H29" s="1236"/>
      <c r="I29" s="1237">
        <f>ROUND(I27/F27,3)</f>
        <v>0.30599999999999999</v>
      </c>
      <c r="J29" s="1238">
        <f>ROUND(J27/G27,3)</f>
        <v>0.246</v>
      </c>
      <c r="K29" s="1239"/>
      <c r="L29" s="1237">
        <f>ROUND(L27/F27,3)</f>
        <v>0.69399999999999995</v>
      </c>
      <c r="M29" s="1240">
        <f>ROUND(M27/G27,3)</f>
        <v>0.754</v>
      </c>
      <c r="N29" s="1241"/>
      <c r="O29" s="1237">
        <f>ROUND(O27/F27,3)</f>
        <v>0.29499999999999998</v>
      </c>
      <c r="P29" s="1249">
        <f>ROUND(P27/G27,3)</f>
        <v>0.64500000000000002</v>
      </c>
      <c r="Q29" s="1243"/>
      <c r="R29" s="1237">
        <f>ROUND(R27/F27,3)</f>
        <v>0.17399999999999999</v>
      </c>
      <c r="S29" s="1237">
        <f>ROUND(S27/G27,3)</f>
        <v>0.39100000000000001</v>
      </c>
      <c r="T29" s="1243"/>
      <c r="U29" s="1237">
        <f>ROUND(U27/F27,3)</f>
        <v>0.12</v>
      </c>
      <c r="V29" s="1244">
        <f>ROUND(V27/G27,3)</f>
        <v>0.254</v>
      </c>
      <c r="W29" s="1241"/>
      <c r="X29" s="1234">
        <f>ROUND(X27/F27,3)</f>
        <v>3.9E-2</v>
      </c>
      <c r="Y29" s="1245">
        <f>ROUND(Y27/G27,3)</f>
        <v>7.0000000000000001E-3</v>
      </c>
      <c r="Z29" s="1242"/>
      <c r="AA29" s="1234">
        <f>ROUND(AA27/F27,3)</f>
        <v>0.36</v>
      </c>
      <c r="AB29" s="1245">
        <f>ROUND(AB27/G27,3)</f>
        <v>0.10100000000000001</v>
      </c>
      <c r="AC29" s="152"/>
    </row>
    <row r="30" spans="2:29" ht="12.9" customHeight="1" x14ac:dyDescent="0.2">
      <c r="B30" s="1853"/>
      <c r="C30" s="1863" t="s">
        <v>173</v>
      </c>
      <c r="D30" s="1250">
        <v>16</v>
      </c>
      <c r="E30" s="46">
        <f>F30+G30</f>
        <v>275</v>
      </c>
      <c r="F30" s="46">
        <f>I30+L30</f>
        <v>88</v>
      </c>
      <c r="G30" s="156">
        <f>J30+M30</f>
        <v>187</v>
      </c>
      <c r="H30" s="166">
        <f t="shared" ref="H30" si="18">SUM(I30:J30)</f>
        <v>69</v>
      </c>
      <c r="I30" s="102">
        <v>15</v>
      </c>
      <c r="J30" s="167">
        <v>54</v>
      </c>
      <c r="K30" s="176">
        <f>L30+M30</f>
        <v>206</v>
      </c>
      <c r="L30" s="102">
        <f>O30+AA30+X30</f>
        <v>73</v>
      </c>
      <c r="M30" s="105">
        <f>P30+AB30+Y30</f>
        <v>133</v>
      </c>
      <c r="N30" s="101">
        <f>O30+P30</f>
        <v>61</v>
      </c>
      <c r="O30" s="102">
        <f>R30+U30</f>
        <v>3</v>
      </c>
      <c r="P30" s="103">
        <f>S30+V30</f>
        <v>58</v>
      </c>
      <c r="Q30" s="102">
        <f t="shared" ref="Q30" si="19">R30+S30</f>
        <v>5</v>
      </c>
      <c r="R30" s="102">
        <v>0</v>
      </c>
      <c r="S30" s="102">
        <v>5</v>
      </c>
      <c r="T30" s="102">
        <f>SUM(U30:V30)</f>
        <v>56</v>
      </c>
      <c r="U30" s="102">
        <v>3</v>
      </c>
      <c r="V30" s="204">
        <v>53</v>
      </c>
      <c r="W30" s="101">
        <f t="shared" ref="W30" si="20">SUM(X30:Y30)</f>
        <v>3</v>
      </c>
      <c r="X30" s="46">
        <v>0</v>
      </c>
      <c r="Y30" s="259">
        <v>3</v>
      </c>
      <c r="Z30" s="266">
        <f t="shared" ref="Z30" si="21">SUM(AA30:AB30)</f>
        <v>142</v>
      </c>
      <c r="AA30" s="46">
        <v>70</v>
      </c>
      <c r="AB30" s="259">
        <v>72</v>
      </c>
      <c r="AC30" s="151"/>
    </row>
    <row r="31" spans="2:29" ht="12.9" customHeight="1" x14ac:dyDescent="0.2">
      <c r="B31" s="1853"/>
      <c r="C31" s="1936"/>
      <c r="D31" s="1204"/>
      <c r="E31" s="1205"/>
      <c r="F31" s="1205">
        <f>ROUND(F30/E30,3)</f>
        <v>0.32</v>
      </c>
      <c r="G31" s="1206">
        <f>ROUND(G30/E30,3)</f>
        <v>0.68</v>
      </c>
      <c r="H31" s="1207">
        <f t="shared" ref="H31:H52" si="22">ROUND(H30/E30,3)</f>
        <v>0.251</v>
      </c>
      <c r="I31" s="1208">
        <f>ROUND(I30/E30,3)</f>
        <v>5.5E-2</v>
      </c>
      <c r="J31" s="1209">
        <f>ROUND(J30/E30,3)</f>
        <v>0.19600000000000001</v>
      </c>
      <c r="K31" s="1230">
        <f>ROUND(K30/E30,3)</f>
        <v>0.749</v>
      </c>
      <c r="L31" s="1208">
        <f>ROUND(L30/E30,3)</f>
        <v>0.26500000000000001</v>
      </c>
      <c r="M31" s="1210">
        <f>ROUND(M30/E30,3)</f>
        <v>0.48399999999999999</v>
      </c>
      <c r="N31" s="1211">
        <f>ROUND(N30/E30,3)</f>
        <v>0.222</v>
      </c>
      <c r="O31" s="1208">
        <f>ROUND(O30/E30,3)</f>
        <v>1.0999999999999999E-2</v>
      </c>
      <c r="P31" s="1247">
        <f>ROUND(P30/E30,3)</f>
        <v>0.21099999999999999</v>
      </c>
      <c r="Q31" s="1208">
        <f t="shared" ref="Q31" si="23">ROUND(Q30/E30,3)</f>
        <v>1.7999999999999999E-2</v>
      </c>
      <c r="R31" s="1208">
        <f>ROUND(R30/E30,3)</f>
        <v>0</v>
      </c>
      <c r="S31" s="1208">
        <f>ROUND(S30/E30,3)</f>
        <v>1.7999999999999999E-2</v>
      </c>
      <c r="T31" s="1208">
        <f>ROUND(T30/E30,3)</f>
        <v>0.20399999999999999</v>
      </c>
      <c r="U31" s="1208">
        <f>ROUND(U30/E30,3)</f>
        <v>1.0999999999999999E-2</v>
      </c>
      <c r="V31" s="1212">
        <f>ROUND(V30/E30,3)</f>
        <v>0.193</v>
      </c>
      <c r="W31" s="1211">
        <f t="shared" ref="W31" si="24">ROUND(W30/E30,3)</f>
        <v>1.0999999999999999E-2</v>
      </c>
      <c r="X31" s="1205">
        <f>ROUND(X30/E30,3)</f>
        <v>0</v>
      </c>
      <c r="Y31" s="1231">
        <f>ROUND(Y30/E30,3)</f>
        <v>1.0999999999999999E-2</v>
      </c>
      <c r="Z31" s="1214">
        <f t="shared" ref="Z31" si="25">ROUND(Z30/E30,3)</f>
        <v>0.51600000000000001</v>
      </c>
      <c r="AA31" s="1205">
        <f>ROUND(AA30/E30,3)</f>
        <v>0.255</v>
      </c>
      <c r="AB31" s="1231">
        <f>ROUND(AB30/E30,3)</f>
        <v>0.26200000000000001</v>
      </c>
      <c r="AC31" s="152"/>
    </row>
    <row r="32" spans="2:29" ht="12.9" customHeight="1" x14ac:dyDescent="0.2">
      <c r="B32" s="1853"/>
      <c r="C32" s="1861"/>
      <c r="D32" s="1248"/>
      <c r="E32" s="1233"/>
      <c r="F32" s="1234">
        <f>ROUND(F30/F30,3)</f>
        <v>1</v>
      </c>
      <c r="G32" s="1235">
        <f>ROUND(G30/G30,3)</f>
        <v>1</v>
      </c>
      <c r="H32" s="1236"/>
      <c r="I32" s="1237">
        <f>ROUND(I30/F30,3)</f>
        <v>0.17</v>
      </c>
      <c r="J32" s="1238">
        <f>ROUND(J30/G30,3)</f>
        <v>0.28899999999999998</v>
      </c>
      <c r="K32" s="1239"/>
      <c r="L32" s="1237">
        <f>ROUND(L30/F30,3)</f>
        <v>0.83</v>
      </c>
      <c r="M32" s="1240">
        <f>ROUND(M30/G30,3)</f>
        <v>0.71099999999999997</v>
      </c>
      <c r="N32" s="1241"/>
      <c r="O32" s="1237">
        <f>ROUND(O30/F30,3)</f>
        <v>3.4000000000000002E-2</v>
      </c>
      <c r="P32" s="1249">
        <f>ROUND(P30/G30,3)</f>
        <v>0.31</v>
      </c>
      <c r="Q32" s="1243"/>
      <c r="R32" s="1237">
        <f>ROUND(R30/F30,3)</f>
        <v>0</v>
      </c>
      <c r="S32" s="1237">
        <f>ROUND(S30/G30,3)</f>
        <v>2.7E-2</v>
      </c>
      <c r="T32" s="1243"/>
      <c r="U32" s="1237">
        <f>ROUND(U30/F30,3)</f>
        <v>3.4000000000000002E-2</v>
      </c>
      <c r="V32" s="1244">
        <f>ROUND(V30/G30,3)</f>
        <v>0.28299999999999997</v>
      </c>
      <c r="W32" s="1241"/>
      <c r="X32" s="1234">
        <f>ROUND(X30/F30,3)</f>
        <v>0</v>
      </c>
      <c r="Y32" s="1245">
        <f>ROUND(Y30/G30,3)</f>
        <v>1.6E-2</v>
      </c>
      <c r="Z32" s="1242"/>
      <c r="AA32" s="1234">
        <f>ROUND(AA30/F30,3)</f>
        <v>0.79500000000000004</v>
      </c>
      <c r="AB32" s="1245">
        <f>ROUND(AB30/G30,3)</f>
        <v>0.38500000000000001</v>
      </c>
      <c r="AC32" s="152"/>
    </row>
    <row r="33" spans="2:29" ht="12.9" customHeight="1" x14ac:dyDescent="0.2">
      <c r="B33" s="1853"/>
      <c r="C33" s="1936" t="s">
        <v>174</v>
      </c>
      <c r="D33" s="1250">
        <v>162</v>
      </c>
      <c r="E33" s="46">
        <f>F33+G33</f>
        <v>1432</v>
      </c>
      <c r="F33" s="46">
        <f>I33+L33</f>
        <v>529</v>
      </c>
      <c r="G33" s="156">
        <f>J33+M33</f>
        <v>903</v>
      </c>
      <c r="H33" s="166">
        <f>SUM(I33:J33)</f>
        <v>542</v>
      </c>
      <c r="I33" s="102">
        <v>271</v>
      </c>
      <c r="J33" s="167">
        <v>271</v>
      </c>
      <c r="K33" s="176">
        <f>L33+M33</f>
        <v>890</v>
      </c>
      <c r="L33" s="102">
        <f>O33+AA33+X33</f>
        <v>258</v>
      </c>
      <c r="M33" s="105">
        <f>P33+AB33+Y33</f>
        <v>632</v>
      </c>
      <c r="N33" s="101">
        <f>O33+P33</f>
        <v>660</v>
      </c>
      <c r="O33" s="102">
        <f>R33+U33</f>
        <v>173</v>
      </c>
      <c r="P33" s="103">
        <f>S33+V33</f>
        <v>487</v>
      </c>
      <c r="Q33" s="102">
        <f t="shared" ref="Q33" si="26">R33+S33</f>
        <v>174</v>
      </c>
      <c r="R33" s="102">
        <v>80</v>
      </c>
      <c r="S33" s="102">
        <v>94</v>
      </c>
      <c r="T33" s="102">
        <f>SUM(U33:V33)</f>
        <v>486</v>
      </c>
      <c r="U33" s="102">
        <v>93</v>
      </c>
      <c r="V33" s="204">
        <v>393</v>
      </c>
      <c r="W33" s="101">
        <f t="shared" ref="W33" si="27">SUM(X33:Y33)</f>
        <v>31</v>
      </c>
      <c r="X33" s="46">
        <v>5</v>
      </c>
      <c r="Y33" s="259">
        <v>26</v>
      </c>
      <c r="Z33" s="266">
        <f t="shared" ref="Z33" si="28">SUM(AA33:AB33)</f>
        <v>199</v>
      </c>
      <c r="AA33" s="46">
        <v>80</v>
      </c>
      <c r="AB33" s="259">
        <v>119</v>
      </c>
      <c r="AC33" s="151"/>
    </row>
    <row r="34" spans="2:29" ht="12.9" customHeight="1" x14ac:dyDescent="0.2">
      <c r="B34" s="1853"/>
      <c r="C34" s="1936"/>
      <c r="D34" s="1204"/>
      <c r="E34" s="1205"/>
      <c r="F34" s="1205">
        <f>ROUND(F33/E33,3)</f>
        <v>0.36899999999999999</v>
      </c>
      <c r="G34" s="1206">
        <f>ROUND(G33/E33,3)</f>
        <v>0.63100000000000001</v>
      </c>
      <c r="H34" s="1207">
        <f t="shared" ref="H34" si="29">ROUND(H33/E33,3)</f>
        <v>0.378</v>
      </c>
      <c r="I34" s="1208">
        <f>ROUND(I33/E33,3)</f>
        <v>0.189</v>
      </c>
      <c r="J34" s="1209">
        <f>ROUND(J33/E33,3)</f>
        <v>0.189</v>
      </c>
      <c r="K34" s="1230">
        <f>ROUND(K33/E33,3)</f>
        <v>0.622</v>
      </c>
      <c r="L34" s="1208">
        <f>ROUND(L33/E33,3)</f>
        <v>0.18</v>
      </c>
      <c r="M34" s="1210">
        <f>ROUND(M33/E33,3)</f>
        <v>0.441</v>
      </c>
      <c r="N34" s="1211">
        <f>ROUND(N33/E33,3)</f>
        <v>0.46100000000000002</v>
      </c>
      <c r="O34" s="1208">
        <f>ROUND(O33/E33,3)</f>
        <v>0.121</v>
      </c>
      <c r="P34" s="1247">
        <f>ROUND(P33/E33,3)</f>
        <v>0.34</v>
      </c>
      <c r="Q34" s="1208">
        <f t="shared" ref="Q34" si="30">ROUND(Q33/E33,3)</f>
        <v>0.122</v>
      </c>
      <c r="R34" s="1208">
        <f>ROUND(R33/E33,3)</f>
        <v>5.6000000000000001E-2</v>
      </c>
      <c r="S34" s="1208">
        <f>ROUND(S33/E33,3)</f>
        <v>6.6000000000000003E-2</v>
      </c>
      <c r="T34" s="1208">
        <f>ROUND(T33/E33,3)</f>
        <v>0.33900000000000002</v>
      </c>
      <c r="U34" s="1208">
        <f>ROUND(U33/E33,3)</f>
        <v>6.5000000000000002E-2</v>
      </c>
      <c r="V34" s="1212">
        <f>ROUND(V33/E33,3)</f>
        <v>0.27400000000000002</v>
      </c>
      <c r="W34" s="1211">
        <f t="shared" ref="W34" si="31">ROUND(W33/E33,3)</f>
        <v>2.1999999999999999E-2</v>
      </c>
      <c r="X34" s="1205">
        <f>ROUND(X33/E33,3)</f>
        <v>3.0000000000000001E-3</v>
      </c>
      <c r="Y34" s="1231">
        <f>ROUND(Y33/E33,3)</f>
        <v>1.7999999999999999E-2</v>
      </c>
      <c r="Z34" s="1214">
        <f t="shared" ref="Z34" si="32">ROUND(Z33/E33,3)</f>
        <v>0.13900000000000001</v>
      </c>
      <c r="AA34" s="1205">
        <f>ROUND(AA33/E33,3)</f>
        <v>5.6000000000000001E-2</v>
      </c>
      <c r="AB34" s="1231">
        <f>ROUND(AB33/E33,3)</f>
        <v>8.3000000000000004E-2</v>
      </c>
      <c r="AC34" s="152"/>
    </row>
    <row r="35" spans="2:29" ht="12.9" customHeight="1" thickBot="1" x14ac:dyDescent="0.25">
      <c r="B35" s="1854"/>
      <c r="C35" s="1936"/>
      <c r="D35" s="1251"/>
      <c r="E35" s="1233"/>
      <c r="F35" s="1234">
        <f>ROUND(F33/F33,3)</f>
        <v>1</v>
      </c>
      <c r="G35" s="1235">
        <f>ROUND(G33/G33,3)</f>
        <v>1</v>
      </c>
      <c r="H35" s="1252"/>
      <c r="I35" s="1237">
        <f>ROUND(I33/F33,3)</f>
        <v>0.51200000000000001</v>
      </c>
      <c r="J35" s="1238">
        <f>ROUND(J33/G33,3)</f>
        <v>0.3</v>
      </c>
      <c r="K35" s="1239"/>
      <c r="L35" s="1253">
        <f>ROUND(L33/F33,3)</f>
        <v>0.48799999999999999</v>
      </c>
      <c r="M35" s="1240">
        <f>ROUND(M33/G33,3)</f>
        <v>0.7</v>
      </c>
      <c r="N35" s="1241"/>
      <c r="O35" s="1237">
        <f>ROUND(O33/F33,3)</f>
        <v>0.32700000000000001</v>
      </c>
      <c r="P35" s="1249">
        <f>ROUND(P33/G33,3)</f>
        <v>0.53900000000000003</v>
      </c>
      <c r="Q35" s="1254"/>
      <c r="R35" s="1237">
        <f>ROUND(R33/F33,3)</f>
        <v>0.151</v>
      </c>
      <c r="S35" s="1237">
        <f>ROUND(S33/G33,3)</f>
        <v>0.104</v>
      </c>
      <c r="T35" s="1243"/>
      <c r="U35" s="1237">
        <f>ROUND(U33/F33,3)</f>
        <v>0.17599999999999999</v>
      </c>
      <c r="V35" s="1244">
        <f>ROUND(V33/G33,3)</f>
        <v>0.435</v>
      </c>
      <c r="W35" s="1241"/>
      <c r="X35" s="1234">
        <f>ROUND(X33/F33,3)</f>
        <v>8.9999999999999993E-3</v>
      </c>
      <c r="Y35" s="1245">
        <f>ROUND(Y33/G33,3)</f>
        <v>2.9000000000000001E-2</v>
      </c>
      <c r="Z35" s="1242"/>
      <c r="AA35" s="1234">
        <f>ROUND(AA33/F33,3)</f>
        <v>0.151</v>
      </c>
      <c r="AB35" s="1245">
        <f>ROUND(AB33/G33,3)</f>
        <v>0.13200000000000001</v>
      </c>
      <c r="AC35" s="152"/>
    </row>
    <row r="36" spans="2:29" ht="12.9" customHeight="1" thickTop="1" x14ac:dyDescent="0.2">
      <c r="B36" s="1852" t="s">
        <v>175</v>
      </c>
      <c r="C36" s="1860" t="s">
        <v>176</v>
      </c>
      <c r="D36" s="1250">
        <v>87</v>
      </c>
      <c r="E36" s="106">
        <f>F36+G36</f>
        <v>73</v>
      </c>
      <c r="F36" s="106">
        <f>I36+L36</f>
        <v>34</v>
      </c>
      <c r="G36" s="157">
        <f>J36+M36</f>
        <v>39</v>
      </c>
      <c r="H36" s="170">
        <f t="shared" ref="H36:H51" si="33">SUM(I36:J36)</f>
        <v>40</v>
      </c>
      <c r="I36" s="108">
        <v>21</v>
      </c>
      <c r="J36" s="169">
        <v>19</v>
      </c>
      <c r="K36" s="178">
        <f>L36+M36</f>
        <v>33</v>
      </c>
      <c r="L36" s="111">
        <f>O36+AA36+X36</f>
        <v>13</v>
      </c>
      <c r="M36" s="110">
        <f>P36+AB36+Y36</f>
        <v>20</v>
      </c>
      <c r="N36" s="107">
        <f>O36+P36</f>
        <v>22</v>
      </c>
      <c r="O36" s="108">
        <f>R36+U36</f>
        <v>6</v>
      </c>
      <c r="P36" s="109">
        <f>S36+V36</f>
        <v>16</v>
      </c>
      <c r="Q36" s="108">
        <f>R36+S36</f>
        <v>5</v>
      </c>
      <c r="R36" s="108">
        <v>3</v>
      </c>
      <c r="S36" s="108">
        <v>2</v>
      </c>
      <c r="T36" s="108">
        <f>U36+V36</f>
        <v>17</v>
      </c>
      <c r="U36" s="108">
        <v>3</v>
      </c>
      <c r="V36" s="205">
        <v>14</v>
      </c>
      <c r="W36" s="107">
        <f>SUM(X36:Y36)</f>
        <v>4</v>
      </c>
      <c r="X36" s="106">
        <v>4</v>
      </c>
      <c r="Y36" s="258">
        <v>0</v>
      </c>
      <c r="Z36" s="265">
        <f>SUM(AA36:AB36)</f>
        <v>7</v>
      </c>
      <c r="AA36" s="106">
        <v>3</v>
      </c>
      <c r="AB36" s="258">
        <v>4</v>
      </c>
      <c r="AC36" s="151"/>
    </row>
    <row r="37" spans="2:29" ht="12.9" customHeight="1" x14ac:dyDescent="0.2">
      <c r="B37" s="1853"/>
      <c r="C37" s="1861"/>
      <c r="D37" s="1204"/>
      <c r="E37" s="1205"/>
      <c r="F37" s="1205">
        <f>ROUND(F36/E36,3)</f>
        <v>0.46600000000000003</v>
      </c>
      <c r="G37" s="1206">
        <f>ROUND(G36/E36,3)</f>
        <v>0.53400000000000003</v>
      </c>
      <c r="H37" s="1207">
        <f t="shared" si="22"/>
        <v>0.54800000000000004</v>
      </c>
      <c r="I37" s="1208">
        <f>ROUND(I36/E36,3)</f>
        <v>0.28799999999999998</v>
      </c>
      <c r="J37" s="1209">
        <f>ROUND(J36/E36,3)</f>
        <v>0.26</v>
      </c>
      <c r="K37" s="1230">
        <f>ROUND(K36/E36,3)</f>
        <v>0.45200000000000001</v>
      </c>
      <c r="L37" s="1208">
        <f>ROUND(L36/E36,3)</f>
        <v>0.17799999999999999</v>
      </c>
      <c r="M37" s="1210">
        <f>ROUND(M36/E36,3)</f>
        <v>0.27400000000000002</v>
      </c>
      <c r="N37" s="1211">
        <f>ROUND(N36/E36,3)</f>
        <v>0.30099999999999999</v>
      </c>
      <c r="O37" s="1208">
        <f>ROUND(O36/E36,3)</f>
        <v>8.2000000000000003E-2</v>
      </c>
      <c r="P37" s="1247">
        <f>ROUND(P36/E36,3)</f>
        <v>0.219</v>
      </c>
      <c r="Q37" s="1208">
        <f>ROUND(Q36/E36,3)</f>
        <v>6.8000000000000005E-2</v>
      </c>
      <c r="R37" s="1208">
        <f>ROUND(R36/E36,3)</f>
        <v>4.1000000000000002E-2</v>
      </c>
      <c r="S37" s="1208">
        <f>ROUND(S36/E36,3)</f>
        <v>2.7E-2</v>
      </c>
      <c r="T37" s="1208">
        <f>ROUND(T36/E36,3)</f>
        <v>0.23300000000000001</v>
      </c>
      <c r="U37" s="1208">
        <f>ROUND(U36/E36,3)</f>
        <v>4.1000000000000002E-2</v>
      </c>
      <c r="V37" s="1212">
        <f>ROUND(V36/E36,3)</f>
        <v>0.192</v>
      </c>
      <c r="W37" s="1211">
        <f>ROUND(W36/E36,3)</f>
        <v>5.5E-2</v>
      </c>
      <c r="X37" s="1205">
        <f>ROUND(X36/E36,3)</f>
        <v>5.5E-2</v>
      </c>
      <c r="Y37" s="1231">
        <f>ROUND(Y36/E36,3)</f>
        <v>0</v>
      </c>
      <c r="Z37" s="1214">
        <f>ROUND(Z36/E36,3)</f>
        <v>9.6000000000000002E-2</v>
      </c>
      <c r="AA37" s="1205">
        <f>ROUND(AA36/E36,3)</f>
        <v>4.1000000000000002E-2</v>
      </c>
      <c r="AB37" s="1231">
        <f>ROUND(AB36/E36,3)</f>
        <v>5.5E-2</v>
      </c>
      <c r="AC37" s="152"/>
    </row>
    <row r="38" spans="2:29" ht="12.9" customHeight="1" x14ac:dyDescent="0.2">
      <c r="B38" s="1853"/>
      <c r="C38" s="1862"/>
      <c r="D38" s="1248"/>
      <c r="E38" s="1233"/>
      <c r="F38" s="1234">
        <f>ROUND(F36/F36,3)</f>
        <v>1</v>
      </c>
      <c r="G38" s="1235">
        <f>ROUND(G36/G36,3)</f>
        <v>1</v>
      </c>
      <c r="H38" s="1236"/>
      <c r="I38" s="1237">
        <f>ROUND(I36/F36,3)</f>
        <v>0.61799999999999999</v>
      </c>
      <c r="J38" s="1238">
        <f>ROUND(J36/G36,3)</f>
        <v>0.48699999999999999</v>
      </c>
      <c r="K38" s="1239"/>
      <c r="L38" s="1237">
        <f>ROUND(L36/F36,3)</f>
        <v>0.38200000000000001</v>
      </c>
      <c r="M38" s="1244">
        <f>ROUND(M36/G36,3)</f>
        <v>0.51300000000000001</v>
      </c>
      <c r="N38" s="1241"/>
      <c r="O38" s="1237">
        <f>ROUND(O36/F36,3)</f>
        <v>0.17599999999999999</v>
      </c>
      <c r="P38" s="1249">
        <f>ROUND(P36/G36,3)</f>
        <v>0.41</v>
      </c>
      <c r="Q38" s="1243"/>
      <c r="R38" s="1237">
        <f>ROUND(R36/F36,3)</f>
        <v>8.7999999999999995E-2</v>
      </c>
      <c r="S38" s="1237">
        <f>ROUND(S36/G36,3)</f>
        <v>5.0999999999999997E-2</v>
      </c>
      <c r="T38" s="1243"/>
      <c r="U38" s="1237">
        <f>ROUND(U36/F36,3)</f>
        <v>8.7999999999999995E-2</v>
      </c>
      <c r="V38" s="1244">
        <f>ROUND(V36/G36,3)</f>
        <v>0.35899999999999999</v>
      </c>
      <c r="W38" s="1241"/>
      <c r="X38" s="1234">
        <f>ROUND(X36/F36,3)</f>
        <v>0.11799999999999999</v>
      </c>
      <c r="Y38" s="1245">
        <f>ROUND(Y36/G36,3)</f>
        <v>0</v>
      </c>
      <c r="Z38" s="1242"/>
      <c r="AA38" s="1234">
        <f>ROUND(AA36/F36,3)</f>
        <v>8.7999999999999995E-2</v>
      </c>
      <c r="AB38" s="1245">
        <f>ROUND(AB36/G36,3)</f>
        <v>0.10299999999999999</v>
      </c>
      <c r="AC38" s="152"/>
    </row>
    <row r="39" spans="2:29" ht="12.9" customHeight="1" x14ac:dyDescent="0.2">
      <c r="B39" s="1853"/>
      <c r="C39" s="1862" t="s">
        <v>177</v>
      </c>
      <c r="D39" s="1250">
        <v>181</v>
      </c>
      <c r="E39" s="46">
        <f>F39+G39</f>
        <v>355</v>
      </c>
      <c r="F39" s="46">
        <f>I39+L39</f>
        <v>177</v>
      </c>
      <c r="G39" s="156">
        <f>J39+M39</f>
        <v>178</v>
      </c>
      <c r="H39" s="166">
        <f t="shared" si="33"/>
        <v>200</v>
      </c>
      <c r="I39" s="102">
        <v>126</v>
      </c>
      <c r="J39" s="167">
        <v>74</v>
      </c>
      <c r="K39" s="176">
        <f>L39+M39</f>
        <v>155</v>
      </c>
      <c r="L39" s="102">
        <f>O39+AA39+X39</f>
        <v>51</v>
      </c>
      <c r="M39" s="112">
        <f>P39+AB39+Y39</f>
        <v>104</v>
      </c>
      <c r="N39" s="101">
        <f>O39+P39</f>
        <v>119</v>
      </c>
      <c r="O39" s="102">
        <f>R39+U39</f>
        <v>29</v>
      </c>
      <c r="P39" s="103">
        <f>S39+V39</f>
        <v>90</v>
      </c>
      <c r="Q39" s="102">
        <f t="shared" ref="Q39" si="34">R39+S39</f>
        <v>22</v>
      </c>
      <c r="R39" s="102">
        <v>10</v>
      </c>
      <c r="S39" s="102">
        <v>12</v>
      </c>
      <c r="T39" s="102">
        <f t="shared" ref="T39" si="35">U39+V39</f>
        <v>97</v>
      </c>
      <c r="U39" s="102">
        <v>19</v>
      </c>
      <c r="V39" s="204">
        <v>78</v>
      </c>
      <c r="W39" s="101">
        <f>SUM(X39:Y39)</f>
        <v>3</v>
      </c>
      <c r="X39" s="46">
        <v>1</v>
      </c>
      <c r="Y39" s="259">
        <v>2</v>
      </c>
      <c r="Z39" s="266">
        <f>SUM(AA39:AB39)</f>
        <v>33</v>
      </c>
      <c r="AA39" s="46">
        <v>21</v>
      </c>
      <c r="AB39" s="259">
        <v>12</v>
      </c>
      <c r="AC39" s="151"/>
    </row>
    <row r="40" spans="2:29" ht="12.9" customHeight="1" x14ac:dyDescent="0.2">
      <c r="B40" s="1853"/>
      <c r="C40" s="1862"/>
      <c r="D40" s="1204"/>
      <c r="E40" s="1205"/>
      <c r="F40" s="1205">
        <f>ROUND(F39/E39,3)</f>
        <v>0.499</v>
      </c>
      <c r="G40" s="1206">
        <f>ROUND(G39/E39,3)</f>
        <v>0.501</v>
      </c>
      <c r="H40" s="1207">
        <f t="shared" si="22"/>
        <v>0.56299999999999994</v>
      </c>
      <c r="I40" s="1208">
        <f>ROUND(I39/E39,3)</f>
        <v>0.35499999999999998</v>
      </c>
      <c r="J40" s="1209">
        <f>ROUND(J39/E39,3)</f>
        <v>0.20799999999999999</v>
      </c>
      <c r="K40" s="1230">
        <f>ROUND(K39/E39,3)</f>
        <v>0.437</v>
      </c>
      <c r="L40" s="1208">
        <f>ROUND(L39/E39,3)</f>
        <v>0.14399999999999999</v>
      </c>
      <c r="M40" s="1210">
        <f>ROUND(M39/E39,3)</f>
        <v>0.29299999999999998</v>
      </c>
      <c r="N40" s="1211">
        <f>ROUND(N39/E39,3)</f>
        <v>0.33500000000000002</v>
      </c>
      <c r="O40" s="1208">
        <f>ROUND(O39/E39,3)</f>
        <v>8.2000000000000003E-2</v>
      </c>
      <c r="P40" s="1247">
        <f>ROUND(P39/E39,3)</f>
        <v>0.254</v>
      </c>
      <c r="Q40" s="1208">
        <f t="shared" ref="Q40" si="36">ROUND(Q39/E39,3)</f>
        <v>6.2E-2</v>
      </c>
      <c r="R40" s="1208">
        <f>ROUND(R39/E39,3)</f>
        <v>2.8000000000000001E-2</v>
      </c>
      <c r="S40" s="1208">
        <f>ROUND(S39/E39,3)</f>
        <v>3.4000000000000002E-2</v>
      </c>
      <c r="T40" s="1208">
        <f>ROUND(T39/E39,3)</f>
        <v>0.27300000000000002</v>
      </c>
      <c r="U40" s="1208">
        <f>ROUND(U39/E39,3)</f>
        <v>5.3999999999999999E-2</v>
      </c>
      <c r="V40" s="1212">
        <f>ROUND(V39/E39,3)</f>
        <v>0.22</v>
      </c>
      <c r="W40" s="1211">
        <f>ROUND(W39/E39,3)</f>
        <v>8.0000000000000002E-3</v>
      </c>
      <c r="X40" s="1205">
        <f>ROUND(X39/E39,3)</f>
        <v>3.0000000000000001E-3</v>
      </c>
      <c r="Y40" s="1231">
        <f>ROUND(Y39/E39,3)</f>
        <v>6.0000000000000001E-3</v>
      </c>
      <c r="Z40" s="1214">
        <f>ROUND(Z39/E39,3)</f>
        <v>9.2999999999999999E-2</v>
      </c>
      <c r="AA40" s="1205">
        <f>ROUND(AA39/E39,3)</f>
        <v>5.8999999999999997E-2</v>
      </c>
      <c r="AB40" s="1231">
        <f>ROUND(AB39/E39,3)</f>
        <v>3.4000000000000002E-2</v>
      </c>
      <c r="AC40" s="152"/>
    </row>
    <row r="41" spans="2:29" ht="12.9" customHeight="1" x14ac:dyDescent="0.2">
      <c r="B41" s="1853"/>
      <c r="C41" s="1862"/>
      <c r="D41" s="1248"/>
      <c r="E41" s="1233"/>
      <c r="F41" s="1234">
        <f>ROUND(F39/F39,3)</f>
        <v>1</v>
      </c>
      <c r="G41" s="1235">
        <f>ROUND(G39/G39,3)</f>
        <v>1</v>
      </c>
      <c r="H41" s="1236"/>
      <c r="I41" s="1237">
        <f>ROUND(I39/F39,3)</f>
        <v>0.71199999999999997</v>
      </c>
      <c r="J41" s="1238">
        <f>ROUND(J39/G39,3)</f>
        <v>0.41599999999999998</v>
      </c>
      <c r="K41" s="1239"/>
      <c r="L41" s="1237">
        <f>ROUND(L39/F39,3)</f>
        <v>0.28799999999999998</v>
      </c>
      <c r="M41" s="1240">
        <f>ROUND(M39/G39,3)</f>
        <v>0.58399999999999996</v>
      </c>
      <c r="N41" s="1241"/>
      <c r="O41" s="1237">
        <f>ROUND(O39/F39,3)</f>
        <v>0.16400000000000001</v>
      </c>
      <c r="P41" s="1249">
        <f>ROUND(P39/G39,3)</f>
        <v>0.50600000000000001</v>
      </c>
      <c r="Q41" s="1243"/>
      <c r="R41" s="1237">
        <f>ROUND(R39/F39,3)</f>
        <v>5.6000000000000001E-2</v>
      </c>
      <c r="S41" s="1237">
        <f>ROUND(S39/G39,3)</f>
        <v>6.7000000000000004E-2</v>
      </c>
      <c r="T41" s="1243"/>
      <c r="U41" s="1237">
        <f>ROUND(U39/F39,3)</f>
        <v>0.107</v>
      </c>
      <c r="V41" s="1244">
        <f>ROUND(V39/G39,3)</f>
        <v>0.438</v>
      </c>
      <c r="W41" s="1241"/>
      <c r="X41" s="1234">
        <f>ROUND(X39/F39,3)</f>
        <v>6.0000000000000001E-3</v>
      </c>
      <c r="Y41" s="1245">
        <f>ROUND(Y39/G39,3)</f>
        <v>1.0999999999999999E-2</v>
      </c>
      <c r="Z41" s="1242"/>
      <c r="AA41" s="1234">
        <f>ROUND(AA39/F39,3)</f>
        <v>0.11899999999999999</v>
      </c>
      <c r="AB41" s="1245">
        <f>ROUND(AB39/G39,3)</f>
        <v>6.7000000000000004E-2</v>
      </c>
      <c r="AC41" s="152"/>
    </row>
    <row r="42" spans="2:29" ht="12.9" customHeight="1" x14ac:dyDescent="0.2">
      <c r="B42" s="1853"/>
      <c r="C42" s="1861" t="s">
        <v>178</v>
      </c>
      <c r="D42" s="1250">
        <v>50</v>
      </c>
      <c r="E42" s="47">
        <f>F42+G42</f>
        <v>157</v>
      </c>
      <c r="F42" s="47">
        <f>I42+L42</f>
        <v>87</v>
      </c>
      <c r="G42" s="158">
        <f>J42+M42</f>
        <v>70</v>
      </c>
      <c r="H42" s="166">
        <f t="shared" si="33"/>
        <v>72</v>
      </c>
      <c r="I42" s="111">
        <v>57</v>
      </c>
      <c r="J42" s="171">
        <v>15</v>
      </c>
      <c r="K42" s="181">
        <f>L42+M42</f>
        <v>85</v>
      </c>
      <c r="L42" s="102">
        <f>O42+AA42+X42</f>
        <v>30</v>
      </c>
      <c r="M42" s="112">
        <f>P42+AB42+Y42</f>
        <v>55</v>
      </c>
      <c r="N42" s="113">
        <f>O42+P42</f>
        <v>76</v>
      </c>
      <c r="O42" s="111">
        <f>R42+U42</f>
        <v>28</v>
      </c>
      <c r="P42" s="114">
        <f>S42+V42</f>
        <v>48</v>
      </c>
      <c r="Q42" s="102">
        <f t="shared" ref="Q42" si="37">R42+S42</f>
        <v>29</v>
      </c>
      <c r="R42" s="111">
        <v>16</v>
      </c>
      <c r="S42" s="111">
        <v>13</v>
      </c>
      <c r="T42" s="102">
        <f t="shared" ref="T42:T51" si="38">U42+V42</f>
        <v>47</v>
      </c>
      <c r="U42" s="111">
        <v>12</v>
      </c>
      <c r="V42" s="206">
        <v>35</v>
      </c>
      <c r="W42" s="101">
        <f t="shared" ref="W42" si="39">SUM(X42:Y42)</f>
        <v>2</v>
      </c>
      <c r="X42" s="47">
        <v>0</v>
      </c>
      <c r="Y42" s="263">
        <v>2</v>
      </c>
      <c r="Z42" s="266">
        <f t="shared" ref="Z42" si="40">SUM(AA42:AB42)</f>
        <v>7</v>
      </c>
      <c r="AA42" s="47">
        <v>2</v>
      </c>
      <c r="AB42" s="263">
        <v>5</v>
      </c>
      <c r="AC42" s="151"/>
    </row>
    <row r="43" spans="2:29" ht="12.9" customHeight="1" x14ac:dyDescent="0.2">
      <c r="B43" s="1853"/>
      <c r="C43" s="1862"/>
      <c r="D43" s="1204"/>
      <c r="E43" s="1205"/>
      <c r="F43" s="1205">
        <f>ROUND(F42/E42,3)</f>
        <v>0.55400000000000005</v>
      </c>
      <c r="G43" s="1206">
        <f>ROUND(G42/E42,3)</f>
        <v>0.44600000000000001</v>
      </c>
      <c r="H43" s="1207">
        <f t="shared" si="22"/>
        <v>0.45900000000000002</v>
      </c>
      <c r="I43" s="1208">
        <f>ROUND(I42/E42,3)</f>
        <v>0.36299999999999999</v>
      </c>
      <c r="J43" s="1209">
        <f>ROUND(J42/E42,3)</f>
        <v>9.6000000000000002E-2</v>
      </c>
      <c r="K43" s="1230">
        <f>ROUND(K42/E42,3)</f>
        <v>0.54100000000000004</v>
      </c>
      <c r="L43" s="1208">
        <f>ROUND(L42/E42,3)</f>
        <v>0.191</v>
      </c>
      <c r="M43" s="1210">
        <f>ROUND(M42/E42,3)</f>
        <v>0.35</v>
      </c>
      <c r="N43" s="1211">
        <f>ROUND(N42/E42,3)</f>
        <v>0.48399999999999999</v>
      </c>
      <c r="O43" s="1208">
        <f>ROUND(O42/E42,3)</f>
        <v>0.17799999999999999</v>
      </c>
      <c r="P43" s="1247">
        <f>ROUND(P42/E42,3)</f>
        <v>0.30599999999999999</v>
      </c>
      <c r="Q43" s="1208">
        <f t="shared" ref="Q43" si="41">ROUND(Q42/E42,3)</f>
        <v>0.185</v>
      </c>
      <c r="R43" s="1208">
        <f>ROUND(R42/E42,3)</f>
        <v>0.10199999999999999</v>
      </c>
      <c r="S43" s="1208">
        <f>ROUND(S42/E42,3)</f>
        <v>8.3000000000000004E-2</v>
      </c>
      <c r="T43" s="1208">
        <f t="shared" ref="T43" si="42">ROUND(T42/E42,3)</f>
        <v>0.29899999999999999</v>
      </c>
      <c r="U43" s="1208">
        <f>ROUND(U42/E42,3)</f>
        <v>7.5999999999999998E-2</v>
      </c>
      <c r="V43" s="1212">
        <f>ROUND(V42/E42,3)</f>
        <v>0.223</v>
      </c>
      <c r="W43" s="1211">
        <f t="shared" ref="W43" si="43">ROUND(W42/E42,3)</f>
        <v>1.2999999999999999E-2</v>
      </c>
      <c r="X43" s="1205">
        <f>ROUND(X42/E42,3)</f>
        <v>0</v>
      </c>
      <c r="Y43" s="1231">
        <f>ROUND(Y42/E42,3)</f>
        <v>1.2999999999999999E-2</v>
      </c>
      <c r="Z43" s="1214">
        <f t="shared" ref="Z43" si="44">ROUND(Z42/E42,3)</f>
        <v>4.4999999999999998E-2</v>
      </c>
      <c r="AA43" s="1205">
        <f>ROUND(AA42/E42,3)</f>
        <v>1.2999999999999999E-2</v>
      </c>
      <c r="AB43" s="1231">
        <f>ROUND(AB42/E42,3)</f>
        <v>3.2000000000000001E-2</v>
      </c>
      <c r="AC43" s="152"/>
    </row>
    <row r="44" spans="2:29" ht="12.9" customHeight="1" x14ac:dyDescent="0.2">
      <c r="B44" s="1853"/>
      <c r="C44" s="1862"/>
      <c r="D44" s="1248"/>
      <c r="E44" s="1233"/>
      <c r="F44" s="1234">
        <f>ROUND(F42/F42,3)</f>
        <v>1</v>
      </c>
      <c r="G44" s="1235">
        <f>ROUND(G42/G42,3)</f>
        <v>1</v>
      </c>
      <c r="H44" s="1236"/>
      <c r="I44" s="1237">
        <f>ROUND(I42/F42,3)</f>
        <v>0.65500000000000003</v>
      </c>
      <c r="J44" s="1238">
        <f>ROUND(J42/G42,3)</f>
        <v>0.214</v>
      </c>
      <c r="K44" s="1239"/>
      <c r="L44" s="1237">
        <f>ROUND(L42/F42,3)</f>
        <v>0.34499999999999997</v>
      </c>
      <c r="M44" s="1240">
        <f>ROUND(M42/G42,3)</f>
        <v>0.78600000000000003</v>
      </c>
      <c r="N44" s="1241"/>
      <c r="O44" s="1237">
        <f>ROUND(O42/F42,3)</f>
        <v>0.32200000000000001</v>
      </c>
      <c r="P44" s="1249">
        <f>ROUND(P42/G42,3)</f>
        <v>0.68600000000000005</v>
      </c>
      <c r="Q44" s="1243"/>
      <c r="R44" s="1237">
        <f>ROUND(R42/F42,3)</f>
        <v>0.184</v>
      </c>
      <c r="S44" s="1237">
        <f>ROUND(S42/G42,3)</f>
        <v>0.186</v>
      </c>
      <c r="T44" s="1243"/>
      <c r="U44" s="1237">
        <f>ROUND(U42/F42,3)</f>
        <v>0.13800000000000001</v>
      </c>
      <c r="V44" s="1244">
        <f>ROUND(V42/G42,3)</f>
        <v>0.5</v>
      </c>
      <c r="W44" s="1241"/>
      <c r="X44" s="1234">
        <f>ROUND(X42/F42,3)</f>
        <v>0</v>
      </c>
      <c r="Y44" s="1245">
        <f>ROUND(Y42/G42,3)</f>
        <v>2.9000000000000001E-2</v>
      </c>
      <c r="Z44" s="1242"/>
      <c r="AA44" s="1234">
        <f>ROUND(AA42/F42,3)</f>
        <v>2.3E-2</v>
      </c>
      <c r="AB44" s="1245">
        <f>ROUND(AB42/G42,3)</f>
        <v>7.0999999999999994E-2</v>
      </c>
      <c r="AC44" s="152"/>
    </row>
    <row r="45" spans="2:29" ht="12.9" customHeight="1" x14ac:dyDescent="0.2">
      <c r="B45" s="1853"/>
      <c r="C45" s="1862" t="s">
        <v>179</v>
      </c>
      <c r="D45" s="1250">
        <v>40</v>
      </c>
      <c r="E45" s="46">
        <f>F45+G45</f>
        <v>508</v>
      </c>
      <c r="F45" s="46">
        <f>I45+L45</f>
        <v>238</v>
      </c>
      <c r="G45" s="156">
        <f>J45+M45</f>
        <v>270</v>
      </c>
      <c r="H45" s="166">
        <f t="shared" si="33"/>
        <v>210</v>
      </c>
      <c r="I45" s="102">
        <v>102</v>
      </c>
      <c r="J45" s="167">
        <v>108</v>
      </c>
      <c r="K45" s="176">
        <f>L45+M45</f>
        <v>298</v>
      </c>
      <c r="L45" s="102">
        <f>O45+AA45+X45</f>
        <v>136</v>
      </c>
      <c r="M45" s="112">
        <f>P45+AB45+Y45</f>
        <v>162</v>
      </c>
      <c r="N45" s="101">
        <f>O45+P45</f>
        <v>239</v>
      </c>
      <c r="O45" s="102">
        <f>R45+U45</f>
        <v>91</v>
      </c>
      <c r="P45" s="103">
        <f>S45+V45</f>
        <v>148</v>
      </c>
      <c r="Q45" s="102">
        <f t="shared" ref="Q45" si="45">R45+S45</f>
        <v>132</v>
      </c>
      <c r="R45" s="102">
        <v>68</v>
      </c>
      <c r="S45" s="102">
        <v>64</v>
      </c>
      <c r="T45" s="102">
        <f t="shared" si="38"/>
        <v>107</v>
      </c>
      <c r="U45" s="102">
        <v>23</v>
      </c>
      <c r="V45" s="204">
        <v>84</v>
      </c>
      <c r="W45" s="101">
        <f t="shared" ref="W45" si="46">SUM(X45:Y45)</f>
        <v>9</v>
      </c>
      <c r="X45" s="46">
        <v>4</v>
      </c>
      <c r="Y45" s="259">
        <v>5</v>
      </c>
      <c r="Z45" s="266">
        <f t="shared" ref="Z45" si="47">SUM(AA45:AB45)</f>
        <v>50</v>
      </c>
      <c r="AA45" s="46">
        <v>41</v>
      </c>
      <c r="AB45" s="259">
        <v>9</v>
      </c>
      <c r="AC45" s="151"/>
    </row>
    <row r="46" spans="2:29" ht="12.9" customHeight="1" x14ac:dyDescent="0.2">
      <c r="B46" s="1853"/>
      <c r="C46" s="1862"/>
      <c r="D46" s="1204"/>
      <c r="E46" s="1205"/>
      <c r="F46" s="1205">
        <f>ROUND(F45/E45,3)</f>
        <v>0.46899999999999997</v>
      </c>
      <c r="G46" s="1206">
        <f>ROUND(G45/E45,3)</f>
        <v>0.53100000000000003</v>
      </c>
      <c r="H46" s="1207">
        <f t="shared" si="22"/>
        <v>0.41299999999999998</v>
      </c>
      <c r="I46" s="1208">
        <f>ROUND(I45/E45,3)</f>
        <v>0.20100000000000001</v>
      </c>
      <c r="J46" s="1209">
        <f>ROUND(J45/E45,3)</f>
        <v>0.21299999999999999</v>
      </c>
      <c r="K46" s="1230">
        <f>ROUND(K45/E45,3)</f>
        <v>0.58699999999999997</v>
      </c>
      <c r="L46" s="1208">
        <f>ROUND(L45/E45,3)</f>
        <v>0.26800000000000002</v>
      </c>
      <c r="M46" s="1210">
        <f>ROUND(M45/E45,3)</f>
        <v>0.31900000000000001</v>
      </c>
      <c r="N46" s="1211">
        <f>ROUND(N45/E45,3)</f>
        <v>0.47</v>
      </c>
      <c r="O46" s="1208">
        <f>ROUND(O45/E45,3)</f>
        <v>0.17899999999999999</v>
      </c>
      <c r="P46" s="1247">
        <f>ROUND(P45/E45,3)</f>
        <v>0.29099999999999998</v>
      </c>
      <c r="Q46" s="1208">
        <f t="shared" ref="Q46" si="48">ROUND(Q45/E45,3)</f>
        <v>0.26</v>
      </c>
      <c r="R46" s="1208">
        <f>ROUND(R45/E45,3)</f>
        <v>0.13400000000000001</v>
      </c>
      <c r="S46" s="1208">
        <f>ROUND(S45/E45,3)</f>
        <v>0.126</v>
      </c>
      <c r="T46" s="1208">
        <f t="shared" ref="T46" si="49">ROUND(T45/E45,3)</f>
        <v>0.21099999999999999</v>
      </c>
      <c r="U46" s="1208">
        <f>ROUND(U45/E45,3)</f>
        <v>4.4999999999999998E-2</v>
      </c>
      <c r="V46" s="1212">
        <f>ROUND(V45/E45,3)</f>
        <v>0.16500000000000001</v>
      </c>
      <c r="W46" s="1211">
        <f t="shared" ref="W46" si="50">ROUND(W45/E45,3)</f>
        <v>1.7999999999999999E-2</v>
      </c>
      <c r="X46" s="1205">
        <f>ROUND(X45/E45,3)</f>
        <v>8.0000000000000002E-3</v>
      </c>
      <c r="Y46" s="1231">
        <f>ROUND(Y45/E45,3)</f>
        <v>0.01</v>
      </c>
      <c r="Z46" s="1214">
        <f t="shared" ref="Z46" si="51">ROUND(Z45/E45,3)</f>
        <v>9.8000000000000004E-2</v>
      </c>
      <c r="AA46" s="1205">
        <f>ROUND(AA45/E45,3)</f>
        <v>8.1000000000000003E-2</v>
      </c>
      <c r="AB46" s="1231">
        <f>ROUND(AB45/E45,3)</f>
        <v>1.7999999999999999E-2</v>
      </c>
      <c r="AC46" s="152"/>
    </row>
    <row r="47" spans="2:29" ht="12.9" customHeight="1" x14ac:dyDescent="0.2">
      <c r="B47" s="1853"/>
      <c r="C47" s="1862"/>
      <c r="D47" s="1248"/>
      <c r="E47" s="1233"/>
      <c r="F47" s="1234">
        <f>ROUND(F45/F45,3)</f>
        <v>1</v>
      </c>
      <c r="G47" s="1235">
        <f>ROUND(G45/G45,3)</f>
        <v>1</v>
      </c>
      <c r="H47" s="1236"/>
      <c r="I47" s="1237">
        <f>ROUND(I45/F45,3)</f>
        <v>0.42899999999999999</v>
      </c>
      <c r="J47" s="1238">
        <f>ROUND(J45/G45,3)</f>
        <v>0.4</v>
      </c>
      <c r="K47" s="1239"/>
      <c r="L47" s="1237">
        <f>ROUND(L45/F45,3)</f>
        <v>0.57099999999999995</v>
      </c>
      <c r="M47" s="1240">
        <f>ROUND(M45/G45,3)</f>
        <v>0.6</v>
      </c>
      <c r="N47" s="1241"/>
      <c r="O47" s="1237">
        <f>ROUND(O45/F45,3)</f>
        <v>0.38200000000000001</v>
      </c>
      <c r="P47" s="1249">
        <f>ROUND(P45/G45,3)</f>
        <v>0.54800000000000004</v>
      </c>
      <c r="Q47" s="1243"/>
      <c r="R47" s="1237">
        <f>ROUND(R45/F45,3)</f>
        <v>0.28599999999999998</v>
      </c>
      <c r="S47" s="1237">
        <f>ROUND(S45/G45,3)</f>
        <v>0.23699999999999999</v>
      </c>
      <c r="T47" s="1243"/>
      <c r="U47" s="1237">
        <f>ROUND(U45/F45,3)</f>
        <v>9.7000000000000003E-2</v>
      </c>
      <c r="V47" s="1244">
        <f>ROUND(V45/G45,3)</f>
        <v>0.311</v>
      </c>
      <c r="W47" s="1241"/>
      <c r="X47" s="1234">
        <f>ROUND(X45/F45,3)</f>
        <v>1.7000000000000001E-2</v>
      </c>
      <c r="Y47" s="1245">
        <f>ROUND(Y45/G45,3)</f>
        <v>1.9E-2</v>
      </c>
      <c r="Z47" s="1242"/>
      <c r="AA47" s="1234">
        <f>ROUND(AA45/F45,3)</f>
        <v>0.17199999999999999</v>
      </c>
      <c r="AB47" s="1245">
        <f>ROUND(AB45/G45,3)</f>
        <v>3.3000000000000002E-2</v>
      </c>
      <c r="AC47" s="152"/>
    </row>
    <row r="48" spans="2:29" ht="12.9" customHeight="1" x14ac:dyDescent="0.2">
      <c r="B48" s="1853"/>
      <c r="C48" s="1862" t="s">
        <v>180</v>
      </c>
      <c r="D48" s="1250">
        <v>27</v>
      </c>
      <c r="E48" s="46">
        <f>F48+G48</f>
        <v>434</v>
      </c>
      <c r="F48" s="46">
        <f>I48+L48</f>
        <v>239</v>
      </c>
      <c r="G48" s="156">
        <f>J48+M48</f>
        <v>195</v>
      </c>
      <c r="H48" s="166">
        <f t="shared" si="33"/>
        <v>200</v>
      </c>
      <c r="I48" s="102">
        <v>129</v>
      </c>
      <c r="J48" s="167">
        <v>71</v>
      </c>
      <c r="K48" s="176">
        <f>L48+M48</f>
        <v>234</v>
      </c>
      <c r="L48" s="102">
        <f>O48+AA48+X48</f>
        <v>110</v>
      </c>
      <c r="M48" s="112">
        <f>P48+AB48+Y48</f>
        <v>124</v>
      </c>
      <c r="N48" s="101">
        <f>O48+P48</f>
        <v>116</v>
      </c>
      <c r="O48" s="102">
        <f>R48+U48</f>
        <v>23</v>
      </c>
      <c r="P48" s="103">
        <f>S48+V48</f>
        <v>93</v>
      </c>
      <c r="Q48" s="102">
        <f t="shared" ref="Q48" si="52">R48+S48</f>
        <v>26</v>
      </c>
      <c r="R48" s="102">
        <v>6</v>
      </c>
      <c r="S48" s="102">
        <v>20</v>
      </c>
      <c r="T48" s="102">
        <f t="shared" si="38"/>
        <v>90</v>
      </c>
      <c r="U48" s="102">
        <v>17</v>
      </c>
      <c r="V48" s="204">
        <v>73</v>
      </c>
      <c r="W48" s="101">
        <f t="shared" ref="W48" si="53">SUM(X48:Y48)</f>
        <v>10</v>
      </c>
      <c r="X48" s="46">
        <v>7</v>
      </c>
      <c r="Y48" s="259">
        <v>3</v>
      </c>
      <c r="Z48" s="266">
        <f t="shared" ref="Z48" si="54">SUM(AA48:AB48)</f>
        <v>108</v>
      </c>
      <c r="AA48" s="46">
        <v>80</v>
      </c>
      <c r="AB48" s="259">
        <v>28</v>
      </c>
      <c r="AC48" s="151"/>
    </row>
    <row r="49" spans="2:29" ht="12.9" customHeight="1" x14ac:dyDescent="0.2">
      <c r="B49" s="1853"/>
      <c r="C49" s="1863"/>
      <c r="D49" s="1204"/>
      <c r="E49" s="1205"/>
      <c r="F49" s="1205">
        <f>ROUND(F48/E48,3)</f>
        <v>0.55100000000000005</v>
      </c>
      <c r="G49" s="1206">
        <f>ROUND(G48/E48,3)</f>
        <v>0.44900000000000001</v>
      </c>
      <c r="H49" s="1207">
        <f t="shared" si="22"/>
        <v>0.46100000000000002</v>
      </c>
      <c r="I49" s="1208">
        <f>ROUND(I48/E48,3)</f>
        <v>0.29699999999999999</v>
      </c>
      <c r="J49" s="1209">
        <f>ROUND(J48/E48,3)</f>
        <v>0.16400000000000001</v>
      </c>
      <c r="K49" s="1230">
        <f>ROUND(K48/E48,3)</f>
        <v>0.53900000000000003</v>
      </c>
      <c r="L49" s="1208">
        <f>ROUND(L48/E48,3)</f>
        <v>0.253</v>
      </c>
      <c r="M49" s="1210">
        <f>ROUND(M48/E48,3)</f>
        <v>0.28599999999999998</v>
      </c>
      <c r="N49" s="1211">
        <f>ROUND(N48/E48,3)</f>
        <v>0.26700000000000002</v>
      </c>
      <c r="O49" s="1208">
        <f>ROUND(O48/E48,3)</f>
        <v>5.2999999999999999E-2</v>
      </c>
      <c r="P49" s="1247">
        <f>ROUND(P48/E48,3)</f>
        <v>0.214</v>
      </c>
      <c r="Q49" s="1208">
        <f t="shared" ref="Q49" si="55">ROUND(Q48/E48,3)</f>
        <v>0.06</v>
      </c>
      <c r="R49" s="1208">
        <f>ROUND(R48/E48,3)</f>
        <v>1.4E-2</v>
      </c>
      <c r="S49" s="1208">
        <f>ROUND(S48/E48,3)</f>
        <v>4.5999999999999999E-2</v>
      </c>
      <c r="T49" s="1208">
        <f>ROUND(T48/E48,3)</f>
        <v>0.20699999999999999</v>
      </c>
      <c r="U49" s="1208">
        <f>ROUND(U48/E48,3)</f>
        <v>3.9E-2</v>
      </c>
      <c r="V49" s="1212">
        <f>ROUND(V48/E48,3)</f>
        <v>0.16800000000000001</v>
      </c>
      <c r="W49" s="1211">
        <f t="shared" ref="W49" si="56">ROUND(W48/E48,3)</f>
        <v>2.3E-2</v>
      </c>
      <c r="X49" s="1205">
        <f>ROUND(X48/E48,3)</f>
        <v>1.6E-2</v>
      </c>
      <c r="Y49" s="1231">
        <f>ROUND(Y48/E48,3)</f>
        <v>7.0000000000000001E-3</v>
      </c>
      <c r="Z49" s="1214">
        <f t="shared" ref="Z49" si="57">ROUND(Z48/E48,3)</f>
        <v>0.249</v>
      </c>
      <c r="AA49" s="1205">
        <f>ROUND(AA48/E48,3)</f>
        <v>0.184</v>
      </c>
      <c r="AB49" s="1231">
        <f>ROUND(AB48/E48,3)</f>
        <v>6.5000000000000002E-2</v>
      </c>
      <c r="AC49" s="152"/>
    </row>
    <row r="50" spans="2:29" ht="12.9" customHeight="1" x14ac:dyDescent="0.2">
      <c r="B50" s="1853"/>
      <c r="C50" s="1863"/>
      <c r="D50" s="1248"/>
      <c r="E50" s="1233"/>
      <c r="F50" s="1234">
        <f>ROUND(F48/F48,3)</f>
        <v>1</v>
      </c>
      <c r="G50" s="1235">
        <f>ROUND(G48/G48,3)</f>
        <v>1</v>
      </c>
      <c r="H50" s="1236"/>
      <c r="I50" s="1237">
        <f>ROUND(I48/F48,3)</f>
        <v>0.54</v>
      </c>
      <c r="J50" s="1238">
        <f>ROUND(J48/G48,3)</f>
        <v>0.36399999999999999</v>
      </c>
      <c r="K50" s="1239"/>
      <c r="L50" s="1237">
        <f>ROUND(L48/F48,3)</f>
        <v>0.46</v>
      </c>
      <c r="M50" s="1240">
        <f>ROUND(M48/G48,3)</f>
        <v>0.63600000000000001</v>
      </c>
      <c r="N50" s="1241"/>
      <c r="O50" s="1237">
        <f>ROUND(O48/F48,3)</f>
        <v>9.6000000000000002E-2</v>
      </c>
      <c r="P50" s="1249">
        <f>ROUND(P48/G48,3)</f>
        <v>0.47699999999999998</v>
      </c>
      <c r="Q50" s="1243"/>
      <c r="R50" s="1237">
        <f>ROUND(R48/F48,3)</f>
        <v>2.5000000000000001E-2</v>
      </c>
      <c r="S50" s="1237">
        <f>ROUND(S48/G48,3)</f>
        <v>0.10299999999999999</v>
      </c>
      <c r="T50" s="1243"/>
      <c r="U50" s="1237">
        <f>ROUND(U48/F48,3)</f>
        <v>7.0999999999999994E-2</v>
      </c>
      <c r="V50" s="1244">
        <f>ROUND(V48/G48,3)</f>
        <v>0.374</v>
      </c>
      <c r="W50" s="1241"/>
      <c r="X50" s="1234">
        <f>ROUND(X48/F48,3)</f>
        <v>2.9000000000000001E-2</v>
      </c>
      <c r="Y50" s="1245">
        <f>ROUND(Y48/G48,3)</f>
        <v>1.4999999999999999E-2</v>
      </c>
      <c r="Z50" s="1242"/>
      <c r="AA50" s="1234">
        <f>ROUND(AA48/F48,3)</f>
        <v>0.33500000000000002</v>
      </c>
      <c r="AB50" s="1245">
        <f>ROUND(AB48/G48,3)</f>
        <v>0.14399999999999999</v>
      </c>
      <c r="AC50" s="152"/>
    </row>
    <row r="51" spans="2:29" ht="12.9" customHeight="1" x14ac:dyDescent="0.2">
      <c r="B51" s="1853"/>
      <c r="C51" s="1862" t="s">
        <v>181</v>
      </c>
      <c r="D51" s="1250">
        <v>40</v>
      </c>
      <c r="E51" s="47">
        <f>F51+G51</f>
        <v>2219</v>
      </c>
      <c r="F51" s="46">
        <f>I51+L51</f>
        <v>1304</v>
      </c>
      <c r="G51" s="156">
        <f>J51+M51</f>
        <v>915</v>
      </c>
      <c r="H51" s="166">
        <f t="shared" si="33"/>
        <v>716</v>
      </c>
      <c r="I51" s="111">
        <v>509</v>
      </c>
      <c r="J51" s="171">
        <v>207</v>
      </c>
      <c r="K51" s="181">
        <f>L51+M51</f>
        <v>1503</v>
      </c>
      <c r="L51" s="102">
        <f>O51+AA51+X51</f>
        <v>795</v>
      </c>
      <c r="M51" s="112">
        <f>P51+AB51+Y51</f>
        <v>708</v>
      </c>
      <c r="N51" s="113">
        <f>O51+P51</f>
        <v>610</v>
      </c>
      <c r="O51" s="111">
        <f>R51+U51</f>
        <v>218</v>
      </c>
      <c r="P51" s="114">
        <f>S51+V51</f>
        <v>392</v>
      </c>
      <c r="Q51" s="102">
        <f t="shared" ref="Q51" si="58">R51+S51</f>
        <v>270</v>
      </c>
      <c r="R51" s="111">
        <v>149</v>
      </c>
      <c r="S51" s="111">
        <v>121</v>
      </c>
      <c r="T51" s="102">
        <f t="shared" si="38"/>
        <v>340</v>
      </c>
      <c r="U51" s="111">
        <v>69</v>
      </c>
      <c r="V51" s="206">
        <v>271</v>
      </c>
      <c r="W51" s="101">
        <f t="shared" ref="W51" si="59">SUM(X51:Y51)</f>
        <v>79</v>
      </c>
      <c r="X51" s="47">
        <v>51</v>
      </c>
      <c r="Y51" s="263">
        <v>28</v>
      </c>
      <c r="Z51" s="266">
        <f t="shared" ref="Z51" si="60">SUM(AA51:AB51)</f>
        <v>814</v>
      </c>
      <c r="AA51" s="47">
        <v>526</v>
      </c>
      <c r="AB51" s="263">
        <v>288</v>
      </c>
      <c r="AC51" s="151"/>
    </row>
    <row r="52" spans="2:29" ht="12.9" customHeight="1" x14ac:dyDescent="0.2">
      <c r="B52" s="1853"/>
      <c r="C52" s="1863"/>
      <c r="D52" s="1204"/>
      <c r="E52" s="1205"/>
      <c r="F52" s="1205">
        <f>ROUND(F51/E51,3)</f>
        <v>0.58799999999999997</v>
      </c>
      <c r="G52" s="1206">
        <f>ROUND(G51/E51,3)</f>
        <v>0.41199999999999998</v>
      </c>
      <c r="H52" s="1207">
        <f t="shared" si="22"/>
        <v>0.32300000000000001</v>
      </c>
      <c r="I52" s="1208">
        <f>ROUND(I51/E51,3)</f>
        <v>0.22900000000000001</v>
      </c>
      <c r="J52" s="1209">
        <f>ROUND(J51/E51,3)</f>
        <v>9.2999999999999999E-2</v>
      </c>
      <c r="K52" s="1230">
        <f>ROUND(K51/E51,3)</f>
        <v>0.67700000000000005</v>
      </c>
      <c r="L52" s="1208">
        <f>ROUND(L51/E51,3)</f>
        <v>0.35799999999999998</v>
      </c>
      <c r="M52" s="1210">
        <f>ROUND(M51/E51,3)</f>
        <v>0.31900000000000001</v>
      </c>
      <c r="N52" s="1211">
        <f>ROUND(N51/E51,3)</f>
        <v>0.27500000000000002</v>
      </c>
      <c r="O52" s="1208">
        <f>ROUND(O51/E51,3)</f>
        <v>9.8000000000000004E-2</v>
      </c>
      <c r="P52" s="1247">
        <f>ROUND(P51/E51,3)</f>
        <v>0.17699999999999999</v>
      </c>
      <c r="Q52" s="1208">
        <f>ROUND(Q51/E51,3)</f>
        <v>0.122</v>
      </c>
      <c r="R52" s="1208">
        <f>ROUND(R51/E51,3)</f>
        <v>6.7000000000000004E-2</v>
      </c>
      <c r="S52" s="1208">
        <f>ROUND(S51/E51,3)</f>
        <v>5.5E-2</v>
      </c>
      <c r="T52" s="1208">
        <f t="shared" ref="T52" si="61">ROUND(T51/E51,3)</f>
        <v>0.153</v>
      </c>
      <c r="U52" s="1208">
        <f>ROUND(U51/E51,3)</f>
        <v>3.1E-2</v>
      </c>
      <c r="V52" s="1212">
        <f>ROUND(V51/E51,3)</f>
        <v>0.122</v>
      </c>
      <c r="W52" s="1211">
        <f t="shared" ref="W52" si="62">ROUND(W51/E51,3)</f>
        <v>3.5999999999999997E-2</v>
      </c>
      <c r="X52" s="1205">
        <f>ROUND(X51/E51,3)</f>
        <v>2.3E-2</v>
      </c>
      <c r="Y52" s="1231">
        <f>ROUND(Y51/E51,3)</f>
        <v>1.2999999999999999E-2</v>
      </c>
      <c r="Z52" s="1214">
        <f t="shared" ref="Z52" si="63">ROUND(Z51/E51,3)</f>
        <v>0.36699999999999999</v>
      </c>
      <c r="AA52" s="1205">
        <f>ROUND(AA51/E51,3)</f>
        <v>0.23699999999999999</v>
      </c>
      <c r="AB52" s="1231">
        <f>ROUND(AB51/E51,3)</f>
        <v>0.13</v>
      </c>
      <c r="AC52" s="152"/>
    </row>
    <row r="53" spans="2:29" ht="12.9" customHeight="1" thickBot="1" x14ac:dyDescent="0.25">
      <c r="B53" s="1853"/>
      <c r="C53" s="1864"/>
      <c r="D53" s="1251"/>
      <c r="E53" s="1255"/>
      <c r="F53" s="1256">
        <f>ROUND(F51/F51,3)</f>
        <v>1</v>
      </c>
      <c r="G53" s="1257">
        <f>ROUND(G51/G51,3)</f>
        <v>1</v>
      </c>
      <c r="H53" s="1252"/>
      <c r="I53" s="1253">
        <f>ROUND(I51/F51,3)</f>
        <v>0.39</v>
      </c>
      <c r="J53" s="1258">
        <f>ROUND(J51/G51,3)</f>
        <v>0.22600000000000001</v>
      </c>
      <c r="K53" s="1259"/>
      <c r="L53" s="1253">
        <f>ROUND(L51/F51,3)</f>
        <v>0.61</v>
      </c>
      <c r="M53" s="1260">
        <f>ROUND(M51/G51,3)</f>
        <v>0.77400000000000002</v>
      </c>
      <c r="N53" s="1261"/>
      <c r="O53" s="1253">
        <f>ROUND(O51/F51,3)</f>
        <v>0.16700000000000001</v>
      </c>
      <c r="P53" s="1262">
        <f>ROUND(P51/G51,3)</f>
        <v>0.42799999999999999</v>
      </c>
      <c r="Q53" s="1254"/>
      <c r="R53" s="1253">
        <f>ROUND(R51/F51,3)</f>
        <v>0.114</v>
      </c>
      <c r="S53" s="1253">
        <f>ROUND(S51/G51,3)</f>
        <v>0.13200000000000001</v>
      </c>
      <c r="T53" s="1254"/>
      <c r="U53" s="1253">
        <f>ROUND(U51/F51,3)</f>
        <v>5.2999999999999999E-2</v>
      </c>
      <c r="V53" s="1263">
        <f>ROUND(V51/G51,3)</f>
        <v>0.29599999999999999</v>
      </c>
      <c r="W53" s="1261"/>
      <c r="X53" s="1256">
        <f>ROUND(X51/F51,3)</f>
        <v>3.9E-2</v>
      </c>
      <c r="Y53" s="1264">
        <f>ROUND(Y51/G51,3)</f>
        <v>3.1E-2</v>
      </c>
      <c r="Z53" s="1261"/>
      <c r="AA53" s="1256">
        <f>ROUND(AA51/F51,3)</f>
        <v>0.40300000000000002</v>
      </c>
      <c r="AB53" s="1264">
        <f>ROUND(AB51/G51,3)</f>
        <v>0.315</v>
      </c>
      <c r="AC53" s="152"/>
    </row>
    <row r="54" spans="2:29" ht="12.9" customHeight="1" thickTop="1" x14ac:dyDescent="0.2">
      <c r="B54" s="1853"/>
      <c r="C54" s="43" t="s">
        <v>182</v>
      </c>
      <c r="D54" s="148">
        <f>D39+D42+D45+D48</f>
        <v>298</v>
      </c>
      <c r="E54" s="46">
        <f>E39+E42+E45+E48</f>
        <v>1454</v>
      </c>
      <c r="F54" s="46">
        <f t="shared" ref="F54:AB54" si="64">F39+F42+F45+F48</f>
        <v>741</v>
      </c>
      <c r="G54" s="156">
        <f t="shared" si="64"/>
        <v>713</v>
      </c>
      <c r="H54" s="170">
        <f t="shared" si="64"/>
        <v>682</v>
      </c>
      <c r="I54" s="102">
        <f>I39+I42+I45+I48</f>
        <v>414</v>
      </c>
      <c r="J54" s="167">
        <f t="shared" si="64"/>
        <v>268</v>
      </c>
      <c r="K54" s="176">
        <f t="shared" si="64"/>
        <v>772</v>
      </c>
      <c r="L54" s="102">
        <f>L39+L42+L45+L48</f>
        <v>327</v>
      </c>
      <c r="M54" s="105">
        <f t="shared" si="64"/>
        <v>445</v>
      </c>
      <c r="N54" s="101">
        <f t="shared" si="64"/>
        <v>550</v>
      </c>
      <c r="O54" s="102">
        <f t="shared" si="64"/>
        <v>171</v>
      </c>
      <c r="P54" s="103">
        <f t="shared" si="64"/>
        <v>379</v>
      </c>
      <c r="Q54" s="102">
        <f t="shared" si="64"/>
        <v>209</v>
      </c>
      <c r="R54" s="102">
        <f t="shared" si="64"/>
        <v>100</v>
      </c>
      <c r="S54" s="102">
        <f>S39+S42+S45+S48</f>
        <v>109</v>
      </c>
      <c r="T54" s="111">
        <f t="shared" si="64"/>
        <v>341</v>
      </c>
      <c r="U54" s="102">
        <f t="shared" si="64"/>
        <v>71</v>
      </c>
      <c r="V54" s="204">
        <f t="shared" si="64"/>
        <v>270</v>
      </c>
      <c r="W54" s="113">
        <f t="shared" si="64"/>
        <v>24</v>
      </c>
      <c r="X54" s="46">
        <f t="shared" si="64"/>
        <v>12</v>
      </c>
      <c r="Y54" s="259">
        <f t="shared" si="64"/>
        <v>12</v>
      </c>
      <c r="Z54" s="267">
        <f t="shared" si="64"/>
        <v>198</v>
      </c>
      <c r="AA54" s="46">
        <f t="shared" si="64"/>
        <v>144</v>
      </c>
      <c r="AB54" s="259">
        <f t="shared" si="64"/>
        <v>54</v>
      </c>
      <c r="AC54" s="152"/>
    </row>
    <row r="55" spans="2:29" ht="12.9" customHeight="1" x14ac:dyDescent="0.2">
      <c r="B55" s="1853"/>
      <c r="C55" s="41" t="s">
        <v>183</v>
      </c>
      <c r="D55" s="1204"/>
      <c r="E55" s="1205"/>
      <c r="F55" s="1205">
        <f>ROUND(F54/E54,3)</f>
        <v>0.51</v>
      </c>
      <c r="G55" s="1206">
        <f>ROUND(G54/E54,3)</f>
        <v>0.49</v>
      </c>
      <c r="H55" s="1207">
        <f>ROUND(H54/E54,3)</f>
        <v>0.46899999999999997</v>
      </c>
      <c r="I55" s="1208">
        <f>ROUND(I54/E54,3)</f>
        <v>0.28499999999999998</v>
      </c>
      <c r="J55" s="1209">
        <f>ROUND(J54/E54,3)</f>
        <v>0.184</v>
      </c>
      <c r="K55" s="1230">
        <f>ROUND(K54/E54,3)</f>
        <v>0.53100000000000003</v>
      </c>
      <c r="L55" s="1208">
        <f>ROUND(L54/E54,3)</f>
        <v>0.22500000000000001</v>
      </c>
      <c r="M55" s="1210">
        <f>ROUND(M54/E54,3)</f>
        <v>0.30599999999999999</v>
      </c>
      <c r="N55" s="1211">
        <f>ROUND(N54/E54,3)</f>
        <v>0.378</v>
      </c>
      <c r="O55" s="1208">
        <f>ROUND(O54/E54,3)</f>
        <v>0.11799999999999999</v>
      </c>
      <c r="P55" s="1247">
        <f>ROUND(P54/E54,3)</f>
        <v>0.26100000000000001</v>
      </c>
      <c r="Q55" s="1208">
        <f>ROUND(Q54/E54,3)</f>
        <v>0.14399999999999999</v>
      </c>
      <c r="R55" s="1208">
        <f>ROUND(R54/E54,3)</f>
        <v>6.9000000000000006E-2</v>
      </c>
      <c r="S55" s="1208">
        <f>ROUND(S54/E54,3)</f>
        <v>7.4999999999999997E-2</v>
      </c>
      <c r="T55" s="1208">
        <f>ROUND(T54/E54,3)</f>
        <v>0.23499999999999999</v>
      </c>
      <c r="U55" s="1208">
        <f>ROUND(U54/E54,3)</f>
        <v>4.9000000000000002E-2</v>
      </c>
      <c r="V55" s="1212">
        <f>ROUND(V54/E54,3)</f>
        <v>0.186</v>
      </c>
      <c r="W55" s="1211">
        <f>ROUND(W54/E54,3)</f>
        <v>1.7000000000000001E-2</v>
      </c>
      <c r="X55" s="1205">
        <f>ROUND(X54/E54,3)</f>
        <v>8.0000000000000002E-3</v>
      </c>
      <c r="Y55" s="1231">
        <f>ROUND(Y54/E54,3)</f>
        <v>8.0000000000000002E-3</v>
      </c>
      <c r="Z55" s="1214">
        <f>ROUND(Z54/E54,3)</f>
        <v>0.13600000000000001</v>
      </c>
      <c r="AA55" s="1205">
        <f>ROUND(AA54/E54,3)</f>
        <v>9.9000000000000005E-2</v>
      </c>
      <c r="AB55" s="1231">
        <f>ROUND(AB54/E54,3)</f>
        <v>3.6999999999999998E-2</v>
      </c>
      <c r="AC55" s="152"/>
    </row>
    <row r="56" spans="2:29" ht="12.9" customHeight="1" x14ac:dyDescent="0.2">
      <c r="B56" s="1853"/>
      <c r="C56" s="6"/>
      <c r="D56" s="1248"/>
      <c r="E56" s="1233"/>
      <c r="F56" s="1234">
        <f>ROUND(F54/F54,3)</f>
        <v>1</v>
      </c>
      <c r="G56" s="1235">
        <f>ROUND(G54/G54,3)</f>
        <v>1</v>
      </c>
      <c r="H56" s="1236"/>
      <c r="I56" s="1237">
        <f>ROUND(I54/F54,3)</f>
        <v>0.55900000000000005</v>
      </c>
      <c r="J56" s="1238">
        <f>ROUND(J54/G54,3)</f>
        <v>0.376</v>
      </c>
      <c r="K56" s="1239"/>
      <c r="L56" s="1237">
        <f>ROUND(L54/F54,3)</f>
        <v>0.441</v>
      </c>
      <c r="M56" s="1240">
        <f>ROUND(M54/G54,3)</f>
        <v>0.624</v>
      </c>
      <c r="N56" s="1241"/>
      <c r="O56" s="1237">
        <f>ROUND(O54/F54,3)</f>
        <v>0.23100000000000001</v>
      </c>
      <c r="P56" s="1249">
        <f>ROUND(P54/G54,3)</f>
        <v>0.53200000000000003</v>
      </c>
      <c r="Q56" s="1243"/>
      <c r="R56" s="1237">
        <f>ROUND(R54/F54,3)</f>
        <v>0.13500000000000001</v>
      </c>
      <c r="S56" s="1237">
        <f>ROUND(S54/G54,3)</f>
        <v>0.153</v>
      </c>
      <c r="T56" s="1243"/>
      <c r="U56" s="1237">
        <f>ROUND(U54/F54,3)</f>
        <v>9.6000000000000002E-2</v>
      </c>
      <c r="V56" s="1244">
        <f>ROUND(V54/G54,3)</f>
        <v>0.379</v>
      </c>
      <c r="W56" s="1241"/>
      <c r="X56" s="1234">
        <f>ROUND(X54/F54,3)</f>
        <v>1.6E-2</v>
      </c>
      <c r="Y56" s="1245">
        <f>ROUND(Y54/G54,3)</f>
        <v>1.7000000000000001E-2</v>
      </c>
      <c r="Z56" s="1242"/>
      <c r="AA56" s="1234">
        <f>ROUND(AA54/F54,3)</f>
        <v>0.19400000000000001</v>
      </c>
      <c r="AB56" s="1245">
        <f>ROUND(AB54/G54,3)</f>
        <v>7.5999999999999998E-2</v>
      </c>
      <c r="AC56" s="152"/>
    </row>
    <row r="57" spans="2:29" ht="12.9" customHeight="1" x14ac:dyDescent="0.2">
      <c r="B57" s="1853"/>
      <c r="C57" s="5" t="s">
        <v>182</v>
      </c>
      <c r="D57" s="148">
        <f>D42+D45+D48+D51</f>
        <v>157</v>
      </c>
      <c r="E57" s="46">
        <f t="shared" ref="E57:AB57" si="65">E42+E45+E48+E51</f>
        <v>3318</v>
      </c>
      <c r="F57" s="46">
        <f t="shared" si="65"/>
        <v>1868</v>
      </c>
      <c r="G57" s="156">
        <f t="shared" si="65"/>
        <v>1450</v>
      </c>
      <c r="H57" s="170">
        <f t="shared" si="65"/>
        <v>1198</v>
      </c>
      <c r="I57" s="111">
        <f>I42+I45+I48+I51</f>
        <v>797</v>
      </c>
      <c r="J57" s="171">
        <f t="shared" si="65"/>
        <v>401</v>
      </c>
      <c r="K57" s="181">
        <f t="shared" si="65"/>
        <v>2120</v>
      </c>
      <c r="L57" s="111">
        <f t="shared" si="65"/>
        <v>1071</v>
      </c>
      <c r="M57" s="112">
        <f t="shared" si="65"/>
        <v>1049</v>
      </c>
      <c r="N57" s="113">
        <f t="shared" si="65"/>
        <v>1041</v>
      </c>
      <c r="O57" s="111">
        <f t="shared" si="65"/>
        <v>360</v>
      </c>
      <c r="P57" s="114">
        <f t="shared" si="65"/>
        <v>681</v>
      </c>
      <c r="Q57" s="111">
        <f t="shared" si="65"/>
        <v>457</v>
      </c>
      <c r="R57" s="111">
        <f t="shared" si="65"/>
        <v>239</v>
      </c>
      <c r="S57" s="111">
        <f t="shared" si="65"/>
        <v>218</v>
      </c>
      <c r="T57" s="111">
        <f t="shared" si="65"/>
        <v>584</v>
      </c>
      <c r="U57" s="111">
        <f t="shared" si="65"/>
        <v>121</v>
      </c>
      <c r="V57" s="206">
        <f t="shared" si="65"/>
        <v>463</v>
      </c>
      <c r="W57" s="113">
        <f t="shared" si="65"/>
        <v>100</v>
      </c>
      <c r="X57" s="47">
        <f t="shared" si="65"/>
        <v>62</v>
      </c>
      <c r="Y57" s="263">
        <f t="shared" si="65"/>
        <v>38</v>
      </c>
      <c r="Z57" s="267">
        <f t="shared" si="65"/>
        <v>979</v>
      </c>
      <c r="AA57" s="47">
        <f t="shared" si="65"/>
        <v>649</v>
      </c>
      <c r="AB57" s="263">
        <f t="shared" si="65"/>
        <v>330</v>
      </c>
      <c r="AC57" s="152"/>
    </row>
    <row r="58" spans="2:29" ht="12.9" customHeight="1" x14ac:dyDescent="0.2">
      <c r="B58" s="1853"/>
      <c r="C58" s="41" t="s">
        <v>184</v>
      </c>
      <c r="D58" s="1204"/>
      <c r="E58" s="1205"/>
      <c r="F58" s="1205">
        <f>ROUND(F57/E57,3)</f>
        <v>0.56299999999999994</v>
      </c>
      <c r="G58" s="1206">
        <f>ROUND(G57/E57,3)</f>
        <v>0.437</v>
      </c>
      <c r="H58" s="1207">
        <f>ROUND(H57/E57,3)</f>
        <v>0.36099999999999999</v>
      </c>
      <c r="I58" s="1208">
        <f>ROUND(I57/E57,3)</f>
        <v>0.24</v>
      </c>
      <c r="J58" s="1209">
        <f>ROUND(J57/E57,3)</f>
        <v>0.121</v>
      </c>
      <c r="K58" s="1230">
        <f>ROUND(K57/E57,3)</f>
        <v>0.63900000000000001</v>
      </c>
      <c r="L58" s="1208">
        <f>ROUND(L57/E57,3)</f>
        <v>0.32300000000000001</v>
      </c>
      <c r="M58" s="1210">
        <f>ROUND(M57/E57,3)</f>
        <v>0.316</v>
      </c>
      <c r="N58" s="1211">
        <f>ROUND(N57/E57,3)</f>
        <v>0.314</v>
      </c>
      <c r="O58" s="1208">
        <f>ROUND(O57/E57,3)</f>
        <v>0.108</v>
      </c>
      <c r="P58" s="1247">
        <f>ROUND(P57/E57,3)</f>
        <v>0.20499999999999999</v>
      </c>
      <c r="Q58" s="1208">
        <f>ROUND(Q57/E57,3)</f>
        <v>0.13800000000000001</v>
      </c>
      <c r="R58" s="1208">
        <f>ROUND(R57/E57,3)</f>
        <v>7.1999999999999995E-2</v>
      </c>
      <c r="S58" s="1208">
        <f>ROUND(S57/E57,3)</f>
        <v>6.6000000000000003E-2</v>
      </c>
      <c r="T58" s="1208">
        <f>ROUND(T57/E57,3)</f>
        <v>0.17599999999999999</v>
      </c>
      <c r="U58" s="1208">
        <f>ROUND(U57/E57,3)</f>
        <v>3.5999999999999997E-2</v>
      </c>
      <c r="V58" s="1212">
        <f>ROUND(V57/E57,3)</f>
        <v>0.14000000000000001</v>
      </c>
      <c r="W58" s="1211">
        <f>ROUND(W57/E57,3)</f>
        <v>0.03</v>
      </c>
      <c r="X58" s="1205">
        <f>ROUND(X57/E57,3)</f>
        <v>1.9E-2</v>
      </c>
      <c r="Y58" s="1231">
        <f>ROUND(Y57/E57,3)</f>
        <v>1.0999999999999999E-2</v>
      </c>
      <c r="Z58" s="1214">
        <f>ROUND(Z57/E57,3)</f>
        <v>0.29499999999999998</v>
      </c>
      <c r="AA58" s="1205">
        <f>ROUND(AA57/E57,3)</f>
        <v>0.19600000000000001</v>
      </c>
      <c r="AB58" s="1231">
        <f>ROUND(AB57/E57,3)</f>
        <v>9.9000000000000005E-2</v>
      </c>
      <c r="AC58" s="152"/>
    </row>
    <row r="59" spans="2:29" ht="12.9" customHeight="1" thickBot="1" x14ac:dyDescent="0.25">
      <c r="B59" s="1859"/>
      <c r="C59" s="6"/>
      <c r="D59" s="1265"/>
      <c r="E59" s="1266"/>
      <c r="F59" s="1267">
        <f>ROUND(F57/F57,3)</f>
        <v>1</v>
      </c>
      <c r="G59" s="1268">
        <f>ROUND(G57/G57,3)</f>
        <v>1</v>
      </c>
      <c r="H59" s="1269"/>
      <c r="I59" s="1270">
        <f>ROUND(I57/F57,3)</f>
        <v>0.42699999999999999</v>
      </c>
      <c r="J59" s="1271">
        <f>ROUND(J57/G57,3)</f>
        <v>0.27700000000000002</v>
      </c>
      <c r="K59" s="1272"/>
      <c r="L59" s="1270">
        <f>ROUND(L57/F57,3)</f>
        <v>0.57299999999999995</v>
      </c>
      <c r="M59" s="1273">
        <f>ROUND(M57/G57,3)</f>
        <v>0.72299999999999998</v>
      </c>
      <c r="N59" s="1274"/>
      <c r="O59" s="1270">
        <f>ROUND(O57/F57,3)</f>
        <v>0.193</v>
      </c>
      <c r="P59" s="1275">
        <f>ROUND(P57/G57,3)</f>
        <v>0.47</v>
      </c>
      <c r="Q59" s="1276"/>
      <c r="R59" s="1270">
        <f>ROUND(R57/F57,3)</f>
        <v>0.128</v>
      </c>
      <c r="S59" s="1270">
        <f>ROUND(S57/G57,3)</f>
        <v>0.15</v>
      </c>
      <c r="T59" s="1276"/>
      <c r="U59" s="1270">
        <f>ROUND(U57/F57,3)</f>
        <v>6.5000000000000002E-2</v>
      </c>
      <c r="V59" s="1277">
        <f>ROUND(V57/G57,3)</f>
        <v>0.31900000000000001</v>
      </c>
      <c r="W59" s="1274"/>
      <c r="X59" s="1267">
        <f>ROUND(X57/F57,3)</f>
        <v>3.3000000000000002E-2</v>
      </c>
      <c r="Y59" s="1278">
        <f>ROUND(Y57/G57,3)</f>
        <v>2.5999999999999999E-2</v>
      </c>
      <c r="Z59" s="1279"/>
      <c r="AA59" s="1267">
        <f>ROUND(AA57/F57,3)</f>
        <v>0.34699999999999998</v>
      </c>
      <c r="AB59" s="1278">
        <f>ROUND(AB57/G57,3)</f>
        <v>0.22800000000000001</v>
      </c>
      <c r="AC59" s="152"/>
    </row>
    <row r="60" spans="2:29" ht="15" customHeight="1" x14ac:dyDescent="0.2">
      <c r="E60" s="32"/>
      <c r="F60" s="32"/>
      <c r="G60" s="32"/>
      <c r="H60" s="115"/>
      <c r="I60" s="115"/>
      <c r="J60" s="115"/>
      <c r="K60" s="115"/>
      <c r="L60" s="115"/>
      <c r="M60" s="115"/>
      <c r="N60" s="115"/>
      <c r="O60" s="115"/>
      <c r="P60" s="115"/>
      <c r="Q60" s="115"/>
      <c r="R60" s="115"/>
      <c r="S60" s="115"/>
      <c r="T60" s="115"/>
      <c r="U60" s="115"/>
      <c r="V60" s="115"/>
      <c r="W60" s="115"/>
      <c r="X60" s="32"/>
      <c r="Y60" s="32"/>
      <c r="Z60" s="115"/>
      <c r="AA60" s="32"/>
      <c r="AB60" s="32"/>
      <c r="AC60" s="32"/>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row>
    <row r="62" spans="2:29" s="44" customFormat="1" x14ac:dyDescent="0.2">
      <c r="E62" s="86"/>
      <c r="F62" s="86"/>
      <c r="G62" s="86"/>
      <c r="H62" s="86"/>
      <c r="I62" s="87"/>
      <c r="J62" s="87"/>
      <c r="K62" s="87"/>
      <c r="L62" s="86"/>
      <c r="M62" s="86"/>
      <c r="N62" s="86"/>
      <c r="O62" s="86"/>
      <c r="P62" s="86"/>
      <c r="Q62" s="87"/>
      <c r="R62" s="87"/>
      <c r="S62" s="86"/>
      <c r="T62" s="86"/>
      <c r="U62" s="86"/>
      <c r="V62" s="86"/>
      <c r="W62" s="86"/>
      <c r="X62" s="86"/>
      <c r="Y62" s="87"/>
      <c r="Z62" s="87"/>
      <c r="AA62" s="86"/>
    </row>
    <row r="63" spans="2:29" s="44" customFormat="1" x14ac:dyDescent="0.2">
      <c r="D63" s="319"/>
      <c r="I63" s="319"/>
      <c r="J63" s="319"/>
      <c r="K63" s="319"/>
      <c r="L63" s="319"/>
      <c r="M63" s="86"/>
      <c r="N63" s="86"/>
      <c r="O63" s="86"/>
      <c r="P63" s="86"/>
      <c r="Q63" s="86"/>
      <c r="R63" s="86"/>
      <c r="S63" s="86"/>
      <c r="T63" s="319"/>
      <c r="U63" s="86"/>
      <c r="V63" s="86"/>
      <c r="W63" s="86"/>
      <c r="X63" s="86"/>
      <c r="Y63" s="86"/>
      <c r="Z63" s="86"/>
      <c r="AA63" s="86"/>
    </row>
    <row r="64" spans="2:29" s="44" customFormat="1" x14ac:dyDescent="0.2">
      <c r="D64" s="319"/>
      <c r="I64" s="319"/>
      <c r="J64" s="319"/>
      <c r="K64" s="319"/>
      <c r="L64" s="319"/>
      <c r="M64" s="86"/>
      <c r="N64" s="86"/>
      <c r="O64" s="86"/>
      <c r="P64" s="86"/>
      <c r="Q64" s="86"/>
      <c r="R64" s="86"/>
      <c r="S64" s="86"/>
      <c r="T64" s="319"/>
      <c r="U64" s="86"/>
      <c r="V64" s="86"/>
      <c r="W64" s="86"/>
      <c r="X64" s="86"/>
      <c r="Y64" s="86"/>
      <c r="Z64" s="86"/>
      <c r="AA64" s="86"/>
    </row>
    <row r="65" spans="2:28" s="44" customFormat="1" x14ac:dyDescent="0.2">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row>
    <row r="66" spans="2:28" s="44" customFormat="1" x14ac:dyDescent="0.2">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row>
    <row r="67" spans="2:28" x14ac:dyDescent="0.2">
      <c r="D67" s="2"/>
      <c r="E67" s="1"/>
      <c r="H67" s="1"/>
      <c r="I67" s="2"/>
      <c r="J67" s="2"/>
      <c r="K67" s="2"/>
      <c r="L67" s="2"/>
      <c r="M67" s="86"/>
      <c r="N67" s="86"/>
      <c r="O67" s="86"/>
      <c r="P67" s="86"/>
      <c r="Q67" s="86"/>
      <c r="R67" s="86"/>
      <c r="S67" s="86"/>
      <c r="T67" s="2"/>
      <c r="U67" s="86"/>
      <c r="V67" s="86"/>
      <c r="W67" s="86"/>
      <c r="X67" s="86"/>
      <c r="Y67" s="86"/>
      <c r="Z67" s="86"/>
      <c r="AA67" s="86"/>
    </row>
    <row r="68" spans="2:28" s="322" customFormat="1" x14ac:dyDescent="0.2">
      <c r="B68" s="336"/>
      <c r="C68" s="336"/>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6"/>
    </row>
    <row r="69" spans="2:28" s="322" customFormat="1" x14ac:dyDescent="0.2">
      <c r="B69" s="336"/>
      <c r="C69" s="336"/>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6"/>
    </row>
    <row r="70" spans="2:28" s="322" customFormat="1" x14ac:dyDescent="0.2">
      <c r="B70" s="336"/>
      <c r="C70" s="336"/>
      <c r="D70" s="337"/>
      <c r="E70" s="337"/>
      <c r="F70" s="337"/>
      <c r="G70" s="337"/>
      <c r="H70" s="337"/>
      <c r="I70" s="337"/>
      <c r="J70" s="337"/>
      <c r="K70" s="337"/>
      <c r="L70" s="337"/>
      <c r="M70" s="337"/>
      <c r="N70" s="337"/>
      <c r="O70" s="337"/>
      <c r="P70" s="337"/>
      <c r="Q70" s="337"/>
      <c r="R70" s="337"/>
      <c r="S70" s="337"/>
      <c r="T70" s="337"/>
      <c r="U70" s="338"/>
      <c r="V70" s="338"/>
      <c r="W70" s="338"/>
      <c r="X70" s="338"/>
      <c r="Y70" s="338"/>
      <c r="Z70" s="338"/>
      <c r="AA70" s="338"/>
      <c r="AB70" s="336"/>
    </row>
    <row r="71" spans="2:28" x14ac:dyDescent="0.2">
      <c r="B71" s="336"/>
      <c r="C71" s="336"/>
      <c r="D71" s="336"/>
      <c r="E71" s="337"/>
      <c r="F71" s="336"/>
      <c r="G71" s="336"/>
      <c r="H71" s="339"/>
      <c r="I71" s="339"/>
      <c r="J71" s="339"/>
      <c r="K71" s="339"/>
      <c r="L71" s="339"/>
      <c r="M71" s="339"/>
      <c r="N71" s="340"/>
      <c r="O71" s="339"/>
      <c r="P71" s="339"/>
      <c r="Q71" s="339"/>
      <c r="R71" s="340"/>
      <c r="S71" s="340"/>
      <c r="T71" s="340"/>
      <c r="U71" s="339"/>
      <c r="V71" s="339"/>
      <c r="W71" s="340"/>
      <c r="X71" s="336"/>
      <c r="Y71" s="336"/>
      <c r="Z71" s="340"/>
      <c r="AA71" s="336"/>
      <c r="AB71" s="336"/>
    </row>
    <row r="72" spans="2:28" x14ac:dyDescent="0.2">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row>
    <row r="73" spans="2:28" x14ac:dyDescent="0.2">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9"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892</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36.75" customHeight="1" x14ac:dyDescent="0.2">
      <c r="B6" s="1922"/>
      <c r="C6" s="1923"/>
      <c r="D6" s="1900"/>
      <c r="E6" s="1857"/>
      <c r="F6" s="2313" t="s">
        <v>514</v>
      </c>
      <c r="G6" s="2100"/>
      <c r="H6" s="2101"/>
      <c r="I6" s="2376" t="s">
        <v>584</v>
      </c>
      <c r="J6" s="2377"/>
      <c r="K6" s="2378"/>
      <c r="L6" s="2313" t="s">
        <v>514</v>
      </c>
      <c r="M6" s="2100"/>
      <c r="N6" s="2101"/>
      <c r="O6" s="2376" t="s">
        <v>584</v>
      </c>
      <c r="P6" s="2377"/>
      <c r="Q6" s="2378"/>
      <c r="R6" s="2095" t="s">
        <v>514</v>
      </c>
      <c r="S6" s="2318"/>
      <c r="T6" s="2319"/>
      <c r="U6" s="2376" t="s">
        <v>584</v>
      </c>
      <c r="V6" s="2377"/>
      <c r="W6" s="2378"/>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G8" si="0">F10+F12+F14+F16+F18+F20</f>
        <v>32033</v>
      </c>
      <c r="G8" s="2286">
        <f t="shared" si="0"/>
        <v>6486</v>
      </c>
      <c r="H8" s="2286">
        <f t="shared" ref="H8:W8" si="1">H10+H12+H14+H16+H18+H20</f>
        <v>38519</v>
      </c>
      <c r="I8" s="64">
        <f t="shared" si="1"/>
        <v>186</v>
      </c>
      <c r="J8" s="64">
        <f t="shared" si="1"/>
        <v>9</v>
      </c>
      <c r="K8" s="234">
        <f t="shared" si="1"/>
        <v>195</v>
      </c>
      <c r="L8" s="2371">
        <f>SUM(L10:L21)</f>
        <v>19919</v>
      </c>
      <c r="M8" s="2373">
        <f t="shared" ref="M8" si="2">SUM(M10:M21)</f>
        <v>2033</v>
      </c>
      <c r="N8" s="2286">
        <f>SUM(N10:N21)</f>
        <v>21952</v>
      </c>
      <c r="O8" s="64">
        <f t="shared" si="1"/>
        <v>5</v>
      </c>
      <c r="P8" s="64">
        <f t="shared" si="1"/>
        <v>4</v>
      </c>
      <c r="Q8" s="234">
        <f t="shared" si="1"/>
        <v>9</v>
      </c>
      <c r="R8" s="2371">
        <f>SUM(R10:R21)</f>
        <v>12114</v>
      </c>
      <c r="S8" s="2373">
        <f t="shared" ref="S8" si="3">SUM(S10:S21)</f>
        <v>4453</v>
      </c>
      <c r="T8" s="2286">
        <f>SUM(T10:T21)</f>
        <v>16567</v>
      </c>
      <c r="U8" s="64">
        <f t="shared" si="1"/>
        <v>181</v>
      </c>
      <c r="V8" s="64">
        <f t="shared" si="1"/>
        <v>5</v>
      </c>
      <c r="W8" s="234">
        <f t="shared" si="1"/>
        <v>186</v>
      </c>
      <c r="X8" s="1"/>
      <c r="Y8" s="7"/>
      <c r="Z8" s="7"/>
      <c r="AA8" s="7"/>
      <c r="AB8" s="7"/>
      <c r="AC8" s="7"/>
      <c r="AD8" s="7"/>
      <c r="AE8" s="331"/>
      <c r="AF8" s="331"/>
      <c r="AG8" s="331"/>
      <c r="AH8" s="331"/>
      <c r="AI8" s="331"/>
      <c r="AJ8" s="331"/>
    </row>
    <row r="9" spans="2:36" ht="21.6" customHeight="1" thickBot="1" x14ac:dyDescent="0.25">
      <c r="B9" s="1957"/>
      <c r="C9" s="2023"/>
      <c r="D9" s="2364"/>
      <c r="E9" s="2366"/>
      <c r="F9" s="2294"/>
      <c r="G9" s="2295"/>
      <c r="H9" s="2295"/>
      <c r="I9" s="717">
        <f>I8/F8</f>
        <v>5.8065120344644588E-3</v>
      </c>
      <c r="J9" s="717">
        <f>J8/G8</f>
        <v>1.3876040703052729E-3</v>
      </c>
      <c r="K9" s="718">
        <f>K8/H8</f>
        <v>5.0624367195410058E-3</v>
      </c>
      <c r="L9" s="2372"/>
      <c r="M9" s="2374"/>
      <c r="N9" s="2295"/>
      <c r="O9" s="717">
        <f>O8/L8</f>
        <v>2.5101661730006524E-4</v>
      </c>
      <c r="P9" s="717">
        <f>P8/M8</f>
        <v>1.9675356615838661E-3</v>
      </c>
      <c r="Q9" s="718">
        <f>Q8/N8</f>
        <v>4.099854227405248E-4</v>
      </c>
      <c r="R9" s="2372"/>
      <c r="S9" s="2374"/>
      <c r="T9" s="2295"/>
      <c r="U9" s="717">
        <f>U8/R8</f>
        <v>1.494139012712564E-2</v>
      </c>
      <c r="V9" s="717">
        <f>V8/S8</f>
        <v>1.1228385358185494E-3</v>
      </c>
      <c r="W9" s="718">
        <f>W8/T8</f>
        <v>1.1227138286955997E-2</v>
      </c>
      <c r="X9" s="1"/>
      <c r="AB9" s="44"/>
      <c r="AC9" s="44"/>
      <c r="AD9" s="44"/>
      <c r="AH9" s="331"/>
      <c r="AI9" s="331"/>
      <c r="AJ9" s="331"/>
    </row>
    <row r="10" spans="2:36" ht="21.6" customHeight="1" thickTop="1" x14ac:dyDescent="0.2">
      <c r="B10" s="1852" t="s">
        <v>251</v>
      </c>
      <c r="C10" s="1900" t="s">
        <v>169</v>
      </c>
      <c r="D10" s="2359">
        <f>表13!E15</f>
        <v>54</v>
      </c>
      <c r="E10" s="2360">
        <f>表13!R15</f>
        <v>20</v>
      </c>
      <c r="F10" s="2296">
        <f t="shared" ref="F10:G10" si="4">L10+R10</f>
        <v>1468</v>
      </c>
      <c r="G10" s="2284">
        <f t="shared" si="4"/>
        <v>46</v>
      </c>
      <c r="H10" s="2284">
        <f t="shared" ref="H10:K10" si="5">N10+T10</f>
        <v>1514</v>
      </c>
      <c r="I10" s="1538">
        <f t="shared" si="5"/>
        <v>4</v>
      </c>
      <c r="J10" s="1538">
        <f t="shared" si="5"/>
        <v>0</v>
      </c>
      <c r="K10" s="1539">
        <f t="shared" si="5"/>
        <v>4</v>
      </c>
      <c r="L10" s="2317">
        <f>表2!I18</f>
        <v>1314</v>
      </c>
      <c r="M10" s="2308">
        <f>表2!O18</f>
        <v>14</v>
      </c>
      <c r="N10" s="2316">
        <f>L10+M10</f>
        <v>1328</v>
      </c>
      <c r="O10" s="1538">
        <v>1</v>
      </c>
      <c r="P10" s="1538">
        <v>0</v>
      </c>
      <c r="Q10" s="1539">
        <f>O10+P10</f>
        <v>1</v>
      </c>
      <c r="R10" s="2317">
        <f>表2!J18</f>
        <v>154</v>
      </c>
      <c r="S10" s="2308">
        <f>表2!P18</f>
        <v>32</v>
      </c>
      <c r="T10" s="2316">
        <f>R10+S10</f>
        <v>186</v>
      </c>
      <c r="U10" s="1538">
        <v>3</v>
      </c>
      <c r="V10" s="1538">
        <v>0</v>
      </c>
      <c r="W10" s="1539">
        <f>U10+V10</f>
        <v>3</v>
      </c>
      <c r="X10" s="1"/>
      <c r="Y10" s="7"/>
      <c r="Z10" s="7"/>
      <c r="AA10" s="7"/>
      <c r="AB10" s="7"/>
      <c r="AC10" s="7"/>
      <c r="AD10" s="7"/>
      <c r="AE10" s="331"/>
      <c r="AF10" s="331"/>
      <c r="AG10" s="331"/>
      <c r="AH10" s="331"/>
      <c r="AI10" s="331"/>
      <c r="AJ10" s="331"/>
    </row>
    <row r="11" spans="2:36" ht="21.6" customHeight="1" x14ac:dyDescent="0.2">
      <c r="B11" s="1853"/>
      <c r="C11" s="1900"/>
      <c r="D11" s="2357"/>
      <c r="E11" s="2353"/>
      <c r="F11" s="2283"/>
      <c r="G11" s="2285"/>
      <c r="H11" s="2285"/>
      <c r="I11" s="719">
        <f>I10/F10</f>
        <v>2.7247956403269754E-3</v>
      </c>
      <c r="J11" s="719">
        <f>J10/G10</f>
        <v>0</v>
      </c>
      <c r="K11" s="720">
        <f>K10/H10</f>
        <v>2.6420079260237781E-3</v>
      </c>
      <c r="L11" s="2291"/>
      <c r="M11" s="2303"/>
      <c r="N11" s="2311"/>
      <c r="O11" s="719">
        <f>O10/L10</f>
        <v>7.6103500761035003E-4</v>
      </c>
      <c r="P11" s="719">
        <f>P10/M10</f>
        <v>0</v>
      </c>
      <c r="Q11" s="720">
        <f>Q10/N10</f>
        <v>7.5301204819277112E-4</v>
      </c>
      <c r="R11" s="2291"/>
      <c r="S11" s="2303"/>
      <c r="T11" s="2311"/>
      <c r="U11" s="719">
        <f>U10/R10</f>
        <v>1.948051948051948E-2</v>
      </c>
      <c r="V11" s="719">
        <f>V10/S10</f>
        <v>0</v>
      </c>
      <c r="W11" s="720">
        <f>W10/T10</f>
        <v>1.6129032258064516E-2</v>
      </c>
      <c r="X11" s="1"/>
      <c r="AB11" s="44"/>
      <c r="AC11" s="44"/>
      <c r="AD11" s="44"/>
      <c r="AH11" s="331"/>
      <c r="AI11" s="331"/>
      <c r="AJ11" s="331"/>
    </row>
    <row r="12" spans="2:36" ht="21.6" customHeight="1" x14ac:dyDescent="0.2">
      <c r="B12" s="1853"/>
      <c r="C12" s="1940" t="s">
        <v>170</v>
      </c>
      <c r="D12" s="2358">
        <f>表13!E18</f>
        <v>69</v>
      </c>
      <c r="E12" s="2375">
        <f>表13!R18</f>
        <v>55</v>
      </c>
      <c r="F12" s="2282">
        <f t="shared" ref="F12:G12" si="6">L12+R12</f>
        <v>15392</v>
      </c>
      <c r="G12" s="2286">
        <f t="shared" si="6"/>
        <v>710</v>
      </c>
      <c r="H12" s="2286">
        <f t="shared" ref="H12:K12" si="7">N12+T12</f>
        <v>16102</v>
      </c>
      <c r="I12" s="1536">
        <f t="shared" si="7"/>
        <v>2</v>
      </c>
      <c r="J12" s="1536">
        <f t="shared" si="7"/>
        <v>1</v>
      </c>
      <c r="K12" s="1537">
        <f t="shared" si="7"/>
        <v>3</v>
      </c>
      <c r="L12" s="2290">
        <f>表2!I21</f>
        <v>11772</v>
      </c>
      <c r="M12" s="2302">
        <f>表2!O21</f>
        <v>320</v>
      </c>
      <c r="N12" s="2311">
        <f>L12+M12</f>
        <v>12092</v>
      </c>
      <c r="O12" s="1536">
        <v>1</v>
      </c>
      <c r="P12" s="1536">
        <v>0</v>
      </c>
      <c r="Q12" s="1537">
        <f t="shared" ref="Q12" si="8">O12+P12</f>
        <v>1</v>
      </c>
      <c r="R12" s="2290">
        <f>表2!J21</f>
        <v>3620</v>
      </c>
      <c r="S12" s="2302">
        <f>表2!P21</f>
        <v>390</v>
      </c>
      <c r="T12" s="2311">
        <f>R12+S12</f>
        <v>4010</v>
      </c>
      <c r="U12" s="1536">
        <v>1</v>
      </c>
      <c r="V12" s="1536">
        <v>1</v>
      </c>
      <c r="W12" s="1537">
        <f t="shared" ref="W12" si="9">U12+V12</f>
        <v>2</v>
      </c>
      <c r="X12" s="1"/>
      <c r="Y12" s="7"/>
      <c r="Z12" s="7"/>
      <c r="AA12" s="7"/>
      <c r="AB12" s="7"/>
      <c r="AC12" s="7"/>
      <c r="AD12" s="7"/>
      <c r="AE12" s="331"/>
      <c r="AF12" s="331"/>
      <c r="AG12" s="331"/>
      <c r="AH12" s="331"/>
      <c r="AI12" s="331"/>
      <c r="AJ12" s="331"/>
    </row>
    <row r="13" spans="2:36" ht="21.6" customHeight="1" x14ac:dyDescent="0.2">
      <c r="B13" s="1853"/>
      <c r="C13" s="1900"/>
      <c r="D13" s="2357"/>
      <c r="E13" s="2353"/>
      <c r="F13" s="2283"/>
      <c r="G13" s="2285"/>
      <c r="H13" s="2285"/>
      <c r="I13" s="719">
        <f t="shared" ref="I13:K13" si="10">I12/F12</f>
        <v>1.2993762993762994E-4</v>
      </c>
      <c r="J13" s="719">
        <f t="shared" si="10"/>
        <v>1.4084507042253522E-3</v>
      </c>
      <c r="K13" s="720">
        <f t="shared" si="10"/>
        <v>1.8631225934666502E-4</v>
      </c>
      <c r="L13" s="2291"/>
      <c r="M13" s="2303"/>
      <c r="N13" s="2311"/>
      <c r="O13" s="719">
        <f t="shared" ref="O13:Q13" si="11">O12/L12</f>
        <v>8.4947332653754679E-5</v>
      </c>
      <c r="P13" s="719">
        <f t="shared" si="11"/>
        <v>0</v>
      </c>
      <c r="Q13" s="720">
        <f t="shared" si="11"/>
        <v>8.2699305325835269E-5</v>
      </c>
      <c r="R13" s="2291"/>
      <c r="S13" s="2303"/>
      <c r="T13" s="2311"/>
      <c r="U13" s="719">
        <f t="shared" ref="U13:W13" si="12">U12/R12</f>
        <v>2.7624309392265195E-4</v>
      </c>
      <c r="V13" s="719">
        <f t="shared" si="12"/>
        <v>2.5641025641025641E-3</v>
      </c>
      <c r="W13" s="720">
        <f t="shared" si="12"/>
        <v>4.9875311720698251E-4</v>
      </c>
      <c r="X13" s="1"/>
      <c r="AB13" s="44"/>
      <c r="AC13" s="44"/>
      <c r="AD13" s="44"/>
      <c r="AH13" s="331"/>
      <c r="AI13" s="331"/>
      <c r="AJ13" s="331"/>
    </row>
    <row r="14" spans="2:36" ht="21.6" customHeight="1" x14ac:dyDescent="0.2">
      <c r="B14" s="1853"/>
      <c r="C14" s="1940" t="s">
        <v>254</v>
      </c>
      <c r="D14" s="2358">
        <f>表13!E21</f>
        <v>28</v>
      </c>
      <c r="E14" s="2375">
        <f>表13!R21</f>
        <v>15</v>
      </c>
      <c r="F14" s="2282">
        <f t="shared" ref="F14:G14" si="13">L14+R14</f>
        <v>1768</v>
      </c>
      <c r="G14" s="2286">
        <f t="shared" si="13"/>
        <v>237</v>
      </c>
      <c r="H14" s="2286">
        <f t="shared" ref="H14:K14" si="14">N14+T14</f>
        <v>2005</v>
      </c>
      <c r="I14" s="1536">
        <f t="shared" si="14"/>
        <v>6</v>
      </c>
      <c r="J14" s="1536">
        <f t="shared" si="14"/>
        <v>3</v>
      </c>
      <c r="K14" s="1537">
        <f t="shared" si="14"/>
        <v>9</v>
      </c>
      <c r="L14" s="2290">
        <f>表2!I24</f>
        <v>1463</v>
      </c>
      <c r="M14" s="2302">
        <f>表2!O24</f>
        <v>167</v>
      </c>
      <c r="N14" s="2311">
        <f t="shared" ref="N14" si="15">L14+M14</f>
        <v>1630</v>
      </c>
      <c r="O14" s="1536">
        <v>3</v>
      </c>
      <c r="P14" s="1536">
        <v>3</v>
      </c>
      <c r="Q14" s="1537">
        <f t="shared" ref="Q14" si="16">O14+P14</f>
        <v>6</v>
      </c>
      <c r="R14" s="2290">
        <f>表2!J24</f>
        <v>305</v>
      </c>
      <c r="S14" s="2302">
        <f>表2!P24</f>
        <v>70</v>
      </c>
      <c r="T14" s="2311">
        <f t="shared" ref="T14" si="17">R14+S14</f>
        <v>375</v>
      </c>
      <c r="U14" s="1536">
        <v>3</v>
      </c>
      <c r="V14" s="1536">
        <v>0</v>
      </c>
      <c r="W14" s="1537">
        <f t="shared" ref="W14" si="18">U14+V14</f>
        <v>3</v>
      </c>
      <c r="X14" s="1"/>
      <c r="Y14" s="7"/>
      <c r="Z14" s="7"/>
      <c r="AA14" s="7"/>
      <c r="AB14" s="7"/>
      <c r="AC14" s="7"/>
      <c r="AD14" s="7"/>
      <c r="AE14" s="331"/>
      <c r="AF14" s="331"/>
      <c r="AG14" s="331"/>
      <c r="AH14" s="331"/>
      <c r="AI14" s="331"/>
      <c r="AJ14" s="331"/>
    </row>
    <row r="15" spans="2:36" ht="21.6" customHeight="1" x14ac:dyDescent="0.2">
      <c r="B15" s="1853"/>
      <c r="C15" s="1901"/>
      <c r="D15" s="2357"/>
      <c r="E15" s="2353"/>
      <c r="F15" s="2283"/>
      <c r="G15" s="2285"/>
      <c r="H15" s="2285"/>
      <c r="I15" s="719">
        <f t="shared" ref="I15:K15" si="19">I14/F14</f>
        <v>3.3936651583710408E-3</v>
      </c>
      <c r="J15" s="719">
        <f t="shared" si="19"/>
        <v>1.2658227848101266E-2</v>
      </c>
      <c r="K15" s="720">
        <f t="shared" si="19"/>
        <v>4.4887780548628431E-3</v>
      </c>
      <c r="L15" s="2291"/>
      <c r="M15" s="2303"/>
      <c r="N15" s="2311"/>
      <c r="O15" s="719">
        <f t="shared" ref="O15:Q15" si="20">O14/L14</f>
        <v>2.050580997949419E-3</v>
      </c>
      <c r="P15" s="719">
        <f t="shared" si="20"/>
        <v>1.7964071856287425E-2</v>
      </c>
      <c r="Q15" s="720">
        <f t="shared" si="20"/>
        <v>3.6809815950920245E-3</v>
      </c>
      <c r="R15" s="2291"/>
      <c r="S15" s="2303"/>
      <c r="T15" s="2311"/>
      <c r="U15" s="719">
        <f t="shared" ref="U15:W15" si="21">U14/R14</f>
        <v>9.8360655737704927E-3</v>
      </c>
      <c r="V15" s="719">
        <f t="shared" si="21"/>
        <v>0</v>
      </c>
      <c r="W15" s="720">
        <f t="shared" si="21"/>
        <v>8.0000000000000002E-3</v>
      </c>
      <c r="X15" s="1"/>
      <c r="AB15" s="44"/>
      <c r="AC15" s="44"/>
      <c r="AD15" s="44"/>
      <c r="AH15" s="331"/>
      <c r="AI15" s="331"/>
      <c r="AJ15" s="331"/>
    </row>
    <row r="16" spans="2:36" ht="21.6" customHeight="1" x14ac:dyDescent="0.2">
      <c r="B16" s="1853"/>
      <c r="C16" s="1940" t="s">
        <v>520</v>
      </c>
      <c r="D16" s="2358">
        <f>表13!E24</f>
        <v>72</v>
      </c>
      <c r="E16" s="2375">
        <f>表13!R24</f>
        <v>71</v>
      </c>
      <c r="F16" s="2282">
        <f>L16+R16</f>
        <v>2067</v>
      </c>
      <c r="G16" s="2286">
        <f t="shared" ref="G16" si="22">M16+S16</f>
        <v>1339</v>
      </c>
      <c r="H16" s="2286">
        <f t="shared" ref="H16:K16" si="23">N16+T16</f>
        <v>3406</v>
      </c>
      <c r="I16" s="1536">
        <f t="shared" si="23"/>
        <v>13</v>
      </c>
      <c r="J16" s="1536">
        <f t="shared" si="23"/>
        <v>1</v>
      </c>
      <c r="K16" s="1537">
        <f t="shared" si="23"/>
        <v>14</v>
      </c>
      <c r="L16" s="2290">
        <f>表2!I27</f>
        <v>1430</v>
      </c>
      <c r="M16" s="2302">
        <f>表2!O27</f>
        <v>450</v>
      </c>
      <c r="N16" s="2311">
        <f t="shared" ref="N16" si="24">L16+M16</f>
        <v>1880</v>
      </c>
      <c r="O16" s="1536">
        <v>0</v>
      </c>
      <c r="P16" s="1536">
        <v>0</v>
      </c>
      <c r="Q16" s="1537">
        <f t="shared" ref="Q16" si="25">O16+P16</f>
        <v>0</v>
      </c>
      <c r="R16" s="2290">
        <f>表2!J27</f>
        <v>637</v>
      </c>
      <c r="S16" s="2302">
        <f>表2!P27</f>
        <v>889</v>
      </c>
      <c r="T16" s="2311">
        <f t="shared" ref="T16" si="26">R16+S16</f>
        <v>1526</v>
      </c>
      <c r="U16" s="1536">
        <v>13</v>
      </c>
      <c r="V16" s="1536">
        <v>1</v>
      </c>
      <c r="W16" s="1537">
        <f t="shared" ref="W16" si="27">U16+V16</f>
        <v>14</v>
      </c>
      <c r="X16" s="1"/>
      <c r="Y16" s="7"/>
      <c r="Z16" s="7"/>
      <c r="AA16" s="7"/>
      <c r="AB16" s="7"/>
      <c r="AC16" s="7"/>
      <c r="AD16" s="7"/>
      <c r="AE16" s="331"/>
      <c r="AF16" s="331"/>
      <c r="AG16" s="331"/>
      <c r="AH16" s="331"/>
      <c r="AI16" s="331"/>
      <c r="AJ16" s="331"/>
    </row>
    <row r="17" spans="2:36" ht="21.6" customHeight="1" x14ac:dyDescent="0.2">
      <c r="B17" s="1853"/>
      <c r="C17" s="1900"/>
      <c r="D17" s="2357"/>
      <c r="E17" s="2353"/>
      <c r="F17" s="2283"/>
      <c r="G17" s="2285"/>
      <c r="H17" s="2285"/>
      <c r="I17" s="719">
        <f t="shared" ref="I17:K17" si="28">I16/F16</f>
        <v>6.2893081761006293E-3</v>
      </c>
      <c r="J17" s="719">
        <f t="shared" si="28"/>
        <v>7.468259895444362E-4</v>
      </c>
      <c r="K17" s="720">
        <f t="shared" si="28"/>
        <v>4.1103934233705222E-3</v>
      </c>
      <c r="L17" s="2291"/>
      <c r="M17" s="2303"/>
      <c r="N17" s="2311"/>
      <c r="O17" s="719">
        <f t="shared" ref="O17:Q17" si="29">O16/L16</f>
        <v>0</v>
      </c>
      <c r="P17" s="719">
        <f t="shared" si="29"/>
        <v>0</v>
      </c>
      <c r="Q17" s="720">
        <f t="shared" si="29"/>
        <v>0</v>
      </c>
      <c r="R17" s="2291"/>
      <c r="S17" s="2303"/>
      <c r="T17" s="2311"/>
      <c r="U17" s="719">
        <f t="shared" ref="U17:W17" si="30">U16/R16</f>
        <v>2.0408163265306121E-2</v>
      </c>
      <c r="V17" s="719">
        <f t="shared" si="30"/>
        <v>1.1248593925759281E-3</v>
      </c>
      <c r="W17" s="720">
        <f t="shared" si="30"/>
        <v>9.1743119266055051E-3</v>
      </c>
      <c r="X17" s="1"/>
      <c r="AB17" s="44"/>
      <c r="AC17" s="44"/>
      <c r="AD17" s="44"/>
      <c r="AH17" s="331"/>
      <c r="AI17" s="331"/>
      <c r="AJ17" s="331"/>
    </row>
    <row r="18" spans="2:36" ht="21.6" customHeight="1" x14ac:dyDescent="0.2">
      <c r="B18" s="1853"/>
      <c r="C18" s="1940" t="s">
        <v>308</v>
      </c>
      <c r="D18" s="2358">
        <f>表13!E27</f>
        <v>16</v>
      </c>
      <c r="E18" s="2375">
        <f>表13!R27</f>
        <v>6</v>
      </c>
      <c r="F18" s="2282">
        <f t="shared" ref="F18:G18" si="31">L18+R18</f>
        <v>2678</v>
      </c>
      <c r="G18" s="2286">
        <f t="shared" si="31"/>
        <v>279</v>
      </c>
      <c r="H18" s="2286">
        <f t="shared" ref="H18:K18" si="32">N18+T18</f>
        <v>2957</v>
      </c>
      <c r="I18" s="1536">
        <f t="shared" si="32"/>
        <v>39</v>
      </c>
      <c r="J18" s="1536">
        <f t="shared" si="32"/>
        <v>0</v>
      </c>
      <c r="K18" s="1537">
        <f t="shared" si="32"/>
        <v>39</v>
      </c>
      <c r="L18" s="2290">
        <f>表2!I30</f>
        <v>1031</v>
      </c>
      <c r="M18" s="2302">
        <f>表2!O30</f>
        <v>17</v>
      </c>
      <c r="N18" s="2311">
        <f t="shared" ref="N18" si="33">L18+M18</f>
        <v>1048</v>
      </c>
      <c r="O18" s="1536">
        <v>0</v>
      </c>
      <c r="P18" s="1536">
        <v>0</v>
      </c>
      <c r="Q18" s="1537">
        <f t="shared" ref="Q18" si="34">O18+P18</f>
        <v>0</v>
      </c>
      <c r="R18" s="2290">
        <f>表2!J30</f>
        <v>1647</v>
      </c>
      <c r="S18" s="2302">
        <f>表2!P30</f>
        <v>262</v>
      </c>
      <c r="T18" s="2311">
        <f t="shared" ref="T18" si="35">R18+S18</f>
        <v>1909</v>
      </c>
      <c r="U18" s="1536">
        <v>39</v>
      </c>
      <c r="V18" s="1536">
        <v>0</v>
      </c>
      <c r="W18" s="1537">
        <f t="shared" ref="W18" si="36">U18+V18</f>
        <v>39</v>
      </c>
      <c r="X18" s="1"/>
      <c r="Y18" s="7"/>
      <c r="Z18" s="7"/>
      <c r="AA18" s="7"/>
      <c r="AB18" s="7"/>
      <c r="AC18" s="7"/>
      <c r="AD18" s="7"/>
      <c r="AE18" s="331"/>
      <c r="AF18" s="331"/>
      <c r="AG18" s="331"/>
      <c r="AH18" s="331"/>
      <c r="AI18" s="331"/>
      <c r="AJ18" s="331"/>
    </row>
    <row r="19" spans="2:36" ht="21.6" customHeight="1" x14ac:dyDescent="0.2">
      <c r="B19" s="1853"/>
      <c r="C19" s="1900"/>
      <c r="D19" s="2357"/>
      <c r="E19" s="2353"/>
      <c r="F19" s="2283"/>
      <c r="G19" s="2285"/>
      <c r="H19" s="2285"/>
      <c r="I19" s="719">
        <f t="shared" ref="I19:K19" si="37">I18/F18</f>
        <v>1.4563106796116505E-2</v>
      </c>
      <c r="J19" s="719">
        <f t="shared" si="37"/>
        <v>0</v>
      </c>
      <c r="K19" s="720">
        <f t="shared" si="37"/>
        <v>1.3189042948934731E-2</v>
      </c>
      <c r="L19" s="2291"/>
      <c r="M19" s="2303"/>
      <c r="N19" s="2311"/>
      <c r="O19" s="719">
        <f t="shared" ref="O19:Q19" si="38">O18/L18</f>
        <v>0</v>
      </c>
      <c r="P19" s="719">
        <f t="shared" si="38"/>
        <v>0</v>
      </c>
      <c r="Q19" s="720">
        <f t="shared" si="38"/>
        <v>0</v>
      </c>
      <c r="R19" s="2291"/>
      <c r="S19" s="2303"/>
      <c r="T19" s="2311"/>
      <c r="U19" s="719">
        <f t="shared" ref="U19:W19" si="39">U18/R18</f>
        <v>2.3679417122040074E-2</v>
      </c>
      <c r="V19" s="719">
        <f t="shared" si="39"/>
        <v>0</v>
      </c>
      <c r="W19" s="720">
        <f t="shared" si="39"/>
        <v>2.0429544264012573E-2</v>
      </c>
      <c r="X19" s="1"/>
      <c r="AB19" s="44"/>
      <c r="AC19" s="44"/>
      <c r="AD19" s="44"/>
      <c r="AH19" s="331"/>
      <c r="AI19" s="331"/>
      <c r="AJ19" s="331"/>
    </row>
    <row r="20" spans="2:36" ht="21.6" customHeight="1" x14ac:dyDescent="0.2">
      <c r="B20" s="1853"/>
      <c r="C20" s="1940" t="s">
        <v>174</v>
      </c>
      <c r="D20" s="2358">
        <f>表13!E30</f>
        <v>131</v>
      </c>
      <c r="E20" s="2375">
        <f>表13!R30</f>
        <v>132</v>
      </c>
      <c r="F20" s="2282">
        <f t="shared" ref="F20:G20" si="40">L20+R20</f>
        <v>8660</v>
      </c>
      <c r="G20" s="2286">
        <f t="shared" si="40"/>
        <v>3875</v>
      </c>
      <c r="H20" s="2286">
        <f t="shared" ref="H20:K20" si="41">N20+T20</f>
        <v>12535</v>
      </c>
      <c r="I20" s="1536">
        <f t="shared" si="41"/>
        <v>122</v>
      </c>
      <c r="J20" s="1536">
        <f t="shared" si="41"/>
        <v>4</v>
      </c>
      <c r="K20" s="1537">
        <f t="shared" si="41"/>
        <v>126</v>
      </c>
      <c r="L20" s="2290">
        <f>表2!I33</f>
        <v>2909</v>
      </c>
      <c r="M20" s="2302">
        <f>表2!O33</f>
        <v>1065</v>
      </c>
      <c r="N20" s="2311">
        <f t="shared" ref="N20" si="42">L20+M20</f>
        <v>3974</v>
      </c>
      <c r="O20" s="1536">
        <v>0</v>
      </c>
      <c r="P20" s="1536">
        <v>1</v>
      </c>
      <c r="Q20" s="1537">
        <f t="shared" ref="Q20" si="43">O20+P20</f>
        <v>1</v>
      </c>
      <c r="R20" s="2290">
        <f>表2!J33</f>
        <v>5751</v>
      </c>
      <c r="S20" s="2302">
        <f>表2!P33</f>
        <v>2810</v>
      </c>
      <c r="T20" s="2311">
        <f t="shared" ref="T20" si="44">R20+S20</f>
        <v>8561</v>
      </c>
      <c r="U20" s="1536">
        <v>122</v>
      </c>
      <c r="V20" s="1536">
        <v>3</v>
      </c>
      <c r="W20" s="1537">
        <f t="shared" ref="W20" si="45">U20+V20</f>
        <v>125</v>
      </c>
      <c r="X20" s="1"/>
      <c r="Y20" s="7"/>
      <c r="Z20" s="7"/>
      <c r="AA20" s="7"/>
      <c r="AB20" s="7"/>
      <c r="AC20" s="7"/>
      <c r="AD20" s="7"/>
      <c r="AE20" s="331"/>
      <c r="AF20" s="331"/>
      <c r="AG20" s="331"/>
      <c r="AH20" s="331"/>
      <c r="AI20" s="331"/>
      <c r="AJ20" s="331"/>
    </row>
    <row r="21" spans="2:36" ht="21.6" customHeight="1" thickBot="1" x14ac:dyDescent="0.25">
      <c r="B21" s="1854"/>
      <c r="C21" s="2009"/>
      <c r="D21" s="2362"/>
      <c r="E21" s="2355"/>
      <c r="F21" s="2283"/>
      <c r="G21" s="2285"/>
      <c r="H21" s="2285"/>
      <c r="I21" s="719">
        <f t="shared" ref="I21:K21" si="46">I20/F20</f>
        <v>1.4087759815242495E-2</v>
      </c>
      <c r="J21" s="719">
        <f t="shared" si="46"/>
        <v>1.0322580645161291E-3</v>
      </c>
      <c r="K21" s="720">
        <f t="shared" si="46"/>
        <v>1.0051854806541683E-2</v>
      </c>
      <c r="L21" s="2291"/>
      <c r="M21" s="2303"/>
      <c r="N21" s="2311"/>
      <c r="O21" s="719">
        <f t="shared" ref="O21:Q21" si="47">O20/L20</f>
        <v>0</v>
      </c>
      <c r="P21" s="719">
        <f t="shared" si="47"/>
        <v>9.3896713615023472E-4</v>
      </c>
      <c r="Q21" s="720">
        <f t="shared" si="47"/>
        <v>2.5163563160543532E-4</v>
      </c>
      <c r="R21" s="2291"/>
      <c r="S21" s="2303"/>
      <c r="T21" s="2311"/>
      <c r="U21" s="719">
        <f t="shared" ref="U21:W21" si="48">U20/R20</f>
        <v>2.1213701964875674E-2</v>
      </c>
      <c r="V21" s="719">
        <f t="shared" si="48"/>
        <v>1.0676156583629894E-3</v>
      </c>
      <c r="W21" s="720">
        <f t="shared" si="48"/>
        <v>1.4601098002569793E-2</v>
      </c>
      <c r="X21" s="1"/>
      <c r="AB21" s="44"/>
      <c r="AC21" s="44"/>
      <c r="AD21" s="44"/>
      <c r="AH21" s="331"/>
      <c r="AI21" s="331"/>
      <c r="AJ21" s="331"/>
    </row>
    <row r="22" spans="2:36" ht="21.6" customHeight="1" thickTop="1" x14ac:dyDescent="0.2">
      <c r="B22" s="1852" t="s">
        <v>283</v>
      </c>
      <c r="C22" s="1900" t="s">
        <v>259</v>
      </c>
      <c r="D22" s="2359">
        <f>表13!E33</f>
        <v>64</v>
      </c>
      <c r="E22" s="2360">
        <f>表13!R33</f>
        <v>43</v>
      </c>
      <c r="F22" s="2296">
        <f t="shared" ref="F22:G22" si="49">L22+R22</f>
        <v>356</v>
      </c>
      <c r="G22" s="2284">
        <f t="shared" si="49"/>
        <v>165</v>
      </c>
      <c r="H22" s="2284">
        <f t="shared" ref="H22:K22" si="50">N22+T22</f>
        <v>521</v>
      </c>
      <c r="I22" s="1522">
        <f t="shared" si="50"/>
        <v>9</v>
      </c>
      <c r="J22" s="1522">
        <f t="shared" si="50"/>
        <v>5</v>
      </c>
      <c r="K22" s="1540">
        <f t="shared" si="50"/>
        <v>14</v>
      </c>
      <c r="L22" s="2317">
        <f>表2!I36</f>
        <v>209</v>
      </c>
      <c r="M22" s="2308">
        <f>表2!O36</f>
        <v>45</v>
      </c>
      <c r="N22" s="2284">
        <f>L22+M22</f>
        <v>254</v>
      </c>
      <c r="O22" s="1522">
        <v>3</v>
      </c>
      <c r="P22" s="1522">
        <v>4</v>
      </c>
      <c r="Q22" s="1540">
        <f t="shared" ref="Q22" si="51">O22+P22</f>
        <v>7</v>
      </c>
      <c r="R22" s="2317">
        <f>表2!J36</f>
        <v>147</v>
      </c>
      <c r="S22" s="2308">
        <f>表2!P36</f>
        <v>120</v>
      </c>
      <c r="T22" s="2284">
        <f>R22+S22</f>
        <v>267</v>
      </c>
      <c r="U22" s="1522">
        <v>6</v>
      </c>
      <c r="V22" s="1522">
        <v>1</v>
      </c>
      <c r="W22" s="1540">
        <f t="shared" ref="W22" si="52">U22+V22</f>
        <v>7</v>
      </c>
      <c r="X22" s="1"/>
      <c r="Y22" s="7"/>
      <c r="Z22" s="7"/>
      <c r="AA22" s="7"/>
      <c r="AB22" s="7"/>
      <c r="AC22" s="7"/>
      <c r="AD22" s="7"/>
      <c r="AE22" s="331"/>
      <c r="AF22" s="331"/>
      <c r="AG22" s="331"/>
      <c r="AH22" s="331"/>
      <c r="AI22" s="331"/>
      <c r="AJ22" s="331"/>
    </row>
    <row r="23" spans="2:36" ht="21.6" customHeight="1" x14ac:dyDescent="0.2">
      <c r="B23" s="1853"/>
      <c r="C23" s="1900"/>
      <c r="D23" s="2357"/>
      <c r="E23" s="2353"/>
      <c r="F23" s="2283"/>
      <c r="G23" s="2285"/>
      <c r="H23" s="2285"/>
      <c r="I23" s="719">
        <f t="shared" ref="I23:K23" si="53">I22/F22</f>
        <v>2.5280898876404494E-2</v>
      </c>
      <c r="J23" s="719">
        <f t="shared" si="53"/>
        <v>3.0303030303030304E-2</v>
      </c>
      <c r="K23" s="720">
        <f t="shared" si="53"/>
        <v>2.6871401151631478E-2</v>
      </c>
      <c r="L23" s="2291"/>
      <c r="M23" s="2303"/>
      <c r="N23" s="2285"/>
      <c r="O23" s="719">
        <f t="shared" ref="O23:Q23" si="54">O22/L22</f>
        <v>1.4354066985645933E-2</v>
      </c>
      <c r="P23" s="719">
        <f t="shared" si="54"/>
        <v>8.8888888888888892E-2</v>
      </c>
      <c r="Q23" s="720">
        <f t="shared" si="54"/>
        <v>2.7559055118110236E-2</v>
      </c>
      <c r="R23" s="2291"/>
      <c r="S23" s="2303"/>
      <c r="T23" s="2285"/>
      <c r="U23" s="719">
        <f t="shared" ref="U23:W23" si="55">U22/R22</f>
        <v>4.0816326530612242E-2</v>
      </c>
      <c r="V23" s="719">
        <f t="shared" si="55"/>
        <v>8.3333333333333332E-3</v>
      </c>
      <c r="W23" s="720">
        <f t="shared" si="55"/>
        <v>2.6217228464419477E-2</v>
      </c>
      <c r="X23" s="1"/>
      <c r="AB23" s="44"/>
      <c r="AC23" s="44"/>
      <c r="AD23" s="44"/>
      <c r="AH23" s="331"/>
      <c r="AI23" s="331"/>
      <c r="AJ23" s="331"/>
    </row>
    <row r="24" spans="2:36" ht="21.6" customHeight="1" x14ac:dyDescent="0.2">
      <c r="B24" s="1853"/>
      <c r="C24" s="1940" t="s">
        <v>260</v>
      </c>
      <c r="D24" s="2358">
        <f>表13!E36</f>
        <v>155</v>
      </c>
      <c r="E24" s="2375">
        <f>表13!R36</f>
        <v>129</v>
      </c>
      <c r="F24" s="2282">
        <f t="shared" ref="F24:G24" si="56">L24+R24</f>
        <v>2017</v>
      </c>
      <c r="G24" s="2286">
        <f t="shared" si="56"/>
        <v>836</v>
      </c>
      <c r="H24" s="2286">
        <f t="shared" ref="H24:K24" si="57">N24+T24</f>
        <v>2853</v>
      </c>
      <c r="I24" s="1536">
        <f t="shared" si="57"/>
        <v>12</v>
      </c>
      <c r="J24" s="1536">
        <f t="shared" si="57"/>
        <v>1</v>
      </c>
      <c r="K24" s="1537">
        <f t="shared" si="57"/>
        <v>13</v>
      </c>
      <c r="L24" s="2290">
        <f>表2!I39</f>
        <v>1238</v>
      </c>
      <c r="M24" s="2302">
        <f>表2!O39</f>
        <v>235</v>
      </c>
      <c r="N24" s="2286">
        <f>L24+M24</f>
        <v>1473</v>
      </c>
      <c r="O24" s="1536">
        <v>1</v>
      </c>
      <c r="P24" s="1536">
        <v>0</v>
      </c>
      <c r="Q24" s="1537">
        <f t="shared" ref="Q24" si="58">O24+P24</f>
        <v>1</v>
      </c>
      <c r="R24" s="2290">
        <f>表2!J39</f>
        <v>779</v>
      </c>
      <c r="S24" s="2302">
        <f>表2!P39</f>
        <v>601</v>
      </c>
      <c r="T24" s="2286">
        <f>R24+S24</f>
        <v>1380</v>
      </c>
      <c r="U24" s="1536">
        <v>11</v>
      </c>
      <c r="V24" s="1536">
        <v>1</v>
      </c>
      <c r="W24" s="1537">
        <f t="shared" ref="W24" si="59">U24+V24</f>
        <v>12</v>
      </c>
      <c r="X24" s="1"/>
      <c r="Y24" s="7"/>
      <c r="Z24" s="7"/>
      <c r="AA24" s="7"/>
      <c r="AB24" s="7"/>
      <c r="AC24" s="7"/>
      <c r="AD24" s="7"/>
      <c r="AE24" s="331"/>
      <c r="AF24" s="331"/>
      <c r="AG24" s="331"/>
      <c r="AH24" s="331"/>
      <c r="AI24" s="331"/>
      <c r="AJ24" s="331"/>
    </row>
    <row r="25" spans="2:36" ht="21.6" customHeight="1" x14ac:dyDescent="0.2">
      <c r="B25" s="1853"/>
      <c r="C25" s="1900"/>
      <c r="D25" s="2357"/>
      <c r="E25" s="2353"/>
      <c r="F25" s="2283"/>
      <c r="G25" s="2285"/>
      <c r="H25" s="2285"/>
      <c r="I25" s="719">
        <f t="shared" ref="I25:K25" si="60">I24/F24</f>
        <v>5.9494298463063956E-3</v>
      </c>
      <c r="J25" s="719">
        <f t="shared" si="60"/>
        <v>1.1961722488038277E-3</v>
      </c>
      <c r="K25" s="720">
        <f t="shared" si="60"/>
        <v>4.5566070802663863E-3</v>
      </c>
      <c r="L25" s="2291"/>
      <c r="M25" s="2303"/>
      <c r="N25" s="2285"/>
      <c r="O25" s="719">
        <f t="shared" ref="O25:Q25" si="61">O24/L24</f>
        <v>8.0775444264943462E-4</v>
      </c>
      <c r="P25" s="719">
        <f t="shared" si="61"/>
        <v>0</v>
      </c>
      <c r="Q25" s="720">
        <f t="shared" si="61"/>
        <v>6.7888662593346908E-4</v>
      </c>
      <c r="R25" s="2291"/>
      <c r="S25" s="2303"/>
      <c r="T25" s="2285"/>
      <c r="U25" s="719">
        <f t="shared" ref="U25:W25" si="62">U24/R24</f>
        <v>1.4120667522464698E-2</v>
      </c>
      <c r="V25" s="719">
        <f t="shared" si="62"/>
        <v>1.6638935108153079E-3</v>
      </c>
      <c r="W25" s="720">
        <f t="shared" si="62"/>
        <v>8.6956521739130436E-3</v>
      </c>
      <c r="X25" s="1"/>
      <c r="AB25" s="44"/>
      <c r="AC25" s="44"/>
      <c r="AD25" s="44"/>
      <c r="AH25" s="331"/>
      <c r="AI25" s="331"/>
      <c r="AJ25" s="331"/>
    </row>
    <row r="26" spans="2:36" ht="21.6" customHeight="1" x14ac:dyDescent="0.2">
      <c r="B26" s="1853"/>
      <c r="C26" s="1940" t="s">
        <v>261</v>
      </c>
      <c r="D26" s="2358">
        <f>表13!E39</f>
        <v>46</v>
      </c>
      <c r="E26" s="2375">
        <f>表13!R39</f>
        <v>38</v>
      </c>
      <c r="F26" s="2282">
        <f t="shared" ref="F26:G26" si="63">L26+R26</f>
        <v>1217</v>
      </c>
      <c r="G26" s="2286">
        <f t="shared" si="63"/>
        <v>552</v>
      </c>
      <c r="H26" s="2286">
        <f t="shared" ref="H26:K26" si="64">N26+T26</f>
        <v>1769</v>
      </c>
      <c r="I26" s="1536">
        <f t="shared" si="64"/>
        <v>11</v>
      </c>
      <c r="J26" s="1536">
        <f t="shared" si="64"/>
        <v>0</v>
      </c>
      <c r="K26" s="1537">
        <f t="shared" si="64"/>
        <v>11</v>
      </c>
      <c r="L26" s="2290">
        <f>表2!I42</f>
        <v>683</v>
      </c>
      <c r="M26" s="2302">
        <f>表2!O42</f>
        <v>128</v>
      </c>
      <c r="N26" s="2286">
        <f t="shared" ref="N26" si="65">L26+M26</f>
        <v>811</v>
      </c>
      <c r="O26" s="1536">
        <v>0</v>
      </c>
      <c r="P26" s="1536">
        <v>0</v>
      </c>
      <c r="Q26" s="1537">
        <f t="shared" ref="Q26" si="66">O26+P26</f>
        <v>0</v>
      </c>
      <c r="R26" s="2290">
        <f>表2!J42</f>
        <v>534</v>
      </c>
      <c r="S26" s="2302">
        <f>表2!P42</f>
        <v>424</v>
      </c>
      <c r="T26" s="2286">
        <f t="shared" ref="T26" si="67">R26+S26</f>
        <v>958</v>
      </c>
      <c r="U26" s="1536">
        <v>11</v>
      </c>
      <c r="V26" s="1536">
        <v>0</v>
      </c>
      <c r="W26" s="1537">
        <f t="shared" ref="W26" si="68">U26+V26</f>
        <v>11</v>
      </c>
      <c r="X26" s="1"/>
      <c r="Y26" s="7"/>
      <c r="Z26" s="7"/>
      <c r="AA26" s="7"/>
      <c r="AB26" s="7"/>
      <c r="AC26" s="7"/>
      <c r="AD26" s="7"/>
      <c r="AE26" s="331"/>
      <c r="AF26" s="331"/>
      <c r="AG26" s="331"/>
      <c r="AH26" s="331"/>
      <c r="AI26" s="331"/>
      <c r="AJ26" s="331"/>
    </row>
    <row r="27" spans="2:36" ht="21.6" customHeight="1" x14ac:dyDescent="0.2">
      <c r="B27" s="1853"/>
      <c r="C27" s="1900"/>
      <c r="D27" s="2357"/>
      <c r="E27" s="2353"/>
      <c r="F27" s="2283"/>
      <c r="G27" s="2285"/>
      <c r="H27" s="2285"/>
      <c r="I27" s="719">
        <f t="shared" ref="I27:K27" si="69">I26/F26</f>
        <v>9.0386195562859491E-3</v>
      </c>
      <c r="J27" s="719">
        <f t="shared" si="69"/>
        <v>0</v>
      </c>
      <c r="K27" s="720">
        <f t="shared" si="69"/>
        <v>6.2182023742227248E-3</v>
      </c>
      <c r="L27" s="2291"/>
      <c r="M27" s="2303"/>
      <c r="N27" s="2285"/>
      <c r="O27" s="719">
        <f t="shared" ref="O27:Q27" si="70">O26/L26</f>
        <v>0</v>
      </c>
      <c r="P27" s="719">
        <f t="shared" si="70"/>
        <v>0</v>
      </c>
      <c r="Q27" s="720">
        <f t="shared" si="70"/>
        <v>0</v>
      </c>
      <c r="R27" s="2291"/>
      <c r="S27" s="2303"/>
      <c r="T27" s="2285"/>
      <c r="U27" s="719">
        <f t="shared" ref="U27:W27" si="71">U26/R26</f>
        <v>2.0599250936329586E-2</v>
      </c>
      <c r="V27" s="719">
        <f t="shared" si="71"/>
        <v>0</v>
      </c>
      <c r="W27" s="720">
        <f t="shared" si="71"/>
        <v>1.1482254697286013E-2</v>
      </c>
      <c r="X27" s="1"/>
      <c r="AB27" s="44"/>
      <c r="AC27" s="44"/>
      <c r="AD27" s="44"/>
      <c r="AH27" s="331"/>
      <c r="AI27" s="331"/>
      <c r="AJ27" s="331"/>
    </row>
    <row r="28" spans="2:36" ht="21.6" customHeight="1" x14ac:dyDescent="0.2">
      <c r="B28" s="1853"/>
      <c r="C28" s="1940" t="s">
        <v>262</v>
      </c>
      <c r="D28" s="2358">
        <f>表13!E42</f>
        <v>38</v>
      </c>
      <c r="E28" s="2375">
        <f>表13!R42</f>
        <v>36</v>
      </c>
      <c r="F28" s="2282">
        <f t="shared" ref="F28:G28" si="72">L28+R28</f>
        <v>1768</v>
      </c>
      <c r="G28" s="2286">
        <f t="shared" si="72"/>
        <v>976</v>
      </c>
      <c r="H28" s="2286">
        <f t="shared" ref="H28:K28" si="73">N28+T28</f>
        <v>2744</v>
      </c>
      <c r="I28" s="1536">
        <f t="shared" si="73"/>
        <v>2</v>
      </c>
      <c r="J28" s="1536">
        <f t="shared" si="73"/>
        <v>0</v>
      </c>
      <c r="K28" s="1537">
        <f t="shared" si="73"/>
        <v>2</v>
      </c>
      <c r="L28" s="2290">
        <f>表2!I45</f>
        <v>976</v>
      </c>
      <c r="M28" s="2302">
        <f>表2!O45</f>
        <v>345</v>
      </c>
      <c r="N28" s="2286">
        <f t="shared" ref="N28" si="74">L28+M28</f>
        <v>1321</v>
      </c>
      <c r="O28" s="1536">
        <v>0</v>
      </c>
      <c r="P28" s="1536">
        <v>0</v>
      </c>
      <c r="Q28" s="1537">
        <f t="shared" ref="Q28" si="75">O28+P28</f>
        <v>0</v>
      </c>
      <c r="R28" s="2290">
        <f>表2!J45</f>
        <v>792</v>
      </c>
      <c r="S28" s="2302">
        <f>表2!P45</f>
        <v>631</v>
      </c>
      <c r="T28" s="2286">
        <f t="shared" ref="T28" si="76">R28+S28</f>
        <v>1423</v>
      </c>
      <c r="U28" s="1536">
        <v>2</v>
      </c>
      <c r="V28" s="1536">
        <v>0</v>
      </c>
      <c r="W28" s="1537">
        <f t="shared" ref="W28" si="77">U28+V28</f>
        <v>2</v>
      </c>
      <c r="X28" s="1"/>
      <c r="Y28" s="7"/>
      <c r="Z28" s="7"/>
      <c r="AA28" s="7"/>
      <c r="AB28" s="7"/>
      <c r="AC28" s="7"/>
      <c r="AD28" s="7"/>
      <c r="AE28" s="331"/>
      <c r="AF28" s="331"/>
      <c r="AG28" s="331"/>
      <c r="AH28" s="331"/>
      <c r="AI28" s="331"/>
      <c r="AJ28" s="331"/>
    </row>
    <row r="29" spans="2:36" ht="21.6" customHeight="1" x14ac:dyDescent="0.2">
      <c r="B29" s="1853"/>
      <c r="C29" s="1900"/>
      <c r="D29" s="2357"/>
      <c r="E29" s="2353"/>
      <c r="F29" s="2283"/>
      <c r="G29" s="2285"/>
      <c r="H29" s="2285"/>
      <c r="I29" s="719">
        <f t="shared" ref="I29:K29" si="78">I28/F28</f>
        <v>1.1312217194570137E-3</v>
      </c>
      <c r="J29" s="719">
        <f t="shared" si="78"/>
        <v>0</v>
      </c>
      <c r="K29" s="720">
        <f t="shared" si="78"/>
        <v>7.2886297376093293E-4</v>
      </c>
      <c r="L29" s="2291"/>
      <c r="M29" s="2303"/>
      <c r="N29" s="2285"/>
      <c r="O29" s="719">
        <f t="shared" ref="O29:Q29" si="79">O28/L28</f>
        <v>0</v>
      </c>
      <c r="P29" s="719">
        <f t="shared" si="79"/>
        <v>0</v>
      </c>
      <c r="Q29" s="720">
        <f t="shared" si="79"/>
        <v>0</v>
      </c>
      <c r="R29" s="2291"/>
      <c r="S29" s="2303"/>
      <c r="T29" s="2285"/>
      <c r="U29" s="719">
        <f t="shared" ref="U29:W29" si="80">U28/R28</f>
        <v>2.5252525252525255E-3</v>
      </c>
      <c r="V29" s="719">
        <f t="shared" si="80"/>
        <v>0</v>
      </c>
      <c r="W29" s="720">
        <f t="shared" si="80"/>
        <v>1.4054813773717498E-3</v>
      </c>
      <c r="X29" s="1"/>
      <c r="AB29" s="44"/>
      <c r="AC29" s="44"/>
      <c r="AD29" s="44"/>
      <c r="AH29" s="331"/>
      <c r="AI29" s="331"/>
      <c r="AJ29" s="331"/>
    </row>
    <row r="30" spans="2:36" ht="21.6" customHeight="1" x14ac:dyDescent="0.2">
      <c r="B30" s="1853"/>
      <c r="C30" s="1940" t="s">
        <v>263</v>
      </c>
      <c r="D30" s="2358">
        <f>表13!E45</f>
        <v>27</v>
      </c>
      <c r="E30" s="2375">
        <f>表13!R45</f>
        <v>24</v>
      </c>
      <c r="F30" s="2282">
        <f t="shared" ref="F30:G30" si="81">L30+R30</f>
        <v>2690</v>
      </c>
      <c r="G30" s="2286">
        <f t="shared" si="81"/>
        <v>780</v>
      </c>
      <c r="H30" s="2286">
        <f t="shared" ref="H30:K30" si="82">N30+T30</f>
        <v>3470</v>
      </c>
      <c r="I30" s="1536">
        <f t="shared" si="82"/>
        <v>3</v>
      </c>
      <c r="J30" s="1536">
        <f t="shared" si="82"/>
        <v>1</v>
      </c>
      <c r="K30" s="1537">
        <f t="shared" si="82"/>
        <v>4</v>
      </c>
      <c r="L30" s="2290">
        <f>表2!I48</f>
        <v>1554</v>
      </c>
      <c r="M30" s="2302">
        <f>表2!O48</f>
        <v>248</v>
      </c>
      <c r="N30" s="2286">
        <f t="shared" ref="N30" si="83">L30+M30</f>
        <v>1802</v>
      </c>
      <c r="O30" s="1536">
        <v>0</v>
      </c>
      <c r="P30" s="1536">
        <v>0</v>
      </c>
      <c r="Q30" s="1537">
        <f t="shared" ref="Q30" si="84">O30+P30</f>
        <v>0</v>
      </c>
      <c r="R30" s="2290">
        <f>表2!J48</f>
        <v>1136</v>
      </c>
      <c r="S30" s="2302">
        <f>表2!P48</f>
        <v>532</v>
      </c>
      <c r="T30" s="2286">
        <f t="shared" ref="T30" si="85">R30+S30</f>
        <v>1668</v>
      </c>
      <c r="U30" s="1536">
        <v>3</v>
      </c>
      <c r="V30" s="1536">
        <v>1</v>
      </c>
      <c r="W30" s="1537">
        <f t="shared" ref="W30" si="86">U30+V30</f>
        <v>4</v>
      </c>
      <c r="X30" s="1"/>
      <c r="Y30" s="7"/>
      <c r="Z30" s="7"/>
      <c r="AA30" s="7"/>
      <c r="AB30" s="7"/>
      <c r="AC30" s="7"/>
      <c r="AD30" s="7"/>
      <c r="AE30" s="331"/>
      <c r="AF30" s="331"/>
      <c r="AG30" s="331"/>
      <c r="AH30" s="331"/>
      <c r="AI30" s="331"/>
      <c r="AJ30" s="331"/>
    </row>
    <row r="31" spans="2:36" ht="21.6" customHeight="1" x14ac:dyDescent="0.2">
      <c r="B31" s="1853"/>
      <c r="C31" s="1901"/>
      <c r="D31" s="2357"/>
      <c r="E31" s="2353"/>
      <c r="F31" s="2283"/>
      <c r="G31" s="2285"/>
      <c r="H31" s="2285"/>
      <c r="I31" s="719">
        <f t="shared" ref="I31:K31" si="87">I30/F30</f>
        <v>1.1152416356877324E-3</v>
      </c>
      <c r="J31" s="719">
        <f t="shared" si="87"/>
        <v>1.2820512820512821E-3</v>
      </c>
      <c r="K31" s="720">
        <f t="shared" si="87"/>
        <v>1.1527377521613833E-3</v>
      </c>
      <c r="L31" s="2291"/>
      <c r="M31" s="2303"/>
      <c r="N31" s="2285"/>
      <c r="O31" s="719">
        <f t="shared" ref="O31:Q31" si="88">O30/L30</f>
        <v>0</v>
      </c>
      <c r="P31" s="719">
        <f t="shared" si="88"/>
        <v>0</v>
      </c>
      <c r="Q31" s="720">
        <f t="shared" si="88"/>
        <v>0</v>
      </c>
      <c r="R31" s="2291"/>
      <c r="S31" s="2303"/>
      <c r="T31" s="2285"/>
      <c r="U31" s="719">
        <f t="shared" ref="U31:W31" si="89">U30/R30</f>
        <v>2.6408450704225352E-3</v>
      </c>
      <c r="V31" s="719">
        <f t="shared" si="89"/>
        <v>1.8796992481203006E-3</v>
      </c>
      <c r="W31" s="720">
        <f t="shared" si="89"/>
        <v>2.3980815347721821E-3</v>
      </c>
      <c r="X31" s="1"/>
      <c r="AB31" s="44"/>
      <c r="AC31" s="44"/>
      <c r="AD31" s="44"/>
      <c r="AH31" s="331"/>
      <c r="AI31" s="331"/>
      <c r="AJ31" s="331"/>
    </row>
    <row r="32" spans="2:36" ht="21.6" customHeight="1" x14ac:dyDescent="0.2">
      <c r="B32" s="1853"/>
      <c r="C32" s="1900" t="s">
        <v>264</v>
      </c>
      <c r="D32" s="2358">
        <f>表13!E48</f>
        <v>40</v>
      </c>
      <c r="E32" s="2375">
        <f>表13!R48</f>
        <v>29</v>
      </c>
      <c r="F32" s="2282">
        <f t="shared" ref="F32:G32" si="90">L32+R32</f>
        <v>23985</v>
      </c>
      <c r="G32" s="2286">
        <f t="shared" si="90"/>
        <v>3177</v>
      </c>
      <c r="H32" s="2286">
        <f t="shared" ref="H32:K32" si="91">N32+T32</f>
        <v>27162</v>
      </c>
      <c r="I32" s="1536">
        <f t="shared" si="91"/>
        <v>149</v>
      </c>
      <c r="J32" s="1536">
        <f t="shared" si="91"/>
        <v>2</v>
      </c>
      <c r="K32" s="1537">
        <f t="shared" si="91"/>
        <v>151</v>
      </c>
      <c r="L32" s="2290">
        <f>表2!I51</f>
        <v>15259</v>
      </c>
      <c r="M32" s="2302">
        <f>表2!O51</f>
        <v>1032</v>
      </c>
      <c r="N32" s="2286">
        <f>L32+M32</f>
        <v>16291</v>
      </c>
      <c r="O32" s="1536">
        <v>1</v>
      </c>
      <c r="P32" s="1536">
        <v>0</v>
      </c>
      <c r="Q32" s="1537">
        <f t="shared" ref="Q32" si="92">O32+P32</f>
        <v>1</v>
      </c>
      <c r="R32" s="2290">
        <f>表2!J51</f>
        <v>8726</v>
      </c>
      <c r="S32" s="2302">
        <f>表2!P51</f>
        <v>2145</v>
      </c>
      <c r="T32" s="2286">
        <f>R32+S32</f>
        <v>10871</v>
      </c>
      <c r="U32" s="1536">
        <v>148</v>
      </c>
      <c r="V32" s="1536">
        <v>2</v>
      </c>
      <c r="W32" s="1537">
        <f t="shared" ref="W32" si="93">U32+V32</f>
        <v>150</v>
      </c>
      <c r="X32" s="1"/>
      <c r="Y32" s="7"/>
      <c r="Z32" s="7"/>
      <c r="AA32" s="7"/>
      <c r="AB32" s="7"/>
      <c r="AC32" s="7"/>
      <c r="AD32" s="7"/>
      <c r="AE32" s="331"/>
      <c r="AF32" s="331"/>
      <c r="AG32" s="331"/>
      <c r="AH32" s="331"/>
      <c r="AI32" s="331"/>
      <c r="AJ32" s="331"/>
    </row>
    <row r="33" spans="2:36" ht="21.6" customHeight="1" thickBot="1" x14ac:dyDescent="0.25">
      <c r="B33" s="1853"/>
      <c r="C33" s="2009"/>
      <c r="D33" s="2362"/>
      <c r="E33" s="2355"/>
      <c r="F33" s="2294"/>
      <c r="G33" s="2295"/>
      <c r="H33" s="2295"/>
      <c r="I33" s="717">
        <f t="shared" ref="I33:K33" si="94">I32/F32</f>
        <v>6.2122159683135293E-3</v>
      </c>
      <c r="J33" s="717">
        <f t="shared" si="94"/>
        <v>6.2952470884482215E-4</v>
      </c>
      <c r="K33" s="718">
        <f t="shared" si="94"/>
        <v>5.559237169575142E-3</v>
      </c>
      <c r="L33" s="2306"/>
      <c r="M33" s="2297"/>
      <c r="N33" s="2295"/>
      <c r="O33" s="717">
        <f t="shared" ref="O33:Q33" si="95">O32/L32</f>
        <v>6.5535094042859954E-5</v>
      </c>
      <c r="P33" s="717">
        <f t="shared" si="95"/>
        <v>0</v>
      </c>
      <c r="Q33" s="718">
        <f t="shared" si="95"/>
        <v>6.138358602909582E-5</v>
      </c>
      <c r="R33" s="2306"/>
      <c r="S33" s="2297"/>
      <c r="T33" s="2295"/>
      <c r="U33" s="717">
        <f t="shared" ref="U33:W33" si="96">U32/R32</f>
        <v>1.6960806784322713E-2</v>
      </c>
      <c r="V33" s="717">
        <f t="shared" si="96"/>
        <v>9.324009324009324E-4</v>
      </c>
      <c r="W33" s="718">
        <f t="shared" si="96"/>
        <v>1.3798178640419465E-2</v>
      </c>
      <c r="X33" s="1"/>
      <c r="AB33" s="44"/>
      <c r="AC33" s="44"/>
      <c r="AD33" s="44"/>
      <c r="AH33" s="331"/>
      <c r="AI33" s="331"/>
      <c r="AJ33" s="331"/>
    </row>
    <row r="34" spans="2:36" ht="21.6" customHeight="1" thickTop="1" x14ac:dyDescent="0.2">
      <c r="B34" s="1853"/>
      <c r="C34" s="37" t="s">
        <v>265</v>
      </c>
      <c r="D34" s="2359">
        <f>D24+D26+D28+D30</f>
        <v>266</v>
      </c>
      <c r="E34" s="2360">
        <f>E24+E26+E28+E30</f>
        <v>227</v>
      </c>
      <c r="F34" s="2290">
        <f t="shared" ref="F34:G34" si="97">F24+F26+F28+F30</f>
        <v>7692</v>
      </c>
      <c r="G34" s="2302">
        <f t="shared" si="97"/>
        <v>3144</v>
      </c>
      <c r="H34" s="2302">
        <f t="shared" ref="H34:W34" si="98">H24+H26+H28+H30</f>
        <v>10836</v>
      </c>
      <c r="I34" s="64">
        <f t="shared" si="98"/>
        <v>28</v>
      </c>
      <c r="J34" s="64">
        <f t="shared" si="98"/>
        <v>2</v>
      </c>
      <c r="K34" s="234">
        <f t="shared" si="98"/>
        <v>30</v>
      </c>
      <c r="L34" s="2290">
        <f t="shared" si="98"/>
        <v>4451</v>
      </c>
      <c r="M34" s="2302">
        <f t="shared" si="98"/>
        <v>956</v>
      </c>
      <c r="N34" s="2302">
        <f>L34+M34</f>
        <v>5407</v>
      </c>
      <c r="O34" s="64">
        <f t="shared" si="98"/>
        <v>1</v>
      </c>
      <c r="P34" s="64">
        <f t="shared" si="98"/>
        <v>0</v>
      </c>
      <c r="Q34" s="234">
        <f t="shared" si="98"/>
        <v>1</v>
      </c>
      <c r="R34" s="2290">
        <f t="shared" si="98"/>
        <v>3241</v>
      </c>
      <c r="S34" s="2302">
        <f t="shared" si="98"/>
        <v>2188</v>
      </c>
      <c r="T34" s="2302">
        <f>R34+S34</f>
        <v>5429</v>
      </c>
      <c r="U34" s="64">
        <f>U24+U26+U28+U30</f>
        <v>27</v>
      </c>
      <c r="V34" s="64">
        <f t="shared" si="98"/>
        <v>2</v>
      </c>
      <c r="W34" s="234">
        <f t="shared" si="98"/>
        <v>29</v>
      </c>
      <c r="Y34" s="7"/>
      <c r="Z34" s="7"/>
      <c r="AA34" s="7"/>
      <c r="AB34" s="7"/>
      <c r="AC34" s="7"/>
      <c r="AD34" s="7"/>
      <c r="AE34" s="331"/>
      <c r="AF34" s="331"/>
      <c r="AG34" s="331"/>
      <c r="AH34" s="331"/>
      <c r="AI34" s="331"/>
      <c r="AJ34" s="331"/>
    </row>
    <row r="35" spans="2:36" ht="21.6" customHeight="1" x14ac:dyDescent="0.2">
      <c r="B35" s="1853"/>
      <c r="C35" s="38" t="s">
        <v>266</v>
      </c>
      <c r="D35" s="2357"/>
      <c r="E35" s="2353"/>
      <c r="F35" s="2291"/>
      <c r="G35" s="2303"/>
      <c r="H35" s="2303"/>
      <c r="I35" s="719">
        <f>I34/F34</f>
        <v>3.6401456058242328E-3</v>
      </c>
      <c r="J35" s="719">
        <f>J34/G34</f>
        <v>6.3613231552162855E-4</v>
      </c>
      <c r="K35" s="720">
        <f>K34/H34</f>
        <v>2.7685492801771874E-3</v>
      </c>
      <c r="L35" s="2291"/>
      <c r="M35" s="2303"/>
      <c r="N35" s="2303"/>
      <c r="O35" s="719">
        <f>O34/L34</f>
        <v>2.2466861379465288E-4</v>
      </c>
      <c r="P35" s="719">
        <f>P34/M34</f>
        <v>0</v>
      </c>
      <c r="Q35" s="720">
        <f>Q34/N34</f>
        <v>1.8494544109487701E-4</v>
      </c>
      <c r="R35" s="2291"/>
      <c r="S35" s="2303"/>
      <c r="T35" s="2303"/>
      <c r="U35" s="719">
        <f>U34/R34</f>
        <v>8.3307621104597353E-3</v>
      </c>
      <c r="V35" s="719">
        <f>V34/S34</f>
        <v>9.1407678244972577E-4</v>
      </c>
      <c r="W35" s="720">
        <f>W34/T34</f>
        <v>5.3416835512985813E-3</v>
      </c>
      <c r="AB35" s="44"/>
      <c r="AC35" s="44"/>
      <c r="AD35" s="44"/>
      <c r="AH35" s="331"/>
      <c r="AI35" s="331"/>
      <c r="AJ35" s="331"/>
    </row>
    <row r="36" spans="2:36" ht="21.6" customHeight="1" x14ac:dyDescent="0.2">
      <c r="B36" s="1853"/>
      <c r="C36" s="37" t="s">
        <v>265</v>
      </c>
      <c r="D36" s="2358">
        <f>D26+D28+D30+D32</f>
        <v>151</v>
      </c>
      <c r="E36" s="2375">
        <f>E26+E28+E30+E32</f>
        <v>127</v>
      </c>
      <c r="F36" s="2305">
        <f t="shared" ref="F36:G36" si="99">F26+F28+F30+F32</f>
        <v>29660</v>
      </c>
      <c r="G36" s="2292">
        <f t="shared" si="99"/>
        <v>5485</v>
      </c>
      <c r="H36" s="2292">
        <f t="shared" ref="H36:W36" si="100">H26+H28+H30+H32</f>
        <v>35145</v>
      </c>
      <c r="I36" s="65">
        <f t="shared" si="100"/>
        <v>165</v>
      </c>
      <c r="J36" s="65">
        <f t="shared" si="100"/>
        <v>3</v>
      </c>
      <c r="K36" s="236">
        <f t="shared" si="100"/>
        <v>168</v>
      </c>
      <c r="L36" s="2305">
        <f t="shared" si="100"/>
        <v>18472</v>
      </c>
      <c r="M36" s="2292">
        <f t="shared" si="100"/>
        <v>1753</v>
      </c>
      <c r="N36" s="2292">
        <f>L36+M36</f>
        <v>20225</v>
      </c>
      <c r="O36" s="65">
        <f t="shared" si="100"/>
        <v>1</v>
      </c>
      <c r="P36" s="65">
        <f t="shared" si="100"/>
        <v>0</v>
      </c>
      <c r="Q36" s="236">
        <f t="shared" si="100"/>
        <v>1</v>
      </c>
      <c r="R36" s="2305">
        <f t="shared" si="100"/>
        <v>11188</v>
      </c>
      <c r="S36" s="2292">
        <f t="shared" si="100"/>
        <v>3732</v>
      </c>
      <c r="T36" s="2292">
        <f>R36+S36</f>
        <v>14920</v>
      </c>
      <c r="U36" s="65">
        <f t="shared" si="100"/>
        <v>164</v>
      </c>
      <c r="V36" s="65">
        <f t="shared" si="100"/>
        <v>3</v>
      </c>
      <c r="W36" s="236">
        <f t="shared" si="100"/>
        <v>167</v>
      </c>
      <c r="Y36" s="7"/>
      <c r="Z36" s="7"/>
      <c r="AA36" s="7"/>
      <c r="AB36" s="7"/>
      <c r="AC36" s="7"/>
      <c r="AD36" s="7"/>
      <c r="AE36" s="331"/>
      <c r="AF36" s="331"/>
      <c r="AG36" s="331"/>
      <c r="AH36" s="331"/>
      <c r="AI36" s="331"/>
      <c r="AJ36" s="331"/>
    </row>
    <row r="37" spans="2:36" ht="21.6" customHeight="1" thickBot="1" x14ac:dyDescent="0.25">
      <c r="B37" s="1859"/>
      <c r="C37" s="38" t="s">
        <v>267</v>
      </c>
      <c r="D37" s="2357"/>
      <c r="E37" s="2353"/>
      <c r="F37" s="2327"/>
      <c r="G37" s="2293"/>
      <c r="H37" s="2293"/>
      <c r="I37" s="723">
        <f>I36/F36</f>
        <v>5.5630478759271743E-3</v>
      </c>
      <c r="J37" s="723">
        <f>J36/G36</f>
        <v>5.4694621695533269E-4</v>
      </c>
      <c r="K37" s="724">
        <f>K36/H36</f>
        <v>4.7801963294921042E-3</v>
      </c>
      <c r="L37" s="2327"/>
      <c r="M37" s="2293"/>
      <c r="N37" s="2293"/>
      <c r="O37" s="723">
        <f>O36/L36</f>
        <v>5.4135989605889994E-5</v>
      </c>
      <c r="P37" s="723">
        <f>P36/M36</f>
        <v>0</v>
      </c>
      <c r="Q37" s="724">
        <f>Q36/N36</f>
        <v>4.9443757725587144E-5</v>
      </c>
      <c r="R37" s="2327"/>
      <c r="S37" s="2293"/>
      <c r="T37" s="2293"/>
      <c r="U37" s="723">
        <f>U36/R36</f>
        <v>1.465856274579907E-2</v>
      </c>
      <c r="V37" s="723">
        <f>V36/S36</f>
        <v>8.0385852090032153E-4</v>
      </c>
      <c r="W37" s="724">
        <f>W36/T36</f>
        <v>1.1193029490616622E-2</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bestFit="1" customWidth="1"/>
    <col min="26" max="26" width="6.33203125" style="1" customWidth="1"/>
    <col min="27" max="27" width="6.8867187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893</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36.75" customHeight="1" x14ac:dyDescent="0.2">
      <c r="B6" s="1922"/>
      <c r="C6" s="1923"/>
      <c r="D6" s="1900"/>
      <c r="E6" s="1857"/>
      <c r="F6" s="2313" t="s">
        <v>514</v>
      </c>
      <c r="G6" s="2100"/>
      <c r="H6" s="2101"/>
      <c r="I6" s="2376" t="s">
        <v>585</v>
      </c>
      <c r="J6" s="2377"/>
      <c r="K6" s="2378"/>
      <c r="L6" s="2313" t="s">
        <v>514</v>
      </c>
      <c r="M6" s="2100"/>
      <c r="N6" s="2101"/>
      <c r="O6" s="2376" t="s">
        <v>585</v>
      </c>
      <c r="P6" s="2377"/>
      <c r="Q6" s="2378"/>
      <c r="R6" s="2095" t="s">
        <v>514</v>
      </c>
      <c r="S6" s="2318"/>
      <c r="T6" s="2319"/>
      <c r="U6" s="2376" t="s">
        <v>585</v>
      </c>
      <c r="V6" s="2377"/>
      <c r="W6" s="2378"/>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G8" si="0">F10+F12+F14+F16+F18+F20</f>
        <v>32033</v>
      </c>
      <c r="G8" s="2286">
        <f t="shared" si="0"/>
        <v>6486</v>
      </c>
      <c r="H8" s="2286">
        <f t="shared" ref="H8:W8" si="1">H10+H12+H14+H16+H18+H20</f>
        <v>38519</v>
      </c>
      <c r="I8" s="64">
        <f t="shared" si="1"/>
        <v>258</v>
      </c>
      <c r="J8" s="64">
        <f t="shared" si="1"/>
        <v>0</v>
      </c>
      <c r="K8" s="234">
        <f t="shared" si="1"/>
        <v>258</v>
      </c>
      <c r="L8" s="2371">
        <f>SUM(L10:L21)</f>
        <v>19919</v>
      </c>
      <c r="M8" s="2373">
        <f t="shared" ref="M8" si="2">SUM(M10:M21)</f>
        <v>2033</v>
      </c>
      <c r="N8" s="2286">
        <f>SUM(N10:N21)</f>
        <v>21952</v>
      </c>
      <c r="O8" s="64">
        <f t="shared" si="1"/>
        <v>175</v>
      </c>
      <c r="P8" s="64">
        <f t="shared" si="1"/>
        <v>0</v>
      </c>
      <c r="Q8" s="234">
        <f t="shared" si="1"/>
        <v>175</v>
      </c>
      <c r="R8" s="2371">
        <f>SUM(R10:R21)</f>
        <v>12114</v>
      </c>
      <c r="S8" s="2373">
        <f t="shared" ref="S8" si="3">SUM(S10:S21)</f>
        <v>4453</v>
      </c>
      <c r="T8" s="2286">
        <f>SUM(T10:T21)</f>
        <v>16567</v>
      </c>
      <c r="U8" s="64">
        <f t="shared" si="1"/>
        <v>83</v>
      </c>
      <c r="V8" s="64">
        <f t="shared" si="1"/>
        <v>0</v>
      </c>
      <c r="W8" s="234">
        <f t="shared" si="1"/>
        <v>83</v>
      </c>
      <c r="X8" s="1"/>
      <c r="Y8" s="7"/>
      <c r="Z8" s="7"/>
      <c r="AA8" s="7"/>
      <c r="AB8" s="7"/>
      <c r="AC8" s="7"/>
      <c r="AD8" s="7"/>
      <c r="AE8" s="1084"/>
      <c r="AF8" s="1084"/>
      <c r="AG8" s="1084"/>
      <c r="AH8" s="1084"/>
      <c r="AI8" s="1084"/>
      <c r="AJ8" s="1084"/>
    </row>
    <row r="9" spans="2:36" ht="21.6" customHeight="1" thickBot="1" x14ac:dyDescent="0.25">
      <c r="B9" s="1957"/>
      <c r="C9" s="2023"/>
      <c r="D9" s="2364"/>
      <c r="E9" s="2366"/>
      <c r="F9" s="2294"/>
      <c r="G9" s="2295"/>
      <c r="H9" s="2295"/>
      <c r="I9" s="717">
        <f>I8/F8</f>
        <v>8.0541941123216682E-3</v>
      </c>
      <c r="J9" s="717">
        <f>J8/G8</f>
        <v>0</v>
      </c>
      <c r="K9" s="718">
        <f>K8/H8</f>
        <v>6.6979931981619462E-3</v>
      </c>
      <c r="L9" s="2372"/>
      <c r="M9" s="2374"/>
      <c r="N9" s="2295"/>
      <c r="O9" s="717">
        <f>O8/L8</f>
        <v>8.7855816055022844E-3</v>
      </c>
      <c r="P9" s="717">
        <f>P8/M8</f>
        <v>0</v>
      </c>
      <c r="Q9" s="718">
        <f>Q8/N8</f>
        <v>7.9719387755102043E-3</v>
      </c>
      <c r="R9" s="2372"/>
      <c r="S9" s="2374"/>
      <c r="T9" s="2295"/>
      <c r="U9" s="717">
        <f>U8/R8</f>
        <v>6.851576688129437E-3</v>
      </c>
      <c r="V9" s="717">
        <f>V8/S8</f>
        <v>0</v>
      </c>
      <c r="W9" s="718">
        <f>W8/T8</f>
        <v>5.0099595581577835E-3</v>
      </c>
      <c r="X9" s="1"/>
      <c r="AB9" s="44"/>
      <c r="AC9" s="44"/>
      <c r="AD9" s="44"/>
      <c r="AE9" s="578"/>
      <c r="AF9" s="578"/>
      <c r="AG9" s="578"/>
      <c r="AH9" s="1084"/>
      <c r="AI9" s="1084"/>
      <c r="AJ9" s="1084"/>
    </row>
    <row r="10" spans="2:36" ht="21.6" customHeight="1" thickTop="1" x14ac:dyDescent="0.2">
      <c r="B10" s="1852" t="s">
        <v>251</v>
      </c>
      <c r="C10" s="1900" t="s">
        <v>169</v>
      </c>
      <c r="D10" s="2359">
        <f>表13!E15</f>
        <v>54</v>
      </c>
      <c r="E10" s="2360">
        <f>表13!R15</f>
        <v>20</v>
      </c>
      <c r="F10" s="2296">
        <f t="shared" ref="F10:G10" si="4">L10+R10</f>
        <v>1468</v>
      </c>
      <c r="G10" s="2284">
        <f t="shared" si="4"/>
        <v>46</v>
      </c>
      <c r="H10" s="2284">
        <f t="shared" ref="H10:K10" si="5">N10+T10</f>
        <v>1514</v>
      </c>
      <c r="I10" s="1538">
        <f t="shared" si="5"/>
        <v>24</v>
      </c>
      <c r="J10" s="1538">
        <f t="shared" si="5"/>
        <v>0</v>
      </c>
      <c r="K10" s="1539">
        <f t="shared" si="5"/>
        <v>24</v>
      </c>
      <c r="L10" s="2317">
        <f>表2!I18</f>
        <v>1314</v>
      </c>
      <c r="M10" s="2308">
        <f>表2!O18</f>
        <v>14</v>
      </c>
      <c r="N10" s="2316">
        <f>L10+M10</f>
        <v>1328</v>
      </c>
      <c r="O10" s="1538">
        <v>24</v>
      </c>
      <c r="P10" s="1538">
        <v>0</v>
      </c>
      <c r="Q10" s="1539">
        <f>O10+P10</f>
        <v>24</v>
      </c>
      <c r="R10" s="2317">
        <f>表2!J18</f>
        <v>154</v>
      </c>
      <c r="S10" s="2308">
        <f>表2!P18</f>
        <v>32</v>
      </c>
      <c r="T10" s="2316">
        <f>R10+S10</f>
        <v>186</v>
      </c>
      <c r="U10" s="1538">
        <v>0</v>
      </c>
      <c r="V10" s="1538">
        <v>0</v>
      </c>
      <c r="W10" s="1539">
        <f>U10+V10</f>
        <v>0</v>
      </c>
      <c r="X10" s="1"/>
      <c r="Y10" s="7"/>
      <c r="Z10" s="7"/>
      <c r="AA10" s="7"/>
      <c r="AB10" s="7"/>
      <c r="AC10" s="7"/>
      <c r="AD10" s="7"/>
      <c r="AE10" s="1084"/>
      <c r="AF10" s="1084"/>
      <c r="AG10" s="1084"/>
      <c r="AH10" s="1084"/>
      <c r="AI10" s="1084"/>
      <c r="AJ10" s="1084"/>
    </row>
    <row r="11" spans="2:36" ht="21.6" customHeight="1" x14ac:dyDescent="0.2">
      <c r="B11" s="1853"/>
      <c r="C11" s="1900"/>
      <c r="D11" s="2357"/>
      <c r="E11" s="2353"/>
      <c r="F11" s="2283"/>
      <c r="G11" s="2285"/>
      <c r="H11" s="2285"/>
      <c r="I11" s="719">
        <f>I10/F10</f>
        <v>1.6348773841961851E-2</v>
      </c>
      <c r="J11" s="719">
        <f>J10/G10</f>
        <v>0</v>
      </c>
      <c r="K11" s="720">
        <f>K10/H10</f>
        <v>1.5852047556142668E-2</v>
      </c>
      <c r="L11" s="2291"/>
      <c r="M11" s="2303"/>
      <c r="N11" s="2311"/>
      <c r="O11" s="719">
        <f>O10/L10</f>
        <v>1.8264840182648401E-2</v>
      </c>
      <c r="P11" s="719">
        <f>P10/M10</f>
        <v>0</v>
      </c>
      <c r="Q11" s="720">
        <f>Q10/N10</f>
        <v>1.8072289156626505E-2</v>
      </c>
      <c r="R11" s="2291"/>
      <c r="S11" s="2303"/>
      <c r="T11" s="2311"/>
      <c r="U11" s="719">
        <f>U10/R10</f>
        <v>0</v>
      </c>
      <c r="V11" s="719">
        <f>V10/S10</f>
        <v>0</v>
      </c>
      <c r="W11" s="720">
        <f>W10/T10</f>
        <v>0</v>
      </c>
      <c r="X11" s="1"/>
      <c r="AB11" s="44"/>
      <c r="AC11" s="44"/>
      <c r="AD11" s="44"/>
      <c r="AE11" s="578"/>
      <c r="AF11" s="578"/>
      <c r="AG11" s="578"/>
      <c r="AH11" s="1084"/>
      <c r="AI11" s="1084"/>
      <c r="AJ11" s="1084"/>
    </row>
    <row r="12" spans="2:36" ht="21.6" customHeight="1" x14ac:dyDescent="0.2">
      <c r="B12" s="1853"/>
      <c r="C12" s="1940" t="s">
        <v>170</v>
      </c>
      <c r="D12" s="2358">
        <f>表13!E18</f>
        <v>69</v>
      </c>
      <c r="E12" s="2375">
        <f>表13!R18</f>
        <v>55</v>
      </c>
      <c r="F12" s="2282">
        <f t="shared" ref="F12:G12" si="6">L12+R12</f>
        <v>15392</v>
      </c>
      <c r="G12" s="2286">
        <f t="shared" si="6"/>
        <v>710</v>
      </c>
      <c r="H12" s="2286">
        <f t="shared" ref="H12:K12" si="7">N12+T12</f>
        <v>16102</v>
      </c>
      <c r="I12" s="1536">
        <f t="shared" si="7"/>
        <v>13</v>
      </c>
      <c r="J12" s="1536">
        <f t="shared" si="7"/>
        <v>0</v>
      </c>
      <c r="K12" s="1537">
        <f t="shared" si="7"/>
        <v>13</v>
      </c>
      <c r="L12" s="2290">
        <f>表2!I21</f>
        <v>11772</v>
      </c>
      <c r="M12" s="2302">
        <f>表2!O21</f>
        <v>320</v>
      </c>
      <c r="N12" s="2311">
        <f>L12+M12</f>
        <v>12092</v>
      </c>
      <c r="O12" s="1536">
        <v>0</v>
      </c>
      <c r="P12" s="1536">
        <v>0</v>
      </c>
      <c r="Q12" s="1537">
        <f t="shared" ref="Q12" si="8">O12+P12</f>
        <v>0</v>
      </c>
      <c r="R12" s="2290">
        <f>表2!J21</f>
        <v>3620</v>
      </c>
      <c r="S12" s="2302">
        <f>表2!P21</f>
        <v>390</v>
      </c>
      <c r="T12" s="2311">
        <f>R12+S12</f>
        <v>4010</v>
      </c>
      <c r="U12" s="1536">
        <v>13</v>
      </c>
      <c r="V12" s="1536">
        <v>0</v>
      </c>
      <c r="W12" s="1537">
        <f t="shared" ref="W12" si="9">U12+V12</f>
        <v>13</v>
      </c>
      <c r="X12" s="1"/>
      <c r="Y12" s="7"/>
      <c r="Z12" s="7"/>
      <c r="AA12" s="7"/>
      <c r="AB12" s="7"/>
      <c r="AC12" s="7"/>
      <c r="AD12" s="7"/>
      <c r="AE12" s="1084"/>
      <c r="AF12" s="1084"/>
      <c r="AG12" s="1084"/>
      <c r="AH12" s="1084"/>
      <c r="AI12" s="1084"/>
      <c r="AJ12" s="1084"/>
    </row>
    <row r="13" spans="2:36" ht="21.6" customHeight="1" x14ac:dyDescent="0.2">
      <c r="B13" s="1853"/>
      <c r="C13" s="1900"/>
      <c r="D13" s="2357"/>
      <c r="E13" s="2353"/>
      <c r="F13" s="2283"/>
      <c r="G13" s="2285"/>
      <c r="H13" s="2285"/>
      <c r="I13" s="719">
        <f t="shared" ref="I13:K13" si="10">I12/F12</f>
        <v>8.4459459459459464E-4</v>
      </c>
      <c r="J13" s="719">
        <f t="shared" si="10"/>
        <v>0</v>
      </c>
      <c r="K13" s="720">
        <f t="shared" si="10"/>
        <v>8.0735312383554839E-4</v>
      </c>
      <c r="L13" s="2291"/>
      <c r="M13" s="2303"/>
      <c r="N13" s="2311"/>
      <c r="O13" s="719">
        <f>O12/L12</f>
        <v>0</v>
      </c>
      <c r="P13" s="719">
        <f t="shared" ref="P13:Q13" si="11">P12/M12</f>
        <v>0</v>
      </c>
      <c r="Q13" s="720">
        <f t="shared" si="11"/>
        <v>0</v>
      </c>
      <c r="R13" s="2291"/>
      <c r="S13" s="2303"/>
      <c r="T13" s="2311"/>
      <c r="U13" s="719">
        <f t="shared" ref="U13:W13" si="12">U12/R12</f>
        <v>3.5911602209944752E-3</v>
      </c>
      <c r="V13" s="719">
        <f t="shared" si="12"/>
        <v>0</v>
      </c>
      <c r="W13" s="720">
        <f t="shared" si="12"/>
        <v>3.2418952618453864E-3</v>
      </c>
      <c r="X13" s="1"/>
      <c r="AB13" s="44"/>
      <c r="AC13" s="44"/>
      <c r="AD13" s="44"/>
      <c r="AE13" s="578"/>
      <c r="AF13" s="578"/>
      <c r="AG13" s="578"/>
      <c r="AH13" s="1084"/>
      <c r="AI13" s="1084"/>
      <c r="AJ13" s="1084"/>
    </row>
    <row r="14" spans="2:36" ht="21.6" customHeight="1" x14ac:dyDescent="0.2">
      <c r="B14" s="1853"/>
      <c r="C14" s="1940" t="s">
        <v>254</v>
      </c>
      <c r="D14" s="2358">
        <f>表13!E21</f>
        <v>28</v>
      </c>
      <c r="E14" s="2375">
        <f>表13!R21</f>
        <v>15</v>
      </c>
      <c r="F14" s="2282">
        <f t="shared" ref="F14:G14" si="13">L14+R14</f>
        <v>1768</v>
      </c>
      <c r="G14" s="2286">
        <f t="shared" si="13"/>
        <v>237</v>
      </c>
      <c r="H14" s="2286">
        <f t="shared" ref="H14:K14" si="14">N14+T14</f>
        <v>2005</v>
      </c>
      <c r="I14" s="1536">
        <f t="shared" si="14"/>
        <v>6</v>
      </c>
      <c r="J14" s="1536">
        <f t="shared" si="14"/>
        <v>0</v>
      </c>
      <c r="K14" s="1537">
        <f t="shared" si="14"/>
        <v>6</v>
      </c>
      <c r="L14" s="2290">
        <f>表2!I24</f>
        <v>1463</v>
      </c>
      <c r="M14" s="2302">
        <f>表2!O24</f>
        <v>167</v>
      </c>
      <c r="N14" s="2311">
        <f t="shared" ref="N14" si="15">L14+M14</f>
        <v>1630</v>
      </c>
      <c r="O14" s="1536">
        <v>1</v>
      </c>
      <c r="P14" s="1536">
        <v>0</v>
      </c>
      <c r="Q14" s="1537">
        <f t="shared" ref="Q14" si="16">O14+P14</f>
        <v>1</v>
      </c>
      <c r="R14" s="2290">
        <f>表2!J24</f>
        <v>305</v>
      </c>
      <c r="S14" s="2302">
        <f>表2!P24</f>
        <v>70</v>
      </c>
      <c r="T14" s="2311">
        <f t="shared" ref="T14" si="17">R14+S14</f>
        <v>375</v>
      </c>
      <c r="U14" s="1536">
        <v>5</v>
      </c>
      <c r="V14" s="1536">
        <v>0</v>
      </c>
      <c r="W14" s="1537">
        <f t="shared" ref="W14" si="18">U14+V14</f>
        <v>5</v>
      </c>
      <c r="X14" s="1"/>
      <c r="Y14" s="7"/>
      <c r="Z14" s="7"/>
      <c r="AA14" s="7"/>
      <c r="AB14" s="7"/>
      <c r="AC14" s="7"/>
      <c r="AD14" s="7"/>
      <c r="AE14" s="1084"/>
      <c r="AF14" s="1084"/>
      <c r="AG14" s="1084"/>
      <c r="AH14" s="1084"/>
      <c r="AI14" s="1084"/>
      <c r="AJ14" s="1084"/>
    </row>
    <row r="15" spans="2:36" ht="21.6" customHeight="1" x14ac:dyDescent="0.2">
      <c r="B15" s="1853"/>
      <c r="C15" s="1901"/>
      <c r="D15" s="2357"/>
      <c r="E15" s="2353"/>
      <c r="F15" s="2283"/>
      <c r="G15" s="2285"/>
      <c r="H15" s="2285"/>
      <c r="I15" s="719">
        <f t="shared" ref="I15:K15" si="19">I14/F14</f>
        <v>3.3936651583710408E-3</v>
      </c>
      <c r="J15" s="719">
        <f t="shared" si="19"/>
        <v>0</v>
      </c>
      <c r="K15" s="720">
        <f t="shared" si="19"/>
        <v>2.9925187032418953E-3</v>
      </c>
      <c r="L15" s="2291"/>
      <c r="M15" s="2303"/>
      <c r="N15" s="2311"/>
      <c r="O15" s="719">
        <f t="shared" ref="O15:Q15" si="20">O14/L14</f>
        <v>6.8352699931647305E-4</v>
      </c>
      <c r="P15" s="719">
        <f t="shared" si="20"/>
        <v>0</v>
      </c>
      <c r="Q15" s="720">
        <f t="shared" si="20"/>
        <v>6.1349693251533746E-4</v>
      </c>
      <c r="R15" s="2291"/>
      <c r="S15" s="2303"/>
      <c r="T15" s="2311"/>
      <c r="U15" s="719">
        <f t="shared" ref="U15:W15" si="21">U14/R14</f>
        <v>1.6393442622950821E-2</v>
      </c>
      <c r="V15" s="719">
        <f t="shared" si="21"/>
        <v>0</v>
      </c>
      <c r="W15" s="720">
        <f t="shared" si="21"/>
        <v>1.3333333333333334E-2</v>
      </c>
      <c r="X15" s="1"/>
      <c r="AB15" s="44"/>
      <c r="AC15" s="44"/>
      <c r="AD15" s="44"/>
      <c r="AE15" s="578"/>
      <c r="AF15" s="578"/>
      <c r="AG15" s="578"/>
      <c r="AH15" s="1084"/>
      <c r="AI15" s="1084"/>
      <c r="AJ15" s="1084"/>
    </row>
    <row r="16" spans="2:36" ht="21.6" customHeight="1" x14ac:dyDescent="0.2">
      <c r="B16" s="1853"/>
      <c r="C16" s="1940" t="s">
        <v>520</v>
      </c>
      <c r="D16" s="2358">
        <f>表13!E24</f>
        <v>72</v>
      </c>
      <c r="E16" s="2375">
        <f>表13!R24</f>
        <v>71</v>
      </c>
      <c r="F16" s="2282">
        <f>L16+R16</f>
        <v>2067</v>
      </c>
      <c r="G16" s="2286">
        <f t="shared" ref="G16" si="22">M16+S16</f>
        <v>1339</v>
      </c>
      <c r="H16" s="2286">
        <f t="shared" ref="H16:K16" si="23">N16+T16</f>
        <v>3406</v>
      </c>
      <c r="I16" s="1536">
        <f t="shared" si="23"/>
        <v>190</v>
      </c>
      <c r="J16" s="1536">
        <f t="shared" si="23"/>
        <v>0</v>
      </c>
      <c r="K16" s="1537">
        <f t="shared" si="23"/>
        <v>190</v>
      </c>
      <c r="L16" s="2290">
        <f>表2!I27</f>
        <v>1430</v>
      </c>
      <c r="M16" s="2302">
        <f>表2!O27</f>
        <v>450</v>
      </c>
      <c r="N16" s="2311">
        <f t="shared" ref="N16" si="24">L16+M16</f>
        <v>1880</v>
      </c>
      <c r="O16" s="1536">
        <v>137</v>
      </c>
      <c r="P16" s="1536">
        <v>0</v>
      </c>
      <c r="Q16" s="1537">
        <f t="shared" ref="Q16" si="25">O16+P16</f>
        <v>137</v>
      </c>
      <c r="R16" s="2290">
        <f>表2!J27</f>
        <v>637</v>
      </c>
      <c r="S16" s="2302">
        <f>表2!P27</f>
        <v>889</v>
      </c>
      <c r="T16" s="2311">
        <f t="shared" ref="T16" si="26">R16+S16</f>
        <v>1526</v>
      </c>
      <c r="U16" s="1536">
        <v>53</v>
      </c>
      <c r="V16" s="1536">
        <v>0</v>
      </c>
      <c r="W16" s="1537">
        <f t="shared" ref="W16" si="27">U16+V16</f>
        <v>53</v>
      </c>
      <c r="X16" s="1"/>
      <c r="Y16" s="7"/>
      <c r="Z16" s="7"/>
      <c r="AA16" s="7"/>
      <c r="AB16" s="7"/>
      <c r="AC16" s="7"/>
      <c r="AD16" s="7"/>
      <c r="AE16" s="1084"/>
      <c r="AF16" s="1084"/>
      <c r="AG16" s="1084"/>
      <c r="AH16" s="1084"/>
      <c r="AI16" s="1084"/>
      <c r="AJ16" s="1084"/>
    </row>
    <row r="17" spans="2:36" ht="21.6" customHeight="1" x14ac:dyDescent="0.2">
      <c r="B17" s="1853"/>
      <c r="C17" s="1900"/>
      <c r="D17" s="2357"/>
      <c r="E17" s="2353"/>
      <c r="F17" s="2283"/>
      <c r="G17" s="2285"/>
      <c r="H17" s="2285"/>
      <c r="I17" s="719">
        <f t="shared" ref="I17:K17" si="28">I16/F16</f>
        <v>9.1920657958393812E-2</v>
      </c>
      <c r="J17" s="719">
        <f t="shared" si="28"/>
        <v>0</v>
      </c>
      <c r="K17" s="720">
        <f t="shared" si="28"/>
        <v>5.5783910745742807E-2</v>
      </c>
      <c r="L17" s="2291"/>
      <c r="M17" s="2303"/>
      <c r="N17" s="2311"/>
      <c r="O17" s="719">
        <f t="shared" ref="O17:Q17" si="29">O16/L16</f>
        <v>9.5804195804195802E-2</v>
      </c>
      <c r="P17" s="719">
        <f t="shared" si="29"/>
        <v>0</v>
      </c>
      <c r="Q17" s="720">
        <f t="shared" si="29"/>
        <v>7.2872340425531909E-2</v>
      </c>
      <c r="R17" s="2291"/>
      <c r="S17" s="2303"/>
      <c r="T17" s="2311"/>
      <c r="U17" s="719">
        <f t="shared" ref="U17:W17" si="30">U16/R16</f>
        <v>8.3202511773940349E-2</v>
      </c>
      <c r="V17" s="719">
        <f t="shared" si="30"/>
        <v>0</v>
      </c>
      <c r="W17" s="720">
        <f t="shared" si="30"/>
        <v>3.4731323722149411E-2</v>
      </c>
      <c r="X17" s="1"/>
      <c r="AB17" s="44"/>
      <c r="AC17" s="44"/>
      <c r="AD17" s="44"/>
      <c r="AE17" s="578"/>
      <c r="AF17" s="578"/>
      <c r="AG17" s="578"/>
      <c r="AH17" s="1084"/>
      <c r="AI17" s="1084"/>
      <c r="AJ17" s="1084"/>
    </row>
    <row r="18" spans="2:36" ht="21.6" customHeight="1" x14ac:dyDescent="0.2">
      <c r="B18" s="1853"/>
      <c r="C18" s="1940" t="s">
        <v>308</v>
      </c>
      <c r="D18" s="2358">
        <f>表13!E27</f>
        <v>16</v>
      </c>
      <c r="E18" s="2375">
        <f>表13!R27</f>
        <v>6</v>
      </c>
      <c r="F18" s="2282">
        <f t="shared" ref="F18:G18" si="31">L18+R18</f>
        <v>2678</v>
      </c>
      <c r="G18" s="2286">
        <f t="shared" si="31"/>
        <v>279</v>
      </c>
      <c r="H18" s="2286">
        <f t="shared" ref="H18:K18" si="32">N18+T18</f>
        <v>2957</v>
      </c>
      <c r="I18" s="1536">
        <f t="shared" si="32"/>
        <v>7</v>
      </c>
      <c r="J18" s="1536">
        <f t="shared" si="32"/>
        <v>0</v>
      </c>
      <c r="K18" s="1537">
        <f t="shared" si="32"/>
        <v>7</v>
      </c>
      <c r="L18" s="2290">
        <f>表2!I30</f>
        <v>1031</v>
      </c>
      <c r="M18" s="2302">
        <f>表2!O30</f>
        <v>17</v>
      </c>
      <c r="N18" s="2311">
        <f t="shared" ref="N18" si="33">L18+M18</f>
        <v>1048</v>
      </c>
      <c r="O18" s="1536">
        <v>6</v>
      </c>
      <c r="P18" s="1536">
        <v>0</v>
      </c>
      <c r="Q18" s="1537">
        <f t="shared" ref="Q18" si="34">O18+P18</f>
        <v>6</v>
      </c>
      <c r="R18" s="2290">
        <f>表2!J30</f>
        <v>1647</v>
      </c>
      <c r="S18" s="2302">
        <f>表2!P30</f>
        <v>262</v>
      </c>
      <c r="T18" s="2311">
        <f t="shared" ref="T18" si="35">R18+S18</f>
        <v>1909</v>
      </c>
      <c r="U18" s="1536">
        <v>1</v>
      </c>
      <c r="V18" s="1536">
        <v>0</v>
      </c>
      <c r="W18" s="1537">
        <f t="shared" ref="W18" si="36">U18+V18</f>
        <v>1</v>
      </c>
      <c r="X18" s="1"/>
      <c r="Y18" s="7"/>
      <c r="Z18" s="7"/>
      <c r="AA18" s="7"/>
      <c r="AB18" s="7"/>
      <c r="AC18" s="7"/>
      <c r="AD18" s="7"/>
      <c r="AE18" s="1084"/>
      <c r="AF18" s="1084"/>
      <c r="AG18" s="1084"/>
      <c r="AH18" s="1084"/>
      <c r="AI18" s="1084"/>
      <c r="AJ18" s="1084"/>
    </row>
    <row r="19" spans="2:36" ht="21.6" customHeight="1" x14ac:dyDescent="0.2">
      <c r="B19" s="1853"/>
      <c r="C19" s="1900"/>
      <c r="D19" s="2357"/>
      <c r="E19" s="2353"/>
      <c r="F19" s="2283"/>
      <c r="G19" s="2285"/>
      <c r="H19" s="2285"/>
      <c r="I19" s="719">
        <f t="shared" ref="I19:K19" si="37">I18/F18</f>
        <v>2.6138909634055266E-3</v>
      </c>
      <c r="J19" s="719">
        <f t="shared" si="37"/>
        <v>0</v>
      </c>
      <c r="K19" s="720">
        <f t="shared" si="37"/>
        <v>2.3672641190395673E-3</v>
      </c>
      <c r="L19" s="2291"/>
      <c r="M19" s="2303"/>
      <c r="N19" s="2311"/>
      <c r="O19" s="719">
        <f t="shared" ref="O19:Q19" si="38">O18/L18</f>
        <v>5.8195926285160042E-3</v>
      </c>
      <c r="P19" s="719">
        <f t="shared" si="38"/>
        <v>0</v>
      </c>
      <c r="Q19" s="720">
        <f t="shared" si="38"/>
        <v>5.7251908396946565E-3</v>
      </c>
      <c r="R19" s="2291"/>
      <c r="S19" s="2303"/>
      <c r="T19" s="2311"/>
      <c r="U19" s="719">
        <f t="shared" ref="U19:W19" si="39">U18/R18</f>
        <v>6.0716454159077113E-4</v>
      </c>
      <c r="V19" s="719">
        <f t="shared" si="39"/>
        <v>0</v>
      </c>
      <c r="W19" s="720">
        <f t="shared" si="39"/>
        <v>5.2383446830801469E-4</v>
      </c>
      <c r="X19" s="1"/>
      <c r="AB19" s="44"/>
      <c r="AC19" s="44"/>
      <c r="AD19" s="44"/>
      <c r="AE19" s="578"/>
      <c r="AF19" s="578"/>
      <c r="AG19" s="578"/>
      <c r="AH19" s="1084"/>
      <c r="AI19" s="1084"/>
      <c r="AJ19" s="1084"/>
    </row>
    <row r="20" spans="2:36" ht="21.6" customHeight="1" x14ac:dyDescent="0.2">
      <c r="B20" s="1853"/>
      <c r="C20" s="1940" t="s">
        <v>174</v>
      </c>
      <c r="D20" s="2358">
        <f>表13!E30</f>
        <v>131</v>
      </c>
      <c r="E20" s="2375">
        <f>表13!R30</f>
        <v>132</v>
      </c>
      <c r="F20" s="2282">
        <f t="shared" ref="F20:G20" si="40">L20+R20</f>
        <v>8660</v>
      </c>
      <c r="G20" s="2286">
        <f t="shared" si="40"/>
        <v>3875</v>
      </c>
      <c r="H20" s="2286">
        <f t="shared" ref="H20:K20" si="41">N20+T20</f>
        <v>12535</v>
      </c>
      <c r="I20" s="1536">
        <f t="shared" si="41"/>
        <v>18</v>
      </c>
      <c r="J20" s="1536">
        <f t="shared" si="41"/>
        <v>0</v>
      </c>
      <c r="K20" s="1537">
        <f t="shared" si="41"/>
        <v>18</v>
      </c>
      <c r="L20" s="2290">
        <f>表2!I33</f>
        <v>2909</v>
      </c>
      <c r="M20" s="2302">
        <f>表2!O33</f>
        <v>1065</v>
      </c>
      <c r="N20" s="2311">
        <f t="shared" ref="N20" si="42">L20+M20</f>
        <v>3974</v>
      </c>
      <c r="O20" s="1536">
        <v>7</v>
      </c>
      <c r="P20" s="1536">
        <v>0</v>
      </c>
      <c r="Q20" s="1537">
        <f t="shared" ref="Q20" si="43">O20+P20</f>
        <v>7</v>
      </c>
      <c r="R20" s="2290">
        <f>表2!J33</f>
        <v>5751</v>
      </c>
      <c r="S20" s="2302">
        <f>表2!P33</f>
        <v>2810</v>
      </c>
      <c r="T20" s="2311">
        <f t="shared" ref="T20" si="44">R20+S20</f>
        <v>8561</v>
      </c>
      <c r="U20" s="1536">
        <v>11</v>
      </c>
      <c r="V20" s="1536">
        <v>0</v>
      </c>
      <c r="W20" s="1537">
        <f t="shared" ref="W20" si="45">U20+V20</f>
        <v>11</v>
      </c>
      <c r="X20" s="1"/>
      <c r="Y20" s="7"/>
      <c r="Z20" s="7"/>
      <c r="AA20" s="7"/>
      <c r="AB20" s="7"/>
      <c r="AC20" s="7"/>
      <c r="AD20" s="7"/>
      <c r="AE20" s="1084"/>
      <c r="AF20" s="1084"/>
      <c r="AG20" s="1084"/>
      <c r="AH20" s="1084"/>
      <c r="AI20" s="1084"/>
      <c r="AJ20" s="1084"/>
    </row>
    <row r="21" spans="2:36" ht="21.6" customHeight="1" thickBot="1" x14ac:dyDescent="0.25">
      <c r="B21" s="1854"/>
      <c r="C21" s="2009"/>
      <c r="D21" s="2362"/>
      <c r="E21" s="2355"/>
      <c r="F21" s="2283"/>
      <c r="G21" s="2285"/>
      <c r="H21" s="2285"/>
      <c r="I21" s="719">
        <f t="shared" ref="I21:K21" si="46">I20/F20</f>
        <v>2.0785219399538108E-3</v>
      </c>
      <c r="J21" s="719">
        <f t="shared" si="46"/>
        <v>0</v>
      </c>
      <c r="K21" s="720">
        <f t="shared" si="46"/>
        <v>1.4359792580773832E-3</v>
      </c>
      <c r="L21" s="2291"/>
      <c r="M21" s="2303"/>
      <c r="N21" s="2311"/>
      <c r="O21" s="719">
        <f t="shared" ref="O21:Q21" si="47">O20/L20</f>
        <v>2.4063251976624267E-3</v>
      </c>
      <c r="P21" s="719">
        <f t="shared" si="47"/>
        <v>0</v>
      </c>
      <c r="Q21" s="720">
        <f t="shared" si="47"/>
        <v>1.7614494212380473E-3</v>
      </c>
      <c r="R21" s="2291"/>
      <c r="S21" s="2303"/>
      <c r="T21" s="2311"/>
      <c r="U21" s="719">
        <f t="shared" ref="U21:W21" si="48">U20/R20</f>
        <v>1.9127108328986263E-3</v>
      </c>
      <c r="V21" s="719">
        <f t="shared" si="48"/>
        <v>0</v>
      </c>
      <c r="W21" s="720">
        <f t="shared" si="48"/>
        <v>1.2848966242261419E-3</v>
      </c>
      <c r="X21" s="1"/>
      <c r="AB21" s="44"/>
      <c r="AC21" s="44"/>
      <c r="AD21" s="44"/>
      <c r="AE21" s="578"/>
      <c r="AF21" s="578"/>
      <c r="AG21" s="578"/>
      <c r="AH21" s="1084"/>
      <c r="AI21" s="1084"/>
      <c r="AJ21" s="1084"/>
    </row>
    <row r="22" spans="2:36" ht="21.6" customHeight="1" thickTop="1" x14ac:dyDescent="0.2">
      <c r="B22" s="1852" t="s">
        <v>283</v>
      </c>
      <c r="C22" s="1900" t="s">
        <v>259</v>
      </c>
      <c r="D22" s="2359">
        <f>表13!E33</f>
        <v>64</v>
      </c>
      <c r="E22" s="2360">
        <f>表13!R33</f>
        <v>43</v>
      </c>
      <c r="F22" s="2296">
        <f t="shared" ref="F22:G22" si="49">L22+R22</f>
        <v>356</v>
      </c>
      <c r="G22" s="2284">
        <f t="shared" si="49"/>
        <v>165</v>
      </c>
      <c r="H22" s="2284">
        <f t="shared" ref="H22:K22" si="50">N22+T22</f>
        <v>521</v>
      </c>
      <c r="I22" s="1522">
        <f t="shared" si="50"/>
        <v>4</v>
      </c>
      <c r="J22" s="1522">
        <f t="shared" si="50"/>
        <v>0</v>
      </c>
      <c r="K22" s="1540">
        <f t="shared" si="50"/>
        <v>4</v>
      </c>
      <c r="L22" s="2317">
        <f>表2!I36</f>
        <v>209</v>
      </c>
      <c r="M22" s="2308">
        <f>表2!O36</f>
        <v>45</v>
      </c>
      <c r="N22" s="2284">
        <f>L22+M22</f>
        <v>254</v>
      </c>
      <c r="O22" s="1522">
        <v>0</v>
      </c>
      <c r="P22" s="1522">
        <v>0</v>
      </c>
      <c r="Q22" s="1540">
        <f t="shared" ref="Q22" si="51">O22+P22</f>
        <v>0</v>
      </c>
      <c r="R22" s="2317">
        <f>表2!J36</f>
        <v>147</v>
      </c>
      <c r="S22" s="2308">
        <f>表2!P36</f>
        <v>120</v>
      </c>
      <c r="T22" s="2284">
        <f>R22+S22</f>
        <v>267</v>
      </c>
      <c r="U22" s="1522">
        <v>4</v>
      </c>
      <c r="V22" s="1522">
        <v>0</v>
      </c>
      <c r="W22" s="1540">
        <f t="shared" ref="W22" si="52">U22+V22</f>
        <v>4</v>
      </c>
      <c r="X22" s="1"/>
      <c r="Y22" s="7"/>
      <c r="Z22" s="7"/>
      <c r="AA22" s="7"/>
      <c r="AB22" s="7"/>
      <c r="AC22" s="7"/>
      <c r="AD22" s="7"/>
      <c r="AE22" s="1084"/>
      <c r="AF22" s="1084"/>
      <c r="AG22" s="1084"/>
      <c r="AH22" s="1084"/>
      <c r="AI22" s="1084"/>
      <c r="AJ22" s="1084"/>
    </row>
    <row r="23" spans="2:36" ht="21.6" customHeight="1" x14ac:dyDescent="0.2">
      <c r="B23" s="1853"/>
      <c r="C23" s="1900"/>
      <c r="D23" s="2357"/>
      <c r="E23" s="2353"/>
      <c r="F23" s="2283"/>
      <c r="G23" s="2285"/>
      <c r="H23" s="2285"/>
      <c r="I23" s="719">
        <f t="shared" ref="I23:K23" si="53">I22/F22</f>
        <v>1.1235955056179775E-2</v>
      </c>
      <c r="J23" s="719">
        <f t="shared" si="53"/>
        <v>0</v>
      </c>
      <c r="K23" s="720">
        <f t="shared" si="53"/>
        <v>7.677543186180422E-3</v>
      </c>
      <c r="L23" s="2291"/>
      <c r="M23" s="2303"/>
      <c r="N23" s="2285"/>
      <c r="O23" s="719">
        <f t="shared" ref="O23:Q23" si="54">O22/L22</f>
        <v>0</v>
      </c>
      <c r="P23" s="719">
        <f t="shared" si="54"/>
        <v>0</v>
      </c>
      <c r="Q23" s="720">
        <f t="shared" si="54"/>
        <v>0</v>
      </c>
      <c r="R23" s="2291"/>
      <c r="S23" s="2303"/>
      <c r="T23" s="2285"/>
      <c r="U23" s="719">
        <f t="shared" ref="U23:W23" si="55">U22/R22</f>
        <v>2.7210884353741496E-2</v>
      </c>
      <c r="V23" s="719">
        <f t="shared" si="55"/>
        <v>0</v>
      </c>
      <c r="W23" s="720">
        <f t="shared" si="55"/>
        <v>1.4981273408239701E-2</v>
      </c>
      <c r="X23" s="1"/>
      <c r="AB23" s="44"/>
      <c r="AC23" s="44"/>
      <c r="AD23" s="44"/>
      <c r="AE23" s="578"/>
      <c r="AF23" s="578"/>
      <c r="AG23" s="578"/>
      <c r="AH23" s="1084"/>
      <c r="AI23" s="1084"/>
      <c r="AJ23" s="1084"/>
    </row>
    <row r="24" spans="2:36" ht="21.6" customHeight="1" x14ac:dyDescent="0.2">
      <c r="B24" s="1853"/>
      <c r="C24" s="1940" t="s">
        <v>260</v>
      </c>
      <c r="D24" s="2358">
        <f>表13!E36</f>
        <v>155</v>
      </c>
      <c r="E24" s="2375">
        <f>表13!R36</f>
        <v>129</v>
      </c>
      <c r="F24" s="2282">
        <f t="shared" ref="F24:G24" si="56">L24+R24</f>
        <v>2017</v>
      </c>
      <c r="G24" s="2286">
        <f t="shared" si="56"/>
        <v>836</v>
      </c>
      <c r="H24" s="2286">
        <f t="shared" ref="H24:K24" si="57">N24+T24</f>
        <v>2853</v>
      </c>
      <c r="I24" s="1536">
        <f t="shared" si="57"/>
        <v>7</v>
      </c>
      <c r="J24" s="1536">
        <f t="shared" si="57"/>
        <v>0</v>
      </c>
      <c r="K24" s="1537">
        <f t="shared" si="57"/>
        <v>7</v>
      </c>
      <c r="L24" s="2290">
        <f>表2!I39</f>
        <v>1238</v>
      </c>
      <c r="M24" s="2302">
        <f>表2!O39</f>
        <v>235</v>
      </c>
      <c r="N24" s="2286">
        <f>L24+M24</f>
        <v>1473</v>
      </c>
      <c r="O24" s="1536">
        <v>2</v>
      </c>
      <c r="P24" s="1536">
        <v>0</v>
      </c>
      <c r="Q24" s="1537">
        <f t="shared" ref="Q24" si="58">O24+P24</f>
        <v>2</v>
      </c>
      <c r="R24" s="2290">
        <f>表2!J39</f>
        <v>779</v>
      </c>
      <c r="S24" s="2302">
        <f>表2!P39</f>
        <v>601</v>
      </c>
      <c r="T24" s="2286">
        <f>R24+S24</f>
        <v>1380</v>
      </c>
      <c r="U24" s="1536">
        <v>5</v>
      </c>
      <c r="V24" s="1536">
        <v>0</v>
      </c>
      <c r="W24" s="1537">
        <f t="shared" ref="W24" si="59">U24+V24</f>
        <v>5</v>
      </c>
      <c r="X24" s="1"/>
      <c r="Y24" s="7"/>
      <c r="Z24" s="7"/>
      <c r="AA24" s="7"/>
      <c r="AB24" s="7"/>
      <c r="AC24" s="7"/>
      <c r="AD24" s="7"/>
      <c r="AE24" s="1084"/>
      <c r="AF24" s="1084"/>
      <c r="AG24" s="1084"/>
      <c r="AH24" s="1084"/>
      <c r="AI24" s="1084"/>
      <c r="AJ24" s="1084"/>
    </row>
    <row r="25" spans="2:36" ht="21.6" customHeight="1" x14ac:dyDescent="0.2">
      <c r="B25" s="1853"/>
      <c r="C25" s="1900"/>
      <c r="D25" s="2357"/>
      <c r="E25" s="2353"/>
      <c r="F25" s="2283"/>
      <c r="G25" s="2285"/>
      <c r="H25" s="2285"/>
      <c r="I25" s="719">
        <f t="shared" ref="I25:K25" si="60">I24/F24</f>
        <v>3.4705007436787306E-3</v>
      </c>
      <c r="J25" s="719">
        <f t="shared" si="60"/>
        <v>0</v>
      </c>
      <c r="K25" s="720">
        <f t="shared" si="60"/>
        <v>2.4535576586049773E-3</v>
      </c>
      <c r="L25" s="2291"/>
      <c r="M25" s="2303"/>
      <c r="N25" s="2285"/>
      <c r="O25" s="719">
        <f t="shared" ref="O25:Q25" si="61">O24/L24</f>
        <v>1.6155088852988692E-3</v>
      </c>
      <c r="P25" s="719">
        <f t="shared" si="61"/>
        <v>0</v>
      </c>
      <c r="Q25" s="720">
        <f t="shared" si="61"/>
        <v>1.3577732518669382E-3</v>
      </c>
      <c r="R25" s="2291"/>
      <c r="S25" s="2303"/>
      <c r="T25" s="2285"/>
      <c r="U25" s="719">
        <f t="shared" ref="U25:W25" si="62">U24/R24</f>
        <v>6.4184852374839542E-3</v>
      </c>
      <c r="V25" s="719">
        <f t="shared" si="62"/>
        <v>0</v>
      </c>
      <c r="W25" s="720">
        <f t="shared" si="62"/>
        <v>3.6231884057971015E-3</v>
      </c>
      <c r="X25" s="1"/>
      <c r="AB25" s="44"/>
      <c r="AC25" s="44"/>
      <c r="AD25" s="44"/>
      <c r="AE25" s="578"/>
      <c r="AF25" s="578"/>
      <c r="AG25" s="578"/>
      <c r="AH25" s="1084"/>
      <c r="AI25" s="1084"/>
      <c r="AJ25" s="1084"/>
    </row>
    <row r="26" spans="2:36" ht="21.6" customHeight="1" x14ac:dyDescent="0.2">
      <c r="B26" s="1853"/>
      <c r="C26" s="1940" t="s">
        <v>261</v>
      </c>
      <c r="D26" s="2358">
        <f>表13!E39</f>
        <v>46</v>
      </c>
      <c r="E26" s="2375">
        <f>表13!R39</f>
        <v>38</v>
      </c>
      <c r="F26" s="2282">
        <f t="shared" ref="F26:G26" si="63">L26+R26</f>
        <v>1217</v>
      </c>
      <c r="G26" s="2286">
        <f t="shared" si="63"/>
        <v>552</v>
      </c>
      <c r="H26" s="2286">
        <f t="shared" ref="H26:K26" si="64">N26+T26</f>
        <v>1769</v>
      </c>
      <c r="I26" s="1536">
        <f t="shared" si="64"/>
        <v>1</v>
      </c>
      <c r="J26" s="1536">
        <f t="shared" si="64"/>
        <v>0</v>
      </c>
      <c r="K26" s="1537">
        <f t="shared" si="64"/>
        <v>1</v>
      </c>
      <c r="L26" s="2290">
        <f>表2!I42</f>
        <v>683</v>
      </c>
      <c r="M26" s="2302">
        <f>表2!O42</f>
        <v>128</v>
      </c>
      <c r="N26" s="2286">
        <f t="shared" ref="N26" si="65">L26+M26</f>
        <v>811</v>
      </c>
      <c r="O26" s="1536">
        <v>0</v>
      </c>
      <c r="P26" s="1536">
        <v>0</v>
      </c>
      <c r="Q26" s="1537">
        <f t="shared" ref="Q26" si="66">O26+P26</f>
        <v>0</v>
      </c>
      <c r="R26" s="2290">
        <f>表2!J42</f>
        <v>534</v>
      </c>
      <c r="S26" s="2302">
        <f>表2!P42</f>
        <v>424</v>
      </c>
      <c r="T26" s="2286">
        <f t="shared" ref="T26" si="67">R26+S26</f>
        <v>958</v>
      </c>
      <c r="U26" s="1536">
        <v>1</v>
      </c>
      <c r="V26" s="1536">
        <v>0</v>
      </c>
      <c r="W26" s="1537">
        <f t="shared" ref="W26" si="68">U26+V26</f>
        <v>1</v>
      </c>
      <c r="X26" s="1"/>
      <c r="Y26" s="7"/>
      <c r="Z26" s="7"/>
      <c r="AA26" s="7"/>
      <c r="AB26" s="7"/>
      <c r="AC26" s="7"/>
      <c r="AD26" s="7"/>
      <c r="AE26" s="1084"/>
      <c r="AF26" s="1084"/>
      <c r="AG26" s="1084"/>
      <c r="AH26" s="1084"/>
      <c r="AI26" s="1084"/>
      <c r="AJ26" s="1084"/>
    </row>
    <row r="27" spans="2:36" ht="21.6" customHeight="1" x14ac:dyDescent="0.2">
      <c r="B27" s="1853"/>
      <c r="C27" s="1900"/>
      <c r="D27" s="2357"/>
      <c r="E27" s="2353"/>
      <c r="F27" s="2283"/>
      <c r="G27" s="2285"/>
      <c r="H27" s="2285"/>
      <c r="I27" s="719">
        <f t="shared" ref="I27:K27" si="69">I26/F26</f>
        <v>8.2169268693508624E-4</v>
      </c>
      <c r="J27" s="719">
        <f t="shared" si="69"/>
        <v>0</v>
      </c>
      <c r="K27" s="720">
        <f t="shared" si="69"/>
        <v>5.6529112492933857E-4</v>
      </c>
      <c r="L27" s="2291"/>
      <c r="M27" s="2303"/>
      <c r="N27" s="2285"/>
      <c r="O27" s="719">
        <f t="shared" ref="O27:Q27" si="70">O26/L26</f>
        <v>0</v>
      </c>
      <c r="P27" s="719">
        <f t="shared" si="70"/>
        <v>0</v>
      </c>
      <c r="Q27" s="720">
        <f t="shared" si="70"/>
        <v>0</v>
      </c>
      <c r="R27" s="2291"/>
      <c r="S27" s="2303"/>
      <c r="T27" s="2285"/>
      <c r="U27" s="719">
        <f t="shared" ref="U27:W27" si="71">U26/R26</f>
        <v>1.8726591760299626E-3</v>
      </c>
      <c r="V27" s="719">
        <f t="shared" si="71"/>
        <v>0</v>
      </c>
      <c r="W27" s="720">
        <f t="shared" si="71"/>
        <v>1.0438413361169101E-3</v>
      </c>
      <c r="X27" s="1"/>
      <c r="AB27" s="44"/>
      <c r="AC27" s="44"/>
      <c r="AD27" s="44"/>
      <c r="AE27" s="578"/>
      <c r="AF27" s="578"/>
      <c r="AG27" s="578"/>
      <c r="AH27" s="1084"/>
      <c r="AI27" s="1084"/>
      <c r="AJ27" s="1084"/>
    </row>
    <row r="28" spans="2:36" ht="21.6" customHeight="1" x14ac:dyDescent="0.2">
      <c r="B28" s="1853"/>
      <c r="C28" s="1940" t="s">
        <v>262</v>
      </c>
      <c r="D28" s="2358">
        <f>表13!E42</f>
        <v>38</v>
      </c>
      <c r="E28" s="2375">
        <f>表13!R42</f>
        <v>36</v>
      </c>
      <c r="F28" s="2282">
        <f t="shared" ref="F28:G28" si="72">L28+R28</f>
        <v>1768</v>
      </c>
      <c r="G28" s="2286">
        <f t="shared" si="72"/>
        <v>976</v>
      </c>
      <c r="H28" s="2286">
        <f t="shared" ref="H28:K28" si="73">N28+T28</f>
        <v>2744</v>
      </c>
      <c r="I28" s="1536">
        <f t="shared" si="73"/>
        <v>0</v>
      </c>
      <c r="J28" s="1536">
        <f t="shared" si="73"/>
        <v>0</v>
      </c>
      <c r="K28" s="1537">
        <f t="shared" si="73"/>
        <v>0</v>
      </c>
      <c r="L28" s="2290">
        <f>表2!I45</f>
        <v>976</v>
      </c>
      <c r="M28" s="2302">
        <f>表2!O45</f>
        <v>345</v>
      </c>
      <c r="N28" s="2286">
        <f t="shared" ref="N28" si="74">L28+M28</f>
        <v>1321</v>
      </c>
      <c r="O28" s="1536">
        <v>0</v>
      </c>
      <c r="P28" s="1536">
        <v>0</v>
      </c>
      <c r="Q28" s="1537">
        <f t="shared" ref="Q28" si="75">O28+P28</f>
        <v>0</v>
      </c>
      <c r="R28" s="2290">
        <f>表2!J45</f>
        <v>792</v>
      </c>
      <c r="S28" s="2302">
        <f>表2!P45</f>
        <v>631</v>
      </c>
      <c r="T28" s="2286">
        <f t="shared" ref="T28" si="76">R28+S28</f>
        <v>1423</v>
      </c>
      <c r="U28" s="1536">
        <v>0</v>
      </c>
      <c r="V28" s="1536">
        <v>0</v>
      </c>
      <c r="W28" s="1537">
        <f t="shared" ref="W28" si="77">U28+V28</f>
        <v>0</v>
      </c>
      <c r="X28" s="1"/>
      <c r="Y28" s="7"/>
      <c r="Z28" s="7"/>
      <c r="AA28" s="7"/>
      <c r="AB28" s="7"/>
      <c r="AC28" s="7"/>
      <c r="AD28" s="7"/>
      <c r="AE28" s="1084"/>
      <c r="AF28" s="1084"/>
      <c r="AG28" s="1084"/>
      <c r="AH28" s="1084"/>
      <c r="AI28" s="1084"/>
      <c r="AJ28" s="1084"/>
    </row>
    <row r="29" spans="2:36" ht="21.6" customHeight="1" x14ac:dyDescent="0.2">
      <c r="B29" s="1853"/>
      <c r="C29" s="1900"/>
      <c r="D29" s="2357"/>
      <c r="E29" s="2353"/>
      <c r="F29" s="2283"/>
      <c r="G29" s="2285"/>
      <c r="H29" s="2285"/>
      <c r="I29" s="719">
        <f t="shared" ref="I29:K29" si="78">I28/F28</f>
        <v>0</v>
      </c>
      <c r="J29" s="719">
        <f t="shared" si="78"/>
        <v>0</v>
      </c>
      <c r="K29" s="720">
        <f t="shared" si="78"/>
        <v>0</v>
      </c>
      <c r="L29" s="2291"/>
      <c r="M29" s="2303"/>
      <c r="N29" s="2285"/>
      <c r="O29" s="719">
        <f t="shared" ref="O29:Q29" si="79">O28/L28</f>
        <v>0</v>
      </c>
      <c r="P29" s="719">
        <f t="shared" si="79"/>
        <v>0</v>
      </c>
      <c r="Q29" s="720">
        <f t="shared" si="79"/>
        <v>0</v>
      </c>
      <c r="R29" s="2291"/>
      <c r="S29" s="2303"/>
      <c r="T29" s="2285"/>
      <c r="U29" s="719">
        <f t="shared" ref="U29:W29" si="80">U28/R28</f>
        <v>0</v>
      </c>
      <c r="V29" s="719">
        <f t="shared" si="80"/>
        <v>0</v>
      </c>
      <c r="W29" s="720">
        <f t="shared" si="80"/>
        <v>0</v>
      </c>
      <c r="X29" s="1"/>
      <c r="AB29" s="44"/>
      <c r="AC29" s="44"/>
      <c r="AD29" s="44"/>
      <c r="AE29" s="578"/>
      <c r="AF29" s="578"/>
      <c r="AG29" s="578"/>
      <c r="AH29" s="1084"/>
      <c r="AI29" s="1084"/>
      <c r="AJ29" s="1084"/>
    </row>
    <row r="30" spans="2:36" ht="21.6" customHeight="1" x14ac:dyDescent="0.2">
      <c r="B30" s="1853"/>
      <c r="C30" s="1940" t="s">
        <v>263</v>
      </c>
      <c r="D30" s="2358">
        <f>表13!E45</f>
        <v>27</v>
      </c>
      <c r="E30" s="2375">
        <f>表13!R45</f>
        <v>24</v>
      </c>
      <c r="F30" s="2282">
        <f t="shared" ref="F30:G30" si="81">L30+R30</f>
        <v>2690</v>
      </c>
      <c r="G30" s="2286">
        <f t="shared" si="81"/>
        <v>780</v>
      </c>
      <c r="H30" s="2286">
        <f t="shared" ref="H30:K30" si="82">N30+T30</f>
        <v>3470</v>
      </c>
      <c r="I30" s="1536">
        <f t="shared" si="82"/>
        <v>11</v>
      </c>
      <c r="J30" s="1536">
        <f t="shared" si="82"/>
        <v>0</v>
      </c>
      <c r="K30" s="1537">
        <f t="shared" si="82"/>
        <v>11</v>
      </c>
      <c r="L30" s="2290">
        <f>表2!I48</f>
        <v>1554</v>
      </c>
      <c r="M30" s="2302">
        <f>表2!O48</f>
        <v>248</v>
      </c>
      <c r="N30" s="2286">
        <f t="shared" ref="N30" si="83">L30+M30</f>
        <v>1802</v>
      </c>
      <c r="O30" s="1536">
        <v>5</v>
      </c>
      <c r="P30" s="1536">
        <v>0</v>
      </c>
      <c r="Q30" s="1537">
        <f t="shared" ref="Q30" si="84">O30+P30</f>
        <v>5</v>
      </c>
      <c r="R30" s="2290">
        <f>表2!J48</f>
        <v>1136</v>
      </c>
      <c r="S30" s="2302">
        <f>表2!P48</f>
        <v>532</v>
      </c>
      <c r="T30" s="2286">
        <f t="shared" ref="T30" si="85">R30+S30</f>
        <v>1668</v>
      </c>
      <c r="U30" s="1536">
        <v>6</v>
      </c>
      <c r="V30" s="1536">
        <v>0</v>
      </c>
      <c r="W30" s="1537">
        <f t="shared" ref="W30" si="86">U30+V30</f>
        <v>6</v>
      </c>
      <c r="X30" s="1"/>
      <c r="Y30" s="7"/>
      <c r="Z30" s="7"/>
      <c r="AA30" s="7"/>
      <c r="AB30" s="7"/>
      <c r="AC30" s="7"/>
      <c r="AD30" s="7"/>
      <c r="AE30" s="1084"/>
      <c r="AF30" s="1084"/>
      <c r="AG30" s="1084"/>
      <c r="AH30" s="1084"/>
      <c r="AI30" s="1084"/>
      <c r="AJ30" s="1084"/>
    </row>
    <row r="31" spans="2:36" ht="21.6" customHeight="1" x14ac:dyDescent="0.2">
      <c r="B31" s="1853"/>
      <c r="C31" s="1901"/>
      <c r="D31" s="2357"/>
      <c r="E31" s="2353"/>
      <c r="F31" s="2283"/>
      <c r="G31" s="2285"/>
      <c r="H31" s="2285"/>
      <c r="I31" s="719">
        <f t="shared" ref="I31:K31" si="87">I30/F30</f>
        <v>4.0892193308550186E-3</v>
      </c>
      <c r="J31" s="719">
        <f t="shared" si="87"/>
        <v>0</v>
      </c>
      <c r="K31" s="720">
        <f t="shared" si="87"/>
        <v>3.1700288184438041E-3</v>
      </c>
      <c r="L31" s="2291"/>
      <c r="M31" s="2303"/>
      <c r="N31" s="2285"/>
      <c r="O31" s="719">
        <f t="shared" ref="O31:Q31" si="88">O30/L30</f>
        <v>3.2175032175032173E-3</v>
      </c>
      <c r="P31" s="719">
        <f t="shared" si="88"/>
        <v>0</v>
      </c>
      <c r="Q31" s="720">
        <f t="shared" si="88"/>
        <v>2.7746947835738068E-3</v>
      </c>
      <c r="R31" s="2291"/>
      <c r="S31" s="2303"/>
      <c r="T31" s="2285"/>
      <c r="U31" s="719">
        <f t="shared" ref="U31:W31" si="89">U30/R30</f>
        <v>5.2816901408450703E-3</v>
      </c>
      <c r="V31" s="719">
        <f t="shared" si="89"/>
        <v>0</v>
      </c>
      <c r="W31" s="720">
        <f t="shared" si="89"/>
        <v>3.5971223021582736E-3</v>
      </c>
      <c r="X31" s="1"/>
      <c r="AB31" s="44"/>
      <c r="AC31" s="44"/>
      <c r="AD31" s="44"/>
      <c r="AE31" s="578"/>
      <c r="AF31" s="578"/>
      <c r="AG31" s="578"/>
      <c r="AH31" s="1084"/>
      <c r="AI31" s="1084"/>
      <c r="AJ31" s="1084"/>
    </row>
    <row r="32" spans="2:36" ht="21.6" customHeight="1" x14ac:dyDescent="0.2">
      <c r="B32" s="1853"/>
      <c r="C32" s="1900" t="s">
        <v>264</v>
      </c>
      <c r="D32" s="2358">
        <f>表13!E48</f>
        <v>40</v>
      </c>
      <c r="E32" s="2375">
        <f>表13!R48</f>
        <v>29</v>
      </c>
      <c r="F32" s="2282">
        <f t="shared" ref="F32:G32" si="90">L32+R32</f>
        <v>23985</v>
      </c>
      <c r="G32" s="2286">
        <f t="shared" si="90"/>
        <v>3177</v>
      </c>
      <c r="H32" s="2286">
        <f t="shared" ref="H32:K32" si="91">N32+T32</f>
        <v>27162</v>
      </c>
      <c r="I32" s="1536">
        <f t="shared" si="91"/>
        <v>235</v>
      </c>
      <c r="J32" s="1536">
        <f t="shared" si="91"/>
        <v>0</v>
      </c>
      <c r="K32" s="1537">
        <f t="shared" si="91"/>
        <v>235</v>
      </c>
      <c r="L32" s="2290">
        <f>表2!I51</f>
        <v>15259</v>
      </c>
      <c r="M32" s="2302">
        <f>表2!O51</f>
        <v>1032</v>
      </c>
      <c r="N32" s="2286">
        <f>L32+M32</f>
        <v>16291</v>
      </c>
      <c r="O32" s="1536">
        <v>168</v>
      </c>
      <c r="P32" s="1536">
        <v>0</v>
      </c>
      <c r="Q32" s="1537">
        <f t="shared" ref="Q32" si="92">O32+P32</f>
        <v>168</v>
      </c>
      <c r="R32" s="2290">
        <f>表2!J51</f>
        <v>8726</v>
      </c>
      <c r="S32" s="2302">
        <f>表2!P51</f>
        <v>2145</v>
      </c>
      <c r="T32" s="2286">
        <f>R32+S32</f>
        <v>10871</v>
      </c>
      <c r="U32" s="1536">
        <v>67</v>
      </c>
      <c r="V32" s="1536">
        <v>0</v>
      </c>
      <c r="W32" s="1537">
        <f t="shared" ref="W32" si="93">U32+V32</f>
        <v>67</v>
      </c>
      <c r="X32" s="1"/>
      <c r="Y32" s="7"/>
      <c r="Z32" s="7"/>
      <c r="AA32" s="7"/>
      <c r="AB32" s="7"/>
      <c r="AC32" s="7"/>
      <c r="AD32" s="7"/>
      <c r="AE32" s="1084"/>
      <c r="AF32" s="1084"/>
      <c r="AG32" s="1084"/>
      <c r="AH32" s="1084"/>
      <c r="AI32" s="1084"/>
      <c r="AJ32" s="1084"/>
    </row>
    <row r="33" spans="2:36" ht="21.6" customHeight="1" thickBot="1" x14ac:dyDescent="0.25">
      <c r="B33" s="1853"/>
      <c r="C33" s="2009"/>
      <c r="D33" s="2362"/>
      <c r="E33" s="2355"/>
      <c r="F33" s="2294"/>
      <c r="G33" s="2295"/>
      <c r="H33" s="2295"/>
      <c r="I33" s="717">
        <f t="shared" ref="I33:K33" si="94">I32/F32</f>
        <v>9.7977902855951645E-3</v>
      </c>
      <c r="J33" s="717">
        <f t="shared" si="94"/>
        <v>0</v>
      </c>
      <c r="K33" s="718">
        <f t="shared" si="94"/>
        <v>8.6517929460275377E-3</v>
      </c>
      <c r="L33" s="2306"/>
      <c r="M33" s="2297"/>
      <c r="N33" s="2295"/>
      <c r="O33" s="717">
        <f t="shared" ref="O33:Q33" si="95">O32/L32</f>
        <v>1.1009895799200472E-2</v>
      </c>
      <c r="P33" s="717">
        <f t="shared" si="95"/>
        <v>0</v>
      </c>
      <c r="Q33" s="718">
        <f t="shared" si="95"/>
        <v>1.0312442452888098E-2</v>
      </c>
      <c r="R33" s="2306"/>
      <c r="S33" s="2297"/>
      <c r="T33" s="2295"/>
      <c r="U33" s="717">
        <f t="shared" ref="U33:W33" si="96">U32/R32</f>
        <v>7.6782030712812281E-3</v>
      </c>
      <c r="V33" s="717">
        <f t="shared" si="96"/>
        <v>0</v>
      </c>
      <c r="W33" s="718">
        <f t="shared" si="96"/>
        <v>6.1631864593873608E-3</v>
      </c>
      <c r="X33" s="1"/>
      <c r="AB33" s="44"/>
      <c r="AC33" s="44"/>
      <c r="AD33" s="44"/>
      <c r="AE33" s="578"/>
      <c r="AF33" s="578"/>
      <c r="AG33" s="578"/>
      <c r="AH33" s="1084"/>
      <c r="AI33" s="1084"/>
      <c r="AJ33" s="1084"/>
    </row>
    <row r="34" spans="2:36" ht="21.6" customHeight="1" thickTop="1" x14ac:dyDescent="0.2">
      <c r="B34" s="1853"/>
      <c r="C34" s="37" t="s">
        <v>265</v>
      </c>
      <c r="D34" s="2359">
        <f>D24+D26+D28+D30</f>
        <v>266</v>
      </c>
      <c r="E34" s="2360">
        <f>E24+E26+E28+E30</f>
        <v>227</v>
      </c>
      <c r="F34" s="2290">
        <f t="shared" ref="F34:G34" si="97">F24+F26+F28+F30</f>
        <v>7692</v>
      </c>
      <c r="G34" s="2302">
        <f t="shared" si="97"/>
        <v>3144</v>
      </c>
      <c r="H34" s="2302">
        <f t="shared" ref="H34:W34" si="98">H24+H26+H28+H30</f>
        <v>10836</v>
      </c>
      <c r="I34" s="64">
        <f t="shared" si="98"/>
        <v>19</v>
      </c>
      <c r="J34" s="64">
        <f t="shared" si="98"/>
        <v>0</v>
      </c>
      <c r="K34" s="234">
        <f t="shared" si="98"/>
        <v>19</v>
      </c>
      <c r="L34" s="2290">
        <f t="shared" si="98"/>
        <v>4451</v>
      </c>
      <c r="M34" s="2302">
        <f t="shared" si="98"/>
        <v>956</v>
      </c>
      <c r="N34" s="2302">
        <f>L34+M34</f>
        <v>5407</v>
      </c>
      <c r="O34" s="64">
        <f t="shared" si="98"/>
        <v>7</v>
      </c>
      <c r="P34" s="64">
        <f t="shared" si="98"/>
        <v>0</v>
      </c>
      <c r="Q34" s="234">
        <f t="shared" si="98"/>
        <v>7</v>
      </c>
      <c r="R34" s="2290">
        <f t="shared" si="98"/>
        <v>3241</v>
      </c>
      <c r="S34" s="2302">
        <f t="shared" si="98"/>
        <v>2188</v>
      </c>
      <c r="T34" s="2302">
        <f>R34+S34</f>
        <v>5429</v>
      </c>
      <c r="U34" s="64">
        <f>U24+U26+U28+U30</f>
        <v>12</v>
      </c>
      <c r="V34" s="64">
        <f t="shared" si="98"/>
        <v>0</v>
      </c>
      <c r="W34" s="234">
        <f t="shared" si="98"/>
        <v>12</v>
      </c>
      <c r="Y34" s="7"/>
      <c r="Z34" s="7"/>
      <c r="AA34" s="7"/>
      <c r="AB34" s="7"/>
      <c r="AC34" s="7"/>
      <c r="AD34" s="7"/>
      <c r="AE34" s="1084"/>
      <c r="AF34" s="1084"/>
      <c r="AG34" s="1084"/>
      <c r="AH34" s="1084"/>
      <c r="AI34" s="1084"/>
      <c r="AJ34" s="1084"/>
    </row>
    <row r="35" spans="2:36" ht="21.6" customHeight="1" x14ac:dyDescent="0.2">
      <c r="B35" s="1853"/>
      <c r="C35" s="38" t="s">
        <v>266</v>
      </c>
      <c r="D35" s="2357"/>
      <c r="E35" s="2353"/>
      <c r="F35" s="2291"/>
      <c r="G35" s="2303"/>
      <c r="H35" s="2303"/>
      <c r="I35" s="719">
        <f>I34/F34</f>
        <v>2.4700988039521579E-3</v>
      </c>
      <c r="J35" s="719">
        <f>J34/G34</f>
        <v>0</v>
      </c>
      <c r="K35" s="720">
        <f>K34/H34</f>
        <v>1.7534145441122186E-3</v>
      </c>
      <c r="L35" s="2291"/>
      <c r="M35" s="2303"/>
      <c r="N35" s="2303"/>
      <c r="O35" s="719">
        <f>O34/L34</f>
        <v>1.5726802965625702E-3</v>
      </c>
      <c r="P35" s="719">
        <f>P34/M34</f>
        <v>0</v>
      </c>
      <c r="Q35" s="720">
        <f>Q34/N34</f>
        <v>1.2946180876641392E-3</v>
      </c>
      <c r="R35" s="2291"/>
      <c r="S35" s="2303"/>
      <c r="T35" s="2303"/>
      <c r="U35" s="719">
        <f>U34/R34</f>
        <v>3.7025609379821045E-3</v>
      </c>
      <c r="V35" s="719">
        <f>V34/S34</f>
        <v>0</v>
      </c>
      <c r="W35" s="720">
        <f>W34/T34</f>
        <v>2.2103518143304474E-3</v>
      </c>
      <c r="AB35" s="44"/>
      <c r="AC35" s="44"/>
      <c r="AD35" s="44"/>
      <c r="AE35" s="578"/>
      <c r="AF35" s="578"/>
      <c r="AG35" s="578"/>
      <c r="AH35" s="1084"/>
      <c r="AI35" s="1084"/>
      <c r="AJ35" s="1084"/>
    </row>
    <row r="36" spans="2:36" ht="21.6" customHeight="1" x14ac:dyDescent="0.2">
      <c r="B36" s="1853"/>
      <c r="C36" s="37" t="s">
        <v>265</v>
      </c>
      <c r="D36" s="2358">
        <f>D26+D28+D30+D32</f>
        <v>151</v>
      </c>
      <c r="E36" s="2375">
        <f>E26+E28+E30+E32</f>
        <v>127</v>
      </c>
      <c r="F36" s="2305">
        <f t="shared" ref="F36:G36" si="99">F26+F28+F30+F32</f>
        <v>29660</v>
      </c>
      <c r="G36" s="2292">
        <f t="shared" si="99"/>
        <v>5485</v>
      </c>
      <c r="H36" s="2292">
        <f t="shared" ref="H36:W36" si="100">H26+H28+H30+H32</f>
        <v>35145</v>
      </c>
      <c r="I36" s="65">
        <f t="shared" si="100"/>
        <v>247</v>
      </c>
      <c r="J36" s="65">
        <f t="shared" si="100"/>
        <v>0</v>
      </c>
      <c r="K36" s="236">
        <f t="shared" si="100"/>
        <v>247</v>
      </c>
      <c r="L36" s="2305">
        <f t="shared" si="100"/>
        <v>18472</v>
      </c>
      <c r="M36" s="2292">
        <f t="shared" si="100"/>
        <v>1753</v>
      </c>
      <c r="N36" s="2292">
        <f>L36+M36</f>
        <v>20225</v>
      </c>
      <c r="O36" s="65">
        <f t="shared" si="100"/>
        <v>173</v>
      </c>
      <c r="P36" s="65">
        <f t="shared" si="100"/>
        <v>0</v>
      </c>
      <c r="Q36" s="236">
        <f t="shared" si="100"/>
        <v>173</v>
      </c>
      <c r="R36" s="2305">
        <f t="shared" si="100"/>
        <v>11188</v>
      </c>
      <c r="S36" s="2292">
        <f t="shared" si="100"/>
        <v>3732</v>
      </c>
      <c r="T36" s="2292">
        <f>R36+S36</f>
        <v>14920</v>
      </c>
      <c r="U36" s="65">
        <f t="shared" si="100"/>
        <v>74</v>
      </c>
      <c r="V36" s="65">
        <f t="shared" si="100"/>
        <v>0</v>
      </c>
      <c r="W36" s="236">
        <f t="shared" si="100"/>
        <v>74</v>
      </c>
      <c r="Y36" s="7"/>
      <c r="Z36" s="7"/>
      <c r="AA36" s="7"/>
      <c r="AB36" s="7"/>
      <c r="AC36" s="7"/>
      <c r="AD36" s="7"/>
      <c r="AE36" s="1084"/>
      <c r="AF36" s="1084"/>
      <c r="AG36" s="1084"/>
      <c r="AH36" s="1084"/>
      <c r="AI36" s="1084"/>
      <c r="AJ36" s="1084"/>
    </row>
    <row r="37" spans="2:36" ht="21.6" customHeight="1" thickBot="1" x14ac:dyDescent="0.25">
      <c r="B37" s="1859"/>
      <c r="C37" s="38" t="s">
        <v>267</v>
      </c>
      <c r="D37" s="2357"/>
      <c r="E37" s="2353"/>
      <c r="F37" s="2327"/>
      <c r="G37" s="2293"/>
      <c r="H37" s="2293"/>
      <c r="I37" s="723">
        <f>I36/F36</f>
        <v>8.3277140930546195E-3</v>
      </c>
      <c r="J37" s="723">
        <f>J36/G36</f>
        <v>0</v>
      </c>
      <c r="K37" s="724">
        <f>K36/H36</f>
        <v>7.0280267463366051E-3</v>
      </c>
      <c r="L37" s="2327"/>
      <c r="M37" s="2293"/>
      <c r="N37" s="2293"/>
      <c r="O37" s="723">
        <f>O36/L36</f>
        <v>9.3655262018189685E-3</v>
      </c>
      <c r="P37" s="723">
        <f>P36/M36</f>
        <v>0</v>
      </c>
      <c r="Q37" s="724">
        <f>Q36/N36</f>
        <v>8.5537700865265763E-3</v>
      </c>
      <c r="R37" s="2327"/>
      <c r="S37" s="2293"/>
      <c r="T37" s="2293"/>
      <c r="U37" s="723">
        <f>U36/R36</f>
        <v>6.6142295316410438E-3</v>
      </c>
      <c r="V37" s="723">
        <f>V36/S36</f>
        <v>0</v>
      </c>
      <c r="W37" s="724">
        <f>W36/T36</f>
        <v>4.9597855227882038E-3</v>
      </c>
      <c r="AB37" s="44"/>
      <c r="AC37" s="44"/>
      <c r="AD37" s="44"/>
      <c r="AE37" s="578"/>
      <c r="AF37" s="578"/>
      <c r="AG37" s="578"/>
      <c r="AH37" s="1084"/>
      <c r="AI37" s="1084"/>
      <c r="AJ37" s="1084"/>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customWidth="1"/>
    <col min="26" max="26" width="6.33203125" style="1" customWidth="1"/>
    <col min="27" max="27" width="7.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894</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39" customHeight="1" x14ac:dyDescent="0.2">
      <c r="B6" s="1922"/>
      <c r="C6" s="1923"/>
      <c r="D6" s="1900"/>
      <c r="E6" s="1857"/>
      <c r="F6" s="2313" t="s">
        <v>514</v>
      </c>
      <c r="G6" s="2100"/>
      <c r="H6" s="2101"/>
      <c r="I6" s="2379" t="s">
        <v>586</v>
      </c>
      <c r="J6" s="2380"/>
      <c r="K6" s="2381"/>
      <c r="L6" s="2313" t="s">
        <v>514</v>
      </c>
      <c r="M6" s="2100"/>
      <c r="N6" s="2101"/>
      <c r="O6" s="2379" t="s">
        <v>586</v>
      </c>
      <c r="P6" s="2380"/>
      <c r="Q6" s="2381"/>
      <c r="R6" s="2095" t="s">
        <v>514</v>
      </c>
      <c r="S6" s="2318"/>
      <c r="T6" s="2319"/>
      <c r="U6" s="2379" t="s">
        <v>586</v>
      </c>
      <c r="V6" s="2380"/>
      <c r="W6" s="2381"/>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G8" si="0">F10+F12+F14+F16+F18+F20</f>
        <v>32033</v>
      </c>
      <c r="G8" s="2286">
        <f t="shared" si="0"/>
        <v>6486</v>
      </c>
      <c r="H8" s="2286">
        <f t="shared" ref="H8:W8" si="1">H10+H12+H14+H16+H18+H20</f>
        <v>38519</v>
      </c>
      <c r="I8" s="64">
        <f t="shared" si="1"/>
        <v>123</v>
      </c>
      <c r="J8" s="64">
        <f t="shared" si="1"/>
        <v>18</v>
      </c>
      <c r="K8" s="234">
        <f t="shared" si="1"/>
        <v>141</v>
      </c>
      <c r="L8" s="2371">
        <f>SUM(L10:L21)</f>
        <v>19919</v>
      </c>
      <c r="M8" s="2373">
        <f t="shared" ref="M8" si="2">SUM(M10:M21)</f>
        <v>2033</v>
      </c>
      <c r="N8" s="2286">
        <f>SUM(N10:N21)</f>
        <v>21952</v>
      </c>
      <c r="O8" s="64">
        <f t="shared" si="1"/>
        <v>16</v>
      </c>
      <c r="P8" s="64">
        <f t="shared" si="1"/>
        <v>2</v>
      </c>
      <c r="Q8" s="234">
        <f t="shared" si="1"/>
        <v>18</v>
      </c>
      <c r="R8" s="2371">
        <f>SUM(R10:R21)</f>
        <v>12114</v>
      </c>
      <c r="S8" s="2373">
        <f t="shared" ref="S8" si="3">SUM(S10:S21)</f>
        <v>4453</v>
      </c>
      <c r="T8" s="2286">
        <f>SUM(T10:T21)</f>
        <v>16567</v>
      </c>
      <c r="U8" s="64">
        <f t="shared" si="1"/>
        <v>107</v>
      </c>
      <c r="V8" s="64">
        <f t="shared" si="1"/>
        <v>16</v>
      </c>
      <c r="W8" s="234">
        <f t="shared" si="1"/>
        <v>123</v>
      </c>
      <c r="X8" s="1"/>
      <c r="Y8" s="7"/>
      <c r="Z8" s="7"/>
      <c r="AA8" s="7"/>
      <c r="AB8" s="7"/>
      <c r="AC8" s="7"/>
      <c r="AD8" s="7"/>
      <c r="AE8" s="1084"/>
      <c r="AF8" s="1084"/>
      <c r="AG8" s="1084"/>
      <c r="AH8" s="1084"/>
      <c r="AI8" s="1084"/>
      <c r="AJ8" s="1084"/>
    </row>
    <row r="9" spans="2:36" ht="21.6" customHeight="1" thickBot="1" x14ac:dyDescent="0.25">
      <c r="B9" s="1957"/>
      <c r="C9" s="2023"/>
      <c r="D9" s="2364"/>
      <c r="E9" s="2366"/>
      <c r="F9" s="2294"/>
      <c r="G9" s="2295"/>
      <c r="H9" s="2295"/>
      <c r="I9" s="717">
        <f>I8/F8</f>
        <v>3.8397902163394E-3</v>
      </c>
      <c r="J9" s="717">
        <f>J8/G8</f>
        <v>2.7752081406105457E-3</v>
      </c>
      <c r="K9" s="718">
        <f>K8/H8</f>
        <v>3.6605311664373425E-3</v>
      </c>
      <c r="L9" s="2372"/>
      <c r="M9" s="2374"/>
      <c r="N9" s="2295"/>
      <c r="O9" s="717">
        <f>O8/L8</f>
        <v>8.0325317536020886E-4</v>
      </c>
      <c r="P9" s="717">
        <f>P8/M8</f>
        <v>9.8376783079193305E-4</v>
      </c>
      <c r="Q9" s="718">
        <f>Q8/N8</f>
        <v>8.1997084548104959E-4</v>
      </c>
      <c r="R9" s="2372"/>
      <c r="S9" s="2374"/>
      <c r="T9" s="2295"/>
      <c r="U9" s="717">
        <f>U8/R8</f>
        <v>8.832755489516262E-3</v>
      </c>
      <c r="V9" s="717">
        <f>V8/S8</f>
        <v>3.5930833146193579E-3</v>
      </c>
      <c r="W9" s="718">
        <f>W8/T8</f>
        <v>7.4243978994386435E-3</v>
      </c>
      <c r="X9" s="1"/>
      <c r="AB9" s="44"/>
      <c r="AC9" s="44"/>
      <c r="AD9" s="44"/>
      <c r="AE9" s="578"/>
      <c r="AF9" s="578"/>
      <c r="AG9" s="578"/>
      <c r="AH9" s="1084"/>
      <c r="AI9" s="1084"/>
      <c r="AJ9" s="1084"/>
    </row>
    <row r="10" spans="2:36" ht="21.6" customHeight="1" thickTop="1" x14ac:dyDescent="0.2">
      <c r="B10" s="1852" t="s">
        <v>251</v>
      </c>
      <c r="C10" s="1900" t="s">
        <v>169</v>
      </c>
      <c r="D10" s="2359">
        <f>表13!E15</f>
        <v>54</v>
      </c>
      <c r="E10" s="2360">
        <f>表13!R15</f>
        <v>20</v>
      </c>
      <c r="F10" s="2296">
        <f t="shared" ref="F10:G10" si="4">L10+R10</f>
        <v>1468</v>
      </c>
      <c r="G10" s="2284">
        <f t="shared" si="4"/>
        <v>46</v>
      </c>
      <c r="H10" s="2284">
        <f t="shared" ref="H10:K10" si="5">N10+T10</f>
        <v>1514</v>
      </c>
      <c r="I10" s="1538">
        <f t="shared" si="5"/>
        <v>0</v>
      </c>
      <c r="J10" s="1538">
        <f t="shared" si="5"/>
        <v>0</v>
      </c>
      <c r="K10" s="1539">
        <f t="shared" si="5"/>
        <v>0</v>
      </c>
      <c r="L10" s="2317">
        <f>表2!I18</f>
        <v>1314</v>
      </c>
      <c r="M10" s="2308">
        <f>表2!O18</f>
        <v>14</v>
      </c>
      <c r="N10" s="2316">
        <f>L10+M10</f>
        <v>1328</v>
      </c>
      <c r="O10" s="1538">
        <v>0</v>
      </c>
      <c r="P10" s="1538">
        <v>0</v>
      </c>
      <c r="Q10" s="1539">
        <f>O10+P10</f>
        <v>0</v>
      </c>
      <c r="R10" s="2317">
        <f>表2!J18</f>
        <v>154</v>
      </c>
      <c r="S10" s="2308">
        <f>表2!P18</f>
        <v>32</v>
      </c>
      <c r="T10" s="2316">
        <f>R10+S10</f>
        <v>186</v>
      </c>
      <c r="U10" s="1538">
        <v>0</v>
      </c>
      <c r="V10" s="1538">
        <v>0</v>
      </c>
      <c r="W10" s="1539">
        <f>U10+V10</f>
        <v>0</v>
      </c>
      <c r="X10" s="1"/>
      <c r="Y10" s="7"/>
      <c r="Z10" s="7"/>
      <c r="AA10" s="7"/>
      <c r="AB10" s="7"/>
      <c r="AC10" s="7"/>
      <c r="AD10" s="7"/>
      <c r="AE10" s="1084"/>
      <c r="AF10" s="1084"/>
      <c r="AG10" s="1084"/>
      <c r="AH10" s="1084"/>
      <c r="AI10" s="1084"/>
      <c r="AJ10" s="1084"/>
    </row>
    <row r="11" spans="2:36" ht="21.6" customHeight="1" x14ac:dyDescent="0.2">
      <c r="B11" s="1853"/>
      <c r="C11" s="1900"/>
      <c r="D11" s="2357"/>
      <c r="E11" s="2353"/>
      <c r="F11" s="2283"/>
      <c r="G11" s="2285"/>
      <c r="H11" s="2285"/>
      <c r="I11" s="719">
        <f>I10/F10</f>
        <v>0</v>
      </c>
      <c r="J11" s="719">
        <f>J10/G10</f>
        <v>0</v>
      </c>
      <c r="K11" s="720">
        <f>K10/H10</f>
        <v>0</v>
      </c>
      <c r="L11" s="2291"/>
      <c r="M11" s="2303"/>
      <c r="N11" s="2311"/>
      <c r="O11" s="719">
        <f>O10/L10</f>
        <v>0</v>
      </c>
      <c r="P11" s="719">
        <f>P10/M10</f>
        <v>0</v>
      </c>
      <c r="Q11" s="720">
        <f>Q10/N10</f>
        <v>0</v>
      </c>
      <c r="R11" s="2291"/>
      <c r="S11" s="2303"/>
      <c r="T11" s="2311"/>
      <c r="U11" s="719">
        <f>U10/R10</f>
        <v>0</v>
      </c>
      <c r="V11" s="719">
        <f>V10/S10</f>
        <v>0</v>
      </c>
      <c r="W11" s="720">
        <f>W10/T10</f>
        <v>0</v>
      </c>
      <c r="X11" s="1"/>
      <c r="AB11" s="44"/>
      <c r="AC11" s="44"/>
      <c r="AD11" s="44"/>
      <c r="AE11" s="578"/>
      <c r="AF11" s="578"/>
      <c r="AG11" s="578"/>
      <c r="AH11" s="1084"/>
      <c r="AI11" s="1084"/>
      <c r="AJ11" s="1084"/>
    </row>
    <row r="12" spans="2:36" ht="21.6" customHeight="1" x14ac:dyDescent="0.2">
      <c r="B12" s="1853"/>
      <c r="C12" s="1940" t="s">
        <v>170</v>
      </c>
      <c r="D12" s="2358">
        <f>表13!E18</f>
        <v>69</v>
      </c>
      <c r="E12" s="2375">
        <f>表13!R18</f>
        <v>55</v>
      </c>
      <c r="F12" s="2282">
        <f t="shared" ref="F12:G12" si="6">L12+R12</f>
        <v>15392</v>
      </c>
      <c r="G12" s="2286">
        <f t="shared" si="6"/>
        <v>710</v>
      </c>
      <c r="H12" s="2286">
        <f t="shared" ref="H12:K12" si="7">N12+T12</f>
        <v>16102</v>
      </c>
      <c r="I12" s="1536">
        <f t="shared" si="7"/>
        <v>0</v>
      </c>
      <c r="J12" s="1536">
        <f t="shared" si="7"/>
        <v>0</v>
      </c>
      <c r="K12" s="1537">
        <f t="shared" si="7"/>
        <v>0</v>
      </c>
      <c r="L12" s="2290">
        <f>表2!I21</f>
        <v>11772</v>
      </c>
      <c r="M12" s="2302">
        <f>表2!O21</f>
        <v>320</v>
      </c>
      <c r="N12" s="2311">
        <f>L12+M12</f>
        <v>12092</v>
      </c>
      <c r="O12" s="1536">
        <v>0</v>
      </c>
      <c r="P12" s="1536">
        <v>0</v>
      </c>
      <c r="Q12" s="1537">
        <f t="shared" ref="Q12" si="8">O12+P12</f>
        <v>0</v>
      </c>
      <c r="R12" s="2290">
        <f>表2!J21</f>
        <v>3620</v>
      </c>
      <c r="S12" s="2302">
        <f>表2!P21</f>
        <v>390</v>
      </c>
      <c r="T12" s="2311">
        <f>R12+S12</f>
        <v>4010</v>
      </c>
      <c r="U12" s="1536">
        <v>0</v>
      </c>
      <c r="V12" s="1536">
        <v>0</v>
      </c>
      <c r="W12" s="1537">
        <f t="shared" ref="W12" si="9">U12+V12</f>
        <v>0</v>
      </c>
      <c r="X12" s="1"/>
      <c r="Y12" s="7"/>
      <c r="Z12" s="7"/>
      <c r="AA12" s="7"/>
      <c r="AB12" s="7"/>
      <c r="AC12" s="7"/>
      <c r="AD12" s="7"/>
      <c r="AE12" s="1084"/>
      <c r="AF12" s="1084"/>
      <c r="AG12" s="1084"/>
      <c r="AH12" s="1084"/>
      <c r="AI12" s="1084"/>
      <c r="AJ12" s="1084"/>
    </row>
    <row r="13" spans="2:36" ht="21.6" customHeight="1" x14ac:dyDescent="0.2">
      <c r="B13" s="1853"/>
      <c r="C13" s="1900"/>
      <c r="D13" s="2357"/>
      <c r="E13" s="2353"/>
      <c r="F13" s="2283"/>
      <c r="G13" s="2285"/>
      <c r="H13" s="2285"/>
      <c r="I13" s="719">
        <f t="shared" ref="I13:K13" si="10">I12/F12</f>
        <v>0</v>
      </c>
      <c r="J13" s="719">
        <f t="shared" si="10"/>
        <v>0</v>
      </c>
      <c r="K13" s="720">
        <f t="shared" si="10"/>
        <v>0</v>
      </c>
      <c r="L13" s="2291"/>
      <c r="M13" s="2303"/>
      <c r="N13" s="2311"/>
      <c r="O13" s="719">
        <f t="shared" ref="O13:Q13" si="11">O12/L12</f>
        <v>0</v>
      </c>
      <c r="P13" s="719">
        <f t="shared" si="11"/>
        <v>0</v>
      </c>
      <c r="Q13" s="720">
        <f t="shared" si="11"/>
        <v>0</v>
      </c>
      <c r="R13" s="2291"/>
      <c r="S13" s="2303"/>
      <c r="T13" s="2311"/>
      <c r="U13" s="719">
        <f t="shared" ref="U13:W13" si="12">U12/R12</f>
        <v>0</v>
      </c>
      <c r="V13" s="719">
        <f t="shared" si="12"/>
        <v>0</v>
      </c>
      <c r="W13" s="720">
        <f t="shared" si="12"/>
        <v>0</v>
      </c>
      <c r="X13" s="1"/>
      <c r="AB13" s="44"/>
      <c r="AC13" s="44"/>
      <c r="AD13" s="44"/>
      <c r="AE13" s="578"/>
      <c r="AF13" s="578"/>
      <c r="AG13" s="578"/>
      <c r="AH13" s="1084"/>
      <c r="AI13" s="1084"/>
      <c r="AJ13" s="1084"/>
    </row>
    <row r="14" spans="2:36" ht="21.6" customHeight="1" x14ac:dyDescent="0.2">
      <c r="B14" s="1853"/>
      <c r="C14" s="1940" t="s">
        <v>254</v>
      </c>
      <c r="D14" s="2358">
        <f>表13!E21</f>
        <v>28</v>
      </c>
      <c r="E14" s="2375">
        <f>表13!R21</f>
        <v>15</v>
      </c>
      <c r="F14" s="2282">
        <f t="shared" ref="F14:G14" si="13">L14+R14</f>
        <v>1768</v>
      </c>
      <c r="G14" s="2286">
        <f t="shared" si="13"/>
        <v>237</v>
      </c>
      <c r="H14" s="2286">
        <f t="shared" ref="H14:K14" si="14">N14+T14</f>
        <v>2005</v>
      </c>
      <c r="I14" s="1536">
        <f t="shared" si="14"/>
        <v>0</v>
      </c>
      <c r="J14" s="1536">
        <f t="shared" si="14"/>
        <v>0</v>
      </c>
      <c r="K14" s="1537">
        <f t="shared" si="14"/>
        <v>0</v>
      </c>
      <c r="L14" s="2290">
        <f>表2!I24</f>
        <v>1463</v>
      </c>
      <c r="M14" s="2302">
        <f>表2!O24</f>
        <v>167</v>
      </c>
      <c r="N14" s="2311">
        <f t="shared" ref="N14" si="15">L14+M14</f>
        <v>1630</v>
      </c>
      <c r="O14" s="1536">
        <v>0</v>
      </c>
      <c r="P14" s="1536">
        <v>0</v>
      </c>
      <c r="Q14" s="1537">
        <f t="shared" ref="Q14" si="16">O14+P14</f>
        <v>0</v>
      </c>
      <c r="R14" s="2290">
        <f>表2!J24</f>
        <v>305</v>
      </c>
      <c r="S14" s="2302">
        <f>表2!P24</f>
        <v>70</v>
      </c>
      <c r="T14" s="2311">
        <f t="shared" ref="T14" si="17">R14+S14</f>
        <v>375</v>
      </c>
      <c r="U14" s="1536">
        <v>0</v>
      </c>
      <c r="V14" s="1536">
        <v>0</v>
      </c>
      <c r="W14" s="1537">
        <f t="shared" ref="W14" si="18">U14+V14</f>
        <v>0</v>
      </c>
      <c r="X14" s="1"/>
      <c r="Y14" s="7"/>
      <c r="Z14" s="7"/>
      <c r="AA14" s="7"/>
      <c r="AB14" s="7"/>
      <c r="AC14" s="7"/>
      <c r="AD14" s="7"/>
      <c r="AE14" s="1084"/>
      <c r="AF14" s="1084"/>
      <c r="AG14" s="1084"/>
      <c r="AH14" s="1084"/>
      <c r="AI14" s="1084"/>
      <c r="AJ14" s="1084"/>
    </row>
    <row r="15" spans="2:36" ht="21.6" customHeight="1" x14ac:dyDescent="0.2">
      <c r="B15" s="1853"/>
      <c r="C15" s="1901"/>
      <c r="D15" s="2357"/>
      <c r="E15" s="2353"/>
      <c r="F15" s="2283"/>
      <c r="G15" s="2285"/>
      <c r="H15" s="2285"/>
      <c r="I15" s="719">
        <f t="shared" ref="I15:K15" si="19">I14/F14</f>
        <v>0</v>
      </c>
      <c r="J15" s="719">
        <f t="shared" si="19"/>
        <v>0</v>
      </c>
      <c r="K15" s="720">
        <f t="shared" si="19"/>
        <v>0</v>
      </c>
      <c r="L15" s="2291"/>
      <c r="M15" s="2303"/>
      <c r="N15" s="2311"/>
      <c r="O15" s="719">
        <f t="shared" ref="O15:Q15" si="20">O14/L14</f>
        <v>0</v>
      </c>
      <c r="P15" s="719">
        <f t="shared" si="20"/>
        <v>0</v>
      </c>
      <c r="Q15" s="720">
        <f t="shared" si="20"/>
        <v>0</v>
      </c>
      <c r="R15" s="2291"/>
      <c r="S15" s="2303"/>
      <c r="T15" s="2311"/>
      <c r="U15" s="719">
        <f t="shared" ref="U15:W15" si="21">U14/R14</f>
        <v>0</v>
      </c>
      <c r="V15" s="719">
        <f t="shared" si="21"/>
        <v>0</v>
      </c>
      <c r="W15" s="720">
        <f t="shared" si="21"/>
        <v>0</v>
      </c>
      <c r="X15" s="1"/>
      <c r="AB15" s="44"/>
      <c r="AC15" s="44"/>
      <c r="AD15" s="44"/>
      <c r="AE15" s="578"/>
      <c r="AF15" s="578"/>
      <c r="AG15" s="578"/>
      <c r="AH15" s="1084"/>
      <c r="AI15" s="1084"/>
      <c r="AJ15" s="1084"/>
    </row>
    <row r="16" spans="2:36" ht="21.6" customHeight="1" x14ac:dyDescent="0.2">
      <c r="B16" s="1853"/>
      <c r="C16" s="1940" t="s">
        <v>520</v>
      </c>
      <c r="D16" s="2358">
        <f>表13!E24</f>
        <v>72</v>
      </c>
      <c r="E16" s="2375">
        <f>表13!R24</f>
        <v>71</v>
      </c>
      <c r="F16" s="2282">
        <f>L16+R16</f>
        <v>2067</v>
      </c>
      <c r="G16" s="2286">
        <f t="shared" ref="G16" si="22">M16+S16</f>
        <v>1339</v>
      </c>
      <c r="H16" s="2286">
        <f t="shared" ref="H16:K16" si="23">N16+T16</f>
        <v>3406</v>
      </c>
      <c r="I16" s="1536">
        <f t="shared" si="23"/>
        <v>0</v>
      </c>
      <c r="J16" s="1536">
        <f t="shared" si="23"/>
        <v>1</v>
      </c>
      <c r="K16" s="1537">
        <f t="shared" si="23"/>
        <v>1</v>
      </c>
      <c r="L16" s="2290">
        <f>表2!I27</f>
        <v>1430</v>
      </c>
      <c r="M16" s="2302">
        <f>表2!O27</f>
        <v>450</v>
      </c>
      <c r="N16" s="2311">
        <f t="shared" ref="N16" si="24">L16+M16</f>
        <v>1880</v>
      </c>
      <c r="O16" s="1536">
        <v>0</v>
      </c>
      <c r="P16" s="1536">
        <v>0</v>
      </c>
      <c r="Q16" s="1537">
        <f t="shared" ref="Q16" si="25">O16+P16</f>
        <v>0</v>
      </c>
      <c r="R16" s="2290">
        <f>表2!J27</f>
        <v>637</v>
      </c>
      <c r="S16" s="2302">
        <f>表2!P27</f>
        <v>889</v>
      </c>
      <c r="T16" s="2311">
        <f t="shared" ref="T16" si="26">R16+S16</f>
        <v>1526</v>
      </c>
      <c r="U16" s="1536">
        <v>0</v>
      </c>
      <c r="V16" s="1536">
        <v>1</v>
      </c>
      <c r="W16" s="1537">
        <f t="shared" ref="W16" si="27">U16+V16</f>
        <v>1</v>
      </c>
      <c r="X16" s="1"/>
      <c r="Y16" s="7"/>
      <c r="Z16" s="7"/>
      <c r="AA16" s="7"/>
      <c r="AB16" s="7"/>
      <c r="AC16" s="7"/>
      <c r="AD16" s="7"/>
      <c r="AE16" s="1084"/>
      <c r="AF16" s="1084"/>
      <c r="AG16" s="1084"/>
      <c r="AH16" s="1084"/>
      <c r="AI16" s="1084"/>
      <c r="AJ16" s="1084"/>
    </row>
    <row r="17" spans="2:36" ht="21.6" customHeight="1" x14ac:dyDescent="0.2">
      <c r="B17" s="1853"/>
      <c r="C17" s="1900"/>
      <c r="D17" s="2357"/>
      <c r="E17" s="2353"/>
      <c r="F17" s="2283"/>
      <c r="G17" s="2285"/>
      <c r="H17" s="2285"/>
      <c r="I17" s="719">
        <f t="shared" ref="I17:K17" si="28">I16/F16</f>
        <v>0</v>
      </c>
      <c r="J17" s="719">
        <f t="shared" si="28"/>
        <v>7.468259895444362E-4</v>
      </c>
      <c r="K17" s="720">
        <f t="shared" si="28"/>
        <v>2.9359953024075161E-4</v>
      </c>
      <c r="L17" s="2291"/>
      <c r="M17" s="2303"/>
      <c r="N17" s="2311"/>
      <c r="O17" s="719">
        <f t="shared" ref="O17:Q17" si="29">O16/L16</f>
        <v>0</v>
      </c>
      <c r="P17" s="719">
        <f t="shared" si="29"/>
        <v>0</v>
      </c>
      <c r="Q17" s="720">
        <f t="shared" si="29"/>
        <v>0</v>
      </c>
      <c r="R17" s="2291"/>
      <c r="S17" s="2303"/>
      <c r="T17" s="2311"/>
      <c r="U17" s="719">
        <f t="shared" ref="U17:W17" si="30">U16/R16</f>
        <v>0</v>
      </c>
      <c r="V17" s="719">
        <f t="shared" si="30"/>
        <v>1.1248593925759281E-3</v>
      </c>
      <c r="W17" s="720">
        <f t="shared" si="30"/>
        <v>6.5530799475753605E-4</v>
      </c>
      <c r="X17" s="1"/>
      <c r="AB17" s="44"/>
      <c r="AC17" s="44"/>
      <c r="AD17" s="44"/>
      <c r="AE17" s="578"/>
      <c r="AF17" s="578"/>
      <c r="AG17" s="578"/>
      <c r="AH17" s="1084"/>
      <c r="AI17" s="1084"/>
      <c r="AJ17" s="1084"/>
    </row>
    <row r="18" spans="2:36" ht="21.6" customHeight="1" x14ac:dyDescent="0.2">
      <c r="B18" s="1853"/>
      <c r="C18" s="1940" t="s">
        <v>308</v>
      </c>
      <c r="D18" s="2358">
        <f>表13!E27</f>
        <v>16</v>
      </c>
      <c r="E18" s="2375">
        <f>表13!R27</f>
        <v>6</v>
      </c>
      <c r="F18" s="2282">
        <f t="shared" ref="F18:G18" si="31">L18+R18</f>
        <v>2678</v>
      </c>
      <c r="G18" s="2286">
        <f t="shared" si="31"/>
        <v>279</v>
      </c>
      <c r="H18" s="2286">
        <f t="shared" ref="H18:K18" si="32">N18+T18</f>
        <v>2957</v>
      </c>
      <c r="I18" s="1536">
        <f t="shared" si="32"/>
        <v>0</v>
      </c>
      <c r="J18" s="1536">
        <f t="shared" si="32"/>
        <v>0</v>
      </c>
      <c r="K18" s="1537">
        <f t="shared" si="32"/>
        <v>0</v>
      </c>
      <c r="L18" s="2290">
        <f>表2!I30</f>
        <v>1031</v>
      </c>
      <c r="M18" s="2302">
        <f>表2!O30</f>
        <v>17</v>
      </c>
      <c r="N18" s="2311">
        <f t="shared" ref="N18" si="33">L18+M18</f>
        <v>1048</v>
      </c>
      <c r="O18" s="1536">
        <v>0</v>
      </c>
      <c r="P18" s="1536">
        <v>0</v>
      </c>
      <c r="Q18" s="1537">
        <f t="shared" ref="Q18" si="34">O18+P18</f>
        <v>0</v>
      </c>
      <c r="R18" s="2290">
        <f>表2!J30</f>
        <v>1647</v>
      </c>
      <c r="S18" s="2302">
        <f>表2!P30</f>
        <v>262</v>
      </c>
      <c r="T18" s="2311">
        <f t="shared" ref="T18" si="35">R18+S18</f>
        <v>1909</v>
      </c>
      <c r="U18" s="1536">
        <v>0</v>
      </c>
      <c r="V18" s="1536">
        <v>0</v>
      </c>
      <c r="W18" s="1537">
        <f t="shared" ref="W18" si="36">U18+V18</f>
        <v>0</v>
      </c>
      <c r="X18" s="1"/>
      <c r="Y18" s="7"/>
      <c r="Z18" s="7"/>
      <c r="AA18" s="7"/>
      <c r="AB18" s="7"/>
      <c r="AC18" s="7"/>
      <c r="AD18" s="7"/>
      <c r="AE18" s="1084"/>
      <c r="AF18" s="1084"/>
      <c r="AG18" s="1084"/>
      <c r="AH18" s="1084"/>
      <c r="AI18" s="1084"/>
      <c r="AJ18" s="1084"/>
    </row>
    <row r="19" spans="2:36" ht="21.6" customHeight="1" x14ac:dyDescent="0.2">
      <c r="B19" s="1853"/>
      <c r="C19" s="1900"/>
      <c r="D19" s="2357"/>
      <c r="E19" s="2353"/>
      <c r="F19" s="2283"/>
      <c r="G19" s="2285"/>
      <c r="H19" s="2285"/>
      <c r="I19" s="719">
        <f t="shared" ref="I19:K19" si="37">I18/F18</f>
        <v>0</v>
      </c>
      <c r="J19" s="719">
        <f t="shared" si="37"/>
        <v>0</v>
      </c>
      <c r="K19" s="720">
        <f t="shared" si="37"/>
        <v>0</v>
      </c>
      <c r="L19" s="2291"/>
      <c r="M19" s="2303"/>
      <c r="N19" s="2311"/>
      <c r="O19" s="719">
        <f t="shared" ref="O19:Q19" si="38">O18/L18</f>
        <v>0</v>
      </c>
      <c r="P19" s="719">
        <f t="shared" si="38"/>
        <v>0</v>
      </c>
      <c r="Q19" s="720">
        <f t="shared" si="38"/>
        <v>0</v>
      </c>
      <c r="R19" s="2291"/>
      <c r="S19" s="2303"/>
      <c r="T19" s="2311"/>
      <c r="U19" s="719">
        <f t="shared" ref="U19:W19" si="39">U18/R18</f>
        <v>0</v>
      </c>
      <c r="V19" s="719">
        <f t="shared" si="39"/>
        <v>0</v>
      </c>
      <c r="W19" s="720">
        <f t="shared" si="39"/>
        <v>0</v>
      </c>
      <c r="X19" s="1"/>
      <c r="AB19" s="44"/>
      <c r="AC19" s="44"/>
      <c r="AD19" s="44"/>
      <c r="AE19" s="578"/>
      <c r="AF19" s="578"/>
      <c r="AG19" s="578"/>
      <c r="AH19" s="1084"/>
      <c r="AI19" s="1084"/>
      <c r="AJ19" s="1084"/>
    </row>
    <row r="20" spans="2:36" ht="21.6" customHeight="1" x14ac:dyDescent="0.2">
      <c r="B20" s="1853"/>
      <c r="C20" s="1940" t="s">
        <v>174</v>
      </c>
      <c r="D20" s="2358">
        <f>表13!E30</f>
        <v>131</v>
      </c>
      <c r="E20" s="2375">
        <f>表13!R30</f>
        <v>132</v>
      </c>
      <c r="F20" s="2282">
        <f t="shared" ref="F20:G20" si="40">L20+R20</f>
        <v>8660</v>
      </c>
      <c r="G20" s="2286">
        <f t="shared" si="40"/>
        <v>3875</v>
      </c>
      <c r="H20" s="2286">
        <f t="shared" ref="H20:K20" si="41">N20+T20</f>
        <v>12535</v>
      </c>
      <c r="I20" s="1536">
        <f t="shared" si="41"/>
        <v>123</v>
      </c>
      <c r="J20" s="1536">
        <f t="shared" si="41"/>
        <v>17</v>
      </c>
      <c r="K20" s="1537">
        <f t="shared" si="41"/>
        <v>140</v>
      </c>
      <c r="L20" s="2290">
        <f>表2!I33</f>
        <v>2909</v>
      </c>
      <c r="M20" s="2302">
        <f>表2!O33</f>
        <v>1065</v>
      </c>
      <c r="N20" s="2311">
        <f t="shared" ref="N20" si="42">L20+M20</f>
        <v>3974</v>
      </c>
      <c r="O20" s="1536">
        <v>16</v>
      </c>
      <c r="P20" s="1536">
        <v>2</v>
      </c>
      <c r="Q20" s="1537">
        <f t="shared" ref="Q20" si="43">O20+P20</f>
        <v>18</v>
      </c>
      <c r="R20" s="2290">
        <f>表2!J33</f>
        <v>5751</v>
      </c>
      <c r="S20" s="2302">
        <f>表2!P33</f>
        <v>2810</v>
      </c>
      <c r="T20" s="2311">
        <f t="shared" ref="T20" si="44">R20+S20</f>
        <v>8561</v>
      </c>
      <c r="U20" s="1536">
        <v>107</v>
      </c>
      <c r="V20" s="1536">
        <v>15</v>
      </c>
      <c r="W20" s="1537">
        <f t="shared" ref="W20" si="45">U20+V20</f>
        <v>122</v>
      </c>
      <c r="X20" s="1"/>
      <c r="Y20" s="7"/>
      <c r="Z20" s="7"/>
      <c r="AA20" s="7"/>
      <c r="AB20" s="7"/>
      <c r="AC20" s="7"/>
      <c r="AD20" s="7"/>
      <c r="AE20" s="1084"/>
      <c r="AF20" s="1084"/>
      <c r="AG20" s="1084"/>
      <c r="AH20" s="1084"/>
      <c r="AI20" s="1084"/>
      <c r="AJ20" s="1084"/>
    </row>
    <row r="21" spans="2:36" ht="21.6" customHeight="1" thickBot="1" x14ac:dyDescent="0.25">
      <c r="B21" s="1854"/>
      <c r="C21" s="2009"/>
      <c r="D21" s="2362"/>
      <c r="E21" s="2355"/>
      <c r="F21" s="2283"/>
      <c r="G21" s="2285"/>
      <c r="H21" s="2285"/>
      <c r="I21" s="719">
        <f t="shared" ref="I21:K21" si="46">I20/F20</f>
        <v>1.4203233256351038E-2</v>
      </c>
      <c r="J21" s="719">
        <f t="shared" si="46"/>
        <v>4.3870967741935487E-3</v>
      </c>
      <c r="K21" s="720">
        <f t="shared" si="46"/>
        <v>1.1168727562824093E-2</v>
      </c>
      <c r="L21" s="2291"/>
      <c r="M21" s="2303"/>
      <c r="N21" s="2311"/>
      <c r="O21" s="719">
        <f t="shared" ref="O21:Q21" si="47">O20/L20</f>
        <v>5.5001718803712619E-3</v>
      </c>
      <c r="P21" s="719">
        <f t="shared" si="47"/>
        <v>1.8779342723004694E-3</v>
      </c>
      <c r="Q21" s="720">
        <f t="shared" si="47"/>
        <v>4.5294413688978363E-3</v>
      </c>
      <c r="R21" s="2291"/>
      <c r="S21" s="2303"/>
      <c r="T21" s="2311"/>
      <c r="U21" s="719">
        <f t="shared" ref="U21:W21" si="48">U20/R20</f>
        <v>1.860545992001391E-2</v>
      </c>
      <c r="V21" s="719">
        <f t="shared" si="48"/>
        <v>5.3380782918149468E-3</v>
      </c>
      <c r="W21" s="720">
        <f t="shared" si="48"/>
        <v>1.4250671650508119E-2</v>
      </c>
      <c r="X21" s="1"/>
      <c r="AB21" s="44"/>
      <c r="AC21" s="44"/>
      <c r="AD21" s="44"/>
      <c r="AE21" s="578"/>
      <c r="AF21" s="578"/>
      <c r="AG21" s="578"/>
      <c r="AH21" s="1084"/>
      <c r="AI21" s="1084"/>
      <c r="AJ21" s="1084"/>
    </row>
    <row r="22" spans="2:36" ht="21.6" customHeight="1" thickTop="1" x14ac:dyDescent="0.2">
      <c r="B22" s="1852" t="s">
        <v>283</v>
      </c>
      <c r="C22" s="1900" t="s">
        <v>259</v>
      </c>
      <c r="D22" s="2359">
        <f>表13!E33</f>
        <v>64</v>
      </c>
      <c r="E22" s="2360">
        <f>表13!R33</f>
        <v>43</v>
      </c>
      <c r="F22" s="2296">
        <f t="shared" ref="F22:G22" si="49">L22+R22</f>
        <v>356</v>
      </c>
      <c r="G22" s="2284">
        <f t="shared" si="49"/>
        <v>165</v>
      </c>
      <c r="H22" s="2284">
        <f t="shared" ref="H22:K22" si="50">N22+T22</f>
        <v>521</v>
      </c>
      <c r="I22" s="1522">
        <f t="shared" si="50"/>
        <v>0</v>
      </c>
      <c r="J22" s="1522">
        <f t="shared" si="50"/>
        <v>1</v>
      </c>
      <c r="K22" s="1540">
        <f t="shared" si="50"/>
        <v>1</v>
      </c>
      <c r="L22" s="2317">
        <f>表2!I36</f>
        <v>209</v>
      </c>
      <c r="M22" s="2308">
        <f>表2!O36</f>
        <v>45</v>
      </c>
      <c r="N22" s="2284">
        <f>L22+M22</f>
        <v>254</v>
      </c>
      <c r="O22" s="1522">
        <v>0</v>
      </c>
      <c r="P22" s="1522">
        <v>0</v>
      </c>
      <c r="Q22" s="1540">
        <f t="shared" ref="Q22" si="51">O22+P22</f>
        <v>0</v>
      </c>
      <c r="R22" s="2317">
        <f>表2!J36</f>
        <v>147</v>
      </c>
      <c r="S22" s="2308">
        <f>表2!P36</f>
        <v>120</v>
      </c>
      <c r="T22" s="2284">
        <f>R22+S22</f>
        <v>267</v>
      </c>
      <c r="U22" s="1522">
        <v>0</v>
      </c>
      <c r="V22" s="1522">
        <v>1</v>
      </c>
      <c r="W22" s="1540">
        <f t="shared" ref="W22" si="52">U22+V22</f>
        <v>1</v>
      </c>
      <c r="X22" s="1"/>
      <c r="Y22" s="7"/>
      <c r="Z22" s="7"/>
      <c r="AA22" s="7"/>
      <c r="AB22" s="7"/>
      <c r="AC22" s="7"/>
      <c r="AD22" s="7"/>
      <c r="AE22" s="1084"/>
      <c r="AF22" s="1084"/>
      <c r="AG22" s="1084"/>
      <c r="AH22" s="1084"/>
      <c r="AI22" s="1084"/>
      <c r="AJ22" s="1084"/>
    </row>
    <row r="23" spans="2:36" ht="21.6" customHeight="1" x14ac:dyDescent="0.2">
      <c r="B23" s="1853"/>
      <c r="C23" s="1900"/>
      <c r="D23" s="2357"/>
      <c r="E23" s="2353"/>
      <c r="F23" s="2283"/>
      <c r="G23" s="2285"/>
      <c r="H23" s="2285"/>
      <c r="I23" s="719">
        <f t="shared" ref="I23:K23" si="53">I22/F22</f>
        <v>0</v>
      </c>
      <c r="J23" s="719">
        <f t="shared" si="53"/>
        <v>6.0606060606060606E-3</v>
      </c>
      <c r="K23" s="720">
        <f t="shared" si="53"/>
        <v>1.9193857965451055E-3</v>
      </c>
      <c r="L23" s="2291"/>
      <c r="M23" s="2303"/>
      <c r="N23" s="2285"/>
      <c r="O23" s="719">
        <f t="shared" ref="O23:Q23" si="54">O22/L22</f>
        <v>0</v>
      </c>
      <c r="P23" s="719">
        <f t="shared" si="54"/>
        <v>0</v>
      </c>
      <c r="Q23" s="720">
        <f t="shared" si="54"/>
        <v>0</v>
      </c>
      <c r="R23" s="2291"/>
      <c r="S23" s="2303"/>
      <c r="T23" s="2285"/>
      <c r="U23" s="719">
        <f t="shared" ref="U23:W23" si="55">U22/R22</f>
        <v>0</v>
      </c>
      <c r="V23" s="719">
        <f t="shared" si="55"/>
        <v>8.3333333333333332E-3</v>
      </c>
      <c r="W23" s="720">
        <f t="shared" si="55"/>
        <v>3.7453183520599251E-3</v>
      </c>
      <c r="X23" s="1"/>
      <c r="AB23" s="44"/>
      <c r="AC23" s="44"/>
      <c r="AD23" s="44"/>
      <c r="AE23" s="578"/>
      <c r="AF23" s="578"/>
      <c r="AG23" s="578"/>
      <c r="AH23" s="1084"/>
      <c r="AI23" s="1084"/>
      <c r="AJ23" s="1084"/>
    </row>
    <row r="24" spans="2:36" ht="21.6" customHeight="1" x14ac:dyDescent="0.2">
      <c r="B24" s="1853"/>
      <c r="C24" s="1940" t="s">
        <v>260</v>
      </c>
      <c r="D24" s="2358">
        <f>表13!E36</f>
        <v>155</v>
      </c>
      <c r="E24" s="2375">
        <f>表13!R36</f>
        <v>129</v>
      </c>
      <c r="F24" s="2282">
        <f t="shared" ref="F24:G24" si="56">L24+R24</f>
        <v>2017</v>
      </c>
      <c r="G24" s="2286">
        <f t="shared" si="56"/>
        <v>836</v>
      </c>
      <c r="H24" s="2286">
        <f t="shared" ref="H24:K24" si="57">N24+T24</f>
        <v>2853</v>
      </c>
      <c r="I24" s="1536">
        <f t="shared" si="57"/>
        <v>0</v>
      </c>
      <c r="J24" s="1536">
        <f t="shared" si="57"/>
        <v>0</v>
      </c>
      <c r="K24" s="1537">
        <f t="shared" si="57"/>
        <v>0</v>
      </c>
      <c r="L24" s="2290">
        <f>表2!I39</f>
        <v>1238</v>
      </c>
      <c r="M24" s="2302">
        <f>表2!O39</f>
        <v>235</v>
      </c>
      <c r="N24" s="2286">
        <f>L24+M24</f>
        <v>1473</v>
      </c>
      <c r="O24" s="1536">
        <v>0</v>
      </c>
      <c r="P24" s="1536">
        <v>0</v>
      </c>
      <c r="Q24" s="1537">
        <f t="shared" ref="Q24" si="58">O24+P24</f>
        <v>0</v>
      </c>
      <c r="R24" s="2290">
        <f>表2!J39</f>
        <v>779</v>
      </c>
      <c r="S24" s="2302">
        <f>表2!P39</f>
        <v>601</v>
      </c>
      <c r="T24" s="2286">
        <f>R24+S24</f>
        <v>1380</v>
      </c>
      <c r="U24" s="1536">
        <v>0</v>
      </c>
      <c r="V24" s="1536">
        <v>0</v>
      </c>
      <c r="W24" s="1537">
        <f t="shared" ref="W24" si="59">U24+V24</f>
        <v>0</v>
      </c>
      <c r="X24" s="1"/>
      <c r="Y24" s="7"/>
      <c r="Z24" s="7"/>
      <c r="AA24" s="7"/>
      <c r="AB24" s="7"/>
      <c r="AC24" s="7"/>
      <c r="AD24" s="7"/>
      <c r="AE24" s="1084"/>
      <c r="AF24" s="1084"/>
      <c r="AG24" s="1084"/>
      <c r="AH24" s="1084"/>
      <c r="AI24" s="1084"/>
      <c r="AJ24" s="1084"/>
    </row>
    <row r="25" spans="2:36" ht="21.6" customHeight="1" x14ac:dyDescent="0.2">
      <c r="B25" s="1853"/>
      <c r="C25" s="1900"/>
      <c r="D25" s="2357"/>
      <c r="E25" s="2353"/>
      <c r="F25" s="2283"/>
      <c r="G25" s="2285"/>
      <c r="H25" s="2285"/>
      <c r="I25" s="719">
        <f t="shared" ref="I25:K25" si="60">I24/F24</f>
        <v>0</v>
      </c>
      <c r="J25" s="719">
        <f t="shared" si="60"/>
        <v>0</v>
      </c>
      <c r="K25" s="720">
        <f t="shared" si="60"/>
        <v>0</v>
      </c>
      <c r="L25" s="2291"/>
      <c r="M25" s="2303"/>
      <c r="N25" s="2285"/>
      <c r="O25" s="719">
        <f t="shared" ref="O25:Q25" si="61">O24/L24</f>
        <v>0</v>
      </c>
      <c r="P25" s="719">
        <f t="shared" si="61"/>
        <v>0</v>
      </c>
      <c r="Q25" s="720">
        <f t="shared" si="61"/>
        <v>0</v>
      </c>
      <c r="R25" s="2291"/>
      <c r="S25" s="2303"/>
      <c r="T25" s="2285"/>
      <c r="U25" s="719">
        <f t="shared" ref="U25:W25" si="62">U24/R24</f>
        <v>0</v>
      </c>
      <c r="V25" s="719">
        <f t="shared" si="62"/>
        <v>0</v>
      </c>
      <c r="W25" s="720">
        <f t="shared" si="62"/>
        <v>0</v>
      </c>
      <c r="X25" s="1"/>
      <c r="AB25" s="44"/>
      <c r="AC25" s="44"/>
      <c r="AD25" s="44"/>
      <c r="AE25" s="578"/>
      <c r="AF25" s="578"/>
      <c r="AG25" s="578"/>
      <c r="AH25" s="1084"/>
      <c r="AI25" s="1084"/>
      <c r="AJ25" s="1084"/>
    </row>
    <row r="26" spans="2:36" ht="21.6" customHeight="1" x14ac:dyDescent="0.2">
      <c r="B26" s="1853"/>
      <c r="C26" s="1940" t="s">
        <v>261</v>
      </c>
      <c r="D26" s="2358">
        <f>表13!E39</f>
        <v>46</v>
      </c>
      <c r="E26" s="2375">
        <f>表13!R39</f>
        <v>38</v>
      </c>
      <c r="F26" s="2282">
        <f t="shared" ref="F26:G26" si="63">L26+R26</f>
        <v>1217</v>
      </c>
      <c r="G26" s="2286">
        <f t="shared" si="63"/>
        <v>552</v>
      </c>
      <c r="H26" s="2286">
        <f t="shared" ref="H26:K26" si="64">N26+T26</f>
        <v>1769</v>
      </c>
      <c r="I26" s="1536">
        <f t="shared" si="64"/>
        <v>2</v>
      </c>
      <c r="J26" s="1536">
        <f t="shared" si="64"/>
        <v>1</v>
      </c>
      <c r="K26" s="1537">
        <f t="shared" si="64"/>
        <v>3</v>
      </c>
      <c r="L26" s="2290">
        <f>表2!I42</f>
        <v>683</v>
      </c>
      <c r="M26" s="2302">
        <f>表2!O42</f>
        <v>128</v>
      </c>
      <c r="N26" s="2286">
        <f t="shared" ref="N26" si="65">L26+M26</f>
        <v>811</v>
      </c>
      <c r="O26" s="1536">
        <v>0</v>
      </c>
      <c r="P26" s="1536">
        <v>0</v>
      </c>
      <c r="Q26" s="1537">
        <f t="shared" ref="Q26" si="66">O26+P26</f>
        <v>0</v>
      </c>
      <c r="R26" s="2290">
        <f>表2!J42</f>
        <v>534</v>
      </c>
      <c r="S26" s="2302">
        <f>表2!P42</f>
        <v>424</v>
      </c>
      <c r="T26" s="2286">
        <f t="shared" ref="T26" si="67">R26+S26</f>
        <v>958</v>
      </c>
      <c r="U26" s="1536">
        <v>2</v>
      </c>
      <c r="V26" s="1536">
        <v>1</v>
      </c>
      <c r="W26" s="1537">
        <f t="shared" ref="W26" si="68">U26+V26</f>
        <v>3</v>
      </c>
      <c r="X26" s="1"/>
      <c r="Y26" s="7"/>
      <c r="Z26" s="7"/>
      <c r="AA26" s="7"/>
      <c r="AB26" s="7"/>
      <c r="AC26" s="7"/>
      <c r="AD26" s="7"/>
      <c r="AE26" s="1084"/>
      <c r="AF26" s="1084"/>
      <c r="AG26" s="1084"/>
      <c r="AH26" s="1084"/>
      <c r="AI26" s="1084"/>
      <c r="AJ26" s="1084"/>
    </row>
    <row r="27" spans="2:36" ht="21.6" customHeight="1" x14ac:dyDescent="0.2">
      <c r="B27" s="1853"/>
      <c r="C27" s="1900"/>
      <c r="D27" s="2357"/>
      <c r="E27" s="2353"/>
      <c r="F27" s="2283"/>
      <c r="G27" s="2285"/>
      <c r="H27" s="2285"/>
      <c r="I27" s="719">
        <f t="shared" ref="I27:K27" si="69">I26/F26</f>
        <v>1.6433853738701725E-3</v>
      </c>
      <c r="J27" s="719">
        <f t="shared" si="69"/>
        <v>1.8115942028985507E-3</v>
      </c>
      <c r="K27" s="720">
        <f t="shared" si="69"/>
        <v>1.6958733747880158E-3</v>
      </c>
      <c r="L27" s="2291"/>
      <c r="M27" s="2303"/>
      <c r="N27" s="2285"/>
      <c r="O27" s="719">
        <f t="shared" ref="O27:Q27" si="70">O26/L26</f>
        <v>0</v>
      </c>
      <c r="P27" s="719">
        <f t="shared" si="70"/>
        <v>0</v>
      </c>
      <c r="Q27" s="720">
        <f t="shared" si="70"/>
        <v>0</v>
      </c>
      <c r="R27" s="2291"/>
      <c r="S27" s="2303"/>
      <c r="T27" s="2285"/>
      <c r="U27" s="719">
        <f t="shared" ref="U27:W27" si="71">U26/R26</f>
        <v>3.7453183520599251E-3</v>
      </c>
      <c r="V27" s="719">
        <f t="shared" si="71"/>
        <v>2.3584905660377358E-3</v>
      </c>
      <c r="W27" s="720">
        <f t="shared" si="71"/>
        <v>3.1315240083507308E-3</v>
      </c>
      <c r="X27" s="1"/>
      <c r="AB27" s="44"/>
      <c r="AC27" s="44"/>
      <c r="AD27" s="44"/>
      <c r="AE27" s="578"/>
      <c r="AF27" s="578"/>
      <c r="AG27" s="578"/>
      <c r="AH27" s="1084"/>
      <c r="AI27" s="1084"/>
      <c r="AJ27" s="1084"/>
    </row>
    <row r="28" spans="2:36" ht="21.6" customHeight="1" x14ac:dyDescent="0.2">
      <c r="B28" s="1853"/>
      <c r="C28" s="1940" t="s">
        <v>262</v>
      </c>
      <c r="D28" s="2358">
        <f>表13!E42</f>
        <v>38</v>
      </c>
      <c r="E28" s="2375">
        <f>表13!R42</f>
        <v>36</v>
      </c>
      <c r="F28" s="2282">
        <f t="shared" ref="F28:G28" si="72">L28+R28</f>
        <v>1768</v>
      </c>
      <c r="G28" s="2286">
        <f t="shared" si="72"/>
        <v>976</v>
      </c>
      <c r="H28" s="2286">
        <f t="shared" ref="H28:K28" si="73">N28+T28</f>
        <v>2744</v>
      </c>
      <c r="I28" s="1536">
        <f t="shared" si="73"/>
        <v>0</v>
      </c>
      <c r="J28" s="1536">
        <f t="shared" si="73"/>
        <v>0</v>
      </c>
      <c r="K28" s="1537">
        <f t="shared" si="73"/>
        <v>0</v>
      </c>
      <c r="L28" s="2290">
        <f>表2!I45</f>
        <v>976</v>
      </c>
      <c r="M28" s="2302">
        <f>表2!O45</f>
        <v>345</v>
      </c>
      <c r="N28" s="2286">
        <f t="shared" ref="N28" si="74">L28+M28</f>
        <v>1321</v>
      </c>
      <c r="O28" s="1536">
        <v>0</v>
      </c>
      <c r="P28" s="1536">
        <v>0</v>
      </c>
      <c r="Q28" s="1537">
        <f t="shared" ref="Q28" si="75">O28+P28</f>
        <v>0</v>
      </c>
      <c r="R28" s="2290">
        <f>表2!J45</f>
        <v>792</v>
      </c>
      <c r="S28" s="2302">
        <f>表2!P45</f>
        <v>631</v>
      </c>
      <c r="T28" s="2286">
        <f t="shared" ref="T28" si="76">R28+S28</f>
        <v>1423</v>
      </c>
      <c r="U28" s="1536">
        <v>0</v>
      </c>
      <c r="V28" s="1536">
        <v>0</v>
      </c>
      <c r="W28" s="1537">
        <f t="shared" ref="W28" si="77">U28+V28</f>
        <v>0</v>
      </c>
      <c r="X28" s="1"/>
      <c r="Y28" s="7"/>
      <c r="Z28" s="7"/>
      <c r="AA28" s="7"/>
      <c r="AB28" s="7"/>
      <c r="AC28" s="7"/>
      <c r="AD28" s="7"/>
      <c r="AE28" s="1084"/>
      <c r="AF28" s="1084"/>
      <c r="AG28" s="1084"/>
      <c r="AH28" s="1084"/>
      <c r="AI28" s="1084"/>
      <c r="AJ28" s="1084"/>
    </row>
    <row r="29" spans="2:36" ht="21.6" customHeight="1" x14ac:dyDescent="0.2">
      <c r="B29" s="1853"/>
      <c r="C29" s="1900"/>
      <c r="D29" s="2357"/>
      <c r="E29" s="2353"/>
      <c r="F29" s="2283"/>
      <c r="G29" s="2285"/>
      <c r="H29" s="2285"/>
      <c r="I29" s="719">
        <f t="shared" ref="I29:K29" si="78">I28/F28</f>
        <v>0</v>
      </c>
      <c r="J29" s="719">
        <f t="shared" si="78"/>
        <v>0</v>
      </c>
      <c r="K29" s="720">
        <f t="shared" si="78"/>
        <v>0</v>
      </c>
      <c r="L29" s="2291"/>
      <c r="M29" s="2303"/>
      <c r="N29" s="2285"/>
      <c r="O29" s="719">
        <f t="shared" ref="O29:Q29" si="79">O28/L28</f>
        <v>0</v>
      </c>
      <c r="P29" s="719">
        <f t="shared" si="79"/>
        <v>0</v>
      </c>
      <c r="Q29" s="720">
        <f t="shared" si="79"/>
        <v>0</v>
      </c>
      <c r="R29" s="2291"/>
      <c r="S29" s="2303"/>
      <c r="T29" s="2285"/>
      <c r="U29" s="719">
        <f t="shared" ref="U29:W29" si="80">U28/R28</f>
        <v>0</v>
      </c>
      <c r="V29" s="719">
        <f t="shared" si="80"/>
        <v>0</v>
      </c>
      <c r="W29" s="720">
        <f t="shared" si="80"/>
        <v>0</v>
      </c>
      <c r="X29" s="1"/>
      <c r="AB29" s="44"/>
      <c r="AC29" s="44"/>
      <c r="AD29" s="44"/>
      <c r="AE29" s="578"/>
      <c r="AF29" s="578"/>
      <c r="AG29" s="578"/>
      <c r="AH29" s="1084"/>
      <c r="AI29" s="1084"/>
      <c r="AJ29" s="1084"/>
    </row>
    <row r="30" spans="2:36" ht="21.6" customHeight="1" x14ac:dyDescent="0.2">
      <c r="B30" s="1853"/>
      <c r="C30" s="1940" t="s">
        <v>263</v>
      </c>
      <c r="D30" s="2358">
        <f>表13!E45</f>
        <v>27</v>
      </c>
      <c r="E30" s="2375">
        <f>表13!R45</f>
        <v>24</v>
      </c>
      <c r="F30" s="2282">
        <f t="shared" ref="F30:G30" si="81">L30+R30</f>
        <v>2690</v>
      </c>
      <c r="G30" s="2286">
        <f t="shared" si="81"/>
        <v>780</v>
      </c>
      <c r="H30" s="2286">
        <f t="shared" ref="H30:K30" si="82">N30+T30</f>
        <v>3470</v>
      </c>
      <c r="I30" s="1536">
        <f t="shared" si="82"/>
        <v>6</v>
      </c>
      <c r="J30" s="1536">
        <f t="shared" si="82"/>
        <v>1</v>
      </c>
      <c r="K30" s="1537">
        <f t="shared" si="82"/>
        <v>7</v>
      </c>
      <c r="L30" s="2290">
        <f>表2!I48</f>
        <v>1554</v>
      </c>
      <c r="M30" s="2302">
        <f>表2!O48</f>
        <v>248</v>
      </c>
      <c r="N30" s="2286">
        <f t="shared" ref="N30" si="83">L30+M30</f>
        <v>1802</v>
      </c>
      <c r="O30" s="1536">
        <v>0</v>
      </c>
      <c r="P30" s="1536">
        <v>0</v>
      </c>
      <c r="Q30" s="1537">
        <f t="shared" ref="Q30" si="84">O30+P30</f>
        <v>0</v>
      </c>
      <c r="R30" s="2290">
        <f>表2!J48</f>
        <v>1136</v>
      </c>
      <c r="S30" s="2302">
        <f>表2!P48</f>
        <v>532</v>
      </c>
      <c r="T30" s="2286">
        <f t="shared" ref="T30" si="85">R30+S30</f>
        <v>1668</v>
      </c>
      <c r="U30" s="1536">
        <v>6</v>
      </c>
      <c r="V30" s="1536">
        <v>1</v>
      </c>
      <c r="W30" s="1537">
        <f t="shared" ref="W30" si="86">U30+V30</f>
        <v>7</v>
      </c>
      <c r="X30" s="1"/>
      <c r="Y30" s="7"/>
      <c r="Z30" s="7"/>
      <c r="AA30" s="7"/>
      <c r="AB30" s="7"/>
      <c r="AC30" s="7"/>
      <c r="AD30" s="7"/>
      <c r="AE30" s="1084"/>
      <c r="AF30" s="1084"/>
      <c r="AG30" s="1084"/>
      <c r="AH30" s="1084"/>
      <c r="AI30" s="1084"/>
      <c r="AJ30" s="1084"/>
    </row>
    <row r="31" spans="2:36" ht="21.6" customHeight="1" x14ac:dyDescent="0.2">
      <c r="B31" s="1853"/>
      <c r="C31" s="1901"/>
      <c r="D31" s="2357"/>
      <c r="E31" s="2353"/>
      <c r="F31" s="2283"/>
      <c r="G31" s="2285"/>
      <c r="H31" s="2285"/>
      <c r="I31" s="719">
        <f t="shared" ref="I31:K31" si="87">I30/F30</f>
        <v>2.2304832713754648E-3</v>
      </c>
      <c r="J31" s="719">
        <f t="shared" si="87"/>
        <v>1.2820512820512821E-3</v>
      </c>
      <c r="K31" s="720">
        <f t="shared" si="87"/>
        <v>2.0172910662824206E-3</v>
      </c>
      <c r="L31" s="2291"/>
      <c r="M31" s="2303"/>
      <c r="N31" s="2285"/>
      <c r="O31" s="719">
        <f t="shared" ref="O31:Q31" si="88">O30/L30</f>
        <v>0</v>
      </c>
      <c r="P31" s="719">
        <f t="shared" si="88"/>
        <v>0</v>
      </c>
      <c r="Q31" s="720">
        <f t="shared" si="88"/>
        <v>0</v>
      </c>
      <c r="R31" s="2291"/>
      <c r="S31" s="2303"/>
      <c r="T31" s="2285"/>
      <c r="U31" s="719">
        <f t="shared" ref="U31:W31" si="89">U30/R30</f>
        <v>5.2816901408450703E-3</v>
      </c>
      <c r="V31" s="719">
        <f t="shared" si="89"/>
        <v>1.8796992481203006E-3</v>
      </c>
      <c r="W31" s="720">
        <f t="shared" si="89"/>
        <v>4.1966426858513189E-3</v>
      </c>
      <c r="X31" s="1"/>
      <c r="AB31" s="44"/>
      <c r="AC31" s="44"/>
      <c r="AD31" s="44"/>
      <c r="AE31" s="578"/>
      <c r="AF31" s="578"/>
      <c r="AG31" s="578"/>
      <c r="AH31" s="1084"/>
      <c r="AI31" s="1084"/>
      <c r="AJ31" s="1084"/>
    </row>
    <row r="32" spans="2:36" ht="21.6" customHeight="1" x14ac:dyDescent="0.2">
      <c r="B32" s="1853"/>
      <c r="C32" s="1900" t="s">
        <v>264</v>
      </c>
      <c r="D32" s="2358">
        <f>表13!E48</f>
        <v>40</v>
      </c>
      <c r="E32" s="2375">
        <f>表13!R48</f>
        <v>29</v>
      </c>
      <c r="F32" s="2282">
        <f t="shared" ref="F32:G32" si="90">L32+R32</f>
        <v>23985</v>
      </c>
      <c r="G32" s="2286">
        <f t="shared" si="90"/>
        <v>3177</v>
      </c>
      <c r="H32" s="2286">
        <f t="shared" ref="H32:K32" si="91">N32+T32</f>
        <v>27162</v>
      </c>
      <c r="I32" s="1536">
        <f t="shared" si="91"/>
        <v>115</v>
      </c>
      <c r="J32" s="1536">
        <f t="shared" si="91"/>
        <v>15</v>
      </c>
      <c r="K32" s="1537">
        <f t="shared" si="91"/>
        <v>130</v>
      </c>
      <c r="L32" s="2290">
        <f>表2!I51</f>
        <v>15259</v>
      </c>
      <c r="M32" s="2302">
        <f>表2!O51</f>
        <v>1032</v>
      </c>
      <c r="N32" s="2286">
        <f>L32+M32</f>
        <v>16291</v>
      </c>
      <c r="O32" s="1536">
        <v>16</v>
      </c>
      <c r="P32" s="1536">
        <v>2</v>
      </c>
      <c r="Q32" s="1537">
        <f t="shared" ref="Q32" si="92">O32+P32</f>
        <v>18</v>
      </c>
      <c r="R32" s="2290">
        <f>表2!J51</f>
        <v>8726</v>
      </c>
      <c r="S32" s="2302">
        <f>表2!P51</f>
        <v>2145</v>
      </c>
      <c r="T32" s="2286">
        <f>R32+S32</f>
        <v>10871</v>
      </c>
      <c r="U32" s="1536">
        <v>99</v>
      </c>
      <c r="V32" s="1536">
        <v>13</v>
      </c>
      <c r="W32" s="1537">
        <f t="shared" ref="W32" si="93">U32+V32</f>
        <v>112</v>
      </c>
      <c r="X32" s="1"/>
      <c r="Y32" s="7"/>
      <c r="Z32" s="7"/>
      <c r="AA32" s="7"/>
      <c r="AB32" s="7"/>
      <c r="AC32" s="7"/>
      <c r="AD32" s="7"/>
      <c r="AE32" s="1084"/>
      <c r="AF32" s="1084"/>
      <c r="AG32" s="1084"/>
      <c r="AH32" s="1084"/>
      <c r="AI32" s="1084"/>
      <c r="AJ32" s="1084"/>
    </row>
    <row r="33" spans="2:36" ht="21.6" customHeight="1" thickBot="1" x14ac:dyDescent="0.25">
      <c r="B33" s="1853"/>
      <c r="C33" s="2009"/>
      <c r="D33" s="2362"/>
      <c r="E33" s="2355"/>
      <c r="F33" s="2294"/>
      <c r="G33" s="2295"/>
      <c r="H33" s="2295"/>
      <c r="I33" s="717">
        <f t="shared" ref="I33:K33" si="94">I32/F32</f>
        <v>4.7946633312486971E-3</v>
      </c>
      <c r="J33" s="717">
        <f t="shared" si="94"/>
        <v>4.721435316336166E-3</v>
      </c>
      <c r="K33" s="718">
        <f t="shared" si="94"/>
        <v>4.7860982254620422E-3</v>
      </c>
      <c r="L33" s="2306"/>
      <c r="M33" s="2297"/>
      <c r="N33" s="2295"/>
      <c r="O33" s="717">
        <f t="shared" ref="O33:Q33" si="95">O32/L32</f>
        <v>1.0485615046857593E-3</v>
      </c>
      <c r="P33" s="717">
        <f t="shared" si="95"/>
        <v>1.937984496124031E-3</v>
      </c>
      <c r="Q33" s="718">
        <f t="shared" si="95"/>
        <v>1.1049045485237248E-3</v>
      </c>
      <c r="R33" s="2306"/>
      <c r="S33" s="2297"/>
      <c r="T33" s="2295"/>
      <c r="U33" s="717">
        <f t="shared" ref="U33:W33" si="96">U32/R32</f>
        <v>1.1345404538161815E-2</v>
      </c>
      <c r="V33" s="717">
        <f t="shared" si="96"/>
        <v>6.0606060606060606E-3</v>
      </c>
      <c r="W33" s="718">
        <f t="shared" si="96"/>
        <v>1.03026400515132E-2</v>
      </c>
      <c r="X33" s="1"/>
      <c r="AB33" s="44"/>
      <c r="AC33" s="44"/>
      <c r="AD33" s="44"/>
      <c r="AE33" s="578"/>
      <c r="AF33" s="578"/>
      <c r="AG33" s="578"/>
      <c r="AH33" s="1084"/>
      <c r="AI33" s="1084"/>
      <c r="AJ33" s="1084"/>
    </row>
    <row r="34" spans="2:36" ht="21.6" customHeight="1" thickTop="1" x14ac:dyDescent="0.2">
      <c r="B34" s="1853"/>
      <c r="C34" s="37" t="s">
        <v>265</v>
      </c>
      <c r="D34" s="2359">
        <f>D24+D26+D28+D30</f>
        <v>266</v>
      </c>
      <c r="E34" s="2360">
        <f>E24+E26+E28+E30</f>
        <v>227</v>
      </c>
      <c r="F34" s="2290">
        <f t="shared" ref="F34:G34" si="97">F24+F26+F28+F30</f>
        <v>7692</v>
      </c>
      <c r="G34" s="2302">
        <f t="shared" si="97"/>
        <v>3144</v>
      </c>
      <c r="H34" s="2302">
        <f t="shared" ref="H34:W34" si="98">H24+H26+H28+H30</f>
        <v>10836</v>
      </c>
      <c r="I34" s="64">
        <f t="shared" si="98"/>
        <v>8</v>
      </c>
      <c r="J34" s="64">
        <f t="shared" si="98"/>
        <v>2</v>
      </c>
      <c r="K34" s="234">
        <f t="shared" si="98"/>
        <v>10</v>
      </c>
      <c r="L34" s="2290">
        <f t="shared" si="98"/>
        <v>4451</v>
      </c>
      <c r="M34" s="2302">
        <f t="shared" si="98"/>
        <v>956</v>
      </c>
      <c r="N34" s="2302">
        <f>L34+M34</f>
        <v>5407</v>
      </c>
      <c r="O34" s="64">
        <f t="shared" si="98"/>
        <v>0</v>
      </c>
      <c r="P34" s="64">
        <f t="shared" si="98"/>
        <v>0</v>
      </c>
      <c r="Q34" s="234">
        <f t="shared" si="98"/>
        <v>0</v>
      </c>
      <c r="R34" s="2290">
        <f t="shared" si="98"/>
        <v>3241</v>
      </c>
      <c r="S34" s="2302">
        <f t="shared" si="98"/>
        <v>2188</v>
      </c>
      <c r="T34" s="2302">
        <f>R34+S34</f>
        <v>5429</v>
      </c>
      <c r="U34" s="64">
        <f t="shared" si="98"/>
        <v>8</v>
      </c>
      <c r="V34" s="64">
        <f t="shared" si="98"/>
        <v>2</v>
      </c>
      <c r="W34" s="234">
        <f t="shared" si="98"/>
        <v>10</v>
      </c>
      <c r="Y34" s="7"/>
      <c r="Z34" s="7"/>
      <c r="AA34" s="7"/>
      <c r="AB34" s="7"/>
      <c r="AC34" s="7"/>
      <c r="AD34" s="7"/>
      <c r="AE34" s="1084"/>
      <c r="AF34" s="1084"/>
      <c r="AG34" s="1084"/>
      <c r="AH34" s="1084"/>
      <c r="AI34" s="1084"/>
      <c r="AJ34" s="1084"/>
    </row>
    <row r="35" spans="2:36" ht="21.6" customHeight="1" x14ac:dyDescent="0.2">
      <c r="B35" s="1853"/>
      <c r="C35" s="38" t="s">
        <v>266</v>
      </c>
      <c r="D35" s="2357"/>
      <c r="E35" s="2353"/>
      <c r="F35" s="2291"/>
      <c r="G35" s="2303"/>
      <c r="H35" s="2303"/>
      <c r="I35" s="719">
        <f>I34/F34</f>
        <v>1.0400416016640667E-3</v>
      </c>
      <c r="J35" s="719">
        <f>J34/G34</f>
        <v>6.3613231552162855E-4</v>
      </c>
      <c r="K35" s="720">
        <f>K34/H34</f>
        <v>9.2284976005906235E-4</v>
      </c>
      <c r="L35" s="2291"/>
      <c r="M35" s="2303"/>
      <c r="N35" s="2303"/>
      <c r="O35" s="719">
        <f>O34/L34</f>
        <v>0</v>
      </c>
      <c r="P35" s="719">
        <f>P34/M34</f>
        <v>0</v>
      </c>
      <c r="Q35" s="720">
        <f>Q34/N34</f>
        <v>0</v>
      </c>
      <c r="R35" s="2291"/>
      <c r="S35" s="2303"/>
      <c r="T35" s="2303"/>
      <c r="U35" s="719">
        <f>U34/R34</f>
        <v>2.4683739586547362E-3</v>
      </c>
      <c r="V35" s="719">
        <f>V34/S34</f>
        <v>9.1407678244972577E-4</v>
      </c>
      <c r="W35" s="720">
        <f>W34/T34</f>
        <v>1.8419598452753729E-3</v>
      </c>
      <c r="AB35" s="44"/>
      <c r="AC35" s="44"/>
      <c r="AD35" s="44"/>
      <c r="AE35" s="578"/>
      <c r="AF35" s="578"/>
      <c r="AG35" s="578"/>
      <c r="AH35" s="1084"/>
      <c r="AI35" s="1084"/>
      <c r="AJ35" s="1084"/>
    </row>
    <row r="36" spans="2:36" ht="21.6" customHeight="1" x14ac:dyDescent="0.2">
      <c r="B36" s="1853"/>
      <c r="C36" s="37" t="s">
        <v>265</v>
      </c>
      <c r="D36" s="2358">
        <f>D26+D28+D30+D32</f>
        <v>151</v>
      </c>
      <c r="E36" s="2375">
        <f>E26+E28+E30+E32</f>
        <v>127</v>
      </c>
      <c r="F36" s="2305">
        <f t="shared" ref="F36:G36" si="99">F26+F28+F30+F32</f>
        <v>29660</v>
      </c>
      <c r="G36" s="2292">
        <f t="shared" si="99"/>
        <v>5485</v>
      </c>
      <c r="H36" s="2292">
        <f t="shared" ref="H36:W36" si="100">H26+H28+H30+H32</f>
        <v>35145</v>
      </c>
      <c r="I36" s="65">
        <f t="shared" si="100"/>
        <v>123</v>
      </c>
      <c r="J36" s="65">
        <f t="shared" si="100"/>
        <v>17</v>
      </c>
      <c r="K36" s="236">
        <f t="shared" si="100"/>
        <v>140</v>
      </c>
      <c r="L36" s="2305">
        <f t="shared" si="100"/>
        <v>18472</v>
      </c>
      <c r="M36" s="2292">
        <f t="shared" si="100"/>
        <v>1753</v>
      </c>
      <c r="N36" s="2292">
        <f>L36+M36</f>
        <v>20225</v>
      </c>
      <c r="O36" s="65">
        <f t="shared" si="100"/>
        <v>16</v>
      </c>
      <c r="P36" s="65">
        <f t="shared" si="100"/>
        <v>2</v>
      </c>
      <c r="Q36" s="236">
        <f t="shared" si="100"/>
        <v>18</v>
      </c>
      <c r="R36" s="2305">
        <f t="shared" si="100"/>
        <v>11188</v>
      </c>
      <c r="S36" s="2292">
        <f t="shared" si="100"/>
        <v>3732</v>
      </c>
      <c r="T36" s="2292">
        <f>R36+S36</f>
        <v>14920</v>
      </c>
      <c r="U36" s="65">
        <f t="shared" si="100"/>
        <v>107</v>
      </c>
      <c r="V36" s="65">
        <f t="shared" si="100"/>
        <v>15</v>
      </c>
      <c r="W36" s="236">
        <f t="shared" si="100"/>
        <v>122</v>
      </c>
      <c r="Y36" s="7"/>
      <c r="Z36" s="7"/>
      <c r="AA36" s="7"/>
      <c r="AB36" s="7"/>
      <c r="AC36" s="7"/>
      <c r="AD36" s="7"/>
      <c r="AE36" s="1084"/>
      <c r="AF36" s="1084"/>
      <c r="AG36" s="1084"/>
      <c r="AH36" s="1084"/>
      <c r="AI36" s="1084"/>
      <c r="AJ36" s="1084"/>
    </row>
    <row r="37" spans="2:36" ht="21.6" customHeight="1" thickBot="1" x14ac:dyDescent="0.25">
      <c r="B37" s="1859"/>
      <c r="C37" s="38" t="s">
        <v>267</v>
      </c>
      <c r="D37" s="2357"/>
      <c r="E37" s="2353"/>
      <c r="F37" s="2327"/>
      <c r="G37" s="2293"/>
      <c r="H37" s="2293"/>
      <c r="I37" s="723">
        <f>I36/F36</f>
        <v>4.1469993256911669E-3</v>
      </c>
      <c r="J37" s="723">
        <f>J36/G36</f>
        <v>3.0993618960802188E-3</v>
      </c>
      <c r="K37" s="724">
        <f>K36/H36</f>
        <v>3.9834969412434204E-3</v>
      </c>
      <c r="L37" s="2327"/>
      <c r="M37" s="2293"/>
      <c r="N37" s="2293"/>
      <c r="O37" s="723">
        <f>O36/L36</f>
        <v>8.661758336942399E-4</v>
      </c>
      <c r="P37" s="723">
        <f>P36/M36</f>
        <v>1.1409013120365088E-3</v>
      </c>
      <c r="Q37" s="724">
        <f>Q36/N36</f>
        <v>8.8998763906056864E-4</v>
      </c>
      <c r="R37" s="2327"/>
      <c r="S37" s="2293"/>
      <c r="T37" s="2293"/>
      <c r="U37" s="723">
        <f>U36/R36</f>
        <v>9.5638183768323205E-3</v>
      </c>
      <c r="V37" s="723">
        <f>V36/S36</f>
        <v>4.0192926045016075E-3</v>
      </c>
      <c r="W37" s="724">
        <f>W36/T36</f>
        <v>8.1769436997319034E-3</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8" style="1" customWidth="1"/>
    <col min="26" max="26" width="6.33203125" style="1" customWidth="1"/>
    <col min="27" max="27" width="8.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895</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38" customFormat="1" ht="39" customHeight="1" x14ac:dyDescent="0.2">
      <c r="B6" s="1922"/>
      <c r="C6" s="1923"/>
      <c r="D6" s="1900"/>
      <c r="E6" s="1857"/>
      <c r="F6" s="2313" t="s">
        <v>514</v>
      </c>
      <c r="G6" s="2100"/>
      <c r="H6" s="2101"/>
      <c r="I6" s="2379" t="s">
        <v>855</v>
      </c>
      <c r="J6" s="2380"/>
      <c r="K6" s="2381"/>
      <c r="L6" s="2313" t="s">
        <v>514</v>
      </c>
      <c r="M6" s="2100"/>
      <c r="N6" s="2101"/>
      <c r="O6" s="2379" t="s">
        <v>855</v>
      </c>
      <c r="P6" s="2380"/>
      <c r="Q6" s="2381"/>
      <c r="R6" s="2095" t="s">
        <v>514</v>
      </c>
      <c r="S6" s="2318"/>
      <c r="T6" s="2319"/>
      <c r="U6" s="2379" t="s">
        <v>855</v>
      </c>
      <c r="V6" s="2380"/>
      <c r="W6" s="2381"/>
    </row>
    <row r="7" spans="2:36" ht="21.6" customHeight="1" x14ac:dyDescent="0.2">
      <c r="B7" s="1924"/>
      <c r="C7" s="2370"/>
      <c r="D7" s="1901"/>
      <c r="E7" s="1960"/>
      <c r="F7" s="1808" t="s">
        <v>378</v>
      </c>
      <c r="G7" s="1807" t="s">
        <v>379</v>
      </c>
      <c r="H7" s="21" t="s">
        <v>250</v>
      </c>
      <c r="I7" s="20" t="s">
        <v>516</v>
      </c>
      <c r="J7" s="20" t="s">
        <v>517</v>
      </c>
      <c r="K7" s="233" t="s">
        <v>405</v>
      </c>
      <c r="L7" s="712" t="s">
        <v>378</v>
      </c>
      <c r="M7" s="1807" t="s">
        <v>379</v>
      </c>
      <c r="N7" s="21" t="s">
        <v>250</v>
      </c>
      <c r="O7" s="20" t="s">
        <v>516</v>
      </c>
      <c r="P7" s="20" t="s">
        <v>517</v>
      </c>
      <c r="Q7" s="233" t="s">
        <v>405</v>
      </c>
      <c r="R7" s="712" t="s">
        <v>378</v>
      </c>
      <c r="S7" s="1807" t="s">
        <v>379</v>
      </c>
      <c r="T7" s="21"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G8" si="0">F10+F12+F14+F16+F18+F20</f>
        <v>32033</v>
      </c>
      <c r="G8" s="2286">
        <f t="shared" si="0"/>
        <v>6486</v>
      </c>
      <c r="H8" s="2286">
        <f t="shared" ref="H8:W8" si="1">H10+H12+H14+H16+H18+H20</f>
        <v>38519</v>
      </c>
      <c r="I8" s="64">
        <f t="shared" si="1"/>
        <v>179</v>
      </c>
      <c r="J8" s="64">
        <f t="shared" si="1"/>
        <v>2</v>
      </c>
      <c r="K8" s="234">
        <f t="shared" si="1"/>
        <v>181</v>
      </c>
      <c r="L8" s="2371">
        <f>SUM(L10:L21)</f>
        <v>19919</v>
      </c>
      <c r="M8" s="2373">
        <f t="shared" ref="M8" si="2">SUM(M10:M21)</f>
        <v>2033</v>
      </c>
      <c r="N8" s="2286">
        <f>SUM(N10:N21)</f>
        <v>21952</v>
      </c>
      <c r="O8" s="64">
        <f t="shared" si="1"/>
        <v>135</v>
      </c>
      <c r="P8" s="64">
        <f t="shared" si="1"/>
        <v>0</v>
      </c>
      <c r="Q8" s="234">
        <f t="shared" si="1"/>
        <v>135</v>
      </c>
      <c r="R8" s="2371">
        <f>SUM(R10:R21)</f>
        <v>12114</v>
      </c>
      <c r="S8" s="2373">
        <f t="shared" ref="S8" si="3">SUM(S10:S21)</f>
        <v>4453</v>
      </c>
      <c r="T8" s="2286">
        <f>SUM(T10:T21)</f>
        <v>16567</v>
      </c>
      <c r="U8" s="64">
        <f t="shared" si="1"/>
        <v>44</v>
      </c>
      <c r="V8" s="64">
        <f t="shared" si="1"/>
        <v>2</v>
      </c>
      <c r="W8" s="234">
        <f t="shared" si="1"/>
        <v>46</v>
      </c>
      <c r="X8" s="1"/>
      <c r="Y8" s="7"/>
      <c r="Z8" s="7"/>
      <c r="AA8" s="7"/>
      <c r="AB8" s="7"/>
      <c r="AC8" s="7"/>
      <c r="AD8" s="7"/>
      <c r="AE8" s="1084"/>
      <c r="AF8" s="1084"/>
      <c r="AG8" s="1084"/>
      <c r="AH8" s="1084"/>
      <c r="AI8" s="1084"/>
      <c r="AJ8" s="1084"/>
    </row>
    <row r="9" spans="2:36" ht="21.6" customHeight="1" thickBot="1" x14ac:dyDescent="0.25">
      <c r="B9" s="1957"/>
      <c r="C9" s="2023"/>
      <c r="D9" s="2364"/>
      <c r="E9" s="2366"/>
      <c r="F9" s="2294"/>
      <c r="G9" s="2295"/>
      <c r="H9" s="2295"/>
      <c r="I9" s="717">
        <f>I8/F8</f>
        <v>5.5879873880061185E-3</v>
      </c>
      <c r="J9" s="717">
        <f>J8/G8</f>
        <v>3.083564600678384E-4</v>
      </c>
      <c r="K9" s="718">
        <f>K8/H8</f>
        <v>4.6989797242919075E-3</v>
      </c>
      <c r="L9" s="2372"/>
      <c r="M9" s="2374"/>
      <c r="N9" s="2295"/>
      <c r="O9" s="717">
        <f>O8/L8</f>
        <v>6.777448667101762E-3</v>
      </c>
      <c r="P9" s="717">
        <f>P8/M8</f>
        <v>0</v>
      </c>
      <c r="Q9" s="718">
        <f>Q8/N8</f>
        <v>6.149781341107872E-3</v>
      </c>
      <c r="R9" s="2372"/>
      <c r="S9" s="2374"/>
      <c r="T9" s="2295"/>
      <c r="U9" s="717">
        <f>U8/R8</f>
        <v>3.6321611358758462E-3</v>
      </c>
      <c r="V9" s="717">
        <f>V8/S8</f>
        <v>4.4913541432741973E-4</v>
      </c>
      <c r="W9" s="718">
        <f>W8/T8</f>
        <v>2.7766040924729883E-3</v>
      </c>
      <c r="X9" s="1"/>
      <c r="AB9" s="44"/>
      <c r="AC9" s="44"/>
      <c r="AD9" s="44"/>
      <c r="AE9" s="578"/>
      <c r="AF9" s="578"/>
      <c r="AG9" s="578"/>
      <c r="AH9" s="1084"/>
      <c r="AI9" s="1084"/>
      <c r="AJ9" s="1084"/>
    </row>
    <row r="10" spans="2:36" ht="21.6" customHeight="1" thickTop="1" x14ac:dyDescent="0.2">
      <c r="B10" s="1852" t="s">
        <v>251</v>
      </c>
      <c r="C10" s="1900" t="s">
        <v>169</v>
      </c>
      <c r="D10" s="2359">
        <f>表13!E15</f>
        <v>54</v>
      </c>
      <c r="E10" s="2360">
        <f>表13!R15</f>
        <v>20</v>
      </c>
      <c r="F10" s="2296">
        <f t="shared" ref="F10:G10" si="4">L10+R10</f>
        <v>1468</v>
      </c>
      <c r="G10" s="2284">
        <f t="shared" si="4"/>
        <v>46</v>
      </c>
      <c r="H10" s="2284">
        <f t="shared" ref="H10:K10" si="5">N10+T10</f>
        <v>1514</v>
      </c>
      <c r="I10" s="1538">
        <f t="shared" si="5"/>
        <v>0</v>
      </c>
      <c r="J10" s="1538">
        <f t="shared" si="5"/>
        <v>0</v>
      </c>
      <c r="K10" s="1539">
        <f t="shared" si="5"/>
        <v>0</v>
      </c>
      <c r="L10" s="2317">
        <f>表2!I18</f>
        <v>1314</v>
      </c>
      <c r="M10" s="2308">
        <f>表2!O18</f>
        <v>14</v>
      </c>
      <c r="N10" s="2316">
        <f>L10+M10</f>
        <v>1328</v>
      </c>
      <c r="O10" s="1538">
        <v>0</v>
      </c>
      <c r="P10" s="1538">
        <v>0</v>
      </c>
      <c r="Q10" s="1539">
        <f>O10+P10</f>
        <v>0</v>
      </c>
      <c r="R10" s="2317">
        <f>表2!J18</f>
        <v>154</v>
      </c>
      <c r="S10" s="2308">
        <f>表2!P18</f>
        <v>32</v>
      </c>
      <c r="T10" s="2316">
        <f>R10+S10</f>
        <v>186</v>
      </c>
      <c r="U10" s="1538">
        <v>0</v>
      </c>
      <c r="V10" s="1538">
        <v>0</v>
      </c>
      <c r="W10" s="1539">
        <f>U10+V10</f>
        <v>0</v>
      </c>
      <c r="X10" s="1"/>
      <c r="Y10" s="7"/>
      <c r="Z10" s="7"/>
      <c r="AA10" s="7"/>
      <c r="AB10" s="7"/>
      <c r="AC10" s="7"/>
      <c r="AD10" s="7"/>
      <c r="AE10" s="1084"/>
      <c r="AF10" s="1084"/>
      <c r="AG10" s="1084"/>
      <c r="AH10" s="1084"/>
      <c r="AI10" s="1084"/>
      <c r="AJ10" s="1084"/>
    </row>
    <row r="11" spans="2:36" ht="21.6" customHeight="1" x14ac:dyDescent="0.2">
      <c r="B11" s="1853"/>
      <c r="C11" s="1900"/>
      <c r="D11" s="2357"/>
      <c r="E11" s="2353"/>
      <c r="F11" s="2283"/>
      <c r="G11" s="2285"/>
      <c r="H11" s="2285"/>
      <c r="I11" s="719">
        <f>I10/F10</f>
        <v>0</v>
      </c>
      <c r="J11" s="719">
        <f>J10/G10</f>
        <v>0</v>
      </c>
      <c r="K11" s="720">
        <f>K10/H10</f>
        <v>0</v>
      </c>
      <c r="L11" s="2291"/>
      <c r="M11" s="2303"/>
      <c r="N11" s="2311"/>
      <c r="O11" s="719">
        <f>O10/L10</f>
        <v>0</v>
      </c>
      <c r="P11" s="719">
        <f>P10/M10</f>
        <v>0</v>
      </c>
      <c r="Q11" s="720">
        <f>Q10/N10</f>
        <v>0</v>
      </c>
      <c r="R11" s="2291"/>
      <c r="S11" s="2303"/>
      <c r="T11" s="2311"/>
      <c r="U11" s="719">
        <f>U10/R10</f>
        <v>0</v>
      </c>
      <c r="V11" s="719">
        <f>V10/S10</f>
        <v>0</v>
      </c>
      <c r="W11" s="720">
        <f>W10/T10</f>
        <v>0</v>
      </c>
      <c r="X11" s="1"/>
      <c r="AB11" s="44"/>
      <c r="AC11" s="44"/>
      <c r="AD11" s="44"/>
      <c r="AE11" s="578"/>
      <c r="AF11" s="578"/>
      <c r="AG11" s="578"/>
      <c r="AH11" s="1084"/>
      <c r="AI11" s="1084"/>
      <c r="AJ11" s="1084"/>
    </row>
    <row r="12" spans="2:36" ht="21.6" customHeight="1" x14ac:dyDescent="0.2">
      <c r="B12" s="1853"/>
      <c r="C12" s="1940" t="s">
        <v>170</v>
      </c>
      <c r="D12" s="2358">
        <f>表13!E18</f>
        <v>69</v>
      </c>
      <c r="E12" s="2375">
        <f>表13!R18</f>
        <v>55</v>
      </c>
      <c r="F12" s="2282">
        <f t="shared" ref="F12:G12" si="6">L12+R12</f>
        <v>15392</v>
      </c>
      <c r="G12" s="2286">
        <f t="shared" si="6"/>
        <v>710</v>
      </c>
      <c r="H12" s="2286">
        <f t="shared" ref="H12:K12" si="7">N12+T12</f>
        <v>16102</v>
      </c>
      <c r="I12" s="1536">
        <f t="shared" si="7"/>
        <v>0</v>
      </c>
      <c r="J12" s="1536">
        <f t="shared" si="7"/>
        <v>0</v>
      </c>
      <c r="K12" s="1537">
        <f t="shared" si="7"/>
        <v>0</v>
      </c>
      <c r="L12" s="2290">
        <f>表2!I21</f>
        <v>11772</v>
      </c>
      <c r="M12" s="2302">
        <f>表2!O21</f>
        <v>320</v>
      </c>
      <c r="N12" s="2311">
        <f>L12+M12</f>
        <v>12092</v>
      </c>
      <c r="O12" s="1536">
        <v>0</v>
      </c>
      <c r="P12" s="1536">
        <v>0</v>
      </c>
      <c r="Q12" s="1537">
        <f t="shared" ref="Q12" si="8">O12+P12</f>
        <v>0</v>
      </c>
      <c r="R12" s="2290">
        <f>表2!J21</f>
        <v>3620</v>
      </c>
      <c r="S12" s="2302">
        <f>表2!P21</f>
        <v>390</v>
      </c>
      <c r="T12" s="2311">
        <f>R12+S12</f>
        <v>4010</v>
      </c>
      <c r="U12" s="1536">
        <v>0</v>
      </c>
      <c r="V12" s="1536">
        <v>0</v>
      </c>
      <c r="W12" s="1537">
        <f t="shared" ref="W12" si="9">U12+V12</f>
        <v>0</v>
      </c>
      <c r="X12" s="1"/>
      <c r="Y12" s="7"/>
      <c r="Z12" s="7"/>
      <c r="AA12" s="7"/>
      <c r="AB12" s="7"/>
      <c r="AC12" s="7"/>
      <c r="AD12" s="7"/>
      <c r="AE12" s="1084"/>
      <c r="AF12" s="1084"/>
      <c r="AG12" s="1084"/>
      <c r="AH12" s="1084"/>
      <c r="AI12" s="1084"/>
      <c r="AJ12" s="1084"/>
    </row>
    <row r="13" spans="2:36" ht="21.6" customHeight="1" x14ac:dyDescent="0.2">
      <c r="B13" s="1853"/>
      <c r="C13" s="1900"/>
      <c r="D13" s="2357"/>
      <c r="E13" s="2353"/>
      <c r="F13" s="2283"/>
      <c r="G13" s="2285"/>
      <c r="H13" s="2285"/>
      <c r="I13" s="719">
        <f t="shared" ref="I13:K13" si="10">I12/F12</f>
        <v>0</v>
      </c>
      <c r="J13" s="719">
        <f t="shared" si="10"/>
        <v>0</v>
      </c>
      <c r="K13" s="720">
        <f t="shared" si="10"/>
        <v>0</v>
      </c>
      <c r="L13" s="2291"/>
      <c r="M13" s="2303"/>
      <c r="N13" s="2311"/>
      <c r="O13" s="719">
        <f t="shared" ref="O13:Q13" si="11">O12/L12</f>
        <v>0</v>
      </c>
      <c r="P13" s="719">
        <f t="shared" si="11"/>
        <v>0</v>
      </c>
      <c r="Q13" s="720">
        <f t="shared" si="11"/>
        <v>0</v>
      </c>
      <c r="R13" s="2291"/>
      <c r="S13" s="2303"/>
      <c r="T13" s="2311"/>
      <c r="U13" s="719">
        <f t="shared" ref="U13:W13" si="12">U12/R12</f>
        <v>0</v>
      </c>
      <c r="V13" s="719">
        <f t="shared" si="12"/>
        <v>0</v>
      </c>
      <c r="W13" s="720">
        <f t="shared" si="12"/>
        <v>0</v>
      </c>
      <c r="X13" s="1"/>
      <c r="AB13" s="44"/>
      <c r="AC13" s="44"/>
      <c r="AD13" s="44"/>
      <c r="AE13" s="578"/>
      <c r="AF13" s="578"/>
      <c r="AG13" s="578"/>
      <c r="AH13" s="1084"/>
      <c r="AI13" s="1084"/>
      <c r="AJ13" s="1084"/>
    </row>
    <row r="14" spans="2:36" ht="21.6" customHeight="1" x14ac:dyDescent="0.2">
      <c r="B14" s="1853"/>
      <c r="C14" s="1940" t="s">
        <v>254</v>
      </c>
      <c r="D14" s="2358">
        <f>表13!E21</f>
        <v>28</v>
      </c>
      <c r="E14" s="2375">
        <f>表13!R21</f>
        <v>15</v>
      </c>
      <c r="F14" s="2282">
        <f t="shared" ref="F14:G14" si="13">L14+R14</f>
        <v>1768</v>
      </c>
      <c r="G14" s="2286">
        <f t="shared" si="13"/>
        <v>237</v>
      </c>
      <c r="H14" s="2286">
        <f t="shared" ref="H14:K14" si="14">N14+T14</f>
        <v>2005</v>
      </c>
      <c r="I14" s="1536">
        <f t="shared" si="14"/>
        <v>2</v>
      </c>
      <c r="J14" s="1536">
        <f t="shared" si="14"/>
        <v>0</v>
      </c>
      <c r="K14" s="1537">
        <f t="shared" si="14"/>
        <v>2</v>
      </c>
      <c r="L14" s="2290">
        <f>表2!I24</f>
        <v>1463</v>
      </c>
      <c r="M14" s="2302">
        <f>表2!O24</f>
        <v>167</v>
      </c>
      <c r="N14" s="2311">
        <f t="shared" ref="N14" si="15">L14+M14</f>
        <v>1630</v>
      </c>
      <c r="O14" s="1536">
        <v>1</v>
      </c>
      <c r="P14" s="1536">
        <v>0</v>
      </c>
      <c r="Q14" s="1537">
        <f t="shared" ref="Q14" si="16">O14+P14</f>
        <v>1</v>
      </c>
      <c r="R14" s="2290">
        <f>表2!J24</f>
        <v>305</v>
      </c>
      <c r="S14" s="2302">
        <f>表2!P24</f>
        <v>70</v>
      </c>
      <c r="T14" s="2311">
        <f t="shared" ref="T14" si="17">R14+S14</f>
        <v>375</v>
      </c>
      <c r="U14" s="1536">
        <v>1</v>
      </c>
      <c r="V14" s="1536">
        <v>0</v>
      </c>
      <c r="W14" s="1537">
        <f t="shared" ref="W14" si="18">U14+V14</f>
        <v>1</v>
      </c>
      <c r="X14" s="1"/>
      <c r="Y14" s="7"/>
      <c r="Z14" s="7"/>
      <c r="AA14" s="7"/>
      <c r="AB14" s="7"/>
      <c r="AC14" s="7"/>
      <c r="AD14" s="7"/>
      <c r="AE14" s="1084"/>
      <c r="AF14" s="1084"/>
      <c r="AG14" s="1084"/>
      <c r="AH14" s="1084"/>
      <c r="AI14" s="1084"/>
      <c r="AJ14" s="1084"/>
    </row>
    <row r="15" spans="2:36" ht="21.6" customHeight="1" x14ac:dyDescent="0.2">
      <c r="B15" s="1853"/>
      <c r="C15" s="1901"/>
      <c r="D15" s="2357"/>
      <c r="E15" s="2353"/>
      <c r="F15" s="2283"/>
      <c r="G15" s="2285"/>
      <c r="H15" s="2285"/>
      <c r="I15" s="719">
        <f t="shared" ref="I15:K15" si="19">I14/F14</f>
        <v>1.1312217194570137E-3</v>
      </c>
      <c r="J15" s="719">
        <f t="shared" si="19"/>
        <v>0</v>
      </c>
      <c r="K15" s="720">
        <f t="shared" si="19"/>
        <v>9.9750623441396502E-4</v>
      </c>
      <c r="L15" s="2291"/>
      <c r="M15" s="2303"/>
      <c r="N15" s="2311"/>
      <c r="O15" s="719">
        <f t="shared" ref="O15:Q15" si="20">O14/L14</f>
        <v>6.8352699931647305E-4</v>
      </c>
      <c r="P15" s="719">
        <f t="shared" si="20"/>
        <v>0</v>
      </c>
      <c r="Q15" s="720">
        <f t="shared" si="20"/>
        <v>6.1349693251533746E-4</v>
      </c>
      <c r="R15" s="2291"/>
      <c r="S15" s="2303"/>
      <c r="T15" s="2311"/>
      <c r="U15" s="719">
        <f t="shared" ref="U15:W15" si="21">U14/R14</f>
        <v>3.2786885245901639E-3</v>
      </c>
      <c r="V15" s="719">
        <f t="shared" si="21"/>
        <v>0</v>
      </c>
      <c r="W15" s="720">
        <f t="shared" si="21"/>
        <v>2.6666666666666666E-3</v>
      </c>
      <c r="X15" s="1"/>
      <c r="AB15" s="44"/>
      <c r="AC15" s="44"/>
      <c r="AD15" s="44"/>
      <c r="AE15" s="578"/>
      <c r="AF15" s="578"/>
      <c r="AG15" s="578"/>
      <c r="AH15" s="1084"/>
      <c r="AI15" s="1084"/>
      <c r="AJ15" s="1084"/>
    </row>
    <row r="16" spans="2:36" ht="21.6" customHeight="1" x14ac:dyDescent="0.2">
      <c r="B16" s="1853"/>
      <c r="C16" s="1940" t="s">
        <v>520</v>
      </c>
      <c r="D16" s="2358">
        <f>表13!E24</f>
        <v>72</v>
      </c>
      <c r="E16" s="2375">
        <f>表13!R24</f>
        <v>71</v>
      </c>
      <c r="F16" s="2282">
        <f>L16+R16</f>
        <v>2067</v>
      </c>
      <c r="G16" s="2286">
        <f t="shared" ref="G16" si="22">M16+S16</f>
        <v>1339</v>
      </c>
      <c r="H16" s="2286">
        <f t="shared" ref="H16:K16" si="23">N16+T16</f>
        <v>3406</v>
      </c>
      <c r="I16" s="1536">
        <f t="shared" si="23"/>
        <v>0</v>
      </c>
      <c r="J16" s="1536">
        <f t="shared" si="23"/>
        <v>0</v>
      </c>
      <c r="K16" s="1537">
        <f t="shared" si="23"/>
        <v>0</v>
      </c>
      <c r="L16" s="2290">
        <f>表2!I27</f>
        <v>1430</v>
      </c>
      <c r="M16" s="2302">
        <f>表2!O27</f>
        <v>450</v>
      </c>
      <c r="N16" s="2311">
        <f t="shared" ref="N16" si="24">L16+M16</f>
        <v>1880</v>
      </c>
      <c r="O16" s="1536">
        <v>0</v>
      </c>
      <c r="P16" s="1536">
        <v>0</v>
      </c>
      <c r="Q16" s="1537">
        <f t="shared" ref="Q16" si="25">O16+P16</f>
        <v>0</v>
      </c>
      <c r="R16" s="2290">
        <f>表2!J27</f>
        <v>637</v>
      </c>
      <c r="S16" s="2302">
        <f>表2!P27</f>
        <v>889</v>
      </c>
      <c r="T16" s="2311">
        <f t="shared" ref="T16" si="26">R16+S16</f>
        <v>1526</v>
      </c>
      <c r="U16" s="1536">
        <v>0</v>
      </c>
      <c r="V16" s="1536">
        <v>0</v>
      </c>
      <c r="W16" s="1537">
        <f t="shared" ref="W16" si="27">U16+V16</f>
        <v>0</v>
      </c>
      <c r="X16" s="1"/>
      <c r="Y16" s="7"/>
      <c r="Z16" s="7"/>
      <c r="AA16" s="7"/>
      <c r="AB16" s="7"/>
      <c r="AC16" s="7"/>
      <c r="AD16" s="7"/>
      <c r="AE16" s="1084"/>
      <c r="AF16" s="1084"/>
      <c r="AG16" s="1084"/>
      <c r="AH16" s="1084"/>
      <c r="AI16" s="1084"/>
      <c r="AJ16" s="1084"/>
    </row>
    <row r="17" spans="2:36" ht="21.6" customHeight="1" x14ac:dyDescent="0.2">
      <c r="B17" s="1853"/>
      <c r="C17" s="1900"/>
      <c r="D17" s="2357"/>
      <c r="E17" s="2353"/>
      <c r="F17" s="2283"/>
      <c r="G17" s="2285"/>
      <c r="H17" s="2285"/>
      <c r="I17" s="719">
        <f t="shared" ref="I17:K17" si="28">I16/F16</f>
        <v>0</v>
      </c>
      <c r="J17" s="719">
        <f t="shared" si="28"/>
        <v>0</v>
      </c>
      <c r="K17" s="720">
        <f t="shared" si="28"/>
        <v>0</v>
      </c>
      <c r="L17" s="2291"/>
      <c r="M17" s="2303"/>
      <c r="N17" s="2311"/>
      <c r="O17" s="719">
        <f t="shared" ref="O17:Q17" si="29">O16/L16</f>
        <v>0</v>
      </c>
      <c r="P17" s="719">
        <f t="shared" si="29"/>
        <v>0</v>
      </c>
      <c r="Q17" s="720">
        <f t="shared" si="29"/>
        <v>0</v>
      </c>
      <c r="R17" s="2291"/>
      <c r="S17" s="2303"/>
      <c r="T17" s="2311"/>
      <c r="U17" s="719">
        <f t="shared" ref="U17:W17" si="30">U16/R16</f>
        <v>0</v>
      </c>
      <c r="V17" s="719">
        <f t="shared" si="30"/>
        <v>0</v>
      </c>
      <c r="W17" s="720">
        <f t="shared" si="30"/>
        <v>0</v>
      </c>
      <c r="X17" s="1"/>
      <c r="AB17" s="44"/>
      <c r="AC17" s="44"/>
      <c r="AD17" s="44"/>
      <c r="AE17" s="578"/>
      <c r="AF17" s="578"/>
      <c r="AG17" s="578"/>
      <c r="AH17" s="1084"/>
      <c r="AI17" s="1084"/>
      <c r="AJ17" s="1084"/>
    </row>
    <row r="18" spans="2:36" ht="21.6" customHeight="1" x14ac:dyDescent="0.2">
      <c r="B18" s="1853"/>
      <c r="C18" s="1940" t="s">
        <v>308</v>
      </c>
      <c r="D18" s="2358">
        <f>表13!E27</f>
        <v>16</v>
      </c>
      <c r="E18" s="2375">
        <f>表13!R27</f>
        <v>6</v>
      </c>
      <c r="F18" s="2282">
        <f t="shared" ref="F18:G18" si="31">L18+R18</f>
        <v>2678</v>
      </c>
      <c r="G18" s="2286">
        <f t="shared" si="31"/>
        <v>279</v>
      </c>
      <c r="H18" s="2286">
        <f t="shared" ref="H18:K18" si="32">N18+T18</f>
        <v>2957</v>
      </c>
      <c r="I18" s="1536">
        <f t="shared" si="32"/>
        <v>150</v>
      </c>
      <c r="J18" s="1536">
        <f t="shared" si="32"/>
        <v>0</v>
      </c>
      <c r="K18" s="1537">
        <f t="shared" si="32"/>
        <v>150</v>
      </c>
      <c r="L18" s="2290">
        <f>表2!I30</f>
        <v>1031</v>
      </c>
      <c r="M18" s="2302">
        <f>表2!O30</f>
        <v>17</v>
      </c>
      <c r="N18" s="2311">
        <f t="shared" ref="N18" si="33">L18+M18</f>
        <v>1048</v>
      </c>
      <c r="O18" s="1536">
        <v>127</v>
      </c>
      <c r="P18" s="1536">
        <v>0</v>
      </c>
      <c r="Q18" s="1537">
        <f t="shared" ref="Q18" si="34">O18+P18</f>
        <v>127</v>
      </c>
      <c r="R18" s="2290">
        <f>表2!J30</f>
        <v>1647</v>
      </c>
      <c r="S18" s="2302">
        <f>表2!P30</f>
        <v>262</v>
      </c>
      <c r="T18" s="2311">
        <f t="shared" ref="T18" si="35">R18+S18</f>
        <v>1909</v>
      </c>
      <c r="U18" s="1536">
        <v>23</v>
      </c>
      <c r="V18" s="1536">
        <v>0</v>
      </c>
      <c r="W18" s="1537">
        <f t="shared" ref="W18" si="36">U18+V18</f>
        <v>23</v>
      </c>
      <c r="X18" s="1"/>
      <c r="Y18" s="7"/>
      <c r="Z18" s="7"/>
      <c r="AA18" s="7"/>
      <c r="AB18" s="7"/>
      <c r="AC18" s="7"/>
      <c r="AD18" s="7"/>
      <c r="AE18" s="1084"/>
      <c r="AF18" s="1084"/>
      <c r="AG18" s="1084"/>
      <c r="AH18" s="1084"/>
      <c r="AI18" s="1084"/>
      <c r="AJ18" s="1084"/>
    </row>
    <row r="19" spans="2:36" ht="21.6" customHeight="1" x14ac:dyDescent="0.2">
      <c r="B19" s="1853"/>
      <c r="C19" s="1900"/>
      <c r="D19" s="2357"/>
      <c r="E19" s="2353"/>
      <c r="F19" s="2283"/>
      <c r="G19" s="2285"/>
      <c r="H19" s="2285"/>
      <c r="I19" s="719">
        <f t="shared" ref="I19:K19" si="37">I18/F18</f>
        <v>5.6011949215832711E-2</v>
      </c>
      <c r="J19" s="719">
        <f t="shared" si="37"/>
        <v>0</v>
      </c>
      <c r="K19" s="720">
        <f t="shared" si="37"/>
        <v>5.0727088265133578E-2</v>
      </c>
      <c r="L19" s="2291"/>
      <c r="M19" s="2303"/>
      <c r="N19" s="2311"/>
      <c r="O19" s="719">
        <f t="shared" ref="O19:Q19" si="38">O18/L18</f>
        <v>0.12318137730358875</v>
      </c>
      <c r="P19" s="719">
        <f t="shared" si="38"/>
        <v>0</v>
      </c>
      <c r="Q19" s="720">
        <f t="shared" si="38"/>
        <v>0.12118320610687022</v>
      </c>
      <c r="R19" s="2291"/>
      <c r="S19" s="2303"/>
      <c r="T19" s="2311"/>
      <c r="U19" s="719">
        <f t="shared" ref="U19:W19" si="39">U18/R18</f>
        <v>1.3964784456587736E-2</v>
      </c>
      <c r="V19" s="719">
        <f t="shared" si="39"/>
        <v>0</v>
      </c>
      <c r="W19" s="720">
        <f t="shared" si="39"/>
        <v>1.2048192771084338E-2</v>
      </c>
      <c r="X19" s="1"/>
      <c r="AB19" s="44"/>
      <c r="AC19" s="44"/>
      <c r="AD19" s="44"/>
      <c r="AE19" s="578"/>
      <c r="AF19" s="578"/>
      <c r="AG19" s="578"/>
      <c r="AH19" s="1084"/>
      <c r="AI19" s="1084"/>
      <c r="AJ19" s="1084"/>
    </row>
    <row r="20" spans="2:36" ht="21.6" customHeight="1" x14ac:dyDescent="0.2">
      <c r="B20" s="1853"/>
      <c r="C20" s="1940" t="s">
        <v>174</v>
      </c>
      <c r="D20" s="2358">
        <f>表13!E30</f>
        <v>131</v>
      </c>
      <c r="E20" s="2375">
        <f>表13!R30</f>
        <v>132</v>
      </c>
      <c r="F20" s="2282">
        <f t="shared" ref="F20:G20" si="40">L20+R20</f>
        <v>8660</v>
      </c>
      <c r="G20" s="2286">
        <f t="shared" si="40"/>
        <v>3875</v>
      </c>
      <c r="H20" s="2286">
        <f t="shared" ref="H20:K20" si="41">N20+T20</f>
        <v>12535</v>
      </c>
      <c r="I20" s="1536">
        <f t="shared" si="41"/>
        <v>27</v>
      </c>
      <c r="J20" s="1536">
        <f t="shared" si="41"/>
        <v>2</v>
      </c>
      <c r="K20" s="1537">
        <f t="shared" si="41"/>
        <v>29</v>
      </c>
      <c r="L20" s="2290">
        <f>表2!I33</f>
        <v>2909</v>
      </c>
      <c r="M20" s="2302">
        <f>表2!O33</f>
        <v>1065</v>
      </c>
      <c r="N20" s="2311">
        <f t="shared" ref="N20" si="42">L20+M20</f>
        <v>3974</v>
      </c>
      <c r="O20" s="1536">
        <v>7</v>
      </c>
      <c r="P20" s="1536">
        <v>0</v>
      </c>
      <c r="Q20" s="1537">
        <f t="shared" ref="Q20" si="43">O20+P20</f>
        <v>7</v>
      </c>
      <c r="R20" s="2290">
        <f>表2!J33</f>
        <v>5751</v>
      </c>
      <c r="S20" s="2302">
        <f>表2!P33</f>
        <v>2810</v>
      </c>
      <c r="T20" s="2311">
        <f t="shared" ref="T20" si="44">R20+S20</f>
        <v>8561</v>
      </c>
      <c r="U20" s="1536">
        <v>20</v>
      </c>
      <c r="V20" s="1536">
        <v>2</v>
      </c>
      <c r="W20" s="1537">
        <f t="shared" ref="W20" si="45">U20+V20</f>
        <v>22</v>
      </c>
      <c r="X20" s="1"/>
      <c r="Y20" s="7"/>
      <c r="Z20" s="7"/>
      <c r="AA20" s="7"/>
      <c r="AB20" s="7"/>
      <c r="AC20" s="7"/>
      <c r="AD20" s="7"/>
      <c r="AE20" s="1084"/>
      <c r="AF20" s="1084"/>
      <c r="AG20" s="1084"/>
      <c r="AH20" s="1084"/>
      <c r="AI20" s="1084"/>
      <c r="AJ20" s="1084"/>
    </row>
    <row r="21" spans="2:36" ht="21.6" customHeight="1" thickBot="1" x14ac:dyDescent="0.25">
      <c r="B21" s="1854"/>
      <c r="C21" s="2009"/>
      <c r="D21" s="2362"/>
      <c r="E21" s="2355"/>
      <c r="F21" s="2283"/>
      <c r="G21" s="2285"/>
      <c r="H21" s="2285"/>
      <c r="I21" s="719">
        <f t="shared" ref="I21:K21" si="46">I20/F20</f>
        <v>3.1177829099307158E-3</v>
      </c>
      <c r="J21" s="719">
        <f t="shared" si="46"/>
        <v>5.1612903225806454E-4</v>
      </c>
      <c r="K21" s="720">
        <f t="shared" si="46"/>
        <v>2.3135221380135621E-3</v>
      </c>
      <c r="L21" s="2291"/>
      <c r="M21" s="2303"/>
      <c r="N21" s="2311"/>
      <c r="O21" s="719">
        <f t="shared" ref="O21:Q21" si="47">O20/L20</f>
        <v>2.4063251976624267E-3</v>
      </c>
      <c r="P21" s="719">
        <f t="shared" si="47"/>
        <v>0</v>
      </c>
      <c r="Q21" s="720">
        <f t="shared" si="47"/>
        <v>1.7614494212380473E-3</v>
      </c>
      <c r="R21" s="2291"/>
      <c r="S21" s="2303"/>
      <c r="T21" s="2311"/>
      <c r="U21" s="719">
        <f t="shared" ref="U21:W21" si="48">U20/R20</f>
        <v>3.4776560598156841E-3</v>
      </c>
      <c r="V21" s="719">
        <f t="shared" si="48"/>
        <v>7.1174377224199293E-4</v>
      </c>
      <c r="W21" s="720">
        <f t="shared" si="48"/>
        <v>2.5697932484522838E-3</v>
      </c>
      <c r="X21" s="1"/>
      <c r="AB21" s="44"/>
      <c r="AC21" s="44"/>
      <c r="AD21" s="44"/>
      <c r="AE21" s="578"/>
      <c r="AF21" s="578"/>
      <c r="AG21" s="578"/>
      <c r="AH21" s="1084"/>
      <c r="AI21" s="1084"/>
      <c r="AJ21" s="1084"/>
    </row>
    <row r="22" spans="2:36" ht="21.6" customHeight="1" thickTop="1" x14ac:dyDescent="0.2">
      <c r="B22" s="1852" t="s">
        <v>283</v>
      </c>
      <c r="C22" s="1900" t="s">
        <v>259</v>
      </c>
      <c r="D22" s="2359">
        <f>表13!E33</f>
        <v>64</v>
      </c>
      <c r="E22" s="2360">
        <f>表13!R33</f>
        <v>43</v>
      </c>
      <c r="F22" s="2296">
        <f t="shared" ref="F22:G22" si="49">L22+R22</f>
        <v>356</v>
      </c>
      <c r="G22" s="2284">
        <f t="shared" si="49"/>
        <v>165</v>
      </c>
      <c r="H22" s="2284">
        <f t="shared" ref="H22:K22" si="50">N22+T22</f>
        <v>521</v>
      </c>
      <c r="I22" s="1522">
        <f t="shared" si="50"/>
        <v>0</v>
      </c>
      <c r="J22" s="1522">
        <f t="shared" si="50"/>
        <v>0</v>
      </c>
      <c r="K22" s="1540">
        <f t="shared" si="50"/>
        <v>0</v>
      </c>
      <c r="L22" s="2317">
        <f>表2!I36</f>
        <v>209</v>
      </c>
      <c r="M22" s="2308">
        <f>表2!O36</f>
        <v>45</v>
      </c>
      <c r="N22" s="2284">
        <f>L22+M22</f>
        <v>254</v>
      </c>
      <c r="O22" s="1522">
        <v>0</v>
      </c>
      <c r="P22" s="1522">
        <v>0</v>
      </c>
      <c r="Q22" s="1540">
        <f t="shared" ref="Q22" si="51">O22+P22</f>
        <v>0</v>
      </c>
      <c r="R22" s="2317">
        <f>表2!J36</f>
        <v>147</v>
      </c>
      <c r="S22" s="2308">
        <f>表2!P36</f>
        <v>120</v>
      </c>
      <c r="T22" s="2284">
        <f>R22+S22</f>
        <v>267</v>
      </c>
      <c r="U22" s="1522">
        <v>0</v>
      </c>
      <c r="V22" s="1522">
        <v>0</v>
      </c>
      <c r="W22" s="1540">
        <f t="shared" ref="W22" si="52">U22+V22</f>
        <v>0</v>
      </c>
      <c r="X22" s="1"/>
      <c r="Y22" s="7"/>
      <c r="Z22" s="7"/>
      <c r="AA22" s="7"/>
      <c r="AB22" s="7"/>
      <c r="AC22" s="7"/>
      <c r="AD22" s="7"/>
      <c r="AE22" s="1084"/>
      <c r="AF22" s="1084"/>
      <c r="AG22" s="1084"/>
      <c r="AH22" s="1084"/>
      <c r="AI22" s="1084"/>
      <c r="AJ22" s="1084"/>
    </row>
    <row r="23" spans="2:36" ht="21.6" customHeight="1" x14ac:dyDescent="0.2">
      <c r="B23" s="1853"/>
      <c r="C23" s="1900"/>
      <c r="D23" s="2357"/>
      <c r="E23" s="2353"/>
      <c r="F23" s="2283"/>
      <c r="G23" s="2285"/>
      <c r="H23" s="2285"/>
      <c r="I23" s="719">
        <f t="shared" ref="I23:K23" si="53">I22/F22</f>
        <v>0</v>
      </c>
      <c r="J23" s="719">
        <f t="shared" si="53"/>
        <v>0</v>
      </c>
      <c r="K23" s="720">
        <f t="shared" si="53"/>
        <v>0</v>
      </c>
      <c r="L23" s="2291"/>
      <c r="M23" s="2303"/>
      <c r="N23" s="2285"/>
      <c r="O23" s="719">
        <f t="shared" ref="O23:Q23" si="54">O22/L22</f>
        <v>0</v>
      </c>
      <c r="P23" s="719">
        <f t="shared" si="54"/>
        <v>0</v>
      </c>
      <c r="Q23" s="720">
        <f t="shared" si="54"/>
        <v>0</v>
      </c>
      <c r="R23" s="2291"/>
      <c r="S23" s="2303"/>
      <c r="T23" s="2285"/>
      <c r="U23" s="719">
        <f t="shared" ref="U23:W23" si="55">U22/R22</f>
        <v>0</v>
      </c>
      <c r="V23" s="719">
        <f t="shared" si="55"/>
        <v>0</v>
      </c>
      <c r="W23" s="720">
        <f t="shared" si="55"/>
        <v>0</v>
      </c>
      <c r="X23" s="1"/>
      <c r="AB23" s="44"/>
      <c r="AC23" s="44"/>
      <c r="AD23" s="44"/>
      <c r="AE23" s="578"/>
      <c r="AF23" s="578"/>
      <c r="AG23" s="578"/>
      <c r="AH23" s="1084"/>
      <c r="AI23" s="1084"/>
      <c r="AJ23" s="1084"/>
    </row>
    <row r="24" spans="2:36" ht="21.6" customHeight="1" x14ac:dyDescent="0.2">
      <c r="B24" s="1853"/>
      <c r="C24" s="1940" t="s">
        <v>260</v>
      </c>
      <c r="D24" s="2358">
        <f>表13!E36</f>
        <v>155</v>
      </c>
      <c r="E24" s="2375">
        <f>表13!R36</f>
        <v>129</v>
      </c>
      <c r="F24" s="2282">
        <f t="shared" ref="F24:G24" si="56">L24+R24</f>
        <v>2017</v>
      </c>
      <c r="G24" s="2286">
        <f t="shared" si="56"/>
        <v>836</v>
      </c>
      <c r="H24" s="2286">
        <f t="shared" ref="H24:K24" si="57">N24+T24</f>
        <v>2853</v>
      </c>
      <c r="I24" s="1536">
        <f t="shared" si="57"/>
        <v>2</v>
      </c>
      <c r="J24" s="1536">
        <f t="shared" si="57"/>
        <v>0</v>
      </c>
      <c r="K24" s="1537">
        <f t="shared" si="57"/>
        <v>2</v>
      </c>
      <c r="L24" s="2290">
        <f>表2!I39</f>
        <v>1238</v>
      </c>
      <c r="M24" s="2302">
        <f>表2!O39</f>
        <v>235</v>
      </c>
      <c r="N24" s="2286">
        <f>L24+M24</f>
        <v>1473</v>
      </c>
      <c r="O24" s="1536">
        <v>1</v>
      </c>
      <c r="P24" s="1536">
        <v>0</v>
      </c>
      <c r="Q24" s="1537">
        <f t="shared" ref="Q24" si="58">O24+P24</f>
        <v>1</v>
      </c>
      <c r="R24" s="2290">
        <f>表2!J39</f>
        <v>779</v>
      </c>
      <c r="S24" s="2302">
        <f>表2!P39</f>
        <v>601</v>
      </c>
      <c r="T24" s="2286">
        <f>R24+S24</f>
        <v>1380</v>
      </c>
      <c r="U24" s="1536">
        <v>1</v>
      </c>
      <c r="V24" s="1536">
        <v>0</v>
      </c>
      <c r="W24" s="1537">
        <f t="shared" ref="W24" si="59">U24+V24</f>
        <v>1</v>
      </c>
      <c r="X24" s="1"/>
      <c r="Y24" s="7"/>
      <c r="Z24" s="7"/>
      <c r="AA24" s="7"/>
      <c r="AB24" s="7"/>
      <c r="AC24" s="7"/>
      <c r="AD24" s="7"/>
      <c r="AE24" s="1084"/>
      <c r="AF24" s="1084"/>
      <c r="AG24" s="1084"/>
      <c r="AH24" s="1084"/>
      <c r="AI24" s="1084"/>
      <c r="AJ24" s="1084"/>
    </row>
    <row r="25" spans="2:36" ht="21.6" customHeight="1" x14ac:dyDescent="0.2">
      <c r="B25" s="1853"/>
      <c r="C25" s="1900"/>
      <c r="D25" s="2357"/>
      <c r="E25" s="2353"/>
      <c r="F25" s="2283"/>
      <c r="G25" s="2285"/>
      <c r="H25" s="2285"/>
      <c r="I25" s="719">
        <f t="shared" ref="I25:K25" si="60">I24/F24</f>
        <v>9.9157164105106587E-4</v>
      </c>
      <c r="J25" s="719">
        <f t="shared" si="60"/>
        <v>0</v>
      </c>
      <c r="K25" s="720">
        <f t="shared" si="60"/>
        <v>7.010164738871364E-4</v>
      </c>
      <c r="L25" s="2291"/>
      <c r="M25" s="2303"/>
      <c r="N25" s="2285"/>
      <c r="O25" s="719">
        <f t="shared" ref="O25:Q25" si="61">O24/L24</f>
        <v>8.0775444264943462E-4</v>
      </c>
      <c r="P25" s="719">
        <f t="shared" si="61"/>
        <v>0</v>
      </c>
      <c r="Q25" s="720">
        <f t="shared" si="61"/>
        <v>6.7888662593346908E-4</v>
      </c>
      <c r="R25" s="2291"/>
      <c r="S25" s="2303"/>
      <c r="T25" s="2285"/>
      <c r="U25" s="719">
        <f t="shared" ref="U25:W25" si="62">U24/R24</f>
        <v>1.2836970474967907E-3</v>
      </c>
      <c r="V25" s="719">
        <f t="shared" si="62"/>
        <v>0</v>
      </c>
      <c r="W25" s="720">
        <f t="shared" si="62"/>
        <v>7.246376811594203E-4</v>
      </c>
      <c r="X25" s="1"/>
      <c r="AB25" s="44"/>
      <c r="AC25" s="44"/>
      <c r="AD25" s="44"/>
      <c r="AE25" s="578"/>
      <c r="AF25" s="578"/>
      <c r="AG25" s="578"/>
      <c r="AH25" s="1084"/>
      <c r="AI25" s="1084"/>
      <c r="AJ25" s="1084"/>
    </row>
    <row r="26" spans="2:36" ht="21.6" customHeight="1" x14ac:dyDescent="0.2">
      <c r="B26" s="1853"/>
      <c r="C26" s="1940" t="s">
        <v>261</v>
      </c>
      <c r="D26" s="2358">
        <f>表13!E39</f>
        <v>46</v>
      </c>
      <c r="E26" s="2375">
        <f>表13!R39</f>
        <v>38</v>
      </c>
      <c r="F26" s="2282">
        <f t="shared" ref="F26:G26" si="63">L26+R26</f>
        <v>1217</v>
      </c>
      <c r="G26" s="2286">
        <f t="shared" si="63"/>
        <v>552</v>
      </c>
      <c r="H26" s="2286">
        <f t="shared" ref="H26:K26" si="64">N26+T26</f>
        <v>1769</v>
      </c>
      <c r="I26" s="1536">
        <f t="shared" si="64"/>
        <v>0</v>
      </c>
      <c r="J26" s="1536">
        <f t="shared" si="64"/>
        <v>0</v>
      </c>
      <c r="K26" s="1537">
        <f t="shared" si="64"/>
        <v>0</v>
      </c>
      <c r="L26" s="2290">
        <f>表2!I42</f>
        <v>683</v>
      </c>
      <c r="M26" s="2302">
        <f>表2!O42</f>
        <v>128</v>
      </c>
      <c r="N26" s="2286">
        <f t="shared" ref="N26" si="65">L26+M26</f>
        <v>811</v>
      </c>
      <c r="O26" s="1536">
        <v>0</v>
      </c>
      <c r="P26" s="1536">
        <v>0</v>
      </c>
      <c r="Q26" s="1537">
        <f t="shared" ref="Q26" si="66">O26+P26</f>
        <v>0</v>
      </c>
      <c r="R26" s="2290">
        <f>表2!J42</f>
        <v>534</v>
      </c>
      <c r="S26" s="2302">
        <f>表2!P42</f>
        <v>424</v>
      </c>
      <c r="T26" s="2286">
        <f t="shared" ref="T26" si="67">R26+S26</f>
        <v>958</v>
      </c>
      <c r="U26" s="1536">
        <v>0</v>
      </c>
      <c r="V26" s="1536">
        <v>0</v>
      </c>
      <c r="W26" s="1537">
        <f t="shared" ref="W26" si="68">U26+V26</f>
        <v>0</v>
      </c>
      <c r="X26" s="1"/>
      <c r="Y26" s="7"/>
      <c r="Z26" s="7"/>
      <c r="AA26" s="7"/>
      <c r="AB26" s="7"/>
      <c r="AC26" s="7"/>
      <c r="AD26" s="7"/>
      <c r="AE26" s="1084"/>
      <c r="AF26" s="1084"/>
      <c r="AG26" s="1084"/>
      <c r="AH26" s="1084"/>
      <c r="AI26" s="1084"/>
      <c r="AJ26" s="1084"/>
    </row>
    <row r="27" spans="2:36" ht="21.6" customHeight="1" x14ac:dyDescent="0.2">
      <c r="B27" s="1853"/>
      <c r="C27" s="1900"/>
      <c r="D27" s="2357"/>
      <c r="E27" s="2353"/>
      <c r="F27" s="2283"/>
      <c r="G27" s="2285"/>
      <c r="H27" s="2285"/>
      <c r="I27" s="719">
        <f t="shared" ref="I27:K27" si="69">I26/F26</f>
        <v>0</v>
      </c>
      <c r="J27" s="719">
        <f t="shared" si="69"/>
        <v>0</v>
      </c>
      <c r="K27" s="720">
        <f t="shared" si="69"/>
        <v>0</v>
      </c>
      <c r="L27" s="2291"/>
      <c r="M27" s="2303"/>
      <c r="N27" s="2285"/>
      <c r="O27" s="719">
        <f t="shared" ref="O27:Q27" si="70">O26/L26</f>
        <v>0</v>
      </c>
      <c r="P27" s="719">
        <f t="shared" si="70"/>
        <v>0</v>
      </c>
      <c r="Q27" s="720">
        <f t="shared" si="70"/>
        <v>0</v>
      </c>
      <c r="R27" s="2291"/>
      <c r="S27" s="2303"/>
      <c r="T27" s="2285"/>
      <c r="U27" s="719">
        <f t="shared" ref="U27:W27" si="71">U26/R26</f>
        <v>0</v>
      </c>
      <c r="V27" s="719">
        <f t="shared" si="71"/>
        <v>0</v>
      </c>
      <c r="W27" s="720">
        <f t="shared" si="71"/>
        <v>0</v>
      </c>
      <c r="X27" s="1"/>
      <c r="AB27" s="44"/>
      <c r="AC27" s="44"/>
      <c r="AD27" s="44"/>
      <c r="AE27" s="578"/>
      <c r="AF27" s="578"/>
      <c r="AG27" s="578"/>
      <c r="AH27" s="1084"/>
      <c r="AI27" s="1084"/>
      <c r="AJ27" s="1084"/>
    </row>
    <row r="28" spans="2:36" ht="21.6" customHeight="1" x14ac:dyDescent="0.2">
      <c r="B28" s="1853"/>
      <c r="C28" s="1940" t="s">
        <v>262</v>
      </c>
      <c r="D28" s="2358">
        <f>表13!E42</f>
        <v>38</v>
      </c>
      <c r="E28" s="2375">
        <f>表13!R42</f>
        <v>36</v>
      </c>
      <c r="F28" s="2282">
        <f t="shared" ref="F28:G28" si="72">L28+R28</f>
        <v>1768</v>
      </c>
      <c r="G28" s="2286">
        <f t="shared" si="72"/>
        <v>976</v>
      </c>
      <c r="H28" s="2286">
        <f t="shared" ref="H28:K28" si="73">N28+T28</f>
        <v>2744</v>
      </c>
      <c r="I28" s="1536">
        <f t="shared" si="73"/>
        <v>5</v>
      </c>
      <c r="J28" s="1536">
        <f t="shared" si="73"/>
        <v>2</v>
      </c>
      <c r="K28" s="1537">
        <f t="shared" si="73"/>
        <v>7</v>
      </c>
      <c r="L28" s="2290">
        <f>表2!I45</f>
        <v>976</v>
      </c>
      <c r="M28" s="2302">
        <f>表2!O45</f>
        <v>345</v>
      </c>
      <c r="N28" s="2286">
        <f t="shared" ref="N28" si="74">L28+M28</f>
        <v>1321</v>
      </c>
      <c r="O28" s="1536">
        <v>1</v>
      </c>
      <c r="P28" s="1536">
        <v>0</v>
      </c>
      <c r="Q28" s="1537">
        <f t="shared" ref="Q28" si="75">O28+P28</f>
        <v>1</v>
      </c>
      <c r="R28" s="2290">
        <f>表2!J45</f>
        <v>792</v>
      </c>
      <c r="S28" s="2302">
        <f>表2!P45</f>
        <v>631</v>
      </c>
      <c r="T28" s="2286">
        <f t="shared" ref="T28" si="76">R28+S28</f>
        <v>1423</v>
      </c>
      <c r="U28" s="1536">
        <v>4</v>
      </c>
      <c r="V28" s="1536">
        <v>2</v>
      </c>
      <c r="W28" s="1537">
        <f t="shared" ref="W28" si="77">U28+V28</f>
        <v>6</v>
      </c>
      <c r="X28" s="1"/>
      <c r="Y28" s="7"/>
      <c r="Z28" s="7"/>
      <c r="AA28" s="7"/>
      <c r="AB28" s="7"/>
      <c r="AC28" s="7"/>
      <c r="AD28" s="7"/>
      <c r="AE28" s="1084"/>
      <c r="AF28" s="1084"/>
      <c r="AG28" s="1084"/>
      <c r="AH28" s="1084"/>
      <c r="AI28" s="1084"/>
      <c r="AJ28" s="1084"/>
    </row>
    <row r="29" spans="2:36" ht="21.6" customHeight="1" x14ac:dyDescent="0.2">
      <c r="B29" s="1853"/>
      <c r="C29" s="1900"/>
      <c r="D29" s="2357"/>
      <c r="E29" s="2353"/>
      <c r="F29" s="2283"/>
      <c r="G29" s="2285"/>
      <c r="H29" s="2285"/>
      <c r="I29" s="719">
        <f t="shared" ref="I29:K29" si="78">I28/F28</f>
        <v>2.8280542986425339E-3</v>
      </c>
      <c r="J29" s="719">
        <f t="shared" si="78"/>
        <v>2.0491803278688526E-3</v>
      </c>
      <c r="K29" s="720">
        <f t="shared" si="78"/>
        <v>2.5510204081632651E-3</v>
      </c>
      <c r="L29" s="2291"/>
      <c r="M29" s="2303"/>
      <c r="N29" s="2285"/>
      <c r="O29" s="719">
        <f t="shared" ref="O29:Q29" si="79">O28/L28</f>
        <v>1.0245901639344263E-3</v>
      </c>
      <c r="P29" s="719">
        <f t="shared" si="79"/>
        <v>0</v>
      </c>
      <c r="Q29" s="720">
        <f t="shared" si="79"/>
        <v>7.5700227100681302E-4</v>
      </c>
      <c r="R29" s="2291"/>
      <c r="S29" s="2303"/>
      <c r="T29" s="2285"/>
      <c r="U29" s="719">
        <f t="shared" ref="U29:W29" si="80">U28/R28</f>
        <v>5.0505050505050509E-3</v>
      </c>
      <c r="V29" s="719">
        <f t="shared" si="80"/>
        <v>3.1695721077654518E-3</v>
      </c>
      <c r="W29" s="720">
        <f t="shared" si="80"/>
        <v>4.216444132115249E-3</v>
      </c>
      <c r="X29" s="1"/>
      <c r="AB29" s="44"/>
      <c r="AC29" s="44"/>
      <c r="AD29" s="44"/>
      <c r="AE29" s="578"/>
      <c r="AF29" s="578"/>
      <c r="AG29" s="578"/>
      <c r="AH29" s="1084"/>
      <c r="AI29" s="1084"/>
      <c r="AJ29" s="1084"/>
    </row>
    <row r="30" spans="2:36" ht="21.6" customHeight="1" x14ac:dyDescent="0.2">
      <c r="B30" s="1853"/>
      <c r="C30" s="1940" t="s">
        <v>263</v>
      </c>
      <c r="D30" s="2358">
        <f>表13!E45</f>
        <v>27</v>
      </c>
      <c r="E30" s="2375">
        <f>表13!R45</f>
        <v>24</v>
      </c>
      <c r="F30" s="2282">
        <f t="shared" ref="F30:G30" si="81">L30+R30</f>
        <v>2690</v>
      </c>
      <c r="G30" s="2286">
        <f t="shared" si="81"/>
        <v>780</v>
      </c>
      <c r="H30" s="2286">
        <f t="shared" ref="H30:K30" si="82">N30+T30</f>
        <v>3470</v>
      </c>
      <c r="I30" s="1536">
        <f t="shared" si="82"/>
        <v>0</v>
      </c>
      <c r="J30" s="1536">
        <f t="shared" si="82"/>
        <v>0</v>
      </c>
      <c r="K30" s="1537">
        <f t="shared" si="82"/>
        <v>0</v>
      </c>
      <c r="L30" s="2290">
        <f>表2!I48</f>
        <v>1554</v>
      </c>
      <c r="M30" s="2302">
        <f>表2!O48</f>
        <v>248</v>
      </c>
      <c r="N30" s="2286">
        <f t="shared" ref="N30" si="83">L30+M30</f>
        <v>1802</v>
      </c>
      <c r="O30" s="1536">
        <v>0</v>
      </c>
      <c r="P30" s="1536">
        <v>0</v>
      </c>
      <c r="Q30" s="1537">
        <f t="shared" ref="Q30" si="84">O30+P30</f>
        <v>0</v>
      </c>
      <c r="R30" s="2290">
        <f>表2!J48</f>
        <v>1136</v>
      </c>
      <c r="S30" s="2302">
        <f>表2!P48</f>
        <v>532</v>
      </c>
      <c r="T30" s="2286">
        <f t="shared" ref="T30" si="85">R30+S30</f>
        <v>1668</v>
      </c>
      <c r="U30" s="1536">
        <v>0</v>
      </c>
      <c r="V30" s="1536">
        <v>0</v>
      </c>
      <c r="W30" s="1537">
        <f t="shared" ref="W30" si="86">U30+V30</f>
        <v>0</v>
      </c>
      <c r="X30" s="1"/>
      <c r="Y30" s="7"/>
      <c r="Z30" s="7"/>
      <c r="AA30" s="7"/>
      <c r="AB30" s="7"/>
      <c r="AC30" s="7"/>
      <c r="AD30" s="7"/>
      <c r="AE30" s="1084"/>
      <c r="AF30" s="1084"/>
      <c r="AG30" s="1084"/>
      <c r="AH30" s="1084"/>
      <c r="AI30" s="1084"/>
      <c r="AJ30" s="1084"/>
    </row>
    <row r="31" spans="2:36" ht="21.6" customHeight="1" x14ac:dyDescent="0.2">
      <c r="B31" s="1853"/>
      <c r="C31" s="1901"/>
      <c r="D31" s="2357"/>
      <c r="E31" s="2353"/>
      <c r="F31" s="2283"/>
      <c r="G31" s="2285"/>
      <c r="H31" s="2285"/>
      <c r="I31" s="719">
        <f t="shared" ref="I31:K31" si="87">I30/F30</f>
        <v>0</v>
      </c>
      <c r="J31" s="719">
        <f t="shared" si="87"/>
        <v>0</v>
      </c>
      <c r="K31" s="720">
        <f t="shared" si="87"/>
        <v>0</v>
      </c>
      <c r="L31" s="2291"/>
      <c r="M31" s="2303"/>
      <c r="N31" s="2285"/>
      <c r="O31" s="719">
        <f t="shared" ref="O31:Q31" si="88">O30/L30</f>
        <v>0</v>
      </c>
      <c r="P31" s="719">
        <f t="shared" si="88"/>
        <v>0</v>
      </c>
      <c r="Q31" s="720">
        <f t="shared" si="88"/>
        <v>0</v>
      </c>
      <c r="R31" s="2291"/>
      <c r="S31" s="2303"/>
      <c r="T31" s="2285"/>
      <c r="U31" s="719">
        <f t="shared" ref="U31:W31" si="89">U30/R30</f>
        <v>0</v>
      </c>
      <c r="V31" s="719">
        <f t="shared" si="89"/>
        <v>0</v>
      </c>
      <c r="W31" s="720">
        <f t="shared" si="89"/>
        <v>0</v>
      </c>
      <c r="X31" s="1"/>
      <c r="AB31" s="44"/>
      <c r="AC31" s="44"/>
      <c r="AD31" s="44"/>
      <c r="AE31" s="578"/>
      <c r="AF31" s="578"/>
      <c r="AG31" s="578"/>
      <c r="AH31" s="1084"/>
      <c r="AI31" s="1084"/>
      <c r="AJ31" s="1084"/>
    </row>
    <row r="32" spans="2:36" ht="21.6" customHeight="1" x14ac:dyDescent="0.2">
      <c r="B32" s="1853"/>
      <c r="C32" s="1900" t="s">
        <v>264</v>
      </c>
      <c r="D32" s="2358">
        <f>表13!E48</f>
        <v>40</v>
      </c>
      <c r="E32" s="2375">
        <f>表13!R48</f>
        <v>29</v>
      </c>
      <c r="F32" s="2282">
        <f t="shared" ref="F32:G32" si="90">L32+R32</f>
        <v>23985</v>
      </c>
      <c r="G32" s="2286">
        <f t="shared" si="90"/>
        <v>3177</v>
      </c>
      <c r="H32" s="2286">
        <f t="shared" ref="H32:K32" si="91">N32+T32</f>
        <v>27162</v>
      </c>
      <c r="I32" s="1536">
        <f t="shared" si="91"/>
        <v>172</v>
      </c>
      <c r="J32" s="1536">
        <f t="shared" si="91"/>
        <v>0</v>
      </c>
      <c r="K32" s="1537">
        <f t="shared" si="91"/>
        <v>172</v>
      </c>
      <c r="L32" s="2290">
        <f>表2!I51</f>
        <v>15259</v>
      </c>
      <c r="M32" s="2302">
        <f>表2!O51</f>
        <v>1032</v>
      </c>
      <c r="N32" s="2286">
        <f>L32+M32</f>
        <v>16291</v>
      </c>
      <c r="O32" s="1536">
        <v>133</v>
      </c>
      <c r="P32" s="1536">
        <v>0</v>
      </c>
      <c r="Q32" s="1537">
        <f t="shared" ref="Q32" si="92">O32+P32</f>
        <v>133</v>
      </c>
      <c r="R32" s="2290">
        <f>表2!J51</f>
        <v>8726</v>
      </c>
      <c r="S32" s="2302">
        <f>表2!P51</f>
        <v>2145</v>
      </c>
      <c r="T32" s="2286">
        <f>R32+S32</f>
        <v>10871</v>
      </c>
      <c r="U32" s="1536">
        <v>39</v>
      </c>
      <c r="V32" s="1536">
        <v>0</v>
      </c>
      <c r="W32" s="1537">
        <f t="shared" ref="W32" si="93">U32+V32</f>
        <v>39</v>
      </c>
      <c r="X32" s="1"/>
      <c r="Y32" s="7"/>
      <c r="Z32" s="7"/>
      <c r="AA32" s="7"/>
      <c r="AB32" s="7"/>
      <c r="AC32" s="7"/>
      <c r="AD32" s="7"/>
      <c r="AE32" s="1084"/>
      <c r="AF32" s="1084"/>
      <c r="AG32" s="1084"/>
      <c r="AH32" s="1084"/>
      <c r="AI32" s="1084"/>
      <c r="AJ32" s="1084"/>
    </row>
    <row r="33" spans="2:36" ht="21.6" customHeight="1" thickBot="1" x14ac:dyDescent="0.25">
      <c r="B33" s="1853"/>
      <c r="C33" s="2009"/>
      <c r="D33" s="2362"/>
      <c r="E33" s="2355"/>
      <c r="F33" s="2294"/>
      <c r="G33" s="2295"/>
      <c r="H33" s="2295"/>
      <c r="I33" s="717">
        <f t="shared" ref="I33:K33" si="94">I32/F32</f>
        <v>7.1711486345632687E-3</v>
      </c>
      <c r="J33" s="717">
        <f t="shared" si="94"/>
        <v>0</v>
      </c>
      <c r="K33" s="718">
        <f t="shared" si="94"/>
        <v>6.3323761136882409E-3</v>
      </c>
      <c r="L33" s="2306"/>
      <c r="M33" s="2297"/>
      <c r="N33" s="2295"/>
      <c r="O33" s="717">
        <f t="shared" ref="O33:Q33" si="95">O32/L32</f>
        <v>8.7161675077003734E-3</v>
      </c>
      <c r="P33" s="717">
        <f t="shared" si="95"/>
        <v>0</v>
      </c>
      <c r="Q33" s="718">
        <f t="shared" si="95"/>
        <v>8.1640169418697433E-3</v>
      </c>
      <c r="R33" s="2306"/>
      <c r="S33" s="2297"/>
      <c r="T33" s="2295"/>
      <c r="U33" s="717">
        <f t="shared" ref="U33:W33" si="96">U32/R32</f>
        <v>4.4694017877607147E-3</v>
      </c>
      <c r="V33" s="717">
        <f t="shared" si="96"/>
        <v>0</v>
      </c>
      <c r="W33" s="718">
        <f t="shared" si="96"/>
        <v>3.5875264465090608E-3</v>
      </c>
      <c r="X33" s="1"/>
      <c r="AB33" s="44"/>
      <c r="AC33" s="44"/>
      <c r="AD33" s="44"/>
      <c r="AE33" s="578"/>
      <c r="AF33" s="578"/>
      <c r="AG33" s="578"/>
      <c r="AH33" s="1084"/>
      <c r="AI33" s="1084"/>
      <c r="AJ33" s="1084"/>
    </row>
    <row r="34" spans="2:36" ht="21.6" customHeight="1" thickTop="1" x14ac:dyDescent="0.2">
      <c r="B34" s="1853"/>
      <c r="C34" s="37" t="s">
        <v>265</v>
      </c>
      <c r="D34" s="2359">
        <f>D24+D26+D28+D30</f>
        <v>266</v>
      </c>
      <c r="E34" s="2360">
        <f>E24+E26+E28+E30</f>
        <v>227</v>
      </c>
      <c r="F34" s="2290">
        <f t="shared" ref="F34:G34" si="97">F24+F26+F28+F30</f>
        <v>7692</v>
      </c>
      <c r="G34" s="2302">
        <f t="shared" si="97"/>
        <v>3144</v>
      </c>
      <c r="H34" s="2302">
        <f t="shared" ref="H34:W34" si="98">H24+H26+H28+H30</f>
        <v>10836</v>
      </c>
      <c r="I34" s="64">
        <f t="shared" si="98"/>
        <v>7</v>
      </c>
      <c r="J34" s="64">
        <f t="shared" si="98"/>
        <v>2</v>
      </c>
      <c r="K34" s="234">
        <f t="shared" si="98"/>
        <v>9</v>
      </c>
      <c r="L34" s="2290">
        <f t="shared" si="98"/>
        <v>4451</v>
      </c>
      <c r="M34" s="2302">
        <f t="shared" si="98"/>
        <v>956</v>
      </c>
      <c r="N34" s="2302">
        <f>L34+M34</f>
        <v>5407</v>
      </c>
      <c r="O34" s="64">
        <f t="shared" si="98"/>
        <v>2</v>
      </c>
      <c r="P34" s="64">
        <f t="shared" si="98"/>
        <v>0</v>
      </c>
      <c r="Q34" s="234">
        <f t="shared" si="98"/>
        <v>2</v>
      </c>
      <c r="R34" s="2290">
        <f t="shared" si="98"/>
        <v>3241</v>
      </c>
      <c r="S34" s="2302">
        <f t="shared" si="98"/>
        <v>2188</v>
      </c>
      <c r="T34" s="2302">
        <f>R34+S34</f>
        <v>5429</v>
      </c>
      <c r="U34" s="64">
        <f t="shared" si="98"/>
        <v>5</v>
      </c>
      <c r="V34" s="64">
        <f t="shared" si="98"/>
        <v>2</v>
      </c>
      <c r="W34" s="234">
        <f t="shared" si="98"/>
        <v>7</v>
      </c>
      <c r="Y34" s="7"/>
      <c r="Z34" s="7"/>
      <c r="AA34" s="7"/>
      <c r="AB34" s="7"/>
      <c r="AC34" s="7"/>
      <c r="AD34" s="7"/>
      <c r="AE34" s="1084"/>
      <c r="AF34" s="1084"/>
      <c r="AG34" s="1084"/>
      <c r="AH34" s="1084"/>
      <c r="AI34" s="1084"/>
      <c r="AJ34" s="1084"/>
    </row>
    <row r="35" spans="2:36" ht="21.6" customHeight="1" x14ac:dyDescent="0.2">
      <c r="B35" s="1853"/>
      <c r="C35" s="38" t="s">
        <v>266</v>
      </c>
      <c r="D35" s="2357"/>
      <c r="E35" s="2353"/>
      <c r="F35" s="2291"/>
      <c r="G35" s="2303"/>
      <c r="H35" s="2303"/>
      <c r="I35" s="719">
        <f>I34/F34</f>
        <v>9.100364014560582E-4</v>
      </c>
      <c r="J35" s="719">
        <f>J34/G34</f>
        <v>6.3613231552162855E-4</v>
      </c>
      <c r="K35" s="720">
        <f>K34/H34</f>
        <v>8.3056478405315617E-4</v>
      </c>
      <c r="L35" s="2291"/>
      <c r="M35" s="2303"/>
      <c r="N35" s="2303"/>
      <c r="O35" s="719">
        <f>O34/L34</f>
        <v>4.4933722758930576E-4</v>
      </c>
      <c r="P35" s="719">
        <f>P34/M34</f>
        <v>0</v>
      </c>
      <c r="Q35" s="720">
        <f>Q34/N34</f>
        <v>3.6989088218975403E-4</v>
      </c>
      <c r="R35" s="2291"/>
      <c r="S35" s="2303"/>
      <c r="T35" s="2303"/>
      <c r="U35" s="719">
        <f>U34/R34</f>
        <v>1.5427337241592102E-3</v>
      </c>
      <c r="V35" s="719">
        <f>V34/S34</f>
        <v>9.1407678244972577E-4</v>
      </c>
      <c r="W35" s="720">
        <f>W34/T34</f>
        <v>1.2893718916927612E-3</v>
      </c>
      <c r="AB35" s="44"/>
      <c r="AC35" s="44"/>
      <c r="AD35" s="44"/>
      <c r="AE35" s="578"/>
      <c r="AF35" s="578"/>
      <c r="AG35" s="578"/>
      <c r="AH35" s="1084"/>
      <c r="AI35" s="1084"/>
      <c r="AJ35" s="1084"/>
    </row>
    <row r="36" spans="2:36" ht="21.6" customHeight="1" x14ac:dyDescent="0.2">
      <c r="B36" s="1853"/>
      <c r="C36" s="37" t="s">
        <v>265</v>
      </c>
      <c r="D36" s="2358">
        <f>D26+D28+D30+D32</f>
        <v>151</v>
      </c>
      <c r="E36" s="2375">
        <f>E26+E28+E30+E32</f>
        <v>127</v>
      </c>
      <c r="F36" s="2305">
        <f t="shared" ref="F36:G36" si="99">F26+F28+F30+F32</f>
        <v>29660</v>
      </c>
      <c r="G36" s="2292">
        <f t="shared" si="99"/>
        <v>5485</v>
      </c>
      <c r="H36" s="2292">
        <f t="shared" ref="H36:W36" si="100">H26+H28+H30+H32</f>
        <v>35145</v>
      </c>
      <c r="I36" s="65">
        <f t="shared" si="100"/>
        <v>177</v>
      </c>
      <c r="J36" s="65">
        <f t="shared" si="100"/>
        <v>2</v>
      </c>
      <c r="K36" s="236">
        <f t="shared" si="100"/>
        <v>179</v>
      </c>
      <c r="L36" s="2305">
        <f t="shared" si="100"/>
        <v>18472</v>
      </c>
      <c r="M36" s="2292">
        <f t="shared" si="100"/>
        <v>1753</v>
      </c>
      <c r="N36" s="2292">
        <f>L36+M36</f>
        <v>20225</v>
      </c>
      <c r="O36" s="65">
        <f t="shared" si="100"/>
        <v>134</v>
      </c>
      <c r="P36" s="65">
        <f t="shared" si="100"/>
        <v>0</v>
      </c>
      <c r="Q36" s="236">
        <f t="shared" si="100"/>
        <v>134</v>
      </c>
      <c r="R36" s="2305">
        <f t="shared" si="100"/>
        <v>11188</v>
      </c>
      <c r="S36" s="2292">
        <f t="shared" si="100"/>
        <v>3732</v>
      </c>
      <c r="T36" s="2292">
        <f>R36+S36</f>
        <v>14920</v>
      </c>
      <c r="U36" s="65">
        <f t="shared" si="100"/>
        <v>43</v>
      </c>
      <c r="V36" s="65">
        <f t="shared" si="100"/>
        <v>2</v>
      </c>
      <c r="W36" s="236">
        <f t="shared" si="100"/>
        <v>45</v>
      </c>
      <c r="Y36" s="7"/>
      <c r="Z36" s="7"/>
      <c r="AA36" s="7"/>
      <c r="AB36" s="7"/>
      <c r="AC36" s="7"/>
      <c r="AD36" s="7"/>
      <c r="AE36" s="1084"/>
      <c r="AF36" s="1084"/>
      <c r="AG36" s="1084"/>
      <c r="AH36" s="1084"/>
      <c r="AI36" s="1084"/>
      <c r="AJ36" s="1084"/>
    </row>
    <row r="37" spans="2:36" ht="21.6" customHeight="1" thickBot="1" x14ac:dyDescent="0.25">
      <c r="B37" s="1859"/>
      <c r="C37" s="38" t="s">
        <v>267</v>
      </c>
      <c r="D37" s="2357"/>
      <c r="E37" s="2353"/>
      <c r="F37" s="2327"/>
      <c r="G37" s="2293"/>
      <c r="H37" s="2293"/>
      <c r="I37" s="723">
        <f>I36/F36</f>
        <v>5.9676331759946051E-3</v>
      </c>
      <c r="J37" s="723">
        <f>J36/G36</f>
        <v>3.6463081130355516E-4</v>
      </c>
      <c r="K37" s="724">
        <f>K36/H36</f>
        <v>5.0931853748755161E-3</v>
      </c>
      <c r="L37" s="2327"/>
      <c r="M37" s="2293"/>
      <c r="N37" s="2293"/>
      <c r="O37" s="723">
        <f>O36/L36</f>
        <v>7.2542226071892592E-3</v>
      </c>
      <c r="P37" s="723">
        <f>P36/M36</f>
        <v>0</v>
      </c>
      <c r="Q37" s="724">
        <f>Q36/N36</f>
        <v>6.6254635352286772E-3</v>
      </c>
      <c r="R37" s="2327"/>
      <c r="S37" s="2293"/>
      <c r="T37" s="2293"/>
      <c r="U37" s="723">
        <f>U36/R36</f>
        <v>3.8434036467643903E-3</v>
      </c>
      <c r="V37" s="723">
        <f>V36/S36</f>
        <v>5.3590568060021436E-4</v>
      </c>
      <c r="W37" s="724">
        <f>W36/T36</f>
        <v>3.0160857908847183E-3</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3EB4-D68A-4A89-B388-CEEFC8261093}">
  <sheetPr>
    <tabColor rgb="FF00B0F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8" style="1" customWidth="1"/>
    <col min="26" max="26" width="6.33203125" style="1" customWidth="1"/>
    <col min="27" max="27" width="8.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896</v>
      </c>
    </row>
    <row r="4" spans="2:36" ht="13.8" thickBot="1" x14ac:dyDescent="0.25">
      <c r="W4" s="2" t="s">
        <v>512</v>
      </c>
    </row>
    <row r="5" spans="2:36" ht="21.6" customHeight="1" x14ac:dyDescent="0.2">
      <c r="B5" s="1920"/>
      <c r="C5" s="1921"/>
      <c r="D5" s="1940" t="s">
        <v>369</v>
      </c>
      <c r="E5" s="1856" t="s">
        <v>370</v>
      </c>
      <c r="F5" s="2367" t="s">
        <v>513</v>
      </c>
      <c r="G5" s="2368"/>
      <c r="H5" s="2368"/>
      <c r="I5" s="2368"/>
      <c r="J5" s="2368"/>
      <c r="K5" s="2369"/>
      <c r="L5" s="2367" t="s">
        <v>349</v>
      </c>
      <c r="M5" s="2368"/>
      <c r="N5" s="2368"/>
      <c r="O5" s="2368"/>
      <c r="P5" s="2368"/>
      <c r="Q5" s="2369"/>
      <c r="R5" s="2367" t="s">
        <v>350</v>
      </c>
      <c r="S5" s="2368"/>
      <c r="T5" s="2368"/>
      <c r="U5" s="2368"/>
      <c r="V5" s="2368"/>
      <c r="W5" s="2369"/>
    </row>
    <row r="6" spans="2:36" s="1791" customFormat="1" ht="39" customHeight="1" x14ac:dyDescent="0.2">
      <c r="B6" s="1922"/>
      <c r="C6" s="1923"/>
      <c r="D6" s="1900"/>
      <c r="E6" s="1857"/>
      <c r="F6" s="2313" t="s">
        <v>514</v>
      </c>
      <c r="G6" s="2100"/>
      <c r="H6" s="2101"/>
      <c r="I6" s="2379" t="s">
        <v>897</v>
      </c>
      <c r="J6" s="2380"/>
      <c r="K6" s="2381"/>
      <c r="L6" s="2313" t="s">
        <v>514</v>
      </c>
      <c r="M6" s="2100"/>
      <c r="N6" s="2101"/>
      <c r="O6" s="2379" t="s">
        <v>898</v>
      </c>
      <c r="P6" s="2380"/>
      <c r="Q6" s="2381"/>
      <c r="R6" s="2095" t="s">
        <v>514</v>
      </c>
      <c r="S6" s="2318"/>
      <c r="T6" s="2319"/>
      <c r="U6" s="2379" t="s">
        <v>898</v>
      </c>
      <c r="V6" s="2380"/>
      <c r="W6" s="2381"/>
    </row>
    <row r="7" spans="2:36" ht="21.6" customHeight="1" x14ac:dyDescent="0.2">
      <c r="B7" s="1924"/>
      <c r="C7" s="2370"/>
      <c r="D7" s="1901"/>
      <c r="E7" s="1960"/>
      <c r="F7" s="1808" t="s">
        <v>378</v>
      </c>
      <c r="G7" s="1807" t="s">
        <v>379</v>
      </c>
      <c r="H7" s="1793" t="s">
        <v>250</v>
      </c>
      <c r="I7" s="20" t="s">
        <v>516</v>
      </c>
      <c r="J7" s="20" t="s">
        <v>517</v>
      </c>
      <c r="K7" s="233" t="s">
        <v>405</v>
      </c>
      <c r="L7" s="712" t="s">
        <v>378</v>
      </c>
      <c r="M7" s="1807" t="s">
        <v>379</v>
      </c>
      <c r="N7" s="1793" t="s">
        <v>250</v>
      </c>
      <c r="O7" s="20" t="s">
        <v>516</v>
      </c>
      <c r="P7" s="20" t="s">
        <v>517</v>
      </c>
      <c r="Q7" s="233" t="s">
        <v>405</v>
      </c>
      <c r="R7" s="712" t="s">
        <v>378</v>
      </c>
      <c r="S7" s="1807" t="s">
        <v>379</v>
      </c>
      <c r="T7" s="1793" t="s">
        <v>250</v>
      </c>
      <c r="U7" s="20" t="s">
        <v>516</v>
      </c>
      <c r="V7" s="20" t="s">
        <v>517</v>
      </c>
      <c r="W7" s="233" t="s">
        <v>405</v>
      </c>
      <c r="X7" s="1"/>
      <c r="AE7" s="325"/>
    </row>
    <row r="8" spans="2:36" ht="21.6" customHeight="1" x14ac:dyDescent="0.2">
      <c r="B8" s="1953" t="s">
        <v>519</v>
      </c>
      <c r="C8" s="1978"/>
      <c r="D8" s="2363">
        <f>SUM(D10:D21)</f>
        <v>370</v>
      </c>
      <c r="E8" s="2365">
        <f>SUM(E10:E21)</f>
        <v>299</v>
      </c>
      <c r="F8" s="2282">
        <f t="shared" ref="F8:W8" si="0">F10+F12+F14+F16+F18+F20</f>
        <v>32033</v>
      </c>
      <c r="G8" s="2286">
        <f t="shared" si="0"/>
        <v>6486</v>
      </c>
      <c r="H8" s="2286">
        <f t="shared" si="0"/>
        <v>38519</v>
      </c>
      <c r="I8" s="64">
        <f t="shared" si="0"/>
        <v>37</v>
      </c>
      <c r="J8" s="64">
        <f t="shared" si="0"/>
        <v>1</v>
      </c>
      <c r="K8" s="234">
        <f t="shared" si="0"/>
        <v>38</v>
      </c>
      <c r="L8" s="2371">
        <f>SUM(L10:L21)</f>
        <v>19919</v>
      </c>
      <c r="M8" s="2373">
        <f t="shared" ref="M8" si="1">SUM(M10:M21)</f>
        <v>2033</v>
      </c>
      <c r="N8" s="2286">
        <f>SUM(N10:N21)</f>
        <v>21952</v>
      </c>
      <c r="O8" s="64">
        <f t="shared" si="0"/>
        <v>1</v>
      </c>
      <c r="P8" s="64">
        <f t="shared" si="0"/>
        <v>0</v>
      </c>
      <c r="Q8" s="234">
        <f t="shared" si="0"/>
        <v>1</v>
      </c>
      <c r="R8" s="2371">
        <f>SUM(R10:R21)</f>
        <v>12114</v>
      </c>
      <c r="S8" s="2373">
        <f t="shared" ref="S8" si="2">SUM(S10:S21)</f>
        <v>4453</v>
      </c>
      <c r="T8" s="2286">
        <f>SUM(T10:T21)</f>
        <v>16567</v>
      </c>
      <c r="U8" s="64">
        <f t="shared" si="0"/>
        <v>36</v>
      </c>
      <c r="V8" s="64">
        <f t="shared" si="0"/>
        <v>1</v>
      </c>
      <c r="W8" s="234">
        <f t="shared" si="0"/>
        <v>37</v>
      </c>
      <c r="X8" s="1"/>
      <c r="Y8" s="7"/>
      <c r="Z8" s="7"/>
      <c r="AA8" s="7"/>
      <c r="AB8" s="7"/>
      <c r="AC8" s="7"/>
      <c r="AD8" s="7"/>
      <c r="AE8" s="1084"/>
      <c r="AF8" s="1084"/>
      <c r="AG8" s="1084"/>
      <c r="AH8" s="1084"/>
      <c r="AI8" s="1084"/>
      <c r="AJ8" s="1084"/>
    </row>
    <row r="9" spans="2:36" ht="21.6" customHeight="1" thickBot="1" x14ac:dyDescent="0.25">
      <c r="B9" s="1957"/>
      <c r="C9" s="2023"/>
      <c r="D9" s="2364"/>
      <c r="E9" s="2366"/>
      <c r="F9" s="2294"/>
      <c r="G9" s="2295"/>
      <c r="H9" s="2295"/>
      <c r="I9" s="717">
        <f>I8/F8</f>
        <v>1.1550588455655107E-3</v>
      </c>
      <c r="J9" s="717">
        <f>J8/G8</f>
        <v>1.541782300339192E-4</v>
      </c>
      <c r="K9" s="718">
        <f>K8/H8</f>
        <v>9.8652612996183702E-4</v>
      </c>
      <c r="L9" s="2372"/>
      <c r="M9" s="2374"/>
      <c r="N9" s="2295"/>
      <c r="O9" s="717">
        <f>O8/L8</f>
        <v>5.0203323460013054E-5</v>
      </c>
      <c r="P9" s="717">
        <f>P8/M8</f>
        <v>0</v>
      </c>
      <c r="Q9" s="718">
        <f>Q8/N8</f>
        <v>4.5553935860058308E-5</v>
      </c>
      <c r="R9" s="2372"/>
      <c r="S9" s="2374"/>
      <c r="T9" s="2295"/>
      <c r="U9" s="717">
        <f>U8/R8</f>
        <v>2.9717682020802376E-3</v>
      </c>
      <c r="V9" s="717">
        <f>V8/S8</f>
        <v>2.2456770716370987E-4</v>
      </c>
      <c r="W9" s="718">
        <f>W8/T8</f>
        <v>2.2333554656847952E-3</v>
      </c>
      <c r="X9" s="1"/>
      <c r="AB9" s="44"/>
      <c r="AC9" s="44"/>
      <c r="AD9" s="44"/>
      <c r="AE9" s="578"/>
      <c r="AF9" s="578"/>
      <c r="AG9" s="578"/>
      <c r="AH9" s="1084"/>
      <c r="AI9" s="1084"/>
      <c r="AJ9" s="1084"/>
    </row>
    <row r="10" spans="2:36" ht="21.6" customHeight="1" thickTop="1" x14ac:dyDescent="0.2">
      <c r="B10" s="1852" t="s">
        <v>251</v>
      </c>
      <c r="C10" s="1900" t="s">
        <v>169</v>
      </c>
      <c r="D10" s="2359">
        <f>表13!E15</f>
        <v>54</v>
      </c>
      <c r="E10" s="2360">
        <f>表13!R15</f>
        <v>20</v>
      </c>
      <c r="F10" s="2296">
        <f t="shared" ref="F10:K10" si="3">L10+R10</f>
        <v>1468</v>
      </c>
      <c r="G10" s="2284">
        <f t="shared" si="3"/>
        <v>46</v>
      </c>
      <c r="H10" s="2284">
        <f t="shared" si="3"/>
        <v>1514</v>
      </c>
      <c r="I10" s="1538">
        <f t="shared" si="3"/>
        <v>0</v>
      </c>
      <c r="J10" s="1538">
        <f t="shared" si="3"/>
        <v>1</v>
      </c>
      <c r="K10" s="1539">
        <f t="shared" si="3"/>
        <v>1</v>
      </c>
      <c r="L10" s="2317">
        <f>表2!I18</f>
        <v>1314</v>
      </c>
      <c r="M10" s="2308">
        <f>表2!O18</f>
        <v>14</v>
      </c>
      <c r="N10" s="2316">
        <f>L10+M10</f>
        <v>1328</v>
      </c>
      <c r="O10" s="1538">
        <v>0</v>
      </c>
      <c r="P10" s="1538">
        <v>0</v>
      </c>
      <c r="Q10" s="1539">
        <f>O10+P10</f>
        <v>0</v>
      </c>
      <c r="R10" s="2317">
        <f>表2!J18</f>
        <v>154</v>
      </c>
      <c r="S10" s="2308">
        <f>表2!P18</f>
        <v>32</v>
      </c>
      <c r="T10" s="2316">
        <f>R10+S10</f>
        <v>186</v>
      </c>
      <c r="U10" s="1538">
        <v>0</v>
      </c>
      <c r="V10" s="1538">
        <v>1</v>
      </c>
      <c r="W10" s="1539">
        <f>U10+V10</f>
        <v>1</v>
      </c>
      <c r="X10" s="1"/>
      <c r="Y10" s="7"/>
      <c r="Z10" s="7"/>
      <c r="AA10" s="7"/>
      <c r="AB10" s="7"/>
      <c r="AC10" s="7"/>
      <c r="AD10" s="7"/>
      <c r="AE10" s="1084"/>
      <c r="AF10" s="1084"/>
      <c r="AG10" s="1084"/>
      <c r="AH10" s="1084"/>
      <c r="AI10" s="1084"/>
      <c r="AJ10" s="1084"/>
    </row>
    <row r="11" spans="2:36" ht="21.6" customHeight="1" x14ac:dyDescent="0.2">
      <c r="B11" s="1853"/>
      <c r="C11" s="1900"/>
      <c r="D11" s="2357"/>
      <c r="E11" s="2353"/>
      <c r="F11" s="2283"/>
      <c r="G11" s="2285"/>
      <c r="H11" s="2285"/>
      <c r="I11" s="719">
        <f>I10/F10</f>
        <v>0</v>
      </c>
      <c r="J11" s="719">
        <f>J10/G10</f>
        <v>2.1739130434782608E-2</v>
      </c>
      <c r="K11" s="720">
        <f>K10/H10</f>
        <v>6.6050198150594452E-4</v>
      </c>
      <c r="L11" s="2291"/>
      <c r="M11" s="2303"/>
      <c r="N11" s="2311"/>
      <c r="O11" s="719">
        <f>O10/L10</f>
        <v>0</v>
      </c>
      <c r="P11" s="719">
        <f>P10/M10</f>
        <v>0</v>
      </c>
      <c r="Q11" s="720">
        <f>Q10/N10</f>
        <v>0</v>
      </c>
      <c r="R11" s="2291"/>
      <c r="S11" s="2303"/>
      <c r="T11" s="2311"/>
      <c r="U11" s="719">
        <f>U10/R10</f>
        <v>0</v>
      </c>
      <c r="V11" s="719">
        <f>V10/S10</f>
        <v>3.125E-2</v>
      </c>
      <c r="W11" s="720">
        <f>W10/T10</f>
        <v>5.3763440860215058E-3</v>
      </c>
      <c r="X11" s="1"/>
      <c r="AB11" s="44"/>
      <c r="AC11" s="44"/>
      <c r="AD11" s="44"/>
      <c r="AE11" s="578"/>
      <c r="AF11" s="578"/>
      <c r="AG11" s="578"/>
      <c r="AH11" s="1084"/>
      <c r="AI11" s="1084"/>
      <c r="AJ11" s="1084"/>
    </row>
    <row r="12" spans="2:36" ht="21.6" customHeight="1" x14ac:dyDescent="0.2">
      <c r="B12" s="1853"/>
      <c r="C12" s="1940" t="s">
        <v>170</v>
      </c>
      <c r="D12" s="2358">
        <f>表13!E18</f>
        <v>69</v>
      </c>
      <c r="E12" s="2375">
        <f>表13!R18</f>
        <v>55</v>
      </c>
      <c r="F12" s="2282">
        <f t="shared" ref="F12:K12" si="4">L12+R12</f>
        <v>15392</v>
      </c>
      <c r="G12" s="2286">
        <f t="shared" si="4"/>
        <v>710</v>
      </c>
      <c r="H12" s="2286">
        <f t="shared" si="4"/>
        <v>16102</v>
      </c>
      <c r="I12" s="1536">
        <f t="shared" si="4"/>
        <v>3</v>
      </c>
      <c r="J12" s="1536">
        <f t="shared" si="4"/>
        <v>0</v>
      </c>
      <c r="K12" s="1537">
        <f t="shared" si="4"/>
        <v>3</v>
      </c>
      <c r="L12" s="2290">
        <f>表2!I21</f>
        <v>11772</v>
      </c>
      <c r="M12" s="2302">
        <f>表2!O21</f>
        <v>320</v>
      </c>
      <c r="N12" s="2311">
        <f>L12+M12</f>
        <v>12092</v>
      </c>
      <c r="O12" s="1536">
        <v>0</v>
      </c>
      <c r="P12" s="1536">
        <v>0</v>
      </c>
      <c r="Q12" s="1537">
        <f t="shared" ref="Q12" si="5">O12+P12</f>
        <v>0</v>
      </c>
      <c r="R12" s="2290">
        <f>表2!J21</f>
        <v>3620</v>
      </c>
      <c r="S12" s="2302">
        <f>表2!P21</f>
        <v>390</v>
      </c>
      <c r="T12" s="2311">
        <f>R12+S12</f>
        <v>4010</v>
      </c>
      <c r="U12" s="1536">
        <v>3</v>
      </c>
      <c r="V12" s="1536">
        <v>0</v>
      </c>
      <c r="W12" s="1537">
        <f t="shared" ref="W12" si="6">U12+V12</f>
        <v>3</v>
      </c>
      <c r="X12" s="1"/>
      <c r="Y12" s="7"/>
      <c r="Z12" s="7"/>
      <c r="AA12" s="7"/>
      <c r="AB12" s="7"/>
      <c r="AC12" s="7"/>
      <c r="AD12" s="7"/>
      <c r="AE12" s="1084"/>
      <c r="AF12" s="1084"/>
      <c r="AG12" s="1084"/>
      <c r="AH12" s="1084"/>
      <c r="AI12" s="1084"/>
      <c r="AJ12" s="1084"/>
    </row>
    <row r="13" spans="2:36" ht="21.6" customHeight="1" x14ac:dyDescent="0.2">
      <c r="B13" s="1853"/>
      <c r="C13" s="1900"/>
      <c r="D13" s="2357"/>
      <c r="E13" s="2353"/>
      <c r="F13" s="2283"/>
      <c r="G13" s="2285"/>
      <c r="H13" s="2285"/>
      <c r="I13" s="719">
        <f t="shared" ref="I13:K13" si="7">I12/F12</f>
        <v>1.9490644490644492E-4</v>
      </c>
      <c r="J13" s="719">
        <f t="shared" si="7"/>
        <v>0</v>
      </c>
      <c r="K13" s="720">
        <f t="shared" si="7"/>
        <v>1.8631225934666502E-4</v>
      </c>
      <c r="L13" s="2291"/>
      <c r="M13" s="2303"/>
      <c r="N13" s="2311"/>
      <c r="O13" s="719">
        <f t="shared" ref="O13:Q13" si="8">O12/L12</f>
        <v>0</v>
      </c>
      <c r="P13" s="719">
        <f t="shared" si="8"/>
        <v>0</v>
      </c>
      <c r="Q13" s="720">
        <f t="shared" si="8"/>
        <v>0</v>
      </c>
      <c r="R13" s="2291"/>
      <c r="S13" s="2303"/>
      <c r="T13" s="2311"/>
      <c r="U13" s="719">
        <f t="shared" ref="U13:W13" si="9">U12/R12</f>
        <v>8.2872928176795581E-4</v>
      </c>
      <c r="V13" s="719">
        <f t="shared" si="9"/>
        <v>0</v>
      </c>
      <c r="W13" s="720">
        <f t="shared" si="9"/>
        <v>7.4812967581047382E-4</v>
      </c>
      <c r="X13" s="1"/>
      <c r="AB13" s="44"/>
      <c r="AC13" s="44"/>
      <c r="AD13" s="44"/>
      <c r="AE13" s="578"/>
      <c r="AF13" s="578"/>
      <c r="AG13" s="578"/>
      <c r="AH13" s="1084"/>
      <c r="AI13" s="1084"/>
      <c r="AJ13" s="1084"/>
    </row>
    <row r="14" spans="2:36" ht="21.6" customHeight="1" x14ac:dyDescent="0.2">
      <c r="B14" s="1853"/>
      <c r="C14" s="1940" t="s">
        <v>254</v>
      </c>
      <c r="D14" s="2358">
        <f>表13!E21</f>
        <v>28</v>
      </c>
      <c r="E14" s="2375">
        <f>表13!R21</f>
        <v>15</v>
      </c>
      <c r="F14" s="2282">
        <f t="shared" ref="F14:K14" si="10">L14+R14</f>
        <v>1768</v>
      </c>
      <c r="G14" s="2286">
        <f t="shared" si="10"/>
        <v>237</v>
      </c>
      <c r="H14" s="2286">
        <f t="shared" si="10"/>
        <v>2005</v>
      </c>
      <c r="I14" s="1536">
        <f t="shared" si="10"/>
        <v>8</v>
      </c>
      <c r="J14" s="1536">
        <f t="shared" si="10"/>
        <v>0</v>
      </c>
      <c r="K14" s="1537">
        <f t="shared" si="10"/>
        <v>8</v>
      </c>
      <c r="L14" s="2290">
        <f>表2!I24</f>
        <v>1463</v>
      </c>
      <c r="M14" s="2302">
        <f>表2!O24</f>
        <v>167</v>
      </c>
      <c r="N14" s="2311">
        <f t="shared" ref="N14" si="11">L14+M14</f>
        <v>1630</v>
      </c>
      <c r="O14" s="1536">
        <v>1</v>
      </c>
      <c r="P14" s="1536">
        <v>0</v>
      </c>
      <c r="Q14" s="1537">
        <f t="shared" ref="Q14" si="12">O14+P14</f>
        <v>1</v>
      </c>
      <c r="R14" s="2290">
        <f>表2!J24</f>
        <v>305</v>
      </c>
      <c r="S14" s="2302">
        <f>表2!P24</f>
        <v>70</v>
      </c>
      <c r="T14" s="2311">
        <f t="shared" ref="T14" si="13">R14+S14</f>
        <v>375</v>
      </c>
      <c r="U14" s="1536">
        <v>7</v>
      </c>
      <c r="V14" s="1536">
        <v>0</v>
      </c>
      <c r="W14" s="1537">
        <f t="shared" ref="W14" si="14">U14+V14</f>
        <v>7</v>
      </c>
      <c r="X14" s="1"/>
      <c r="Y14" s="7"/>
      <c r="Z14" s="7"/>
      <c r="AA14" s="7"/>
      <c r="AB14" s="7"/>
      <c r="AC14" s="7"/>
      <c r="AD14" s="7"/>
      <c r="AE14" s="1084"/>
      <c r="AF14" s="1084"/>
      <c r="AG14" s="1084"/>
      <c r="AH14" s="1084"/>
      <c r="AI14" s="1084"/>
      <c r="AJ14" s="1084"/>
    </row>
    <row r="15" spans="2:36" ht="21.6" customHeight="1" x14ac:dyDescent="0.2">
      <c r="B15" s="1853"/>
      <c r="C15" s="1901"/>
      <c r="D15" s="2357"/>
      <c r="E15" s="2353"/>
      <c r="F15" s="2283"/>
      <c r="G15" s="2285"/>
      <c r="H15" s="2285"/>
      <c r="I15" s="719">
        <f t="shared" ref="I15:K15" si="15">I14/F14</f>
        <v>4.5248868778280547E-3</v>
      </c>
      <c r="J15" s="719">
        <f t="shared" si="15"/>
        <v>0</v>
      </c>
      <c r="K15" s="720">
        <f t="shared" si="15"/>
        <v>3.9900249376558601E-3</v>
      </c>
      <c r="L15" s="2291"/>
      <c r="M15" s="2303"/>
      <c r="N15" s="2311"/>
      <c r="O15" s="719">
        <f t="shared" ref="O15:Q15" si="16">O14/L14</f>
        <v>6.8352699931647305E-4</v>
      </c>
      <c r="P15" s="719">
        <f t="shared" si="16"/>
        <v>0</v>
      </c>
      <c r="Q15" s="720">
        <f t="shared" si="16"/>
        <v>6.1349693251533746E-4</v>
      </c>
      <c r="R15" s="2291"/>
      <c r="S15" s="2303"/>
      <c r="T15" s="2311"/>
      <c r="U15" s="719">
        <f t="shared" ref="U15:W15" si="17">U14/R14</f>
        <v>2.2950819672131147E-2</v>
      </c>
      <c r="V15" s="719">
        <f t="shared" si="17"/>
        <v>0</v>
      </c>
      <c r="W15" s="720">
        <f t="shared" si="17"/>
        <v>1.8666666666666668E-2</v>
      </c>
      <c r="X15" s="1"/>
      <c r="AB15" s="44"/>
      <c r="AC15" s="44"/>
      <c r="AD15" s="44"/>
      <c r="AE15" s="578"/>
      <c r="AF15" s="578"/>
      <c r="AG15" s="578"/>
      <c r="AH15" s="1084"/>
      <c r="AI15" s="1084"/>
      <c r="AJ15" s="1084"/>
    </row>
    <row r="16" spans="2:36" ht="21.6" customHeight="1" x14ac:dyDescent="0.2">
      <c r="B16" s="1853"/>
      <c r="C16" s="1940" t="s">
        <v>520</v>
      </c>
      <c r="D16" s="2358">
        <f>表13!E24</f>
        <v>72</v>
      </c>
      <c r="E16" s="2375">
        <f>表13!R24</f>
        <v>71</v>
      </c>
      <c r="F16" s="2282">
        <f>L16+R16</f>
        <v>2067</v>
      </c>
      <c r="G16" s="2286">
        <f t="shared" ref="G16:K16" si="18">M16+S16</f>
        <v>1339</v>
      </c>
      <c r="H16" s="2286">
        <f t="shared" si="18"/>
        <v>3406</v>
      </c>
      <c r="I16" s="1536">
        <f t="shared" si="18"/>
        <v>0</v>
      </c>
      <c r="J16" s="1536">
        <f t="shared" si="18"/>
        <v>0</v>
      </c>
      <c r="K16" s="1537">
        <f t="shared" si="18"/>
        <v>0</v>
      </c>
      <c r="L16" s="2290">
        <f>表2!I27</f>
        <v>1430</v>
      </c>
      <c r="M16" s="2302">
        <f>表2!O27</f>
        <v>450</v>
      </c>
      <c r="N16" s="2311">
        <f t="shared" ref="N16" si="19">L16+M16</f>
        <v>1880</v>
      </c>
      <c r="O16" s="1536">
        <v>0</v>
      </c>
      <c r="P16" s="1536">
        <v>0</v>
      </c>
      <c r="Q16" s="1537">
        <f t="shared" ref="Q16" si="20">O16+P16</f>
        <v>0</v>
      </c>
      <c r="R16" s="2290">
        <f>表2!J27</f>
        <v>637</v>
      </c>
      <c r="S16" s="2302">
        <f>表2!P27</f>
        <v>889</v>
      </c>
      <c r="T16" s="2311">
        <f t="shared" ref="T16" si="21">R16+S16</f>
        <v>1526</v>
      </c>
      <c r="U16" s="1536">
        <v>0</v>
      </c>
      <c r="V16" s="1536">
        <v>0</v>
      </c>
      <c r="W16" s="1537">
        <f t="shared" ref="W16" si="22">U16+V16</f>
        <v>0</v>
      </c>
      <c r="X16" s="1"/>
      <c r="Y16" s="7"/>
      <c r="Z16" s="7"/>
      <c r="AA16" s="7"/>
      <c r="AB16" s="7"/>
      <c r="AC16" s="7"/>
      <c r="AD16" s="7"/>
      <c r="AE16" s="1084"/>
      <c r="AF16" s="1084"/>
      <c r="AG16" s="1084"/>
      <c r="AH16" s="1084"/>
      <c r="AI16" s="1084"/>
      <c r="AJ16" s="1084"/>
    </row>
    <row r="17" spans="2:36" ht="21.6" customHeight="1" x14ac:dyDescent="0.2">
      <c r="B17" s="1853"/>
      <c r="C17" s="1900"/>
      <c r="D17" s="2357"/>
      <c r="E17" s="2353"/>
      <c r="F17" s="2283"/>
      <c r="G17" s="2285"/>
      <c r="H17" s="2285"/>
      <c r="I17" s="719">
        <f t="shared" ref="I17:K17" si="23">I16/F16</f>
        <v>0</v>
      </c>
      <c r="J17" s="719">
        <f t="shared" si="23"/>
        <v>0</v>
      </c>
      <c r="K17" s="720">
        <f t="shared" si="23"/>
        <v>0</v>
      </c>
      <c r="L17" s="2291"/>
      <c r="M17" s="2303"/>
      <c r="N17" s="2311"/>
      <c r="O17" s="719">
        <f t="shared" ref="O17:Q17" si="24">O16/L16</f>
        <v>0</v>
      </c>
      <c r="P17" s="719">
        <f t="shared" si="24"/>
        <v>0</v>
      </c>
      <c r="Q17" s="720">
        <f t="shared" si="24"/>
        <v>0</v>
      </c>
      <c r="R17" s="2291"/>
      <c r="S17" s="2303"/>
      <c r="T17" s="2311"/>
      <c r="U17" s="719">
        <f t="shared" ref="U17:W17" si="25">U16/R16</f>
        <v>0</v>
      </c>
      <c r="V17" s="719">
        <f t="shared" si="25"/>
        <v>0</v>
      </c>
      <c r="W17" s="720">
        <f t="shared" si="25"/>
        <v>0</v>
      </c>
      <c r="X17" s="1"/>
      <c r="AB17" s="44"/>
      <c r="AC17" s="44"/>
      <c r="AD17" s="44"/>
      <c r="AE17" s="578"/>
      <c r="AF17" s="578"/>
      <c r="AG17" s="578"/>
      <c r="AH17" s="1084"/>
      <c r="AI17" s="1084"/>
      <c r="AJ17" s="1084"/>
    </row>
    <row r="18" spans="2:36" ht="21.6" customHeight="1" x14ac:dyDescent="0.2">
      <c r="B18" s="1853"/>
      <c r="C18" s="1940" t="s">
        <v>308</v>
      </c>
      <c r="D18" s="2358">
        <f>表13!E27</f>
        <v>16</v>
      </c>
      <c r="E18" s="2375">
        <f>表13!R27</f>
        <v>6</v>
      </c>
      <c r="F18" s="2282">
        <f t="shared" ref="F18:K18" si="26">L18+R18</f>
        <v>2678</v>
      </c>
      <c r="G18" s="2286">
        <f t="shared" si="26"/>
        <v>279</v>
      </c>
      <c r="H18" s="2286">
        <f t="shared" si="26"/>
        <v>2957</v>
      </c>
      <c r="I18" s="1536">
        <f t="shared" si="26"/>
        <v>16</v>
      </c>
      <c r="J18" s="1536">
        <f t="shared" si="26"/>
        <v>0</v>
      </c>
      <c r="K18" s="1537">
        <f t="shared" si="26"/>
        <v>16</v>
      </c>
      <c r="L18" s="2290">
        <f>表2!I30</f>
        <v>1031</v>
      </c>
      <c r="M18" s="2302">
        <f>表2!O30</f>
        <v>17</v>
      </c>
      <c r="N18" s="2311">
        <f t="shared" ref="N18" si="27">L18+M18</f>
        <v>1048</v>
      </c>
      <c r="O18" s="1536">
        <v>0</v>
      </c>
      <c r="P18" s="1536">
        <v>0</v>
      </c>
      <c r="Q18" s="1537">
        <f t="shared" ref="Q18" si="28">O18+P18</f>
        <v>0</v>
      </c>
      <c r="R18" s="2290">
        <f>表2!J30</f>
        <v>1647</v>
      </c>
      <c r="S18" s="2302">
        <f>表2!P30</f>
        <v>262</v>
      </c>
      <c r="T18" s="2311">
        <f t="shared" ref="T18" si="29">R18+S18</f>
        <v>1909</v>
      </c>
      <c r="U18" s="1536">
        <v>16</v>
      </c>
      <c r="V18" s="1536">
        <v>0</v>
      </c>
      <c r="W18" s="1537">
        <f t="shared" ref="W18" si="30">U18+V18</f>
        <v>16</v>
      </c>
      <c r="X18" s="1"/>
      <c r="Y18" s="7"/>
      <c r="Z18" s="7"/>
      <c r="AA18" s="7"/>
      <c r="AB18" s="7"/>
      <c r="AC18" s="7"/>
      <c r="AD18" s="7"/>
      <c r="AE18" s="1084"/>
      <c r="AF18" s="1084"/>
      <c r="AG18" s="1084"/>
      <c r="AH18" s="1084"/>
      <c r="AI18" s="1084"/>
      <c r="AJ18" s="1084"/>
    </row>
    <row r="19" spans="2:36" ht="21.6" customHeight="1" x14ac:dyDescent="0.2">
      <c r="B19" s="1853"/>
      <c r="C19" s="1900"/>
      <c r="D19" s="2357"/>
      <c r="E19" s="2353"/>
      <c r="F19" s="2283"/>
      <c r="G19" s="2285"/>
      <c r="H19" s="2285"/>
      <c r="I19" s="719">
        <f t="shared" ref="I19:K19" si="31">I18/F18</f>
        <v>5.9746079163554896E-3</v>
      </c>
      <c r="J19" s="719">
        <f t="shared" si="31"/>
        <v>0</v>
      </c>
      <c r="K19" s="720">
        <f t="shared" si="31"/>
        <v>5.4108894149475818E-3</v>
      </c>
      <c r="L19" s="2291"/>
      <c r="M19" s="2303"/>
      <c r="N19" s="2311"/>
      <c r="O19" s="719">
        <f t="shared" ref="O19:Q19" si="32">O18/L18</f>
        <v>0</v>
      </c>
      <c r="P19" s="719">
        <f t="shared" si="32"/>
        <v>0</v>
      </c>
      <c r="Q19" s="720">
        <f t="shared" si="32"/>
        <v>0</v>
      </c>
      <c r="R19" s="2291"/>
      <c r="S19" s="2303"/>
      <c r="T19" s="2311"/>
      <c r="U19" s="719">
        <f t="shared" ref="U19:W19" si="33">U18/R18</f>
        <v>9.7146326654523382E-3</v>
      </c>
      <c r="V19" s="719">
        <f t="shared" si="33"/>
        <v>0</v>
      </c>
      <c r="W19" s="720">
        <f t="shared" si="33"/>
        <v>8.3813514929282351E-3</v>
      </c>
      <c r="X19" s="1"/>
      <c r="AB19" s="44"/>
      <c r="AC19" s="44"/>
      <c r="AD19" s="44"/>
      <c r="AE19" s="578"/>
      <c r="AF19" s="578"/>
      <c r="AG19" s="578"/>
      <c r="AH19" s="1084"/>
      <c r="AI19" s="1084"/>
      <c r="AJ19" s="1084"/>
    </row>
    <row r="20" spans="2:36" ht="21.6" customHeight="1" x14ac:dyDescent="0.2">
      <c r="B20" s="1853"/>
      <c r="C20" s="1940" t="s">
        <v>174</v>
      </c>
      <c r="D20" s="2358">
        <f>表13!E30</f>
        <v>131</v>
      </c>
      <c r="E20" s="2375">
        <f>表13!R30</f>
        <v>132</v>
      </c>
      <c r="F20" s="2282">
        <f t="shared" ref="F20:K20" si="34">L20+R20</f>
        <v>8660</v>
      </c>
      <c r="G20" s="2286">
        <f t="shared" si="34"/>
        <v>3875</v>
      </c>
      <c r="H20" s="2286">
        <f t="shared" si="34"/>
        <v>12535</v>
      </c>
      <c r="I20" s="1536">
        <f t="shared" si="34"/>
        <v>10</v>
      </c>
      <c r="J20" s="1536">
        <f t="shared" si="34"/>
        <v>0</v>
      </c>
      <c r="K20" s="1537">
        <f t="shared" si="34"/>
        <v>10</v>
      </c>
      <c r="L20" s="2290">
        <f>表2!I33</f>
        <v>2909</v>
      </c>
      <c r="M20" s="2302">
        <f>表2!O33</f>
        <v>1065</v>
      </c>
      <c r="N20" s="2311">
        <f t="shared" ref="N20" si="35">L20+M20</f>
        <v>3974</v>
      </c>
      <c r="O20" s="1536">
        <v>0</v>
      </c>
      <c r="P20" s="1536">
        <v>0</v>
      </c>
      <c r="Q20" s="1537">
        <f t="shared" ref="Q20" si="36">O20+P20</f>
        <v>0</v>
      </c>
      <c r="R20" s="2290">
        <f>表2!J33</f>
        <v>5751</v>
      </c>
      <c r="S20" s="2302">
        <f>表2!P33</f>
        <v>2810</v>
      </c>
      <c r="T20" s="2311">
        <f t="shared" ref="T20" si="37">R20+S20</f>
        <v>8561</v>
      </c>
      <c r="U20" s="1536">
        <v>10</v>
      </c>
      <c r="V20" s="1536">
        <v>0</v>
      </c>
      <c r="W20" s="1537">
        <f t="shared" ref="W20" si="38">U20+V20</f>
        <v>10</v>
      </c>
      <c r="X20" s="1"/>
      <c r="Y20" s="7"/>
      <c r="Z20" s="7"/>
      <c r="AA20" s="7"/>
      <c r="AB20" s="7"/>
      <c r="AC20" s="7"/>
      <c r="AD20" s="7"/>
      <c r="AE20" s="1084"/>
      <c r="AF20" s="1084"/>
      <c r="AG20" s="1084"/>
      <c r="AH20" s="1084"/>
      <c r="AI20" s="1084"/>
      <c r="AJ20" s="1084"/>
    </row>
    <row r="21" spans="2:36" ht="21.6" customHeight="1" thickBot="1" x14ac:dyDescent="0.25">
      <c r="B21" s="1854"/>
      <c r="C21" s="2009"/>
      <c r="D21" s="2362"/>
      <c r="E21" s="2355"/>
      <c r="F21" s="2283"/>
      <c r="G21" s="2285"/>
      <c r="H21" s="2285"/>
      <c r="I21" s="719">
        <f t="shared" ref="I21:K21" si="39">I20/F20</f>
        <v>1.1547344110854503E-3</v>
      </c>
      <c r="J21" s="719">
        <f t="shared" si="39"/>
        <v>0</v>
      </c>
      <c r="K21" s="720">
        <f t="shared" si="39"/>
        <v>7.9776625448743513E-4</v>
      </c>
      <c r="L21" s="2291"/>
      <c r="M21" s="2303"/>
      <c r="N21" s="2311"/>
      <c r="O21" s="719">
        <f t="shared" ref="O21:Q21" si="40">O20/L20</f>
        <v>0</v>
      </c>
      <c r="P21" s="719">
        <f t="shared" si="40"/>
        <v>0</v>
      </c>
      <c r="Q21" s="720">
        <f t="shared" si="40"/>
        <v>0</v>
      </c>
      <c r="R21" s="2291"/>
      <c r="S21" s="2303"/>
      <c r="T21" s="2311"/>
      <c r="U21" s="719">
        <f t="shared" ref="U21:W21" si="41">U20/R20</f>
        <v>1.738828029907842E-3</v>
      </c>
      <c r="V21" s="719">
        <f t="shared" si="41"/>
        <v>0</v>
      </c>
      <c r="W21" s="720">
        <f t="shared" si="41"/>
        <v>1.1680878402055834E-3</v>
      </c>
      <c r="X21" s="1"/>
      <c r="AB21" s="44"/>
      <c r="AC21" s="44"/>
      <c r="AD21" s="44"/>
      <c r="AE21" s="578"/>
      <c r="AF21" s="578"/>
      <c r="AG21" s="578"/>
      <c r="AH21" s="1084"/>
      <c r="AI21" s="1084"/>
      <c r="AJ21" s="1084"/>
    </row>
    <row r="22" spans="2:36" ht="21.6" customHeight="1" thickTop="1" x14ac:dyDescent="0.2">
      <c r="B22" s="1852" t="s">
        <v>283</v>
      </c>
      <c r="C22" s="1900" t="s">
        <v>259</v>
      </c>
      <c r="D22" s="2359">
        <f>表13!E33</f>
        <v>64</v>
      </c>
      <c r="E22" s="2360">
        <f>表13!R33</f>
        <v>43</v>
      </c>
      <c r="F22" s="2296">
        <f t="shared" ref="F22:K22" si="42">L22+R22</f>
        <v>356</v>
      </c>
      <c r="G22" s="2284">
        <f t="shared" si="42"/>
        <v>165</v>
      </c>
      <c r="H22" s="2284">
        <f t="shared" si="42"/>
        <v>521</v>
      </c>
      <c r="I22" s="1522">
        <f t="shared" si="42"/>
        <v>0</v>
      </c>
      <c r="J22" s="1522">
        <f t="shared" si="42"/>
        <v>0</v>
      </c>
      <c r="K22" s="1540">
        <f t="shared" si="42"/>
        <v>0</v>
      </c>
      <c r="L22" s="2317">
        <f>表2!I36</f>
        <v>209</v>
      </c>
      <c r="M22" s="2308">
        <f>表2!O36</f>
        <v>45</v>
      </c>
      <c r="N22" s="2284">
        <f>L22+M22</f>
        <v>254</v>
      </c>
      <c r="O22" s="1522">
        <v>0</v>
      </c>
      <c r="P22" s="1522">
        <v>0</v>
      </c>
      <c r="Q22" s="1540">
        <f t="shared" ref="Q22" si="43">O22+P22</f>
        <v>0</v>
      </c>
      <c r="R22" s="2317">
        <f>表2!J36</f>
        <v>147</v>
      </c>
      <c r="S22" s="2308">
        <f>表2!P36</f>
        <v>120</v>
      </c>
      <c r="T22" s="2284">
        <f>R22+S22</f>
        <v>267</v>
      </c>
      <c r="U22" s="1522">
        <v>0</v>
      </c>
      <c r="V22" s="1522">
        <v>0</v>
      </c>
      <c r="W22" s="1540">
        <f t="shared" ref="W22" si="44">U22+V22</f>
        <v>0</v>
      </c>
      <c r="X22" s="1"/>
      <c r="Y22" s="7"/>
      <c r="Z22" s="7"/>
      <c r="AA22" s="7"/>
      <c r="AB22" s="7"/>
      <c r="AC22" s="7"/>
      <c r="AD22" s="7"/>
      <c r="AE22" s="1084"/>
      <c r="AF22" s="1084"/>
      <c r="AG22" s="1084"/>
      <c r="AH22" s="1084"/>
      <c r="AI22" s="1084"/>
      <c r="AJ22" s="1084"/>
    </row>
    <row r="23" spans="2:36" ht="21.6" customHeight="1" x14ac:dyDescent="0.2">
      <c r="B23" s="1853"/>
      <c r="C23" s="1900"/>
      <c r="D23" s="2357"/>
      <c r="E23" s="2353"/>
      <c r="F23" s="2283"/>
      <c r="G23" s="2285"/>
      <c r="H23" s="2285"/>
      <c r="I23" s="719">
        <f t="shared" ref="I23:K23" si="45">I22/F22</f>
        <v>0</v>
      </c>
      <c r="J23" s="719">
        <f t="shared" si="45"/>
        <v>0</v>
      </c>
      <c r="K23" s="720">
        <f t="shared" si="45"/>
        <v>0</v>
      </c>
      <c r="L23" s="2291"/>
      <c r="M23" s="2303"/>
      <c r="N23" s="2285"/>
      <c r="O23" s="719">
        <f t="shared" ref="O23:Q23" si="46">O22/L22</f>
        <v>0</v>
      </c>
      <c r="P23" s="719">
        <f t="shared" si="46"/>
        <v>0</v>
      </c>
      <c r="Q23" s="720">
        <f t="shared" si="46"/>
        <v>0</v>
      </c>
      <c r="R23" s="2291"/>
      <c r="S23" s="2303"/>
      <c r="T23" s="2285"/>
      <c r="U23" s="719">
        <f t="shared" ref="U23:W23" si="47">U22/R22</f>
        <v>0</v>
      </c>
      <c r="V23" s="719">
        <f t="shared" si="47"/>
        <v>0</v>
      </c>
      <c r="W23" s="720">
        <f t="shared" si="47"/>
        <v>0</v>
      </c>
      <c r="X23" s="1"/>
      <c r="AB23" s="44"/>
      <c r="AC23" s="44"/>
      <c r="AD23" s="44"/>
      <c r="AE23" s="578"/>
      <c r="AF23" s="578"/>
      <c r="AG23" s="578"/>
      <c r="AH23" s="1084"/>
      <c r="AI23" s="1084"/>
      <c r="AJ23" s="1084"/>
    </row>
    <row r="24" spans="2:36" ht="21.6" customHeight="1" x14ac:dyDescent="0.2">
      <c r="B24" s="1853"/>
      <c r="C24" s="1940" t="s">
        <v>260</v>
      </c>
      <c r="D24" s="2358">
        <f>表13!E36</f>
        <v>155</v>
      </c>
      <c r="E24" s="2375">
        <f>表13!R36</f>
        <v>129</v>
      </c>
      <c r="F24" s="2282">
        <f t="shared" ref="F24:K24" si="48">L24+R24</f>
        <v>2017</v>
      </c>
      <c r="G24" s="2286">
        <f t="shared" si="48"/>
        <v>836</v>
      </c>
      <c r="H24" s="2286">
        <f t="shared" si="48"/>
        <v>2853</v>
      </c>
      <c r="I24" s="1536">
        <f t="shared" si="48"/>
        <v>6</v>
      </c>
      <c r="J24" s="1536">
        <f t="shared" si="48"/>
        <v>0</v>
      </c>
      <c r="K24" s="1537">
        <f t="shared" si="48"/>
        <v>6</v>
      </c>
      <c r="L24" s="2290">
        <f>表2!I39</f>
        <v>1238</v>
      </c>
      <c r="M24" s="2302">
        <f>表2!O39</f>
        <v>235</v>
      </c>
      <c r="N24" s="2286">
        <f>L24+M24</f>
        <v>1473</v>
      </c>
      <c r="O24" s="1536">
        <v>1</v>
      </c>
      <c r="P24" s="1536">
        <v>0</v>
      </c>
      <c r="Q24" s="1537">
        <f t="shared" ref="Q24" si="49">O24+P24</f>
        <v>1</v>
      </c>
      <c r="R24" s="2290">
        <f>表2!J39</f>
        <v>779</v>
      </c>
      <c r="S24" s="2302">
        <f>表2!P39</f>
        <v>601</v>
      </c>
      <c r="T24" s="2286">
        <f>R24+S24</f>
        <v>1380</v>
      </c>
      <c r="U24" s="1536">
        <v>5</v>
      </c>
      <c r="V24" s="1536">
        <v>0</v>
      </c>
      <c r="W24" s="1537">
        <f t="shared" ref="W24" si="50">U24+V24</f>
        <v>5</v>
      </c>
      <c r="X24" s="1"/>
      <c r="Y24" s="7"/>
      <c r="Z24" s="7"/>
      <c r="AA24" s="7"/>
      <c r="AB24" s="7"/>
      <c r="AC24" s="7"/>
      <c r="AD24" s="7"/>
      <c r="AE24" s="1084"/>
      <c r="AF24" s="1084"/>
      <c r="AG24" s="1084"/>
      <c r="AH24" s="1084"/>
      <c r="AI24" s="1084"/>
      <c r="AJ24" s="1084"/>
    </row>
    <row r="25" spans="2:36" ht="21.6" customHeight="1" x14ac:dyDescent="0.2">
      <c r="B25" s="1853"/>
      <c r="C25" s="1900"/>
      <c r="D25" s="2357"/>
      <c r="E25" s="2353"/>
      <c r="F25" s="2283"/>
      <c r="G25" s="2285"/>
      <c r="H25" s="2285"/>
      <c r="I25" s="719">
        <f t="shared" ref="I25:K25" si="51">I24/F24</f>
        <v>2.9747149231531978E-3</v>
      </c>
      <c r="J25" s="719">
        <f t="shared" si="51"/>
        <v>0</v>
      </c>
      <c r="K25" s="720">
        <f t="shared" si="51"/>
        <v>2.103049421661409E-3</v>
      </c>
      <c r="L25" s="2291"/>
      <c r="M25" s="2303"/>
      <c r="N25" s="2285"/>
      <c r="O25" s="719">
        <f t="shared" ref="O25:Q25" si="52">O24/L24</f>
        <v>8.0775444264943462E-4</v>
      </c>
      <c r="P25" s="719">
        <f t="shared" si="52"/>
        <v>0</v>
      </c>
      <c r="Q25" s="720">
        <f t="shared" si="52"/>
        <v>6.7888662593346908E-4</v>
      </c>
      <c r="R25" s="2291"/>
      <c r="S25" s="2303"/>
      <c r="T25" s="2285"/>
      <c r="U25" s="719">
        <f t="shared" ref="U25:W25" si="53">U24/R24</f>
        <v>6.4184852374839542E-3</v>
      </c>
      <c r="V25" s="719">
        <f t="shared" si="53"/>
        <v>0</v>
      </c>
      <c r="W25" s="720">
        <f t="shared" si="53"/>
        <v>3.6231884057971015E-3</v>
      </c>
      <c r="X25" s="1"/>
      <c r="AB25" s="44"/>
      <c r="AC25" s="44"/>
      <c r="AD25" s="44"/>
      <c r="AE25" s="578"/>
      <c r="AF25" s="578"/>
      <c r="AG25" s="578"/>
      <c r="AH25" s="1084"/>
      <c r="AI25" s="1084"/>
      <c r="AJ25" s="1084"/>
    </row>
    <row r="26" spans="2:36" ht="21.6" customHeight="1" x14ac:dyDescent="0.2">
      <c r="B26" s="1853"/>
      <c r="C26" s="1940" t="s">
        <v>261</v>
      </c>
      <c r="D26" s="2358">
        <f>表13!E39</f>
        <v>46</v>
      </c>
      <c r="E26" s="2375">
        <f>表13!R39</f>
        <v>38</v>
      </c>
      <c r="F26" s="2282">
        <f t="shared" ref="F26:K26" si="54">L26+R26</f>
        <v>1217</v>
      </c>
      <c r="G26" s="2286">
        <f t="shared" si="54"/>
        <v>552</v>
      </c>
      <c r="H26" s="2286">
        <f t="shared" si="54"/>
        <v>1769</v>
      </c>
      <c r="I26" s="1536">
        <f t="shared" si="54"/>
        <v>0</v>
      </c>
      <c r="J26" s="1536">
        <f t="shared" si="54"/>
        <v>1</v>
      </c>
      <c r="K26" s="1537">
        <f t="shared" si="54"/>
        <v>1</v>
      </c>
      <c r="L26" s="2290">
        <f>表2!I42</f>
        <v>683</v>
      </c>
      <c r="M26" s="2302">
        <f>表2!O42</f>
        <v>128</v>
      </c>
      <c r="N26" s="2286">
        <f t="shared" ref="N26" si="55">L26+M26</f>
        <v>811</v>
      </c>
      <c r="O26" s="1536">
        <v>0</v>
      </c>
      <c r="P26" s="1536">
        <v>0</v>
      </c>
      <c r="Q26" s="1537">
        <f t="shared" ref="Q26" si="56">O26+P26</f>
        <v>0</v>
      </c>
      <c r="R26" s="2290">
        <f>表2!J42</f>
        <v>534</v>
      </c>
      <c r="S26" s="2302">
        <f>表2!P42</f>
        <v>424</v>
      </c>
      <c r="T26" s="2286">
        <f t="shared" ref="T26" si="57">R26+S26</f>
        <v>958</v>
      </c>
      <c r="U26" s="1536">
        <v>0</v>
      </c>
      <c r="V26" s="1536">
        <v>1</v>
      </c>
      <c r="W26" s="1537">
        <f t="shared" ref="W26" si="58">U26+V26</f>
        <v>1</v>
      </c>
      <c r="X26" s="1"/>
      <c r="Y26" s="7"/>
      <c r="Z26" s="7"/>
      <c r="AA26" s="7"/>
      <c r="AB26" s="7"/>
      <c r="AC26" s="7"/>
      <c r="AD26" s="7"/>
      <c r="AE26" s="1084"/>
      <c r="AF26" s="1084"/>
      <c r="AG26" s="1084"/>
      <c r="AH26" s="1084"/>
      <c r="AI26" s="1084"/>
      <c r="AJ26" s="1084"/>
    </row>
    <row r="27" spans="2:36" ht="21.6" customHeight="1" x14ac:dyDescent="0.2">
      <c r="B27" s="1853"/>
      <c r="C27" s="1900"/>
      <c r="D27" s="2357"/>
      <c r="E27" s="2353"/>
      <c r="F27" s="2283"/>
      <c r="G27" s="2285"/>
      <c r="H27" s="2285"/>
      <c r="I27" s="719">
        <f t="shared" ref="I27:K27" si="59">I26/F26</f>
        <v>0</v>
      </c>
      <c r="J27" s="719">
        <f t="shared" si="59"/>
        <v>1.8115942028985507E-3</v>
      </c>
      <c r="K27" s="720">
        <f t="shared" si="59"/>
        <v>5.6529112492933857E-4</v>
      </c>
      <c r="L27" s="2291"/>
      <c r="M27" s="2303"/>
      <c r="N27" s="2285"/>
      <c r="O27" s="719">
        <f t="shared" ref="O27:Q27" si="60">O26/L26</f>
        <v>0</v>
      </c>
      <c r="P27" s="719">
        <f t="shared" si="60"/>
        <v>0</v>
      </c>
      <c r="Q27" s="720">
        <f t="shared" si="60"/>
        <v>0</v>
      </c>
      <c r="R27" s="2291"/>
      <c r="S27" s="2303"/>
      <c r="T27" s="2285"/>
      <c r="U27" s="719">
        <f t="shared" ref="U27:W27" si="61">U26/R26</f>
        <v>0</v>
      </c>
      <c r="V27" s="719">
        <f t="shared" si="61"/>
        <v>2.3584905660377358E-3</v>
      </c>
      <c r="W27" s="720">
        <f t="shared" si="61"/>
        <v>1.0438413361169101E-3</v>
      </c>
      <c r="X27" s="1"/>
      <c r="AB27" s="44"/>
      <c r="AC27" s="44"/>
      <c r="AD27" s="44"/>
      <c r="AE27" s="578"/>
      <c r="AF27" s="578"/>
      <c r="AG27" s="578"/>
      <c r="AH27" s="1084"/>
      <c r="AI27" s="1084"/>
      <c r="AJ27" s="1084"/>
    </row>
    <row r="28" spans="2:36" ht="21.6" customHeight="1" x14ac:dyDescent="0.2">
      <c r="B28" s="1853"/>
      <c r="C28" s="1940" t="s">
        <v>262</v>
      </c>
      <c r="D28" s="2358">
        <f>表13!E42</f>
        <v>38</v>
      </c>
      <c r="E28" s="2375">
        <f>表13!R42</f>
        <v>36</v>
      </c>
      <c r="F28" s="2282">
        <f t="shared" ref="F28:K28" si="62">L28+R28</f>
        <v>1768</v>
      </c>
      <c r="G28" s="2286">
        <f t="shared" si="62"/>
        <v>976</v>
      </c>
      <c r="H28" s="2286">
        <f t="shared" si="62"/>
        <v>2744</v>
      </c>
      <c r="I28" s="1536">
        <f t="shared" si="62"/>
        <v>0</v>
      </c>
      <c r="J28" s="1536">
        <f t="shared" si="62"/>
        <v>0</v>
      </c>
      <c r="K28" s="1537">
        <f t="shared" si="62"/>
        <v>0</v>
      </c>
      <c r="L28" s="2290">
        <f>表2!I45</f>
        <v>976</v>
      </c>
      <c r="M28" s="2302">
        <f>表2!O45</f>
        <v>345</v>
      </c>
      <c r="N28" s="2286">
        <f t="shared" ref="N28" si="63">L28+M28</f>
        <v>1321</v>
      </c>
      <c r="O28" s="1536">
        <v>0</v>
      </c>
      <c r="P28" s="1536">
        <v>0</v>
      </c>
      <c r="Q28" s="1537">
        <f t="shared" ref="Q28" si="64">O28+P28</f>
        <v>0</v>
      </c>
      <c r="R28" s="2290">
        <f>表2!J45</f>
        <v>792</v>
      </c>
      <c r="S28" s="2302">
        <f>表2!P45</f>
        <v>631</v>
      </c>
      <c r="T28" s="2286">
        <f t="shared" ref="T28" si="65">R28+S28</f>
        <v>1423</v>
      </c>
      <c r="U28" s="1536">
        <v>0</v>
      </c>
      <c r="V28" s="1536">
        <v>0</v>
      </c>
      <c r="W28" s="1537">
        <f t="shared" ref="W28" si="66">U28+V28</f>
        <v>0</v>
      </c>
      <c r="X28" s="1"/>
      <c r="Y28" s="7"/>
      <c r="Z28" s="7"/>
      <c r="AA28" s="7"/>
      <c r="AB28" s="7"/>
      <c r="AC28" s="7"/>
      <c r="AD28" s="7"/>
      <c r="AE28" s="1084"/>
      <c r="AF28" s="1084"/>
      <c r="AG28" s="1084"/>
      <c r="AH28" s="1084"/>
      <c r="AI28" s="1084"/>
      <c r="AJ28" s="1084"/>
    </row>
    <row r="29" spans="2:36" ht="21.6" customHeight="1" x14ac:dyDescent="0.2">
      <c r="B29" s="1853"/>
      <c r="C29" s="1900"/>
      <c r="D29" s="2357"/>
      <c r="E29" s="2353"/>
      <c r="F29" s="2283"/>
      <c r="G29" s="2285"/>
      <c r="H29" s="2285"/>
      <c r="I29" s="719">
        <f t="shared" ref="I29:K29" si="67">I28/F28</f>
        <v>0</v>
      </c>
      <c r="J29" s="719">
        <f t="shared" si="67"/>
        <v>0</v>
      </c>
      <c r="K29" s="720">
        <f t="shared" si="67"/>
        <v>0</v>
      </c>
      <c r="L29" s="2291"/>
      <c r="M29" s="2303"/>
      <c r="N29" s="2285"/>
      <c r="O29" s="719">
        <f t="shared" ref="O29:Q29" si="68">O28/L28</f>
        <v>0</v>
      </c>
      <c r="P29" s="719">
        <f t="shared" si="68"/>
        <v>0</v>
      </c>
      <c r="Q29" s="720">
        <f t="shared" si="68"/>
        <v>0</v>
      </c>
      <c r="R29" s="2291"/>
      <c r="S29" s="2303"/>
      <c r="T29" s="2285"/>
      <c r="U29" s="719">
        <f t="shared" ref="U29:W29" si="69">U28/R28</f>
        <v>0</v>
      </c>
      <c r="V29" s="719">
        <f t="shared" si="69"/>
        <v>0</v>
      </c>
      <c r="W29" s="720">
        <f t="shared" si="69"/>
        <v>0</v>
      </c>
      <c r="X29" s="1"/>
      <c r="AB29" s="44"/>
      <c r="AC29" s="44"/>
      <c r="AD29" s="44"/>
      <c r="AE29" s="578"/>
      <c r="AF29" s="578"/>
      <c r="AG29" s="578"/>
      <c r="AH29" s="1084"/>
      <c r="AI29" s="1084"/>
      <c r="AJ29" s="1084"/>
    </row>
    <row r="30" spans="2:36" ht="21.6" customHeight="1" x14ac:dyDescent="0.2">
      <c r="B30" s="1853"/>
      <c r="C30" s="1940" t="s">
        <v>263</v>
      </c>
      <c r="D30" s="2358">
        <f>表13!E45</f>
        <v>27</v>
      </c>
      <c r="E30" s="2375">
        <f>表13!R45</f>
        <v>24</v>
      </c>
      <c r="F30" s="2282">
        <f t="shared" ref="F30:K30" si="70">L30+R30</f>
        <v>2690</v>
      </c>
      <c r="G30" s="2286">
        <f t="shared" si="70"/>
        <v>780</v>
      </c>
      <c r="H30" s="2286">
        <f t="shared" si="70"/>
        <v>3470</v>
      </c>
      <c r="I30" s="1536">
        <f t="shared" si="70"/>
        <v>6</v>
      </c>
      <c r="J30" s="1536">
        <f t="shared" si="70"/>
        <v>0</v>
      </c>
      <c r="K30" s="1537">
        <f t="shared" si="70"/>
        <v>6</v>
      </c>
      <c r="L30" s="2290">
        <f>表2!I48</f>
        <v>1554</v>
      </c>
      <c r="M30" s="2302">
        <f>表2!O48</f>
        <v>248</v>
      </c>
      <c r="N30" s="2286">
        <f t="shared" ref="N30" si="71">L30+M30</f>
        <v>1802</v>
      </c>
      <c r="O30" s="1536">
        <v>0</v>
      </c>
      <c r="P30" s="1536">
        <v>0</v>
      </c>
      <c r="Q30" s="1537">
        <f t="shared" ref="Q30" si="72">O30+P30</f>
        <v>0</v>
      </c>
      <c r="R30" s="2290">
        <f>表2!J48</f>
        <v>1136</v>
      </c>
      <c r="S30" s="2302">
        <f>表2!P48</f>
        <v>532</v>
      </c>
      <c r="T30" s="2286">
        <f t="shared" ref="T30" si="73">R30+S30</f>
        <v>1668</v>
      </c>
      <c r="U30" s="1536">
        <v>6</v>
      </c>
      <c r="V30" s="1536">
        <v>0</v>
      </c>
      <c r="W30" s="1537">
        <f t="shared" ref="W30" si="74">U30+V30</f>
        <v>6</v>
      </c>
      <c r="X30" s="1"/>
      <c r="Y30" s="7"/>
      <c r="Z30" s="7"/>
      <c r="AA30" s="7"/>
      <c r="AB30" s="7"/>
      <c r="AC30" s="7"/>
      <c r="AD30" s="7"/>
      <c r="AE30" s="1084"/>
      <c r="AF30" s="1084"/>
      <c r="AG30" s="1084"/>
      <c r="AH30" s="1084"/>
      <c r="AI30" s="1084"/>
      <c r="AJ30" s="1084"/>
    </row>
    <row r="31" spans="2:36" ht="21.6" customHeight="1" x14ac:dyDescent="0.2">
      <c r="B31" s="1853"/>
      <c r="C31" s="1901"/>
      <c r="D31" s="2357"/>
      <c r="E31" s="2353"/>
      <c r="F31" s="2283"/>
      <c r="G31" s="2285"/>
      <c r="H31" s="2285"/>
      <c r="I31" s="719">
        <f t="shared" ref="I31:K31" si="75">I30/F30</f>
        <v>2.2304832713754648E-3</v>
      </c>
      <c r="J31" s="719">
        <f t="shared" si="75"/>
        <v>0</v>
      </c>
      <c r="K31" s="720">
        <f t="shared" si="75"/>
        <v>1.7291066282420749E-3</v>
      </c>
      <c r="L31" s="2291"/>
      <c r="M31" s="2303"/>
      <c r="N31" s="2285"/>
      <c r="O31" s="719">
        <f t="shared" ref="O31:Q31" si="76">O30/L30</f>
        <v>0</v>
      </c>
      <c r="P31" s="719">
        <f t="shared" si="76"/>
        <v>0</v>
      </c>
      <c r="Q31" s="720">
        <f t="shared" si="76"/>
        <v>0</v>
      </c>
      <c r="R31" s="2291"/>
      <c r="S31" s="2303"/>
      <c r="T31" s="2285"/>
      <c r="U31" s="719">
        <f t="shared" ref="U31:W31" si="77">U30/R30</f>
        <v>5.2816901408450703E-3</v>
      </c>
      <c r="V31" s="719">
        <f t="shared" si="77"/>
        <v>0</v>
      </c>
      <c r="W31" s="720">
        <f t="shared" si="77"/>
        <v>3.5971223021582736E-3</v>
      </c>
      <c r="X31" s="1"/>
      <c r="AB31" s="44"/>
      <c r="AC31" s="44"/>
      <c r="AD31" s="44"/>
      <c r="AE31" s="578"/>
      <c r="AF31" s="578"/>
      <c r="AG31" s="578"/>
      <c r="AH31" s="1084"/>
      <c r="AI31" s="1084"/>
      <c r="AJ31" s="1084"/>
    </row>
    <row r="32" spans="2:36" ht="21.6" customHeight="1" x14ac:dyDescent="0.2">
      <c r="B32" s="1853"/>
      <c r="C32" s="1900" t="s">
        <v>264</v>
      </c>
      <c r="D32" s="2358">
        <f>表13!E48</f>
        <v>40</v>
      </c>
      <c r="E32" s="2375">
        <f>表13!R48</f>
        <v>29</v>
      </c>
      <c r="F32" s="2282">
        <f t="shared" ref="F32:K32" si="78">L32+R32</f>
        <v>23985</v>
      </c>
      <c r="G32" s="2286">
        <f t="shared" si="78"/>
        <v>3177</v>
      </c>
      <c r="H32" s="2286">
        <f t="shared" si="78"/>
        <v>27162</v>
      </c>
      <c r="I32" s="1536">
        <f t="shared" si="78"/>
        <v>25</v>
      </c>
      <c r="J32" s="1536">
        <f t="shared" si="78"/>
        <v>0</v>
      </c>
      <c r="K32" s="1537">
        <f t="shared" si="78"/>
        <v>25</v>
      </c>
      <c r="L32" s="2290">
        <f>表2!I51</f>
        <v>15259</v>
      </c>
      <c r="M32" s="2302">
        <f>表2!O51</f>
        <v>1032</v>
      </c>
      <c r="N32" s="2286">
        <f>L32+M32</f>
        <v>16291</v>
      </c>
      <c r="O32" s="1536">
        <v>0</v>
      </c>
      <c r="P32" s="1536">
        <v>0</v>
      </c>
      <c r="Q32" s="1537">
        <f t="shared" ref="Q32" si="79">O32+P32</f>
        <v>0</v>
      </c>
      <c r="R32" s="2290">
        <f>表2!J51</f>
        <v>8726</v>
      </c>
      <c r="S32" s="2302">
        <f>表2!P51</f>
        <v>2145</v>
      </c>
      <c r="T32" s="2286">
        <f>R32+S32</f>
        <v>10871</v>
      </c>
      <c r="U32" s="1536">
        <v>25</v>
      </c>
      <c r="V32" s="1536">
        <v>0</v>
      </c>
      <c r="W32" s="1537">
        <f t="shared" ref="W32" si="80">U32+V32</f>
        <v>25</v>
      </c>
      <c r="X32" s="1"/>
      <c r="Y32" s="7"/>
      <c r="Z32" s="7"/>
      <c r="AA32" s="7"/>
      <c r="AB32" s="7"/>
      <c r="AC32" s="7"/>
      <c r="AD32" s="7"/>
      <c r="AE32" s="1084"/>
      <c r="AF32" s="1084"/>
      <c r="AG32" s="1084"/>
      <c r="AH32" s="1084"/>
      <c r="AI32" s="1084"/>
      <c r="AJ32" s="1084"/>
    </row>
    <row r="33" spans="2:36" ht="21.6" customHeight="1" thickBot="1" x14ac:dyDescent="0.25">
      <c r="B33" s="1853"/>
      <c r="C33" s="2009"/>
      <c r="D33" s="2362"/>
      <c r="E33" s="2355"/>
      <c r="F33" s="2294"/>
      <c r="G33" s="2295"/>
      <c r="H33" s="2295"/>
      <c r="I33" s="717">
        <f t="shared" ref="I33:K33" si="81">I32/F32</f>
        <v>1.0423181154888472E-3</v>
      </c>
      <c r="J33" s="717">
        <f t="shared" si="81"/>
        <v>0</v>
      </c>
      <c r="K33" s="718">
        <f t="shared" si="81"/>
        <v>9.2040350489654664E-4</v>
      </c>
      <c r="L33" s="2306"/>
      <c r="M33" s="2297"/>
      <c r="N33" s="2295"/>
      <c r="O33" s="717">
        <f t="shared" ref="O33:Q33" si="82">O32/L32</f>
        <v>0</v>
      </c>
      <c r="P33" s="717">
        <f t="shared" si="82"/>
        <v>0</v>
      </c>
      <c r="Q33" s="718">
        <f t="shared" si="82"/>
        <v>0</v>
      </c>
      <c r="R33" s="2306"/>
      <c r="S33" s="2297"/>
      <c r="T33" s="2295"/>
      <c r="U33" s="717">
        <f t="shared" ref="U33:W33" si="83">U32/R32</f>
        <v>2.8650011460004585E-3</v>
      </c>
      <c r="V33" s="717">
        <f t="shared" si="83"/>
        <v>0</v>
      </c>
      <c r="W33" s="718">
        <f t="shared" si="83"/>
        <v>2.2996964400699106E-3</v>
      </c>
      <c r="X33" s="1"/>
      <c r="AB33" s="44"/>
      <c r="AC33" s="44"/>
      <c r="AD33" s="44"/>
      <c r="AE33" s="578"/>
      <c r="AF33" s="578"/>
      <c r="AG33" s="578"/>
      <c r="AH33" s="1084"/>
      <c r="AI33" s="1084"/>
      <c r="AJ33" s="1084"/>
    </row>
    <row r="34" spans="2:36" ht="21.6" customHeight="1" thickTop="1" x14ac:dyDescent="0.2">
      <c r="B34" s="1853"/>
      <c r="C34" s="37" t="s">
        <v>265</v>
      </c>
      <c r="D34" s="2359">
        <f>D24+D26+D28+D30</f>
        <v>266</v>
      </c>
      <c r="E34" s="2360">
        <f>E24+E26+E28+E30</f>
        <v>227</v>
      </c>
      <c r="F34" s="2290">
        <f t="shared" ref="F34:W34" si="84">F24+F26+F28+F30</f>
        <v>7692</v>
      </c>
      <c r="G34" s="2302">
        <f t="shared" si="84"/>
        <v>3144</v>
      </c>
      <c r="H34" s="2302">
        <f t="shared" si="84"/>
        <v>10836</v>
      </c>
      <c r="I34" s="64">
        <f t="shared" si="84"/>
        <v>12</v>
      </c>
      <c r="J34" s="64">
        <f t="shared" si="84"/>
        <v>1</v>
      </c>
      <c r="K34" s="234">
        <f t="shared" si="84"/>
        <v>13</v>
      </c>
      <c r="L34" s="2290">
        <f t="shared" si="84"/>
        <v>4451</v>
      </c>
      <c r="M34" s="2302">
        <f t="shared" si="84"/>
        <v>956</v>
      </c>
      <c r="N34" s="2302">
        <f>L34+M34</f>
        <v>5407</v>
      </c>
      <c r="O34" s="64">
        <f t="shared" si="84"/>
        <v>1</v>
      </c>
      <c r="P34" s="64">
        <f t="shared" si="84"/>
        <v>0</v>
      </c>
      <c r="Q34" s="234">
        <f t="shared" si="84"/>
        <v>1</v>
      </c>
      <c r="R34" s="2290">
        <f t="shared" si="84"/>
        <v>3241</v>
      </c>
      <c r="S34" s="2302">
        <f t="shared" si="84"/>
        <v>2188</v>
      </c>
      <c r="T34" s="2302">
        <f>R34+S34</f>
        <v>5429</v>
      </c>
      <c r="U34" s="64">
        <f t="shared" si="84"/>
        <v>11</v>
      </c>
      <c r="V34" s="64">
        <f t="shared" si="84"/>
        <v>1</v>
      </c>
      <c r="W34" s="234">
        <f t="shared" si="84"/>
        <v>12</v>
      </c>
      <c r="Y34" s="7"/>
      <c r="Z34" s="7"/>
      <c r="AA34" s="7"/>
      <c r="AB34" s="7"/>
      <c r="AC34" s="7"/>
      <c r="AD34" s="7"/>
      <c r="AE34" s="1084"/>
      <c r="AF34" s="1084"/>
      <c r="AG34" s="1084"/>
      <c r="AH34" s="1084"/>
      <c r="AI34" s="1084"/>
      <c r="AJ34" s="1084"/>
    </row>
    <row r="35" spans="2:36" ht="21.6" customHeight="1" x14ac:dyDescent="0.2">
      <c r="B35" s="1853"/>
      <c r="C35" s="1792" t="s">
        <v>266</v>
      </c>
      <c r="D35" s="2357"/>
      <c r="E35" s="2353"/>
      <c r="F35" s="2291"/>
      <c r="G35" s="2303"/>
      <c r="H35" s="2303"/>
      <c r="I35" s="719">
        <f>I34/F34</f>
        <v>1.5600624024960999E-3</v>
      </c>
      <c r="J35" s="719">
        <f>J34/G34</f>
        <v>3.1806615776081427E-4</v>
      </c>
      <c r="K35" s="720">
        <f>K34/H34</f>
        <v>1.1997046880767811E-3</v>
      </c>
      <c r="L35" s="2291"/>
      <c r="M35" s="2303"/>
      <c r="N35" s="2303"/>
      <c r="O35" s="719">
        <f>O34/L34</f>
        <v>2.2466861379465288E-4</v>
      </c>
      <c r="P35" s="719">
        <f>P34/M34</f>
        <v>0</v>
      </c>
      <c r="Q35" s="720">
        <f>Q34/N34</f>
        <v>1.8494544109487701E-4</v>
      </c>
      <c r="R35" s="2291"/>
      <c r="S35" s="2303"/>
      <c r="T35" s="2303"/>
      <c r="U35" s="719">
        <f>U34/R34</f>
        <v>3.3940141931502622E-3</v>
      </c>
      <c r="V35" s="719">
        <f>V34/S34</f>
        <v>4.5703839122486289E-4</v>
      </c>
      <c r="W35" s="720">
        <f>W34/T34</f>
        <v>2.2103518143304474E-3</v>
      </c>
      <c r="AB35" s="44"/>
      <c r="AC35" s="44"/>
      <c r="AD35" s="44"/>
      <c r="AE35" s="578"/>
      <c r="AF35" s="578"/>
      <c r="AG35" s="578"/>
      <c r="AH35" s="1084"/>
      <c r="AI35" s="1084"/>
      <c r="AJ35" s="1084"/>
    </row>
    <row r="36" spans="2:36" ht="21.6" customHeight="1" x14ac:dyDescent="0.2">
      <c r="B36" s="1853"/>
      <c r="C36" s="37" t="s">
        <v>265</v>
      </c>
      <c r="D36" s="2358">
        <f>D26+D28+D30+D32</f>
        <v>151</v>
      </c>
      <c r="E36" s="2375">
        <f>E26+E28+E30+E32</f>
        <v>127</v>
      </c>
      <c r="F36" s="2305">
        <f t="shared" ref="F36:W36" si="85">F26+F28+F30+F32</f>
        <v>29660</v>
      </c>
      <c r="G36" s="2292">
        <f t="shared" si="85"/>
        <v>5485</v>
      </c>
      <c r="H36" s="2292">
        <f t="shared" si="85"/>
        <v>35145</v>
      </c>
      <c r="I36" s="65">
        <f t="shared" si="85"/>
        <v>31</v>
      </c>
      <c r="J36" s="65">
        <f t="shared" si="85"/>
        <v>1</v>
      </c>
      <c r="K36" s="236">
        <f t="shared" si="85"/>
        <v>32</v>
      </c>
      <c r="L36" s="2305">
        <f t="shared" si="85"/>
        <v>18472</v>
      </c>
      <c r="M36" s="2292">
        <f t="shared" si="85"/>
        <v>1753</v>
      </c>
      <c r="N36" s="2292">
        <f>L36+M36</f>
        <v>20225</v>
      </c>
      <c r="O36" s="65">
        <f t="shared" si="85"/>
        <v>0</v>
      </c>
      <c r="P36" s="65">
        <f t="shared" si="85"/>
        <v>0</v>
      </c>
      <c r="Q36" s="236">
        <f t="shared" si="85"/>
        <v>0</v>
      </c>
      <c r="R36" s="2305">
        <f t="shared" si="85"/>
        <v>11188</v>
      </c>
      <c r="S36" s="2292">
        <f t="shared" si="85"/>
        <v>3732</v>
      </c>
      <c r="T36" s="2292">
        <f>R36+S36</f>
        <v>14920</v>
      </c>
      <c r="U36" s="65">
        <f t="shared" si="85"/>
        <v>31</v>
      </c>
      <c r="V36" s="65">
        <f t="shared" si="85"/>
        <v>1</v>
      </c>
      <c r="W36" s="236">
        <f t="shared" si="85"/>
        <v>32</v>
      </c>
      <c r="Y36" s="7"/>
      <c r="Z36" s="7"/>
      <c r="AA36" s="7"/>
      <c r="AB36" s="7"/>
      <c r="AC36" s="7"/>
      <c r="AD36" s="7"/>
      <c r="AE36" s="1084"/>
      <c r="AF36" s="1084"/>
      <c r="AG36" s="1084"/>
      <c r="AH36" s="1084"/>
      <c r="AI36" s="1084"/>
      <c r="AJ36" s="1084"/>
    </row>
    <row r="37" spans="2:36" ht="21.6" customHeight="1" thickBot="1" x14ac:dyDescent="0.25">
      <c r="B37" s="1859"/>
      <c r="C37" s="1792" t="s">
        <v>267</v>
      </c>
      <c r="D37" s="2357"/>
      <c r="E37" s="2353"/>
      <c r="F37" s="2327"/>
      <c r="G37" s="2293"/>
      <c r="H37" s="2293"/>
      <c r="I37" s="723">
        <f>I36/F36</f>
        <v>1.0451786918408631E-3</v>
      </c>
      <c r="J37" s="723">
        <f>J36/G36</f>
        <v>1.8231540565177758E-4</v>
      </c>
      <c r="K37" s="724">
        <f>K36/H36</f>
        <v>9.1051358656992463E-4</v>
      </c>
      <c r="L37" s="2327"/>
      <c r="M37" s="2293"/>
      <c r="N37" s="2293"/>
      <c r="O37" s="723">
        <f>O36/L36</f>
        <v>0</v>
      </c>
      <c r="P37" s="723">
        <f>P36/M36</f>
        <v>0</v>
      </c>
      <c r="Q37" s="724">
        <f>Q36/N36</f>
        <v>0</v>
      </c>
      <c r="R37" s="2327"/>
      <c r="S37" s="2293"/>
      <c r="T37" s="2293"/>
      <c r="U37" s="723">
        <f>U36/R36</f>
        <v>2.7708258848766535E-3</v>
      </c>
      <c r="V37" s="723">
        <f>V36/S36</f>
        <v>2.6795284030010718E-4</v>
      </c>
      <c r="W37" s="724">
        <f>W36/T36</f>
        <v>2.1447721179624667E-3</v>
      </c>
      <c r="AB37" s="44"/>
      <c r="AC37" s="44"/>
      <c r="AD37" s="44"/>
      <c r="AH37" s="331"/>
      <c r="AI37" s="331"/>
      <c r="AJ37" s="331"/>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4"/>
      <c r="J40" s="44"/>
      <c r="K40" s="44"/>
      <c r="L40" s="44"/>
      <c r="M40" s="44"/>
      <c r="N40" s="44"/>
      <c r="O40" s="44"/>
      <c r="P40" s="44"/>
      <c r="Q40" s="44"/>
      <c r="R40" s="44"/>
      <c r="S40" s="44"/>
      <c r="T40" s="44"/>
      <c r="U40" s="44"/>
      <c r="V40" s="44"/>
      <c r="W40" s="44"/>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45"/>
      <c r="D45" s="336"/>
      <c r="E45" s="336"/>
      <c r="F45" s="336"/>
      <c r="G45" s="336"/>
      <c r="H45" s="336"/>
      <c r="I45" s="336"/>
      <c r="J45" s="336"/>
      <c r="K45" s="336"/>
      <c r="L45" s="336"/>
      <c r="M45" s="336"/>
      <c r="N45" s="336"/>
      <c r="O45" s="336"/>
      <c r="P45" s="336"/>
      <c r="Q45" s="336"/>
      <c r="R45" s="336"/>
      <c r="S45" s="336"/>
      <c r="T45" s="336"/>
      <c r="U45" s="336"/>
      <c r="V45" s="336"/>
      <c r="W45" s="336"/>
      <c r="Y45" s="19"/>
      <c r="Z45" s="19"/>
      <c r="AA45" s="19"/>
      <c r="AB45" s="19"/>
      <c r="AC45" s="19"/>
      <c r="AD45" s="19"/>
      <c r="AE45" s="19"/>
    </row>
    <row r="46" spans="2:36" x14ac:dyDescent="0.2">
      <c r="D46" s="336"/>
      <c r="E46" s="336"/>
      <c r="F46" s="336"/>
      <c r="G46" s="336"/>
      <c r="H46" s="336"/>
      <c r="I46" s="336"/>
      <c r="J46" s="336"/>
      <c r="K46" s="336"/>
      <c r="L46" s="336"/>
      <c r="M46" s="336"/>
      <c r="N46" s="336"/>
      <c r="O46" s="336"/>
      <c r="P46" s="336"/>
      <c r="Q46" s="336"/>
      <c r="R46" s="336"/>
      <c r="S46" s="336"/>
      <c r="T46" s="336"/>
      <c r="U46" s="336"/>
      <c r="V46" s="336"/>
      <c r="W46" s="336"/>
      <c r="Y46" s="19"/>
      <c r="Z46" s="19"/>
      <c r="AA46" s="19"/>
      <c r="AB46" s="19"/>
      <c r="AC46" s="19"/>
      <c r="AD46" s="19"/>
      <c r="AE46" s="19"/>
    </row>
    <row r="47" spans="2:36" x14ac:dyDescent="0.2">
      <c r="D47" s="336"/>
      <c r="E47" s="336"/>
      <c r="F47" s="336"/>
      <c r="G47" s="336"/>
      <c r="H47" s="336"/>
      <c r="I47" s="336"/>
      <c r="J47" s="336"/>
      <c r="K47" s="336"/>
      <c r="L47" s="336"/>
      <c r="M47" s="336"/>
      <c r="N47" s="336"/>
      <c r="O47" s="336"/>
      <c r="P47" s="336"/>
      <c r="Q47" s="336"/>
      <c r="R47" s="336"/>
      <c r="S47" s="336"/>
      <c r="T47" s="336"/>
      <c r="U47" s="336"/>
      <c r="V47" s="336"/>
      <c r="W47" s="336"/>
      <c r="Y47" s="19"/>
      <c r="Z47" s="19"/>
      <c r="AA47" s="19"/>
      <c r="AB47" s="19"/>
      <c r="AC47" s="19"/>
      <c r="AD47" s="19"/>
      <c r="AE47" s="19"/>
    </row>
    <row r="48" spans="2:36" x14ac:dyDescent="0.2">
      <c r="D48" s="336"/>
      <c r="E48" s="336"/>
      <c r="F48" s="336"/>
      <c r="G48" s="336"/>
      <c r="H48" s="336"/>
      <c r="I48" s="336"/>
      <c r="J48" s="336"/>
      <c r="K48" s="336"/>
      <c r="L48" s="336"/>
      <c r="M48" s="336"/>
      <c r="N48" s="336"/>
      <c r="O48" s="336"/>
      <c r="P48" s="336"/>
      <c r="Q48" s="336"/>
      <c r="R48" s="336"/>
      <c r="S48" s="336"/>
      <c r="T48" s="336"/>
      <c r="U48" s="336"/>
      <c r="V48" s="336"/>
      <c r="W48" s="336"/>
      <c r="Y48" s="19"/>
      <c r="Z48" s="19"/>
      <c r="AA48" s="19"/>
      <c r="AB48" s="19"/>
      <c r="AC48" s="19"/>
      <c r="AD48" s="19"/>
      <c r="AE48" s="19"/>
    </row>
    <row r="49" spans="3:31" x14ac:dyDescent="0.2">
      <c r="D49" s="336"/>
      <c r="E49" s="336"/>
      <c r="F49" s="336"/>
      <c r="G49" s="336"/>
      <c r="H49" s="336"/>
      <c r="I49" s="336"/>
      <c r="J49" s="336"/>
      <c r="K49" s="336"/>
      <c r="L49" s="336"/>
      <c r="M49" s="336"/>
      <c r="N49" s="336"/>
      <c r="O49" s="336"/>
      <c r="P49" s="336"/>
      <c r="Q49" s="336"/>
      <c r="R49" s="336"/>
      <c r="S49" s="336"/>
      <c r="T49" s="336"/>
      <c r="U49" s="336"/>
      <c r="V49" s="336"/>
      <c r="W49" s="336"/>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L36:L37"/>
    <mergeCell ref="M36:M37"/>
    <mergeCell ref="N36:N37"/>
    <mergeCell ref="R36:R37"/>
    <mergeCell ref="S36:S37"/>
    <mergeCell ref="T36:T37"/>
    <mergeCell ref="M34:M35"/>
    <mergeCell ref="N34:N35"/>
    <mergeCell ref="R34:R35"/>
    <mergeCell ref="S34:S35"/>
    <mergeCell ref="T34:T35"/>
    <mergeCell ref="L34:L35"/>
    <mergeCell ref="D36:D37"/>
    <mergeCell ref="E36:E37"/>
    <mergeCell ref="F36:F37"/>
    <mergeCell ref="G36:G37"/>
    <mergeCell ref="H36:H37"/>
    <mergeCell ref="D34:D35"/>
    <mergeCell ref="E34:E35"/>
    <mergeCell ref="F34:F35"/>
    <mergeCell ref="G34:G35"/>
    <mergeCell ref="H34:H35"/>
    <mergeCell ref="L32:L33"/>
    <mergeCell ref="M32:M33"/>
    <mergeCell ref="N32:N33"/>
    <mergeCell ref="R32:R33"/>
    <mergeCell ref="S32:S33"/>
    <mergeCell ref="T32:T33"/>
    <mergeCell ref="C32:C33"/>
    <mergeCell ref="D32:D33"/>
    <mergeCell ref="E32:E33"/>
    <mergeCell ref="F32:F33"/>
    <mergeCell ref="G32:G33"/>
    <mergeCell ref="H32:H33"/>
    <mergeCell ref="R30:R31"/>
    <mergeCell ref="S30:S31"/>
    <mergeCell ref="T30:T31"/>
    <mergeCell ref="C30:C31"/>
    <mergeCell ref="D30:D31"/>
    <mergeCell ref="E30:E31"/>
    <mergeCell ref="F30:F31"/>
    <mergeCell ref="G30:G31"/>
    <mergeCell ref="H30:H31"/>
    <mergeCell ref="C28:C29"/>
    <mergeCell ref="D28:D29"/>
    <mergeCell ref="E28:E29"/>
    <mergeCell ref="F28:F29"/>
    <mergeCell ref="G28:G29"/>
    <mergeCell ref="H28:H29"/>
    <mergeCell ref="L30:L31"/>
    <mergeCell ref="M30:M31"/>
    <mergeCell ref="N30:N31"/>
    <mergeCell ref="S26:S27"/>
    <mergeCell ref="T26:T27"/>
    <mergeCell ref="N24:N25"/>
    <mergeCell ref="R24:R25"/>
    <mergeCell ref="S24:S25"/>
    <mergeCell ref="T24:T25"/>
    <mergeCell ref="L28:L29"/>
    <mergeCell ref="M28:M29"/>
    <mergeCell ref="N28:N29"/>
    <mergeCell ref="R28:R29"/>
    <mergeCell ref="S28:S29"/>
    <mergeCell ref="T28:T29"/>
    <mergeCell ref="G22:G23"/>
    <mergeCell ref="H22:H23"/>
    <mergeCell ref="L22:L23"/>
    <mergeCell ref="M22:M23"/>
    <mergeCell ref="N22:N23"/>
    <mergeCell ref="R22:R23"/>
    <mergeCell ref="L26:L27"/>
    <mergeCell ref="M26:M27"/>
    <mergeCell ref="N26:N27"/>
    <mergeCell ref="R26:R27"/>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C20:C21"/>
    <mergeCell ref="D20:D21"/>
    <mergeCell ref="E20:E21"/>
    <mergeCell ref="F20:F21"/>
    <mergeCell ref="G20:G21"/>
    <mergeCell ref="H20:H21"/>
    <mergeCell ref="L20:L21"/>
    <mergeCell ref="M20:M21"/>
    <mergeCell ref="N20:N21"/>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T12:T13"/>
    <mergeCell ref="C14:C15"/>
    <mergeCell ref="D14:D15"/>
    <mergeCell ref="E14:E15"/>
    <mergeCell ref="F14:F15"/>
    <mergeCell ref="G14:G15"/>
    <mergeCell ref="H14:H15"/>
    <mergeCell ref="L14:L15"/>
    <mergeCell ref="M14:M15"/>
    <mergeCell ref="N14:N15"/>
    <mergeCell ref="R14:R15"/>
    <mergeCell ref="S14:S15"/>
    <mergeCell ref="T14:T15"/>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00B0F0"/>
  </sheetPr>
  <dimension ref="B2:S94"/>
  <sheetViews>
    <sheetView view="pageBreakPreview" zoomScaleNormal="75" zoomScaleSheetLayoutView="100" workbookViewId="0"/>
  </sheetViews>
  <sheetFormatPr defaultColWidth="9" defaultRowHeight="13.2" x14ac:dyDescent="0.2"/>
  <cols>
    <col min="1" max="1" width="4.6640625" style="1" customWidth="1"/>
    <col min="2" max="2" width="4.6640625" style="19" customWidth="1"/>
    <col min="3" max="3" width="16.664062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587</v>
      </c>
    </row>
    <row r="3" spans="2:19" x14ac:dyDescent="0.2">
      <c r="B3" s="1"/>
    </row>
    <row r="4" spans="2:19" x14ac:dyDescent="0.2">
      <c r="B4" s="1"/>
      <c r="K4" s="70" t="s">
        <v>152</v>
      </c>
    </row>
    <row r="5" spans="2:19" ht="13.5" customHeight="1" x14ac:dyDescent="0.2">
      <c r="B5" s="1"/>
      <c r="K5" s="70" t="s">
        <v>293</v>
      </c>
    </row>
    <row r="6" spans="2:19" ht="15.75" customHeight="1" x14ac:dyDescent="0.2">
      <c r="B6" s="1"/>
      <c r="K6" s="70" t="s">
        <v>437</v>
      </c>
    </row>
    <row r="7" spans="2:19" ht="15.75" customHeight="1" x14ac:dyDescent="0.2">
      <c r="B7" s="1"/>
      <c r="K7" s="70"/>
    </row>
    <row r="8" spans="2:19" ht="21.75" customHeight="1" thickBot="1" x14ac:dyDescent="0.25">
      <c r="B8" s="1"/>
      <c r="O8" s="2"/>
      <c r="P8" s="2" t="s">
        <v>315</v>
      </c>
    </row>
    <row r="9" spans="2:19" ht="15.75" customHeight="1" x14ac:dyDescent="0.2">
      <c r="B9" s="1969"/>
      <c r="C9" s="1969"/>
      <c r="D9" s="1856" t="s">
        <v>243</v>
      </c>
      <c r="E9" s="2030" t="s">
        <v>439</v>
      </c>
      <c r="F9" s="217"/>
      <c r="G9" s="217"/>
      <c r="H9" s="217"/>
      <c r="I9" s="217"/>
      <c r="J9" s="217"/>
      <c r="K9" s="217"/>
      <c r="L9" s="218"/>
      <c r="M9" s="218"/>
      <c r="N9" s="218"/>
      <c r="O9" s="2040" t="s">
        <v>317</v>
      </c>
      <c r="P9" s="2040" t="s">
        <v>296</v>
      </c>
    </row>
    <row r="10" spans="2:19" ht="15.75" customHeight="1" x14ac:dyDescent="0.2">
      <c r="B10" s="1969"/>
      <c r="C10" s="1969"/>
      <c r="D10" s="1857"/>
      <c r="E10" s="2031"/>
      <c r="F10" s="1937" t="s">
        <v>588</v>
      </c>
      <c r="G10" s="1937" t="s">
        <v>589</v>
      </c>
      <c r="H10" s="1937" t="s">
        <v>590</v>
      </c>
      <c r="I10" s="1937" t="s">
        <v>591</v>
      </c>
      <c r="J10" s="1937" t="s">
        <v>592</v>
      </c>
      <c r="K10" s="1937" t="s">
        <v>593</v>
      </c>
      <c r="L10" s="1937" t="s">
        <v>446</v>
      </c>
      <c r="M10" s="1971" t="s">
        <v>447</v>
      </c>
      <c r="N10" s="1971" t="s">
        <v>327</v>
      </c>
      <c r="O10" s="2041"/>
      <c r="P10" s="2041"/>
    </row>
    <row r="11" spans="2:19" ht="15.75" customHeight="1" x14ac:dyDescent="0.2">
      <c r="B11" s="1969"/>
      <c r="C11" s="1969"/>
      <c r="D11" s="1857"/>
      <c r="E11" s="2031"/>
      <c r="F11" s="1944"/>
      <c r="G11" s="1944"/>
      <c r="H11" s="1944"/>
      <c r="I11" s="1944"/>
      <c r="J11" s="1944"/>
      <c r="K11" s="1944"/>
      <c r="L11" s="1944"/>
      <c r="M11" s="1943"/>
      <c r="N11" s="1943"/>
      <c r="O11" s="2041"/>
      <c r="P11" s="2041"/>
    </row>
    <row r="12" spans="2:19" ht="65.25" customHeight="1" x14ac:dyDescent="0.2">
      <c r="B12" s="1969"/>
      <c r="C12" s="1969"/>
      <c r="D12" s="1960"/>
      <c r="E12" s="2032"/>
      <c r="F12" s="1945"/>
      <c r="G12" s="1945"/>
      <c r="H12" s="1945"/>
      <c r="I12" s="1945"/>
      <c r="J12" s="1945"/>
      <c r="K12" s="1945"/>
      <c r="L12" s="1945"/>
      <c r="M12" s="1972"/>
      <c r="N12" s="1972"/>
      <c r="O12" s="2042"/>
      <c r="P12" s="2042"/>
      <c r="S12" s="325"/>
    </row>
    <row r="13" spans="2:19" s="304" customFormat="1" ht="15.75" customHeight="1" x14ac:dyDescent="0.2">
      <c r="B13" s="1953" t="s">
        <v>250</v>
      </c>
      <c r="C13" s="1978"/>
      <c r="D13" s="214">
        <f>D16+D19+D22+D25+D28+D31</f>
        <v>425</v>
      </c>
      <c r="E13" s="59">
        <f>E16+E19+E22+E25+E28+E31</f>
        <v>211</v>
      </c>
      <c r="F13" s="9">
        <f t="shared" ref="F13:M13" si="0">F16+F19+F22+F25+F28+F31</f>
        <v>51</v>
      </c>
      <c r="G13" s="9">
        <f t="shared" si="0"/>
        <v>80</v>
      </c>
      <c r="H13" s="9">
        <f t="shared" si="0"/>
        <v>68</v>
      </c>
      <c r="I13" s="9">
        <f t="shared" si="0"/>
        <v>20</v>
      </c>
      <c r="J13" s="9">
        <f t="shared" si="0"/>
        <v>15</v>
      </c>
      <c r="K13" s="9">
        <f t="shared" si="0"/>
        <v>23</v>
      </c>
      <c r="L13" s="9">
        <f t="shared" si="0"/>
        <v>78</v>
      </c>
      <c r="M13" s="9">
        <f t="shared" si="0"/>
        <v>7</v>
      </c>
      <c r="N13" s="8">
        <f>N16+N19+N22+N25+N28+N31</f>
        <v>17</v>
      </c>
      <c r="O13" s="222">
        <f>O16+O19+O22+O25+O28+O31</f>
        <v>186</v>
      </c>
      <c r="P13" s="222">
        <f>P16+P19+P22+P25+P28+P31</f>
        <v>28</v>
      </c>
      <c r="R13" s="1"/>
      <c r="S13" s="336"/>
    </row>
    <row r="14" spans="2:19" s="304" customFormat="1" ht="15.75" customHeight="1" x14ac:dyDescent="0.2">
      <c r="B14" s="1955"/>
      <c r="C14" s="1979"/>
      <c r="D14" s="559"/>
      <c r="E14" s="93">
        <f>E13/D13</f>
        <v>0.49647058823529411</v>
      </c>
      <c r="F14" s="67">
        <f>F13/D13</f>
        <v>0.12</v>
      </c>
      <c r="G14" s="67">
        <f>G13/D13</f>
        <v>0.18823529411764706</v>
      </c>
      <c r="H14" s="67">
        <f>H13/D13</f>
        <v>0.16</v>
      </c>
      <c r="I14" s="67">
        <f>I13/D13</f>
        <v>4.7058823529411764E-2</v>
      </c>
      <c r="J14" s="67">
        <f>J13/D13</f>
        <v>3.5294117647058823E-2</v>
      </c>
      <c r="K14" s="67">
        <f>K13/D13</f>
        <v>5.4117647058823527E-2</v>
      </c>
      <c r="L14" s="67">
        <f>L13/D13</f>
        <v>0.18352941176470589</v>
      </c>
      <c r="M14" s="67">
        <f>M13/D13</f>
        <v>1.6470588235294119E-2</v>
      </c>
      <c r="N14" s="212">
        <f>N13/D13</f>
        <v>0.04</v>
      </c>
      <c r="O14" s="223">
        <f>O13/D13</f>
        <v>0.43764705882352939</v>
      </c>
      <c r="P14" s="223">
        <f>P13/D13</f>
        <v>6.5882352941176475E-2</v>
      </c>
      <c r="Q14" s="1"/>
      <c r="R14" s="44"/>
      <c r="S14" s="336"/>
    </row>
    <row r="15" spans="2:19" s="304" customFormat="1" ht="15.75" customHeight="1" thickBot="1" x14ac:dyDescent="0.25">
      <c r="B15" s="1957"/>
      <c r="C15" s="2023"/>
      <c r="D15" s="563"/>
      <c r="E15" s="62"/>
      <c r="F15" s="49">
        <f>F13/E13</f>
        <v>0.24170616113744076</v>
      </c>
      <c r="G15" s="49">
        <f>G13/E13</f>
        <v>0.37914691943127959</v>
      </c>
      <c r="H15" s="49">
        <f>H13/E13</f>
        <v>0.32227488151658767</v>
      </c>
      <c r="I15" s="49">
        <f>I13/E13</f>
        <v>9.4786729857819899E-2</v>
      </c>
      <c r="J15" s="49">
        <f>J13/E13</f>
        <v>7.1090047393364927E-2</v>
      </c>
      <c r="K15" s="49">
        <f>K13/E13</f>
        <v>0.10900473933649289</v>
      </c>
      <c r="L15" s="49">
        <f>L13/E13</f>
        <v>0.36966824644549762</v>
      </c>
      <c r="M15" s="49">
        <f>M13/E13</f>
        <v>3.3175355450236969E-2</v>
      </c>
      <c r="N15" s="213">
        <f>N13/E13</f>
        <v>8.0568720379146919E-2</v>
      </c>
      <c r="O15" s="224"/>
      <c r="P15" s="224"/>
      <c r="Q15" s="1"/>
    </row>
    <row r="16" spans="2:19" s="304" customFormat="1" ht="15.75" customHeight="1" thickTop="1" x14ac:dyDescent="0.2">
      <c r="B16" s="1852" t="s">
        <v>251</v>
      </c>
      <c r="C16" s="2003" t="s">
        <v>252</v>
      </c>
      <c r="D16" s="447">
        <f>表1!D14</f>
        <v>54</v>
      </c>
      <c r="E16" s="1625">
        <f>D16-O16-P16</f>
        <v>23</v>
      </c>
      <c r="F16" s="1187">
        <v>9</v>
      </c>
      <c r="G16" s="1187">
        <v>6</v>
      </c>
      <c r="H16" s="1187">
        <v>5</v>
      </c>
      <c r="I16" s="1187">
        <v>5</v>
      </c>
      <c r="J16" s="1187">
        <v>3</v>
      </c>
      <c r="K16" s="1187">
        <v>1</v>
      </c>
      <c r="L16" s="1187">
        <v>6</v>
      </c>
      <c r="M16" s="1187">
        <v>1</v>
      </c>
      <c r="N16" s="1314">
        <v>2</v>
      </c>
      <c r="O16" s="1315">
        <v>31</v>
      </c>
      <c r="P16" s="1315">
        <v>0</v>
      </c>
      <c r="R16" s="1"/>
      <c r="S16" s="336"/>
    </row>
    <row r="17" spans="2:19" s="304" customFormat="1" ht="15.75" customHeight="1" x14ac:dyDescent="0.2">
      <c r="B17" s="1853"/>
      <c r="C17" s="1900"/>
      <c r="D17" s="459"/>
      <c r="E17" s="560">
        <f>E16/D16</f>
        <v>0.42592592592592593</v>
      </c>
      <c r="F17" s="443">
        <f>F16/D16</f>
        <v>0.16666666666666666</v>
      </c>
      <c r="G17" s="443">
        <f>G16/D16</f>
        <v>0.1111111111111111</v>
      </c>
      <c r="H17" s="443">
        <f>H16/D16</f>
        <v>9.2592592592592587E-2</v>
      </c>
      <c r="I17" s="443">
        <f>I16/D16</f>
        <v>9.2592592592592587E-2</v>
      </c>
      <c r="J17" s="443">
        <f>J16/D16</f>
        <v>5.5555555555555552E-2</v>
      </c>
      <c r="K17" s="443">
        <f>K16/D16</f>
        <v>1.8518518518518517E-2</v>
      </c>
      <c r="L17" s="443">
        <f>L16/D16</f>
        <v>0.1111111111111111</v>
      </c>
      <c r="M17" s="443">
        <f>M16/D16</f>
        <v>1.8518518518518517E-2</v>
      </c>
      <c r="N17" s="561">
        <f>N16/D16</f>
        <v>3.7037037037037035E-2</v>
      </c>
      <c r="O17" s="562">
        <f>O16/D16</f>
        <v>0.57407407407407407</v>
      </c>
      <c r="P17" s="562">
        <f>P16/D16</f>
        <v>0</v>
      </c>
      <c r="Q17" s="1"/>
      <c r="R17" s="44"/>
      <c r="S17" s="336"/>
    </row>
    <row r="18" spans="2:19" s="304" customFormat="1" ht="15.75" customHeight="1" x14ac:dyDescent="0.2">
      <c r="B18" s="1853"/>
      <c r="C18" s="1901"/>
      <c r="D18" s="274"/>
      <c r="E18" s="567"/>
      <c r="F18" s="449">
        <f>F16/E16</f>
        <v>0.39130434782608697</v>
      </c>
      <c r="G18" s="449">
        <f>G16/E16</f>
        <v>0.2608695652173913</v>
      </c>
      <c r="H18" s="449">
        <f>H16/E16</f>
        <v>0.21739130434782608</v>
      </c>
      <c r="I18" s="449">
        <f>I16/E16</f>
        <v>0.21739130434782608</v>
      </c>
      <c r="J18" s="449">
        <f>J16/E16</f>
        <v>0.13043478260869565</v>
      </c>
      <c r="K18" s="449">
        <f>K16/E16</f>
        <v>4.3478260869565216E-2</v>
      </c>
      <c r="L18" s="449">
        <f>L16/E16</f>
        <v>0.2608695652173913</v>
      </c>
      <c r="M18" s="449">
        <f>M16/E16</f>
        <v>4.3478260869565216E-2</v>
      </c>
      <c r="N18" s="588">
        <f>N16/E16</f>
        <v>8.6956521739130432E-2</v>
      </c>
      <c r="O18" s="568"/>
      <c r="P18" s="568"/>
      <c r="Q18" s="1"/>
    </row>
    <row r="19" spans="2:19" s="304" customFormat="1" ht="15.75" customHeight="1" x14ac:dyDescent="0.2">
      <c r="B19" s="1853"/>
      <c r="C19" s="1940" t="s">
        <v>253</v>
      </c>
      <c r="D19" s="440">
        <f>表1!D17</f>
        <v>76</v>
      </c>
      <c r="E19" s="1447">
        <f>D19-O19-P19</f>
        <v>35</v>
      </c>
      <c r="F19" s="1194">
        <v>9</v>
      </c>
      <c r="G19" s="1194">
        <v>17</v>
      </c>
      <c r="H19" s="1194">
        <v>11</v>
      </c>
      <c r="I19" s="1194">
        <v>2</v>
      </c>
      <c r="J19" s="1194">
        <v>0</v>
      </c>
      <c r="K19" s="1194">
        <v>5</v>
      </c>
      <c r="L19" s="1194">
        <v>14</v>
      </c>
      <c r="M19" s="1194">
        <v>2</v>
      </c>
      <c r="N19" s="1316">
        <v>2</v>
      </c>
      <c r="O19" s="1317">
        <v>34</v>
      </c>
      <c r="P19" s="1317">
        <v>7</v>
      </c>
      <c r="R19" s="1"/>
      <c r="S19" s="336"/>
    </row>
    <row r="20" spans="2:19" s="304" customFormat="1" ht="15.75" customHeight="1" x14ac:dyDescent="0.2">
      <c r="B20" s="1853"/>
      <c r="C20" s="1900"/>
      <c r="D20" s="459"/>
      <c r="E20" s="560">
        <f>E19/D19</f>
        <v>0.46052631578947367</v>
      </c>
      <c r="F20" s="443">
        <f>F19/D19</f>
        <v>0.11842105263157894</v>
      </c>
      <c r="G20" s="443">
        <f>G19/D19</f>
        <v>0.22368421052631579</v>
      </c>
      <c r="H20" s="443">
        <f>H19/D19</f>
        <v>0.14473684210526316</v>
      </c>
      <c r="I20" s="443">
        <f>I19/D19</f>
        <v>2.6315789473684209E-2</v>
      </c>
      <c r="J20" s="443">
        <f>J19/D19</f>
        <v>0</v>
      </c>
      <c r="K20" s="443">
        <f>K19/D19</f>
        <v>6.5789473684210523E-2</v>
      </c>
      <c r="L20" s="443">
        <f>L19/D19</f>
        <v>0.18421052631578946</v>
      </c>
      <c r="M20" s="443">
        <f>M19/D19</f>
        <v>2.6315789473684209E-2</v>
      </c>
      <c r="N20" s="561">
        <f>N19/D19</f>
        <v>2.6315789473684209E-2</v>
      </c>
      <c r="O20" s="562">
        <f>O19/D19</f>
        <v>0.44736842105263158</v>
      </c>
      <c r="P20" s="562">
        <f>P19/D19</f>
        <v>9.2105263157894732E-2</v>
      </c>
      <c r="Q20" s="1"/>
      <c r="R20" s="44"/>
      <c r="S20" s="336"/>
    </row>
    <row r="21" spans="2:19" s="304" customFormat="1" ht="15.75" customHeight="1" x14ac:dyDescent="0.2">
      <c r="B21" s="1853"/>
      <c r="C21" s="1901"/>
      <c r="D21" s="938"/>
      <c r="E21" s="567"/>
      <c r="F21" s="449">
        <f>F19/E19</f>
        <v>0.25714285714285712</v>
      </c>
      <c r="G21" s="449">
        <f>G19/E19</f>
        <v>0.48571428571428571</v>
      </c>
      <c r="H21" s="449">
        <f>H19/E19</f>
        <v>0.31428571428571428</v>
      </c>
      <c r="I21" s="449">
        <f>I19/E19</f>
        <v>5.7142857142857141E-2</v>
      </c>
      <c r="J21" s="449">
        <f>J19/E19</f>
        <v>0</v>
      </c>
      <c r="K21" s="449">
        <f>K19/E19</f>
        <v>0.14285714285714285</v>
      </c>
      <c r="L21" s="449">
        <f>L19/E19</f>
        <v>0.4</v>
      </c>
      <c r="M21" s="449">
        <f>M19/E19</f>
        <v>5.7142857142857141E-2</v>
      </c>
      <c r="N21" s="588">
        <f>N19/E19</f>
        <v>5.7142857142857141E-2</v>
      </c>
      <c r="O21" s="568"/>
      <c r="P21" s="568"/>
      <c r="Q21" s="1"/>
    </row>
    <row r="22" spans="2:19" s="304" customFormat="1" ht="15.75" customHeight="1" x14ac:dyDescent="0.2">
      <c r="B22" s="1853"/>
      <c r="C22" s="1940" t="s">
        <v>254</v>
      </c>
      <c r="D22" s="451">
        <f>表1!D20</f>
        <v>28</v>
      </c>
      <c r="E22" s="1447">
        <f>D22-O22-P22</f>
        <v>17</v>
      </c>
      <c r="F22" s="1194">
        <v>4</v>
      </c>
      <c r="G22" s="1194">
        <v>6</v>
      </c>
      <c r="H22" s="1194">
        <v>4</v>
      </c>
      <c r="I22" s="1194">
        <v>2</v>
      </c>
      <c r="J22" s="1194">
        <v>3</v>
      </c>
      <c r="K22" s="1194">
        <v>2</v>
      </c>
      <c r="L22" s="1194">
        <v>11</v>
      </c>
      <c r="M22" s="1194">
        <v>0</v>
      </c>
      <c r="N22" s="1316">
        <v>1</v>
      </c>
      <c r="O22" s="1317">
        <v>8</v>
      </c>
      <c r="P22" s="1317">
        <v>3</v>
      </c>
      <c r="R22" s="1"/>
      <c r="S22" s="336"/>
    </row>
    <row r="23" spans="2:19" s="304" customFormat="1" ht="15.75" customHeight="1" x14ac:dyDescent="0.2">
      <c r="B23" s="1853"/>
      <c r="C23" s="1900"/>
      <c r="D23" s="459"/>
      <c r="E23" s="560">
        <f>E22/D22</f>
        <v>0.6071428571428571</v>
      </c>
      <c r="F23" s="443">
        <f>F22/D22</f>
        <v>0.14285714285714285</v>
      </c>
      <c r="G23" s="443">
        <f>G22/D22</f>
        <v>0.21428571428571427</v>
      </c>
      <c r="H23" s="443">
        <f>H22/D22</f>
        <v>0.14285714285714285</v>
      </c>
      <c r="I23" s="443">
        <f>I22/D22</f>
        <v>7.1428571428571425E-2</v>
      </c>
      <c r="J23" s="443">
        <f>J22/D22</f>
        <v>0.10714285714285714</v>
      </c>
      <c r="K23" s="443">
        <f>K22/D22</f>
        <v>7.1428571428571425E-2</v>
      </c>
      <c r="L23" s="443">
        <f>L22/D22</f>
        <v>0.39285714285714285</v>
      </c>
      <c r="M23" s="443">
        <f>M22/D22</f>
        <v>0</v>
      </c>
      <c r="N23" s="561">
        <f>N22/D22</f>
        <v>3.5714285714285712E-2</v>
      </c>
      <c r="O23" s="562">
        <f>O22/D22</f>
        <v>0.2857142857142857</v>
      </c>
      <c r="P23" s="562">
        <f>P22/D22</f>
        <v>0.10714285714285714</v>
      </c>
      <c r="Q23" s="1"/>
      <c r="R23" s="44"/>
      <c r="S23" s="336"/>
    </row>
    <row r="24" spans="2:19" s="304" customFormat="1" ht="15.75" customHeight="1" x14ac:dyDescent="0.2">
      <c r="B24" s="1853"/>
      <c r="C24" s="1901"/>
      <c r="D24" s="938"/>
      <c r="E24" s="567"/>
      <c r="F24" s="449">
        <f>F22/E22</f>
        <v>0.23529411764705882</v>
      </c>
      <c r="G24" s="449">
        <f>G22/E22</f>
        <v>0.35294117647058826</v>
      </c>
      <c r="H24" s="449">
        <f>H22/E22</f>
        <v>0.23529411764705882</v>
      </c>
      <c r="I24" s="449">
        <f>I22/E22</f>
        <v>0.11764705882352941</v>
      </c>
      <c r="J24" s="449">
        <f>J22/E22</f>
        <v>0.17647058823529413</v>
      </c>
      <c r="K24" s="449">
        <f>K22/E22</f>
        <v>0.11764705882352941</v>
      </c>
      <c r="L24" s="449">
        <f>L22/E22</f>
        <v>0.6470588235294118</v>
      </c>
      <c r="M24" s="449">
        <f>M22/E22</f>
        <v>0</v>
      </c>
      <c r="N24" s="588">
        <f>N22/E22</f>
        <v>5.8823529411764705E-2</v>
      </c>
      <c r="O24" s="568"/>
      <c r="P24" s="568"/>
      <c r="Q24" s="1"/>
    </row>
    <row r="25" spans="2:19" s="304" customFormat="1" ht="15.75" customHeight="1" x14ac:dyDescent="0.2">
      <c r="B25" s="1853"/>
      <c r="C25" s="1940" t="s">
        <v>255</v>
      </c>
      <c r="D25" s="451">
        <f>表1!D23</f>
        <v>89</v>
      </c>
      <c r="E25" s="1447">
        <f>D25-O25-P25</f>
        <v>43</v>
      </c>
      <c r="F25" s="1194">
        <v>9</v>
      </c>
      <c r="G25" s="1194">
        <v>19</v>
      </c>
      <c r="H25" s="1194">
        <v>14</v>
      </c>
      <c r="I25" s="1194">
        <v>8</v>
      </c>
      <c r="J25" s="1194">
        <v>3</v>
      </c>
      <c r="K25" s="1194">
        <v>3</v>
      </c>
      <c r="L25" s="1194">
        <v>14</v>
      </c>
      <c r="M25" s="1194">
        <v>1</v>
      </c>
      <c r="N25" s="1316">
        <v>1</v>
      </c>
      <c r="O25" s="1317">
        <v>36</v>
      </c>
      <c r="P25" s="1317">
        <v>10</v>
      </c>
      <c r="R25" s="1"/>
      <c r="S25" s="336"/>
    </row>
    <row r="26" spans="2:19" s="304" customFormat="1" ht="15.75" customHeight="1" x14ac:dyDescent="0.2">
      <c r="B26" s="1853"/>
      <c r="C26" s="1900"/>
      <c r="D26" s="459"/>
      <c r="E26" s="560">
        <f>E25/D25</f>
        <v>0.48314606741573035</v>
      </c>
      <c r="F26" s="443">
        <f>F25/D25</f>
        <v>0.10112359550561797</v>
      </c>
      <c r="G26" s="443">
        <f>G25/D25</f>
        <v>0.21348314606741572</v>
      </c>
      <c r="H26" s="443">
        <f>H25/D25</f>
        <v>0.15730337078651685</v>
      </c>
      <c r="I26" s="443">
        <f>I25/D25</f>
        <v>8.98876404494382E-2</v>
      </c>
      <c r="J26" s="443">
        <f>J25/D25</f>
        <v>3.3707865168539325E-2</v>
      </c>
      <c r="K26" s="443">
        <f>K25/D25</f>
        <v>3.3707865168539325E-2</v>
      </c>
      <c r="L26" s="443">
        <f>L25/D25</f>
        <v>0.15730337078651685</v>
      </c>
      <c r="M26" s="443">
        <f>M25/D25</f>
        <v>1.1235955056179775E-2</v>
      </c>
      <c r="N26" s="561">
        <f>N25/D25</f>
        <v>1.1235955056179775E-2</v>
      </c>
      <c r="O26" s="562">
        <f>O25/D25</f>
        <v>0.4044943820224719</v>
      </c>
      <c r="P26" s="562">
        <f>P25/D25</f>
        <v>0.11235955056179775</v>
      </c>
      <c r="Q26" s="1"/>
      <c r="R26" s="44"/>
      <c r="S26" s="336"/>
    </row>
    <row r="27" spans="2:19" s="304" customFormat="1" ht="15.75" customHeight="1" x14ac:dyDescent="0.2">
      <c r="B27" s="1853"/>
      <c r="C27" s="1901"/>
      <c r="D27" s="938"/>
      <c r="E27" s="567"/>
      <c r="F27" s="449">
        <f>F25/E25</f>
        <v>0.20930232558139536</v>
      </c>
      <c r="G27" s="449">
        <f>G25/E25</f>
        <v>0.44186046511627908</v>
      </c>
      <c r="H27" s="449">
        <f>H25/E25</f>
        <v>0.32558139534883723</v>
      </c>
      <c r="I27" s="449">
        <f>I25/E25</f>
        <v>0.18604651162790697</v>
      </c>
      <c r="J27" s="449">
        <f>J25/E25</f>
        <v>6.9767441860465115E-2</v>
      </c>
      <c r="K27" s="449">
        <f>K25/E25</f>
        <v>6.9767441860465115E-2</v>
      </c>
      <c r="L27" s="449">
        <f>L25/E25</f>
        <v>0.32558139534883723</v>
      </c>
      <c r="M27" s="449">
        <f>M25/E25</f>
        <v>2.3255813953488372E-2</v>
      </c>
      <c r="N27" s="588">
        <f>N25/E25</f>
        <v>2.3255813953488372E-2</v>
      </c>
      <c r="O27" s="568"/>
      <c r="P27" s="568"/>
      <c r="Q27" s="1"/>
    </row>
    <row r="28" spans="2:19" s="304" customFormat="1" ht="15.75" customHeight="1" x14ac:dyDescent="0.2">
      <c r="B28" s="1853"/>
      <c r="C28" s="1940" t="s">
        <v>256</v>
      </c>
      <c r="D28" s="451">
        <f>表1!D26</f>
        <v>16</v>
      </c>
      <c r="E28" s="1443">
        <f>D28-O28-P28</f>
        <v>10</v>
      </c>
      <c r="F28" s="1199">
        <v>2</v>
      </c>
      <c r="G28" s="1199">
        <v>1</v>
      </c>
      <c r="H28" s="1199">
        <v>3</v>
      </c>
      <c r="I28" s="1199">
        <v>0</v>
      </c>
      <c r="J28" s="1199">
        <v>0</v>
      </c>
      <c r="K28" s="1199">
        <v>1</v>
      </c>
      <c r="L28" s="1199">
        <v>4</v>
      </c>
      <c r="M28" s="1199">
        <v>0</v>
      </c>
      <c r="N28" s="1318">
        <v>3</v>
      </c>
      <c r="O28" s="1313">
        <v>6</v>
      </c>
      <c r="P28" s="1313">
        <v>0</v>
      </c>
      <c r="R28" s="1"/>
      <c r="S28" s="336"/>
    </row>
    <row r="29" spans="2:19" s="304" customFormat="1" ht="15.75" customHeight="1" x14ac:dyDescent="0.2">
      <c r="B29" s="1853"/>
      <c r="C29" s="1900"/>
      <c r="D29" s="459"/>
      <c r="E29" s="560">
        <f>E28/D28</f>
        <v>0.625</v>
      </c>
      <c r="F29" s="443">
        <f>F28/D28</f>
        <v>0.125</v>
      </c>
      <c r="G29" s="443">
        <f>G28/D28</f>
        <v>6.25E-2</v>
      </c>
      <c r="H29" s="443">
        <f>H28/D28</f>
        <v>0.1875</v>
      </c>
      <c r="I29" s="443">
        <f>I28/D28</f>
        <v>0</v>
      </c>
      <c r="J29" s="443">
        <f>J28/D28</f>
        <v>0</v>
      </c>
      <c r="K29" s="443">
        <f>K28/D28</f>
        <v>6.25E-2</v>
      </c>
      <c r="L29" s="443">
        <f>L28/D28</f>
        <v>0.25</v>
      </c>
      <c r="M29" s="443">
        <f>M28/D28</f>
        <v>0</v>
      </c>
      <c r="N29" s="561">
        <f>N28/D28</f>
        <v>0.1875</v>
      </c>
      <c r="O29" s="562">
        <f>O28/D28</f>
        <v>0.375</v>
      </c>
      <c r="P29" s="562">
        <f>P28/D28</f>
        <v>0</v>
      </c>
      <c r="Q29" s="1"/>
      <c r="R29" s="44"/>
      <c r="S29" s="336"/>
    </row>
    <row r="30" spans="2:19" s="304" customFormat="1" ht="15.75" customHeight="1" x14ac:dyDescent="0.2">
      <c r="B30" s="1853"/>
      <c r="C30" s="1901"/>
      <c r="D30" s="938"/>
      <c r="E30" s="567"/>
      <c r="F30" s="449">
        <f>F28/E28</f>
        <v>0.2</v>
      </c>
      <c r="G30" s="449">
        <f>G28/E28</f>
        <v>0.1</v>
      </c>
      <c r="H30" s="449">
        <f>H28/E28</f>
        <v>0.3</v>
      </c>
      <c r="I30" s="449">
        <f>I28/E28</f>
        <v>0</v>
      </c>
      <c r="J30" s="449">
        <f>J28/E28</f>
        <v>0</v>
      </c>
      <c r="K30" s="449">
        <f>K28/E28</f>
        <v>0.1</v>
      </c>
      <c r="L30" s="449">
        <f>L28/E28</f>
        <v>0.4</v>
      </c>
      <c r="M30" s="449">
        <f>M28/E28</f>
        <v>0</v>
      </c>
      <c r="N30" s="588">
        <f>N28/E28</f>
        <v>0.3</v>
      </c>
      <c r="O30" s="568"/>
      <c r="P30" s="568"/>
      <c r="Q30" s="1"/>
    </row>
    <row r="31" spans="2:19" s="304" customFormat="1" ht="15.75" customHeight="1" x14ac:dyDescent="0.2">
      <c r="B31" s="1853"/>
      <c r="C31" s="1940" t="s">
        <v>257</v>
      </c>
      <c r="D31" s="451">
        <f>表1!D29</f>
        <v>162</v>
      </c>
      <c r="E31" s="1447">
        <f>D31-O31-P31</f>
        <v>83</v>
      </c>
      <c r="F31" s="1194">
        <v>18</v>
      </c>
      <c r="G31" s="1194">
        <v>31</v>
      </c>
      <c r="H31" s="1194">
        <v>31</v>
      </c>
      <c r="I31" s="1194">
        <v>3</v>
      </c>
      <c r="J31" s="1194">
        <v>6</v>
      </c>
      <c r="K31" s="1194">
        <v>11</v>
      </c>
      <c r="L31" s="1194">
        <v>29</v>
      </c>
      <c r="M31" s="1194">
        <v>3</v>
      </c>
      <c r="N31" s="1316">
        <v>8</v>
      </c>
      <c r="O31" s="1317">
        <v>71</v>
      </c>
      <c r="P31" s="1317">
        <v>8</v>
      </c>
      <c r="R31" s="1"/>
      <c r="S31" s="336"/>
    </row>
    <row r="32" spans="2:19" s="304" customFormat="1" ht="15.75" customHeight="1" x14ac:dyDescent="0.2">
      <c r="B32" s="1853"/>
      <c r="C32" s="1900"/>
      <c r="D32" s="459"/>
      <c r="E32" s="560">
        <f>E31/D31</f>
        <v>0.51234567901234573</v>
      </c>
      <c r="F32" s="443">
        <f>F31/D31</f>
        <v>0.1111111111111111</v>
      </c>
      <c r="G32" s="443">
        <f>G31/D31</f>
        <v>0.19135802469135801</v>
      </c>
      <c r="H32" s="443">
        <f>H31/D31</f>
        <v>0.19135802469135801</v>
      </c>
      <c r="I32" s="443">
        <f>I31/D31</f>
        <v>1.8518518518518517E-2</v>
      </c>
      <c r="J32" s="443">
        <f>J31/D31</f>
        <v>3.7037037037037035E-2</v>
      </c>
      <c r="K32" s="443">
        <f>K31/D31</f>
        <v>6.7901234567901231E-2</v>
      </c>
      <c r="L32" s="443">
        <f>L31/D31</f>
        <v>0.17901234567901234</v>
      </c>
      <c r="M32" s="443">
        <f>M31/D31</f>
        <v>1.8518518518518517E-2</v>
      </c>
      <c r="N32" s="561">
        <f>N31/D31</f>
        <v>4.9382716049382713E-2</v>
      </c>
      <c r="O32" s="562">
        <f>O31/D31</f>
        <v>0.43827160493827161</v>
      </c>
      <c r="P32" s="562">
        <f>P31/D31</f>
        <v>4.9382716049382713E-2</v>
      </c>
      <c r="Q32" s="1"/>
      <c r="R32" s="44"/>
      <c r="S32" s="336"/>
    </row>
    <row r="33" spans="2:19" s="304" customFormat="1" ht="15.75" customHeight="1" thickBot="1" x14ac:dyDescent="0.25">
      <c r="B33" s="1854"/>
      <c r="C33" s="2009"/>
      <c r="D33" s="939"/>
      <c r="E33" s="569"/>
      <c r="F33" s="453">
        <f>F31/E31</f>
        <v>0.21686746987951808</v>
      </c>
      <c r="G33" s="453">
        <f>G31/E31</f>
        <v>0.37349397590361444</v>
      </c>
      <c r="H33" s="453">
        <f>H31/E31</f>
        <v>0.37349397590361444</v>
      </c>
      <c r="I33" s="453">
        <f>I31/E31</f>
        <v>3.614457831325301E-2</v>
      </c>
      <c r="J33" s="453">
        <f>J31/E31</f>
        <v>7.2289156626506021E-2</v>
      </c>
      <c r="K33" s="453">
        <f>K31/E31</f>
        <v>0.13253012048192772</v>
      </c>
      <c r="L33" s="453">
        <f>L31/E31</f>
        <v>0.3493975903614458</v>
      </c>
      <c r="M33" s="453">
        <f>M31/E31</f>
        <v>3.614457831325301E-2</v>
      </c>
      <c r="N33" s="570">
        <f>N31/E31</f>
        <v>9.6385542168674704E-2</v>
      </c>
      <c r="O33" s="571"/>
      <c r="P33" s="571"/>
      <c r="Q33" s="1"/>
    </row>
    <row r="34" spans="2:19" s="304" customFormat="1" ht="15.75" customHeight="1" thickTop="1" x14ac:dyDescent="0.2">
      <c r="B34" s="1852" t="s">
        <v>258</v>
      </c>
      <c r="C34" s="2003" t="s">
        <v>259</v>
      </c>
      <c r="D34" s="451">
        <f>表1!D32</f>
        <v>87</v>
      </c>
      <c r="E34" s="1447">
        <f t="shared" ref="E34" si="1">D34-O34-P34</f>
        <v>31</v>
      </c>
      <c r="F34" s="1194">
        <v>5</v>
      </c>
      <c r="G34" s="1194">
        <v>10</v>
      </c>
      <c r="H34" s="1194">
        <v>13</v>
      </c>
      <c r="I34" s="1194">
        <v>7</v>
      </c>
      <c r="J34" s="1194">
        <v>3</v>
      </c>
      <c r="K34" s="1194">
        <v>3</v>
      </c>
      <c r="L34" s="1194">
        <v>8</v>
      </c>
      <c r="M34" s="1194">
        <v>0</v>
      </c>
      <c r="N34" s="1316">
        <v>3</v>
      </c>
      <c r="O34" s="1317">
        <v>49</v>
      </c>
      <c r="P34" s="1317">
        <v>7</v>
      </c>
      <c r="R34" s="1"/>
      <c r="S34" s="336"/>
    </row>
    <row r="35" spans="2:19" s="304" customFormat="1" ht="15.75" customHeight="1" x14ac:dyDescent="0.2">
      <c r="B35" s="1853"/>
      <c r="C35" s="1900"/>
      <c r="D35" s="459"/>
      <c r="E35" s="560">
        <f>E34/D34</f>
        <v>0.35632183908045978</v>
      </c>
      <c r="F35" s="443">
        <f>F34/D34</f>
        <v>5.7471264367816091E-2</v>
      </c>
      <c r="G35" s="443">
        <f>G34/D34</f>
        <v>0.11494252873563218</v>
      </c>
      <c r="H35" s="443">
        <f>H34/D34</f>
        <v>0.14942528735632185</v>
      </c>
      <c r="I35" s="443">
        <f>I34/D34</f>
        <v>8.0459770114942528E-2</v>
      </c>
      <c r="J35" s="443">
        <f>J34/D34</f>
        <v>3.4482758620689655E-2</v>
      </c>
      <c r="K35" s="443">
        <f>K34/D34</f>
        <v>3.4482758620689655E-2</v>
      </c>
      <c r="L35" s="443">
        <f>L34/D34</f>
        <v>9.1954022988505746E-2</v>
      </c>
      <c r="M35" s="443">
        <f>M34/D34</f>
        <v>0</v>
      </c>
      <c r="N35" s="561">
        <f>N34/D34</f>
        <v>3.4482758620689655E-2</v>
      </c>
      <c r="O35" s="562">
        <f>O34/D34</f>
        <v>0.56321839080459768</v>
      </c>
      <c r="P35" s="562">
        <f>P34/D34</f>
        <v>8.0459770114942528E-2</v>
      </c>
      <c r="Q35" s="1"/>
      <c r="R35" s="44"/>
      <c r="S35" s="336"/>
    </row>
    <row r="36" spans="2:19" s="304" customFormat="1" ht="15.75" customHeight="1" x14ac:dyDescent="0.2">
      <c r="B36" s="1853"/>
      <c r="C36" s="1901"/>
      <c r="D36" s="938"/>
      <c r="E36" s="567"/>
      <c r="F36" s="449">
        <f>F34/E34</f>
        <v>0.16129032258064516</v>
      </c>
      <c r="G36" s="449">
        <f>G34/E34</f>
        <v>0.32258064516129031</v>
      </c>
      <c r="H36" s="449">
        <f>H34/E34</f>
        <v>0.41935483870967744</v>
      </c>
      <c r="I36" s="449">
        <f>I34/E34</f>
        <v>0.22580645161290322</v>
      </c>
      <c r="J36" s="449">
        <f>J34/E34</f>
        <v>9.6774193548387094E-2</v>
      </c>
      <c r="K36" s="449">
        <f>K34/E34</f>
        <v>9.6774193548387094E-2</v>
      </c>
      <c r="L36" s="449">
        <f>L34/E34</f>
        <v>0.25806451612903225</v>
      </c>
      <c r="M36" s="449">
        <f>M34/E34</f>
        <v>0</v>
      </c>
      <c r="N36" s="588">
        <f>N34/E34</f>
        <v>9.6774193548387094E-2</v>
      </c>
      <c r="O36" s="568"/>
      <c r="P36" s="568"/>
      <c r="Q36" s="1"/>
    </row>
    <row r="37" spans="2:19" s="304" customFormat="1" ht="15.75" customHeight="1" x14ac:dyDescent="0.2">
      <c r="B37" s="1853"/>
      <c r="C37" s="1940" t="s">
        <v>260</v>
      </c>
      <c r="D37" s="451">
        <f>表1!D35</f>
        <v>181</v>
      </c>
      <c r="E37" s="1447">
        <f t="shared" ref="E37" si="2">D37-O37-P37</f>
        <v>86</v>
      </c>
      <c r="F37" s="1194">
        <v>24</v>
      </c>
      <c r="G37" s="1194">
        <v>32</v>
      </c>
      <c r="H37" s="1194">
        <v>26</v>
      </c>
      <c r="I37" s="1194">
        <v>9</v>
      </c>
      <c r="J37" s="1194">
        <v>4</v>
      </c>
      <c r="K37" s="1194">
        <v>7</v>
      </c>
      <c r="L37" s="1194">
        <v>35</v>
      </c>
      <c r="M37" s="1194">
        <v>3</v>
      </c>
      <c r="N37" s="1316">
        <v>6</v>
      </c>
      <c r="O37" s="1317">
        <v>76</v>
      </c>
      <c r="P37" s="1317">
        <v>19</v>
      </c>
      <c r="R37" s="1"/>
      <c r="S37" s="336"/>
    </row>
    <row r="38" spans="2:19" s="304" customFormat="1" ht="15.75" customHeight="1" x14ac:dyDescent="0.2">
      <c r="B38" s="1853"/>
      <c r="C38" s="1900"/>
      <c r="D38" s="459"/>
      <c r="E38" s="560">
        <f>E37/D37</f>
        <v>0.47513812154696133</v>
      </c>
      <c r="F38" s="443">
        <f>F37/D37</f>
        <v>0.13259668508287292</v>
      </c>
      <c r="G38" s="443">
        <f>G37/D37</f>
        <v>0.17679558011049723</v>
      </c>
      <c r="H38" s="443">
        <f>H37/D37</f>
        <v>0.143646408839779</v>
      </c>
      <c r="I38" s="443">
        <f>I37/D37</f>
        <v>4.9723756906077346E-2</v>
      </c>
      <c r="J38" s="443">
        <f>J37/D37</f>
        <v>2.2099447513812154E-2</v>
      </c>
      <c r="K38" s="443">
        <f>K37/D37</f>
        <v>3.8674033149171269E-2</v>
      </c>
      <c r="L38" s="443">
        <f>L37/D37</f>
        <v>0.19337016574585636</v>
      </c>
      <c r="M38" s="443">
        <f>M37/D37</f>
        <v>1.6574585635359115E-2</v>
      </c>
      <c r="N38" s="561">
        <f>N37/D37</f>
        <v>3.3149171270718231E-2</v>
      </c>
      <c r="O38" s="562">
        <f>O37/D37</f>
        <v>0.41988950276243092</v>
      </c>
      <c r="P38" s="562">
        <f>P37/D37</f>
        <v>0.10497237569060773</v>
      </c>
      <c r="Q38" s="1"/>
      <c r="R38" s="44"/>
      <c r="S38" s="336"/>
    </row>
    <row r="39" spans="2:19" x14ac:dyDescent="0.2">
      <c r="B39" s="1853"/>
      <c r="C39" s="1901"/>
      <c r="D39" s="938"/>
      <c r="E39" s="567"/>
      <c r="F39" s="449">
        <f>F37/E37</f>
        <v>0.27906976744186046</v>
      </c>
      <c r="G39" s="449">
        <f>G37/E37</f>
        <v>0.37209302325581395</v>
      </c>
      <c r="H39" s="449">
        <f>H37/E37</f>
        <v>0.30232558139534882</v>
      </c>
      <c r="I39" s="449">
        <f>I37/E37</f>
        <v>0.10465116279069768</v>
      </c>
      <c r="J39" s="449">
        <f>J37/E37</f>
        <v>4.6511627906976744E-2</v>
      </c>
      <c r="K39" s="449">
        <f>K37/E37</f>
        <v>8.1395348837209308E-2</v>
      </c>
      <c r="L39" s="449">
        <f>L37/E37</f>
        <v>0.40697674418604651</v>
      </c>
      <c r="M39" s="449">
        <f>M37/E37</f>
        <v>3.4883720930232558E-2</v>
      </c>
      <c r="N39" s="588">
        <f>N37/E37</f>
        <v>6.9767441860465115E-2</v>
      </c>
      <c r="O39" s="568"/>
      <c r="P39" s="568"/>
      <c r="R39" s="304"/>
      <c r="S39" s="304"/>
    </row>
    <row r="40" spans="2:19" ht="13.5" customHeight="1" x14ac:dyDescent="0.2">
      <c r="B40" s="1853"/>
      <c r="C40" s="1940" t="s">
        <v>261</v>
      </c>
      <c r="D40" s="451">
        <f>表1!D38</f>
        <v>50</v>
      </c>
      <c r="E40" s="1443">
        <f t="shared" ref="E40" si="3">D40-O40-P40</f>
        <v>27</v>
      </c>
      <c r="F40" s="1199">
        <v>9</v>
      </c>
      <c r="G40" s="1199">
        <v>10</v>
      </c>
      <c r="H40" s="1199">
        <v>8</v>
      </c>
      <c r="I40" s="1199">
        <v>2</v>
      </c>
      <c r="J40" s="1199">
        <v>4</v>
      </c>
      <c r="K40" s="1199">
        <v>4</v>
      </c>
      <c r="L40" s="1199">
        <v>10</v>
      </c>
      <c r="M40" s="1199">
        <v>2</v>
      </c>
      <c r="N40" s="1318">
        <v>2</v>
      </c>
      <c r="O40" s="1313">
        <v>21</v>
      </c>
      <c r="P40" s="1313">
        <v>2</v>
      </c>
      <c r="Q40" s="304"/>
      <c r="S40" s="336"/>
    </row>
    <row r="41" spans="2:19" ht="13.5" customHeight="1" x14ac:dyDescent="0.2">
      <c r="B41" s="1853"/>
      <c r="C41" s="1900"/>
      <c r="D41" s="459"/>
      <c r="E41" s="560">
        <f>E40/D40</f>
        <v>0.54</v>
      </c>
      <c r="F41" s="443">
        <f>F40/D40</f>
        <v>0.18</v>
      </c>
      <c r="G41" s="443">
        <f>G40/D40</f>
        <v>0.2</v>
      </c>
      <c r="H41" s="443">
        <f>H40/D40</f>
        <v>0.16</v>
      </c>
      <c r="I41" s="443">
        <f>I40/D40</f>
        <v>0.04</v>
      </c>
      <c r="J41" s="443">
        <f>J40/D40</f>
        <v>0.08</v>
      </c>
      <c r="K41" s="443">
        <f>K40/D40</f>
        <v>0.08</v>
      </c>
      <c r="L41" s="443">
        <f>L40/D40</f>
        <v>0.2</v>
      </c>
      <c r="M41" s="443">
        <f>M40/D40</f>
        <v>0.04</v>
      </c>
      <c r="N41" s="561">
        <f>N40/D40</f>
        <v>0.04</v>
      </c>
      <c r="O41" s="562">
        <f>O40/D40</f>
        <v>0.42</v>
      </c>
      <c r="P41" s="562">
        <f>P40/D40</f>
        <v>0.04</v>
      </c>
      <c r="R41" s="44"/>
      <c r="S41" s="336"/>
    </row>
    <row r="42" spans="2:19" ht="14.25" customHeight="1" x14ac:dyDescent="0.2">
      <c r="B42" s="1853"/>
      <c r="C42" s="1901"/>
      <c r="D42" s="938"/>
      <c r="E42" s="567"/>
      <c r="F42" s="449">
        <f>F40/E40</f>
        <v>0.33333333333333331</v>
      </c>
      <c r="G42" s="449">
        <f>G40/E40</f>
        <v>0.37037037037037035</v>
      </c>
      <c r="H42" s="449">
        <f>H40/E40</f>
        <v>0.29629629629629628</v>
      </c>
      <c r="I42" s="449">
        <f>I40/E40</f>
        <v>7.407407407407407E-2</v>
      </c>
      <c r="J42" s="449">
        <f>J40/E40</f>
        <v>0.14814814814814814</v>
      </c>
      <c r="K42" s="449">
        <f>K40/E40</f>
        <v>0.14814814814814814</v>
      </c>
      <c r="L42" s="449">
        <f>L40/E40</f>
        <v>0.37037037037037035</v>
      </c>
      <c r="M42" s="449">
        <f>M40/E40</f>
        <v>7.407407407407407E-2</v>
      </c>
      <c r="N42" s="588">
        <f>N40/E40</f>
        <v>7.407407407407407E-2</v>
      </c>
      <c r="O42" s="568"/>
      <c r="P42" s="568"/>
      <c r="R42" s="304"/>
      <c r="S42" s="304"/>
    </row>
    <row r="43" spans="2:19" x14ac:dyDescent="0.2">
      <c r="B43" s="1853"/>
      <c r="C43" s="1940" t="s">
        <v>262</v>
      </c>
      <c r="D43" s="451">
        <f>表1!D41</f>
        <v>40</v>
      </c>
      <c r="E43" s="1443">
        <f t="shared" ref="E43" si="4">D43-O43-P43</f>
        <v>29</v>
      </c>
      <c r="F43" s="1199">
        <v>5</v>
      </c>
      <c r="G43" s="1199">
        <v>13</v>
      </c>
      <c r="H43" s="1199">
        <v>8</v>
      </c>
      <c r="I43" s="1199">
        <v>1</v>
      </c>
      <c r="J43" s="1199">
        <v>2</v>
      </c>
      <c r="K43" s="1199">
        <v>3</v>
      </c>
      <c r="L43" s="1199">
        <v>12</v>
      </c>
      <c r="M43" s="1199">
        <v>0</v>
      </c>
      <c r="N43" s="1318">
        <v>3</v>
      </c>
      <c r="O43" s="1313">
        <v>11</v>
      </c>
      <c r="P43" s="1313">
        <v>0</v>
      </c>
      <c r="Q43" s="304"/>
      <c r="S43" s="336"/>
    </row>
    <row r="44" spans="2:19" x14ac:dyDescent="0.2">
      <c r="B44" s="1853"/>
      <c r="C44" s="1900"/>
      <c r="D44" s="459"/>
      <c r="E44" s="560">
        <f>E43/D43</f>
        <v>0.72499999999999998</v>
      </c>
      <c r="F44" s="443">
        <f>F43/D43</f>
        <v>0.125</v>
      </c>
      <c r="G44" s="443">
        <f>G43/D43</f>
        <v>0.32500000000000001</v>
      </c>
      <c r="H44" s="443">
        <f>H43/D43</f>
        <v>0.2</v>
      </c>
      <c r="I44" s="443">
        <f>I43/D43</f>
        <v>2.5000000000000001E-2</v>
      </c>
      <c r="J44" s="443">
        <f>J43/D43</f>
        <v>0.05</v>
      </c>
      <c r="K44" s="443">
        <f>K43/D43</f>
        <v>7.4999999999999997E-2</v>
      </c>
      <c r="L44" s="443">
        <f>L43/D43</f>
        <v>0.3</v>
      </c>
      <c r="M44" s="443">
        <f>M43/D43</f>
        <v>0</v>
      </c>
      <c r="N44" s="561">
        <f>N43/D43</f>
        <v>7.4999999999999997E-2</v>
      </c>
      <c r="O44" s="562">
        <f>O43/D43</f>
        <v>0.27500000000000002</v>
      </c>
      <c r="P44" s="562">
        <f>P43/D43</f>
        <v>0</v>
      </c>
      <c r="R44" s="44"/>
      <c r="S44" s="336"/>
    </row>
    <row r="45" spans="2:19" x14ac:dyDescent="0.2">
      <c r="B45" s="1853"/>
      <c r="C45" s="1901"/>
      <c r="D45" s="938"/>
      <c r="E45" s="567"/>
      <c r="F45" s="449">
        <f>F43/E43</f>
        <v>0.17241379310344829</v>
      </c>
      <c r="G45" s="449">
        <f>G43/E43</f>
        <v>0.44827586206896552</v>
      </c>
      <c r="H45" s="449">
        <f>H43/E43</f>
        <v>0.27586206896551724</v>
      </c>
      <c r="I45" s="449">
        <f>I43/E43</f>
        <v>3.4482758620689655E-2</v>
      </c>
      <c r="J45" s="449">
        <f>J43/E43</f>
        <v>6.8965517241379309E-2</v>
      </c>
      <c r="K45" s="449">
        <f>K43/E43</f>
        <v>0.10344827586206896</v>
      </c>
      <c r="L45" s="449">
        <f>L43/E43</f>
        <v>0.41379310344827586</v>
      </c>
      <c r="M45" s="449">
        <f>M43/E43</f>
        <v>0</v>
      </c>
      <c r="N45" s="588">
        <f>N43/E43</f>
        <v>0.10344827586206896</v>
      </c>
      <c r="O45" s="568"/>
      <c r="P45" s="568"/>
      <c r="R45" s="304"/>
      <c r="S45" s="304"/>
    </row>
    <row r="46" spans="2:19" x14ac:dyDescent="0.2">
      <c r="B46" s="1853"/>
      <c r="C46" s="1940" t="s">
        <v>263</v>
      </c>
      <c r="D46" s="451">
        <f>表1!D44</f>
        <v>27</v>
      </c>
      <c r="E46" s="1443">
        <f t="shared" ref="E46" si="5">D46-O46-P46</f>
        <v>16</v>
      </c>
      <c r="F46" s="1199">
        <v>5</v>
      </c>
      <c r="G46" s="1199">
        <v>4</v>
      </c>
      <c r="H46" s="1199">
        <v>4</v>
      </c>
      <c r="I46" s="1199">
        <v>1</v>
      </c>
      <c r="J46" s="1199">
        <v>0</v>
      </c>
      <c r="K46" s="1199">
        <v>1</v>
      </c>
      <c r="L46" s="1199">
        <v>6</v>
      </c>
      <c r="M46" s="1199">
        <v>1</v>
      </c>
      <c r="N46" s="1318">
        <v>0</v>
      </c>
      <c r="O46" s="1313">
        <v>11</v>
      </c>
      <c r="P46" s="1313">
        <v>0</v>
      </c>
      <c r="Q46" s="304"/>
      <c r="S46" s="336"/>
    </row>
    <row r="47" spans="2:19" x14ac:dyDescent="0.2">
      <c r="B47" s="1853"/>
      <c r="C47" s="1900"/>
      <c r="D47" s="459"/>
      <c r="E47" s="560">
        <f>E46/D46</f>
        <v>0.59259259259259256</v>
      </c>
      <c r="F47" s="443">
        <f>F46/D46</f>
        <v>0.18518518518518517</v>
      </c>
      <c r="G47" s="443">
        <f>G46/D46</f>
        <v>0.14814814814814814</v>
      </c>
      <c r="H47" s="443">
        <f>H46/D46</f>
        <v>0.14814814814814814</v>
      </c>
      <c r="I47" s="443">
        <f>I46/D46</f>
        <v>3.7037037037037035E-2</v>
      </c>
      <c r="J47" s="443">
        <f>J46/D46</f>
        <v>0</v>
      </c>
      <c r="K47" s="443">
        <f>K46/D46</f>
        <v>3.7037037037037035E-2</v>
      </c>
      <c r="L47" s="443">
        <f>L46/D46</f>
        <v>0.22222222222222221</v>
      </c>
      <c r="M47" s="443">
        <f>M46/D46</f>
        <v>3.7037037037037035E-2</v>
      </c>
      <c r="N47" s="561">
        <f>N46/D46</f>
        <v>0</v>
      </c>
      <c r="O47" s="562">
        <f>O46/D46</f>
        <v>0.40740740740740738</v>
      </c>
      <c r="P47" s="562">
        <f>P46/D46</f>
        <v>0</v>
      </c>
      <c r="R47" s="44"/>
      <c r="S47" s="336"/>
    </row>
    <row r="48" spans="2:19" x14ac:dyDescent="0.2">
      <c r="B48" s="1853"/>
      <c r="C48" s="1901"/>
      <c r="D48" s="938"/>
      <c r="E48" s="567"/>
      <c r="F48" s="449">
        <f>F46/E46</f>
        <v>0.3125</v>
      </c>
      <c r="G48" s="449">
        <f>G46/E46</f>
        <v>0.25</v>
      </c>
      <c r="H48" s="449">
        <f>H46/E46</f>
        <v>0.25</v>
      </c>
      <c r="I48" s="449">
        <f>I46/E46</f>
        <v>6.25E-2</v>
      </c>
      <c r="J48" s="449">
        <f>J46/E46</f>
        <v>0</v>
      </c>
      <c r="K48" s="449">
        <f>K46/E46</f>
        <v>6.25E-2</v>
      </c>
      <c r="L48" s="449">
        <f>L46/E46</f>
        <v>0.375</v>
      </c>
      <c r="M48" s="449">
        <f>M46/E46</f>
        <v>6.25E-2</v>
      </c>
      <c r="N48" s="588">
        <f>N46/E46</f>
        <v>0</v>
      </c>
      <c r="O48" s="568"/>
      <c r="P48" s="568"/>
      <c r="R48" s="304"/>
      <c r="S48" s="304"/>
    </row>
    <row r="49" spans="2:19" x14ac:dyDescent="0.2">
      <c r="B49" s="1853"/>
      <c r="C49" s="1940" t="s">
        <v>264</v>
      </c>
      <c r="D49" s="451">
        <f>表1!D47</f>
        <v>40</v>
      </c>
      <c r="E49" s="1443">
        <f t="shared" ref="E49" si="6">D49-O49-P49</f>
        <v>22</v>
      </c>
      <c r="F49" s="1199">
        <v>3</v>
      </c>
      <c r="G49" s="1199">
        <v>11</v>
      </c>
      <c r="H49" s="1199">
        <v>9</v>
      </c>
      <c r="I49" s="1199">
        <v>0</v>
      </c>
      <c r="J49" s="1199">
        <v>2</v>
      </c>
      <c r="K49" s="1199">
        <v>5</v>
      </c>
      <c r="L49" s="1199">
        <v>7</v>
      </c>
      <c r="M49" s="1199">
        <v>1</v>
      </c>
      <c r="N49" s="1318">
        <v>3</v>
      </c>
      <c r="O49" s="1313">
        <v>18</v>
      </c>
      <c r="P49" s="1313">
        <v>0</v>
      </c>
      <c r="Q49" s="304"/>
      <c r="S49" s="336"/>
    </row>
    <row r="50" spans="2:19" x14ac:dyDescent="0.2">
      <c r="B50" s="1853"/>
      <c r="C50" s="1900"/>
      <c r="D50" s="459"/>
      <c r="E50" s="560">
        <f>E49/D49</f>
        <v>0.55000000000000004</v>
      </c>
      <c r="F50" s="443">
        <f>F49/D49</f>
        <v>7.4999999999999997E-2</v>
      </c>
      <c r="G50" s="443">
        <f>G49/D49</f>
        <v>0.27500000000000002</v>
      </c>
      <c r="H50" s="443">
        <f>H49/D49</f>
        <v>0.22500000000000001</v>
      </c>
      <c r="I50" s="443">
        <f>I49/D49</f>
        <v>0</v>
      </c>
      <c r="J50" s="443">
        <f>J49/D49</f>
        <v>0.05</v>
      </c>
      <c r="K50" s="443">
        <f>K49/D49</f>
        <v>0.125</v>
      </c>
      <c r="L50" s="443">
        <f>L49/D49</f>
        <v>0.17499999999999999</v>
      </c>
      <c r="M50" s="443">
        <f>M49/D49</f>
        <v>2.5000000000000001E-2</v>
      </c>
      <c r="N50" s="561">
        <f>N49/D49</f>
        <v>7.4999999999999997E-2</v>
      </c>
      <c r="O50" s="562">
        <f>O49/D49</f>
        <v>0.45</v>
      </c>
      <c r="P50" s="562">
        <f>P49/D49</f>
        <v>0</v>
      </c>
      <c r="R50" s="44"/>
      <c r="S50" s="336"/>
    </row>
    <row r="51" spans="2:19" ht="13.8" thickBot="1" x14ac:dyDescent="0.25">
      <c r="B51" s="1853"/>
      <c r="C51" s="2009"/>
      <c r="D51" s="939"/>
      <c r="E51" s="569"/>
      <c r="F51" s="453">
        <f>F49/E49</f>
        <v>0.13636363636363635</v>
      </c>
      <c r="G51" s="453">
        <f>G49/E49</f>
        <v>0.5</v>
      </c>
      <c r="H51" s="453">
        <f>H49/E49</f>
        <v>0.40909090909090912</v>
      </c>
      <c r="I51" s="453">
        <f>I49/E49</f>
        <v>0</v>
      </c>
      <c r="J51" s="453">
        <f>J49/E49</f>
        <v>9.0909090909090912E-2</v>
      </c>
      <c r="K51" s="453">
        <f>K49/E49</f>
        <v>0.22727272727272727</v>
      </c>
      <c r="L51" s="453">
        <f>L49/E49</f>
        <v>0.31818181818181818</v>
      </c>
      <c r="M51" s="453">
        <f>M49/E49</f>
        <v>4.5454545454545456E-2</v>
      </c>
      <c r="N51" s="570">
        <f>N49/E49</f>
        <v>0.13636363636363635</v>
      </c>
      <c r="O51" s="571"/>
      <c r="P51" s="571"/>
      <c r="R51" s="304"/>
      <c r="S51" s="304"/>
    </row>
    <row r="52" spans="2:19" ht="13.8" thickTop="1" x14ac:dyDescent="0.2">
      <c r="B52" s="1853"/>
      <c r="C52" s="37" t="s">
        <v>265</v>
      </c>
      <c r="D52" s="572">
        <f>D37+D40+D43+D46</f>
        <v>298</v>
      </c>
      <c r="E52" s="60">
        <f>E37+E40+E43+E46</f>
        <v>158</v>
      </c>
      <c r="F52" s="34">
        <f t="shared" ref="F52:O52" si="7">F37+F40+F43+F46</f>
        <v>43</v>
      </c>
      <c r="G52" s="34">
        <f>G37+G40+G43+G46</f>
        <v>59</v>
      </c>
      <c r="H52" s="34">
        <f t="shared" si="7"/>
        <v>46</v>
      </c>
      <c r="I52" s="34">
        <f t="shared" si="7"/>
        <v>13</v>
      </c>
      <c r="J52" s="34">
        <f t="shared" si="7"/>
        <v>10</v>
      </c>
      <c r="K52" s="34">
        <f t="shared" si="7"/>
        <v>15</v>
      </c>
      <c r="L52" s="34">
        <f t="shared" si="7"/>
        <v>63</v>
      </c>
      <c r="M52" s="34">
        <f t="shared" si="7"/>
        <v>6</v>
      </c>
      <c r="N52" s="18">
        <f t="shared" si="7"/>
        <v>11</v>
      </c>
      <c r="O52" s="226">
        <f t="shared" si="7"/>
        <v>119</v>
      </c>
      <c r="P52" s="226">
        <f>P37+P40+P43+P46</f>
        <v>21</v>
      </c>
      <c r="Q52" s="304"/>
      <c r="S52" s="336"/>
    </row>
    <row r="53" spans="2:19" x14ac:dyDescent="0.2">
      <c r="B53" s="1853"/>
      <c r="C53" s="45" t="s">
        <v>266</v>
      </c>
      <c r="D53" s="215"/>
      <c r="E53" s="560">
        <f>E52/D52</f>
        <v>0.53020134228187921</v>
      </c>
      <c r="F53" s="443">
        <f>F52/D52</f>
        <v>0.14429530201342283</v>
      </c>
      <c r="G53" s="443">
        <f>G52/D52</f>
        <v>0.19798657718120805</v>
      </c>
      <c r="H53" s="443">
        <f>H52/D52</f>
        <v>0.15436241610738255</v>
      </c>
      <c r="I53" s="443">
        <f>I52/D52</f>
        <v>4.3624161073825503E-2</v>
      </c>
      <c r="J53" s="443">
        <f>J52/D52</f>
        <v>3.3557046979865772E-2</v>
      </c>
      <c r="K53" s="443">
        <f>K52/D52</f>
        <v>5.0335570469798654E-2</v>
      </c>
      <c r="L53" s="443">
        <f>L52/D52</f>
        <v>0.21140939597315436</v>
      </c>
      <c r="M53" s="443">
        <f>M52/D52</f>
        <v>2.0134228187919462E-2</v>
      </c>
      <c r="N53" s="561">
        <f>N52/D52</f>
        <v>3.6912751677852351E-2</v>
      </c>
      <c r="O53" s="562">
        <f>O52/D52</f>
        <v>0.39932885906040266</v>
      </c>
      <c r="P53" s="562">
        <f>P52/D52</f>
        <v>7.0469798657718116E-2</v>
      </c>
      <c r="R53" s="44"/>
      <c r="S53" s="336"/>
    </row>
    <row r="54" spans="2:19" x14ac:dyDescent="0.2">
      <c r="B54" s="1853"/>
      <c r="C54" s="38"/>
      <c r="D54" s="216"/>
      <c r="E54" s="567"/>
      <c r="F54" s="449">
        <f>F52/E52</f>
        <v>0.27215189873417722</v>
      </c>
      <c r="G54" s="449">
        <f>G52/E52</f>
        <v>0.37341772151898733</v>
      </c>
      <c r="H54" s="449">
        <f>H52/E52</f>
        <v>0.29113924050632911</v>
      </c>
      <c r="I54" s="449">
        <f>I52/E52</f>
        <v>8.2278481012658222E-2</v>
      </c>
      <c r="J54" s="449">
        <f>J52/E52</f>
        <v>6.3291139240506333E-2</v>
      </c>
      <c r="K54" s="449">
        <f>K52/E52</f>
        <v>9.49367088607595E-2</v>
      </c>
      <c r="L54" s="449">
        <f>L52/E52</f>
        <v>0.39873417721518989</v>
      </c>
      <c r="M54" s="449">
        <f>M52/E52</f>
        <v>3.7974683544303799E-2</v>
      </c>
      <c r="N54" s="588">
        <f>N52/E52</f>
        <v>6.9620253164556958E-2</v>
      </c>
      <c r="O54" s="568"/>
      <c r="P54" s="568"/>
      <c r="R54" s="304"/>
      <c r="S54" s="304"/>
    </row>
    <row r="55" spans="2:19" x14ac:dyDescent="0.2">
      <c r="B55" s="1853"/>
      <c r="C55" s="40" t="s">
        <v>265</v>
      </c>
      <c r="D55" s="573">
        <f>SUM(D40:D49)</f>
        <v>157</v>
      </c>
      <c r="E55" s="59">
        <f>E40+E43+E46+E49</f>
        <v>94</v>
      </c>
      <c r="F55" s="9">
        <f t="shared" ref="F55:O55" si="8">F40+F43+F46+F49</f>
        <v>22</v>
      </c>
      <c r="G55" s="9">
        <f t="shared" si="8"/>
        <v>38</v>
      </c>
      <c r="H55" s="9">
        <f t="shared" si="8"/>
        <v>29</v>
      </c>
      <c r="I55" s="9">
        <f t="shared" si="8"/>
        <v>4</v>
      </c>
      <c r="J55" s="9">
        <f t="shared" si="8"/>
        <v>8</v>
      </c>
      <c r="K55" s="9">
        <f t="shared" si="8"/>
        <v>13</v>
      </c>
      <c r="L55" s="9">
        <f t="shared" si="8"/>
        <v>35</v>
      </c>
      <c r="M55" s="9">
        <f t="shared" si="8"/>
        <v>4</v>
      </c>
      <c r="N55" s="8">
        <f t="shared" si="8"/>
        <v>8</v>
      </c>
      <c r="O55" s="222">
        <f t="shared" si="8"/>
        <v>61</v>
      </c>
      <c r="P55" s="222">
        <f>P40+P43+P46+P49</f>
        <v>2</v>
      </c>
      <c r="Q55" s="304"/>
      <c r="S55" s="336"/>
    </row>
    <row r="56" spans="2:19" x14ac:dyDescent="0.2">
      <c r="B56" s="1853"/>
      <c r="C56" s="45" t="s">
        <v>267</v>
      </c>
      <c r="D56" s="574"/>
      <c r="E56" s="560">
        <f>E55/D55</f>
        <v>0.59872611464968151</v>
      </c>
      <c r="F56" s="443">
        <f>F55/D55</f>
        <v>0.14012738853503184</v>
      </c>
      <c r="G56" s="443">
        <f>G55/D55</f>
        <v>0.24203821656050956</v>
      </c>
      <c r="H56" s="443">
        <f>H55/D55</f>
        <v>0.18471337579617833</v>
      </c>
      <c r="I56" s="443">
        <f>I55/D55</f>
        <v>2.5477707006369428E-2</v>
      </c>
      <c r="J56" s="443">
        <f>J55/D55</f>
        <v>5.0955414012738856E-2</v>
      </c>
      <c r="K56" s="443">
        <f>K55/D55</f>
        <v>8.2802547770700632E-2</v>
      </c>
      <c r="L56" s="443">
        <f>L55/D55</f>
        <v>0.22292993630573249</v>
      </c>
      <c r="M56" s="443">
        <f>M55/D55</f>
        <v>2.5477707006369428E-2</v>
      </c>
      <c r="N56" s="561">
        <f>N55/D55</f>
        <v>5.0955414012738856E-2</v>
      </c>
      <c r="O56" s="562">
        <f>O55/D55</f>
        <v>0.38853503184713378</v>
      </c>
      <c r="P56" s="562">
        <f>P55/D55</f>
        <v>1.2738853503184714E-2</v>
      </c>
      <c r="R56" s="44"/>
      <c r="S56" s="336"/>
    </row>
    <row r="57" spans="2:19" ht="13.8" thickBot="1" x14ac:dyDescent="0.25">
      <c r="B57" s="1859"/>
      <c r="C57" s="38"/>
      <c r="D57" s="216"/>
      <c r="E57" s="575"/>
      <c r="F57" s="456">
        <f>F55/E55</f>
        <v>0.23404255319148937</v>
      </c>
      <c r="G57" s="456">
        <f>G55/E55</f>
        <v>0.40425531914893614</v>
      </c>
      <c r="H57" s="456">
        <f>H55/E55</f>
        <v>0.30851063829787234</v>
      </c>
      <c r="I57" s="456">
        <f>I55/E55</f>
        <v>4.2553191489361701E-2</v>
      </c>
      <c r="J57" s="456">
        <f>J55/E55</f>
        <v>8.5106382978723402E-2</v>
      </c>
      <c r="K57" s="456">
        <f>K55/E55</f>
        <v>0.13829787234042554</v>
      </c>
      <c r="L57" s="456">
        <f>L55/E55</f>
        <v>0.37234042553191488</v>
      </c>
      <c r="M57" s="456">
        <f>M55/E55</f>
        <v>4.2553191489361701E-2</v>
      </c>
      <c r="N57" s="576">
        <f>N55/E55</f>
        <v>8.5106382978723402E-2</v>
      </c>
      <c r="O57" s="577"/>
      <c r="P57" s="577"/>
      <c r="R57" s="304"/>
      <c r="S57" s="304"/>
    </row>
    <row r="58" spans="2:19" ht="13.2" customHeight="1" x14ac:dyDescent="0.2">
      <c r="B58" s="1816"/>
      <c r="C58" s="2217" t="s">
        <v>986</v>
      </c>
      <c r="D58" s="2217"/>
      <c r="E58" s="2217"/>
      <c r="F58" s="2217"/>
      <c r="G58" s="2217"/>
      <c r="H58" s="129"/>
      <c r="I58" s="129"/>
      <c r="J58" s="129"/>
      <c r="K58" s="129"/>
      <c r="L58" s="129"/>
      <c r="M58" s="129"/>
      <c r="N58" s="129"/>
      <c r="O58" s="129"/>
      <c r="P58" s="238"/>
      <c r="S58" s="336"/>
    </row>
    <row r="59" spans="2:19" x14ac:dyDescent="0.2">
      <c r="B59" s="1"/>
      <c r="C59" s="27"/>
      <c r="R59" s="44"/>
      <c r="S59" s="336"/>
    </row>
    <row r="60" spans="2:19" x14ac:dyDescent="0.2">
      <c r="B60" s="44"/>
      <c r="E60" s="44"/>
      <c r="F60" s="86"/>
      <c r="G60" s="86"/>
      <c r="H60" s="86"/>
      <c r="I60" s="86"/>
      <c r="J60" s="86"/>
      <c r="K60" s="86"/>
      <c r="L60" s="86"/>
      <c r="M60" s="86"/>
      <c r="N60" s="86"/>
      <c r="O60" s="86"/>
      <c r="P60" s="86"/>
      <c r="R60" s="304"/>
      <c r="S60" s="304"/>
    </row>
    <row r="61" spans="2:19" x14ac:dyDescent="0.2">
      <c r="B61" s="44"/>
      <c r="E61" s="44"/>
      <c r="F61" s="86"/>
      <c r="G61" s="86"/>
      <c r="H61" s="86"/>
      <c r="I61" s="86"/>
      <c r="J61" s="86"/>
      <c r="K61" s="86"/>
      <c r="L61" s="86"/>
      <c r="M61" s="86"/>
      <c r="N61" s="86"/>
      <c r="O61" s="86"/>
      <c r="P61" s="86"/>
      <c r="S61" s="336"/>
    </row>
    <row r="63" spans="2:19" x14ac:dyDescent="0.2">
      <c r="B63" s="1"/>
      <c r="C63" s="19"/>
      <c r="D63" s="88"/>
      <c r="E63" s="88"/>
      <c r="F63" s="88"/>
      <c r="G63" s="88"/>
      <c r="H63" s="88"/>
      <c r="I63" s="88"/>
      <c r="J63" s="88"/>
      <c r="K63" s="88"/>
      <c r="L63" s="88"/>
      <c r="M63" s="88"/>
      <c r="N63" s="88"/>
      <c r="O63" s="88"/>
      <c r="P63" s="88"/>
    </row>
    <row r="64" spans="2:19" x14ac:dyDescent="0.2">
      <c r="B64" s="1"/>
      <c r="C64" s="19"/>
      <c r="D64" s="7"/>
      <c r="E64" s="7"/>
      <c r="F64" s="7"/>
      <c r="G64" s="7"/>
      <c r="H64" s="7"/>
      <c r="I64" s="7"/>
      <c r="J64" s="7"/>
      <c r="K64" s="7"/>
      <c r="L64" s="7"/>
      <c r="M64" s="7"/>
      <c r="N64" s="7"/>
      <c r="O64" s="7"/>
      <c r="P64" s="7"/>
    </row>
    <row r="65" spans="2:16" x14ac:dyDescent="0.2">
      <c r="B65" s="1"/>
      <c r="C65" s="19"/>
      <c r="D65" s="19"/>
    </row>
    <row r="66" spans="2:16" x14ac:dyDescent="0.2">
      <c r="B66" s="332"/>
      <c r="C66" s="19"/>
      <c r="D66" s="336"/>
      <c r="E66" s="336"/>
      <c r="F66" s="336"/>
      <c r="G66" s="336"/>
      <c r="H66" s="336"/>
      <c r="I66" s="336"/>
      <c r="J66" s="336"/>
      <c r="K66" s="336"/>
      <c r="L66" s="336"/>
      <c r="M66" s="336"/>
      <c r="N66" s="336"/>
      <c r="O66" s="336"/>
      <c r="P66" s="336"/>
    </row>
    <row r="67" spans="2:16" x14ac:dyDescent="0.2">
      <c r="C67" s="19"/>
      <c r="D67" s="336"/>
      <c r="E67" s="336"/>
      <c r="F67" s="336"/>
      <c r="G67" s="336"/>
      <c r="H67" s="336"/>
      <c r="I67" s="336"/>
      <c r="J67" s="336"/>
      <c r="K67" s="336"/>
      <c r="L67" s="336"/>
      <c r="M67" s="336"/>
      <c r="N67" s="336"/>
      <c r="O67" s="336"/>
      <c r="P67" s="336"/>
    </row>
    <row r="68" spans="2:16" x14ac:dyDescent="0.2">
      <c r="C68" s="19"/>
      <c r="D68" s="336"/>
      <c r="E68" s="336"/>
      <c r="F68" s="336"/>
      <c r="G68" s="336"/>
      <c r="H68" s="336"/>
      <c r="I68" s="336"/>
      <c r="J68" s="336"/>
      <c r="K68" s="336"/>
      <c r="L68" s="336"/>
      <c r="M68" s="336"/>
      <c r="N68" s="336"/>
      <c r="O68" s="336"/>
      <c r="P68" s="336"/>
    </row>
    <row r="69" spans="2:16" x14ac:dyDescent="0.2">
      <c r="C69" s="19"/>
      <c r="D69" s="336"/>
      <c r="E69" s="336"/>
      <c r="F69" s="336"/>
      <c r="G69" s="336"/>
      <c r="H69" s="336"/>
      <c r="I69" s="336"/>
      <c r="J69" s="336"/>
      <c r="K69" s="336"/>
      <c r="L69" s="336"/>
      <c r="M69" s="336"/>
      <c r="N69" s="336"/>
      <c r="O69" s="336"/>
      <c r="P69" s="336"/>
    </row>
    <row r="70" spans="2:16" x14ac:dyDescent="0.2">
      <c r="C70" s="19"/>
      <c r="D70" s="332"/>
      <c r="E70" s="332"/>
      <c r="F70" s="332"/>
      <c r="G70" s="332"/>
      <c r="H70" s="332"/>
      <c r="I70" s="332"/>
      <c r="J70" s="332"/>
      <c r="K70" s="332"/>
      <c r="L70" s="332"/>
      <c r="M70" s="332"/>
      <c r="N70" s="332"/>
      <c r="O70" s="332"/>
      <c r="P70" s="332"/>
    </row>
    <row r="71" spans="2:16" x14ac:dyDescent="0.2">
      <c r="C71" s="19"/>
      <c r="D71" s="332"/>
      <c r="E71" s="332"/>
      <c r="F71" s="332"/>
      <c r="G71" s="332"/>
      <c r="H71" s="332"/>
      <c r="I71" s="332"/>
      <c r="J71" s="332"/>
      <c r="K71" s="332"/>
      <c r="L71" s="332"/>
      <c r="M71" s="332"/>
      <c r="N71" s="332"/>
      <c r="O71" s="332"/>
      <c r="P71" s="332"/>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P9:P12"/>
    <mergeCell ref="B9:C12"/>
    <mergeCell ref="D9:D12"/>
    <mergeCell ref="E9:E12"/>
    <mergeCell ref="B13:C15"/>
    <mergeCell ref="O9:O12"/>
    <mergeCell ref="F10:F12"/>
    <mergeCell ref="G10:G12"/>
    <mergeCell ref="H10:H12"/>
    <mergeCell ref="I10:I12"/>
    <mergeCell ref="J10:J12"/>
    <mergeCell ref="K10:K12"/>
    <mergeCell ref="L10:L12"/>
    <mergeCell ref="M10:M12"/>
    <mergeCell ref="N10:N12"/>
    <mergeCell ref="B34:B57"/>
    <mergeCell ref="C46:C48"/>
    <mergeCell ref="C34:C36"/>
    <mergeCell ref="B16:B33"/>
    <mergeCell ref="C16:C18"/>
    <mergeCell ref="C19:C21"/>
    <mergeCell ref="C58:G58"/>
    <mergeCell ref="C49:C51"/>
    <mergeCell ref="C22:C24"/>
    <mergeCell ref="C25:C27"/>
    <mergeCell ref="C28:C30"/>
    <mergeCell ref="C37:C39"/>
    <mergeCell ref="C40:C42"/>
    <mergeCell ref="C43:C45"/>
    <mergeCell ref="C31:C33"/>
  </mergeCells>
  <phoneticPr fontId="2"/>
  <printOptions horizontalCentered="1"/>
  <pageMargins left="0.82677165354330717" right="0.43307086614173229" top="0.59055118110236227" bottom="0.35433070866141736" header="0.19685039370078741" footer="0.19685039370078741"/>
  <pageSetup paperSize="9" scale="63" firstPageNumber="2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rgb="FF00B0F0"/>
  </sheetPr>
  <dimension ref="B2:AM70"/>
  <sheetViews>
    <sheetView view="pageBreakPreview" zoomScale="80" zoomScaleNormal="100" zoomScaleSheetLayoutView="80" workbookViewId="0"/>
  </sheetViews>
  <sheetFormatPr defaultColWidth="9" defaultRowHeight="13.2" x14ac:dyDescent="0.2"/>
  <cols>
    <col min="1" max="1" width="9" style="694"/>
    <col min="2" max="2" width="4.33203125" style="694" customWidth="1"/>
    <col min="3" max="3" width="16" style="694" customWidth="1"/>
    <col min="4" max="32" width="8.109375" style="694" customWidth="1"/>
    <col min="33" max="33" width="10.44140625" style="694" customWidth="1"/>
    <col min="34" max="34" width="8.6640625" style="694" customWidth="1"/>
    <col min="35" max="35" width="6.44140625" style="694" customWidth="1"/>
    <col min="36" max="36" width="8.6640625" style="694" customWidth="1"/>
    <col min="37" max="16384" width="9" style="694"/>
  </cols>
  <sheetData>
    <row r="2" spans="2:39" x14ac:dyDescent="0.2">
      <c r="B2" s="694" t="s">
        <v>594</v>
      </c>
    </row>
    <row r="3" spans="2:39" x14ac:dyDescent="0.2">
      <c r="Z3" s="696" t="s">
        <v>152</v>
      </c>
    </row>
    <row r="4" spans="2:39" x14ac:dyDescent="0.2">
      <c r="I4" s="696"/>
      <c r="Z4" s="696" t="s">
        <v>293</v>
      </c>
    </row>
    <row r="5" spans="2:39" x14ac:dyDescent="0.2">
      <c r="I5" s="696"/>
      <c r="Z5" s="696" t="s">
        <v>595</v>
      </c>
    </row>
    <row r="6" spans="2:39" ht="7.5" customHeight="1" x14ac:dyDescent="0.2">
      <c r="Y6" s="804"/>
    </row>
    <row r="7" spans="2:39" ht="14.25" customHeight="1" thickBot="1" x14ac:dyDescent="0.25">
      <c r="D7" s="805"/>
      <c r="E7" s="806"/>
      <c r="F7" s="806"/>
      <c r="G7" s="806"/>
      <c r="H7" s="806"/>
      <c r="I7" s="806"/>
      <c r="J7" s="806"/>
      <c r="K7" s="806"/>
      <c r="L7" s="806"/>
      <c r="M7" s="806"/>
      <c r="N7" s="806"/>
      <c r="O7" s="806"/>
      <c r="P7" s="806"/>
      <c r="Q7" s="806"/>
      <c r="R7" s="806"/>
      <c r="S7" s="806"/>
      <c r="T7" s="806"/>
      <c r="U7" s="806"/>
      <c r="V7" s="806"/>
      <c r="W7" s="806"/>
      <c r="X7" s="806"/>
      <c r="Y7" s="806"/>
      <c r="Z7" s="806"/>
      <c r="AA7" s="806"/>
      <c r="AB7" s="806"/>
      <c r="AC7" s="806"/>
      <c r="AD7" s="807"/>
      <c r="AE7" s="807" t="s">
        <v>555</v>
      </c>
      <c r="AF7" s="23"/>
    </row>
    <row r="8" spans="2:39" ht="8.25" customHeight="1" x14ac:dyDescent="0.2">
      <c r="B8" s="214"/>
      <c r="C8" s="697"/>
      <c r="D8" s="2389" t="s">
        <v>596</v>
      </c>
      <c r="E8" s="2393" t="s">
        <v>597</v>
      </c>
      <c r="F8" s="808"/>
      <c r="G8" s="808"/>
      <c r="H8" s="808"/>
      <c r="I8" s="808"/>
      <c r="J8" s="699"/>
      <c r="K8" s="699"/>
      <c r="L8" s="699"/>
      <c r="M8" s="699"/>
      <c r="N8" s="699"/>
      <c r="O8" s="699"/>
      <c r="P8" s="699"/>
      <c r="Q8" s="699"/>
      <c r="R8" s="699"/>
      <c r="S8" s="699"/>
      <c r="T8" s="699"/>
      <c r="U8" s="699"/>
      <c r="V8" s="699"/>
      <c r="W8" s="699"/>
      <c r="X8" s="699"/>
      <c r="Y8" s="699"/>
      <c r="Z8" s="699"/>
      <c r="AA8" s="699"/>
      <c r="AB8" s="699"/>
      <c r="AC8" s="699"/>
      <c r="AD8" s="809"/>
      <c r="AE8" s="810"/>
      <c r="AF8" s="811"/>
    </row>
    <row r="9" spans="2:39" ht="15" customHeight="1" x14ac:dyDescent="0.2">
      <c r="B9" s="701"/>
      <c r="C9" s="702"/>
      <c r="D9" s="2389"/>
      <c r="E9" s="2393"/>
      <c r="F9" s="812" t="s">
        <v>598</v>
      </c>
      <c r="G9" s="813"/>
      <c r="H9" s="813"/>
      <c r="I9" s="814"/>
      <c r="J9" s="812" t="s">
        <v>599</v>
      </c>
      <c r="K9" s="813"/>
      <c r="L9" s="813"/>
      <c r="M9" s="813"/>
      <c r="N9" s="814"/>
      <c r="O9" s="812" t="s">
        <v>600</v>
      </c>
      <c r="P9" s="813"/>
      <c r="Q9" s="813"/>
      <c r="R9" s="813"/>
      <c r="S9" s="814"/>
      <c r="T9" s="812" t="s">
        <v>601</v>
      </c>
      <c r="U9" s="813"/>
      <c r="V9" s="813"/>
      <c r="W9" s="813"/>
      <c r="X9" s="814"/>
      <c r="Y9" s="812" t="s">
        <v>602</v>
      </c>
      <c r="Z9" s="813"/>
      <c r="AA9" s="813"/>
      <c r="AB9" s="813"/>
      <c r="AC9" s="813"/>
      <c r="AD9" s="2387" t="s">
        <v>603</v>
      </c>
      <c r="AE9" s="2387" t="s">
        <v>296</v>
      </c>
      <c r="AF9" s="79"/>
    </row>
    <row r="10" spans="2:39" ht="7.5" customHeight="1" x14ac:dyDescent="0.2">
      <c r="B10" s="701"/>
      <c r="C10" s="702"/>
      <c r="D10" s="2389"/>
      <c r="E10" s="2393"/>
      <c r="F10" s="2391" t="s">
        <v>604</v>
      </c>
      <c r="G10" s="775"/>
      <c r="H10" s="772"/>
      <c r="I10" s="1856" t="s">
        <v>605</v>
      </c>
      <c r="J10" s="2383" t="s">
        <v>606</v>
      </c>
      <c r="K10" s="1937" t="s">
        <v>607</v>
      </c>
      <c r="L10" s="1937" t="s">
        <v>608</v>
      </c>
      <c r="M10" s="1937" t="s">
        <v>609</v>
      </c>
      <c r="N10" s="2385" t="s">
        <v>565</v>
      </c>
      <c r="O10" s="2383" t="s">
        <v>606</v>
      </c>
      <c r="P10" s="1937" t="s">
        <v>607</v>
      </c>
      <c r="Q10" s="1937" t="s">
        <v>608</v>
      </c>
      <c r="R10" s="1937" t="s">
        <v>609</v>
      </c>
      <c r="S10" s="2385" t="s">
        <v>565</v>
      </c>
      <c r="T10" s="2383" t="s">
        <v>606</v>
      </c>
      <c r="U10" s="1937" t="s">
        <v>607</v>
      </c>
      <c r="V10" s="1937" t="s">
        <v>608</v>
      </c>
      <c r="W10" s="1937" t="s">
        <v>609</v>
      </c>
      <c r="X10" s="2385" t="s">
        <v>565</v>
      </c>
      <c r="Y10" s="2383" t="s">
        <v>899</v>
      </c>
      <c r="Z10" s="2034" t="s">
        <v>953</v>
      </c>
      <c r="AA10" s="1937" t="s">
        <v>610</v>
      </c>
      <c r="AB10" s="1937" t="s">
        <v>327</v>
      </c>
      <c r="AC10" s="1937" t="s">
        <v>565</v>
      </c>
      <c r="AD10" s="2387"/>
      <c r="AE10" s="2387"/>
      <c r="AF10" s="79"/>
    </row>
    <row r="11" spans="2:39" ht="54.75" customHeight="1" x14ac:dyDescent="0.2">
      <c r="B11" s="216"/>
      <c r="C11" s="704"/>
      <c r="D11" s="2390"/>
      <c r="E11" s="2394"/>
      <c r="F11" s="2392"/>
      <c r="G11" s="14" t="s">
        <v>604</v>
      </c>
      <c r="H11" s="776" t="s">
        <v>611</v>
      </c>
      <c r="I11" s="1960"/>
      <c r="J11" s="2384"/>
      <c r="K11" s="1945"/>
      <c r="L11" s="1945"/>
      <c r="M11" s="1945"/>
      <c r="N11" s="2386"/>
      <c r="O11" s="2384"/>
      <c r="P11" s="1945"/>
      <c r="Q11" s="1945"/>
      <c r="R11" s="1945"/>
      <c r="S11" s="2386"/>
      <c r="T11" s="2384"/>
      <c r="U11" s="1945"/>
      <c r="V11" s="1945"/>
      <c r="W11" s="1945"/>
      <c r="X11" s="2386"/>
      <c r="Y11" s="2384"/>
      <c r="Z11" s="2036"/>
      <c r="AA11" s="1945"/>
      <c r="AB11" s="1945"/>
      <c r="AC11" s="1945"/>
      <c r="AD11" s="2388"/>
      <c r="AE11" s="2388"/>
      <c r="AF11" s="79"/>
      <c r="AK11" s="703"/>
    </row>
    <row r="12" spans="2:39" ht="18.899999999999999" customHeight="1" x14ac:dyDescent="0.2">
      <c r="B12" s="1953" t="s">
        <v>405</v>
      </c>
      <c r="C12" s="1954"/>
      <c r="D12" s="1347">
        <f>D15+D18+D21+D24+D27+D30</f>
        <v>425</v>
      </c>
      <c r="E12" s="1560">
        <f>E15+E18+E21+E24+E27+E30</f>
        <v>235</v>
      </c>
      <c r="F12" s="1570">
        <f t="shared" ref="F12:AE12" si="0">F15+F18+F21+F24+F27+F30</f>
        <v>96</v>
      </c>
      <c r="G12" s="1523">
        <f t="shared" si="0"/>
        <v>92</v>
      </c>
      <c r="H12" s="1523">
        <f t="shared" si="0"/>
        <v>4</v>
      </c>
      <c r="I12" s="1571">
        <f t="shared" si="0"/>
        <v>139</v>
      </c>
      <c r="J12" s="1570">
        <f t="shared" ref="J12" si="1">J15+J18+J21+J24+J27+J30</f>
        <v>1</v>
      </c>
      <c r="K12" s="1523">
        <f t="shared" ref="K12:S12" si="2">K15+K18+K21+K24+K27+K30</f>
        <v>202</v>
      </c>
      <c r="L12" s="1523">
        <f t="shared" si="2"/>
        <v>2</v>
      </c>
      <c r="M12" s="1523">
        <f t="shared" si="2"/>
        <v>3</v>
      </c>
      <c r="N12" s="1569">
        <f t="shared" si="2"/>
        <v>27</v>
      </c>
      <c r="O12" s="1570">
        <f t="shared" si="2"/>
        <v>1</v>
      </c>
      <c r="P12" s="1523">
        <f t="shared" si="2"/>
        <v>1</v>
      </c>
      <c r="Q12" s="1523">
        <f t="shared" si="2"/>
        <v>0</v>
      </c>
      <c r="R12" s="1523">
        <f t="shared" si="2"/>
        <v>202</v>
      </c>
      <c r="S12" s="1569">
        <f t="shared" si="2"/>
        <v>31</v>
      </c>
      <c r="T12" s="1570">
        <f t="shared" si="0"/>
        <v>16</v>
      </c>
      <c r="U12" s="1523">
        <f>U15+U18+U21+U24+U27+U30</f>
        <v>17</v>
      </c>
      <c r="V12" s="1523">
        <f t="shared" si="0"/>
        <v>0</v>
      </c>
      <c r="W12" s="1523">
        <f>W15+W18+W21+W24+W27+W30</f>
        <v>5</v>
      </c>
      <c r="X12" s="1569">
        <f t="shared" si="0"/>
        <v>197</v>
      </c>
      <c r="Y12" s="1570">
        <f>Y15+Y18+Y21+Y24+Y27+Y30</f>
        <v>161</v>
      </c>
      <c r="Z12" s="1523">
        <f t="shared" si="0"/>
        <v>9</v>
      </c>
      <c r="AA12" s="1523">
        <f t="shared" si="0"/>
        <v>7</v>
      </c>
      <c r="AB12" s="1523">
        <f t="shared" si="0"/>
        <v>55</v>
      </c>
      <c r="AC12" s="1523">
        <f t="shared" si="0"/>
        <v>3</v>
      </c>
      <c r="AD12" s="1572">
        <f t="shared" si="0"/>
        <v>155</v>
      </c>
      <c r="AE12" s="1573">
        <f t="shared" si="0"/>
        <v>35</v>
      </c>
      <c r="AF12" s="811"/>
      <c r="AK12" s="705"/>
      <c r="AL12" s="705"/>
      <c r="AM12" s="705"/>
    </row>
    <row r="13" spans="2:39" ht="18.899999999999999" customHeight="1" x14ac:dyDescent="0.2">
      <c r="B13" s="1955"/>
      <c r="C13" s="1956"/>
      <c r="D13" s="1355"/>
      <c r="E13" s="1574">
        <f>E12/D12</f>
        <v>0.55294117647058827</v>
      </c>
      <c r="F13" s="1575">
        <f>F12/D12</f>
        <v>0.22588235294117648</v>
      </c>
      <c r="G13" s="1576">
        <f>G12/D12</f>
        <v>0.21647058823529411</v>
      </c>
      <c r="H13" s="1576">
        <f>H12/D12</f>
        <v>9.4117647058823521E-3</v>
      </c>
      <c r="I13" s="1577">
        <f>I12/D12</f>
        <v>0.32705882352941179</v>
      </c>
      <c r="J13" s="1575">
        <f>J12/$D$12</f>
        <v>2.352941176470588E-3</v>
      </c>
      <c r="K13" s="1576">
        <f>K12/D12</f>
        <v>0.47529411764705881</v>
      </c>
      <c r="L13" s="1576">
        <f>L12/D12</f>
        <v>4.7058823529411761E-3</v>
      </c>
      <c r="M13" s="1576">
        <f>M12/D12</f>
        <v>7.058823529411765E-3</v>
      </c>
      <c r="N13" s="1578">
        <f>N12/D12</f>
        <v>6.3529411764705876E-2</v>
      </c>
      <c r="O13" s="1575">
        <f>O12/$D$12</f>
        <v>2.352941176470588E-3</v>
      </c>
      <c r="P13" s="1576">
        <f>P12/D12</f>
        <v>2.352941176470588E-3</v>
      </c>
      <c r="Q13" s="1576">
        <f>Q12/D12</f>
        <v>0</v>
      </c>
      <c r="R13" s="1576">
        <f>R12/D12</f>
        <v>0.47529411764705881</v>
      </c>
      <c r="S13" s="1578">
        <f>S12/D12</f>
        <v>7.2941176470588232E-2</v>
      </c>
      <c r="T13" s="1575">
        <f>T12/$D$12</f>
        <v>3.7647058823529408E-2</v>
      </c>
      <c r="U13" s="1576">
        <f>U12/D12</f>
        <v>0.04</v>
      </c>
      <c r="V13" s="1576">
        <f>V12/D12</f>
        <v>0</v>
      </c>
      <c r="W13" s="1576">
        <f>W12/D12</f>
        <v>1.1764705882352941E-2</v>
      </c>
      <c r="X13" s="1578">
        <f>X12/D12</f>
        <v>0.46352941176470586</v>
      </c>
      <c r="Y13" s="1575">
        <f>Y12/D12</f>
        <v>0.37882352941176473</v>
      </c>
      <c r="Z13" s="1576">
        <f>Z12/D12</f>
        <v>2.1176470588235293E-2</v>
      </c>
      <c r="AA13" s="1576">
        <f>AA12/D12</f>
        <v>1.6470588235294119E-2</v>
      </c>
      <c r="AB13" s="1576">
        <f>AB12/D12</f>
        <v>0.12941176470588237</v>
      </c>
      <c r="AC13" s="1576">
        <f>AC12/D12</f>
        <v>7.058823529411765E-3</v>
      </c>
      <c r="AD13" s="1579">
        <f>AD12/D12</f>
        <v>0.36470588235294116</v>
      </c>
      <c r="AE13" s="1580">
        <f>AE12/D12</f>
        <v>8.2352941176470587E-2</v>
      </c>
      <c r="AF13" s="815"/>
      <c r="AG13" s="706"/>
      <c r="AH13" s="706"/>
      <c r="AK13" s="705"/>
      <c r="AL13" s="705"/>
      <c r="AM13" s="705"/>
    </row>
    <row r="14" spans="2:39" ht="18.899999999999999" customHeight="1" thickBot="1" x14ac:dyDescent="0.25">
      <c r="B14" s="1957"/>
      <c r="C14" s="1958"/>
      <c r="D14" s="1362"/>
      <c r="E14" s="790"/>
      <c r="F14" s="817">
        <f>F12/E12</f>
        <v>0.40851063829787232</v>
      </c>
      <c r="G14" s="818">
        <f>G12/E12</f>
        <v>0.39148936170212767</v>
      </c>
      <c r="H14" s="818">
        <f>H12/E12</f>
        <v>1.7021276595744681E-2</v>
      </c>
      <c r="I14" s="819">
        <f>I12/E12</f>
        <v>0.59148936170212763</v>
      </c>
      <c r="J14" s="817">
        <f>J12/$E$12</f>
        <v>4.2553191489361703E-3</v>
      </c>
      <c r="K14" s="820">
        <f>K12/E12</f>
        <v>0.8595744680851064</v>
      </c>
      <c r="L14" s="820">
        <f>L12/E12</f>
        <v>8.5106382978723406E-3</v>
      </c>
      <c r="M14" s="820">
        <f>M12/E12</f>
        <v>1.276595744680851E-2</v>
      </c>
      <c r="N14" s="821">
        <f>N12/E12</f>
        <v>0.1148936170212766</v>
      </c>
      <c r="O14" s="817">
        <f>O12/$E$12</f>
        <v>4.2553191489361703E-3</v>
      </c>
      <c r="P14" s="820">
        <f>P12/E12</f>
        <v>4.2553191489361703E-3</v>
      </c>
      <c r="Q14" s="820">
        <f>Q12/E12</f>
        <v>0</v>
      </c>
      <c r="R14" s="820">
        <f>R12/E12</f>
        <v>0.8595744680851064</v>
      </c>
      <c r="S14" s="821">
        <f>S12/E12</f>
        <v>0.13191489361702127</v>
      </c>
      <c r="T14" s="817">
        <f>T12/$E$12</f>
        <v>6.8085106382978725E-2</v>
      </c>
      <c r="U14" s="820">
        <f>U12/E12</f>
        <v>7.2340425531914887E-2</v>
      </c>
      <c r="V14" s="820">
        <f>V12/E12</f>
        <v>0</v>
      </c>
      <c r="W14" s="820">
        <f>W12/E12</f>
        <v>2.1276595744680851E-2</v>
      </c>
      <c r="X14" s="821">
        <f>X12/E12</f>
        <v>0.83829787234042552</v>
      </c>
      <c r="Y14" s="817">
        <f>Y12/E12</f>
        <v>0.68510638297872339</v>
      </c>
      <c r="Z14" s="818">
        <f>Z12/E12</f>
        <v>3.8297872340425532E-2</v>
      </c>
      <c r="AA14" s="818">
        <f>AA12/E12</f>
        <v>2.9787234042553193E-2</v>
      </c>
      <c r="AB14" s="818">
        <f>AB12/E12</f>
        <v>0.23404255319148937</v>
      </c>
      <c r="AC14" s="818">
        <f>AC12/E12</f>
        <v>1.276595744680851E-2</v>
      </c>
      <c r="AD14" s="822"/>
      <c r="AE14" s="823"/>
      <c r="AF14" s="816"/>
      <c r="AH14" s="706"/>
      <c r="AI14" s="706"/>
      <c r="AJ14" s="706"/>
      <c r="AK14" s="705"/>
      <c r="AL14" s="705"/>
      <c r="AM14" s="705"/>
    </row>
    <row r="15" spans="2:39" ht="18.899999999999999" customHeight="1" thickTop="1" x14ac:dyDescent="0.2">
      <c r="B15" s="1852" t="s">
        <v>251</v>
      </c>
      <c r="C15" s="1959" t="s">
        <v>169</v>
      </c>
      <c r="D15" s="1327">
        <f>表1!D14</f>
        <v>54</v>
      </c>
      <c r="E15" s="1568">
        <f>SUM(F15,I15)</f>
        <v>26</v>
      </c>
      <c r="F15" s="1581">
        <f>G15+H15</f>
        <v>10</v>
      </c>
      <c r="G15" s="1582">
        <v>10</v>
      </c>
      <c r="H15" s="1582">
        <v>0</v>
      </c>
      <c r="I15" s="1567">
        <v>16</v>
      </c>
      <c r="J15" s="1581">
        <v>0</v>
      </c>
      <c r="K15" s="1563">
        <v>20</v>
      </c>
      <c r="L15" s="1582">
        <v>1</v>
      </c>
      <c r="M15" s="1563">
        <v>0</v>
      </c>
      <c r="N15" s="1583">
        <v>5</v>
      </c>
      <c r="O15" s="1581">
        <v>0</v>
      </c>
      <c r="P15" s="1563">
        <v>0</v>
      </c>
      <c r="Q15" s="1582">
        <v>0</v>
      </c>
      <c r="R15" s="1563">
        <v>21</v>
      </c>
      <c r="S15" s="1583">
        <v>5</v>
      </c>
      <c r="T15" s="1581">
        <v>2</v>
      </c>
      <c r="U15" s="1563">
        <v>3</v>
      </c>
      <c r="V15" s="1582">
        <v>0</v>
      </c>
      <c r="W15" s="1563">
        <v>1</v>
      </c>
      <c r="X15" s="1583">
        <v>20</v>
      </c>
      <c r="Y15" s="1581">
        <v>21</v>
      </c>
      <c r="Z15" s="1582">
        <v>1</v>
      </c>
      <c r="AA15" s="1582">
        <v>0</v>
      </c>
      <c r="AB15" s="1582">
        <v>4</v>
      </c>
      <c r="AC15" s="1582">
        <v>0</v>
      </c>
      <c r="AD15" s="1572">
        <v>25</v>
      </c>
      <c r="AE15" s="1573">
        <v>3</v>
      </c>
      <c r="AF15" s="811"/>
      <c r="AK15" s="705"/>
      <c r="AL15" s="705"/>
      <c r="AM15" s="705"/>
    </row>
    <row r="16" spans="2:39" ht="18.899999999999999" customHeight="1" x14ac:dyDescent="0.2">
      <c r="B16" s="1853"/>
      <c r="C16" s="1857"/>
      <c r="D16" s="1324"/>
      <c r="E16" s="1574">
        <f>E15/D15</f>
        <v>0.48148148148148145</v>
      </c>
      <c r="F16" s="1575">
        <f>F15/D15</f>
        <v>0.18518518518518517</v>
      </c>
      <c r="G16" s="1576">
        <f>G15/D15</f>
        <v>0.18518518518518517</v>
      </c>
      <c r="H16" s="1576">
        <f>H15/D15</f>
        <v>0</v>
      </c>
      <c r="I16" s="1577">
        <f>I15/D15</f>
        <v>0.29629629629629628</v>
      </c>
      <c r="J16" s="1575">
        <f>J15/$D$15</f>
        <v>0</v>
      </c>
      <c r="K16" s="1576">
        <f>K15/D15</f>
        <v>0.37037037037037035</v>
      </c>
      <c r="L16" s="1576">
        <f>L15/D15</f>
        <v>1.8518518518518517E-2</v>
      </c>
      <c r="M16" s="1576">
        <f>M15/D15</f>
        <v>0</v>
      </c>
      <c r="N16" s="1578">
        <f>N15/D15</f>
        <v>9.2592592592592587E-2</v>
      </c>
      <c r="O16" s="1575">
        <f>O15/$D$15</f>
        <v>0</v>
      </c>
      <c r="P16" s="1576">
        <f>P15/D15</f>
        <v>0</v>
      </c>
      <c r="Q16" s="1576">
        <f>Q15/D15</f>
        <v>0</v>
      </c>
      <c r="R16" s="1576">
        <f>R15/D15</f>
        <v>0.3888888888888889</v>
      </c>
      <c r="S16" s="1578">
        <f>S15/D15</f>
        <v>9.2592592592592587E-2</v>
      </c>
      <c r="T16" s="1575">
        <f>T15/$D$15</f>
        <v>3.7037037037037035E-2</v>
      </c>
      <c r="U16" s="1576">
        <f>U15/D15</f>
        <v>5.5555555555555552E-2</v>
      </c>
      <c r="V16" s="1576">
        <f>V15/D15</f>
        <v>0</v>
      </c>
      <c r="W16" s="1576">
        <f>W15/D15</f>
        <v>1.8518518518518517E-2</v>
      </c>
      <c r="X16" s="1578">
        <f>X15/D15</f>
        <v>0.37037037037037035</v>
      </c>
      <c r="Y16" s="1575">
        <f>Y15/D15</f>
        <v>0.3888888888888889</v>
      </c>
      <c r="Z16" s="1576">
        <f>Z15/D15</f>
        <v>1.8518518518518517E-2</v>
      </c>
      <c r="AA16" s="1576">
        <f>AA15/D15</f>
        <v>0</v>
      </c>
      <c r="AB16" s="1576">
        <f>AB15/D15</f>
        <v>7.407407407407407E-2</v>
      </c>
      <c r="AC16" s="1576">
        <f>AC15/D15</f>
        <v>0</v>
      </c>
      <c r="AD16" s="1579">
        <f>AD15/D15</f>
        <v>0.46296296296296297</v>
      </c>
      <c r="AE16" s="1580">
        <f>AE15/D15</f>
        <v>5.5555555555555552E-2</v>
      </c>
      <c r="AF16" s="815"/>
      <c r="AG16" s="706"/>
      <c r="AH16" s="706"/>
      <c r="AK16" s="705"/>
      <c r="AL16" s="705"/>
      <c r="AM16" s="705"/>
    </row>
    <row r="17" spans="2:39" ht="18.899999999999999" customHeight="1" x14ac:dyDescent="0.2">
      <c r="B17" s="1853"/>
      <c r="C17" s="1857"/>
      <c r="D17" s="1370"/>
      <c r="E17" s="778"/>
      <c r="F17" s="824">
        <f>F15/E15</f>
        <v>0.38461538461538464</v>
      </c>
      <c r="G17" s="825">
        <f>G15/E15</f>
        <v>0.38461538461538464</v>
      </c>
      <c r="H17" s="825">
        <f>H15/E15</f>
        <v>0</v>
      </c>
      <c r="I17" s="826">
        <f>I15/E15</f>
        <v>0.61538461538461542</v>
      </c>
      <c r="J17" s="824">
        <f>J15/$E$15</f>
        <v>0</v>
      </c>
      <c r="K17" s="827">
        <f>K15/E15</f>
        <v>0.76923076923076927</v>
      </c>
      <c r="L17" s="827">
        <f>L15/E15</f>
        <v>3.8461538461538464E-2</v>
      </c>
      <c r="M17" s="827">
        <f>M15/E15</f>
        <v>0</v>
      </c>
      <c r="N17" s="907">
        <f>N15/E15</f>
        <v>0.19230769230769232</v>
      </c>
      <c r="O17" s="824">
        <f>O15/$E$15</f>
        <v>0</v>
      </c>
      <c r="P17" s="827">
        <f>P15/E15</f>
        <v>0</v>
      </c>
      <c r="Q17" s="827">
        <f>Q15/E15</f>
        <v>0</v>
      </c>
      <c r="R17" s="827">
        <f>R15/E15</f>
        <v>0.80769230769230771</v>
      </c>
      <c r="S17" s="907">
        <f>S15/E15</f>
        <v>0.19230769230769232</v>
      </c>
      <c r="T17" s="824">
        <f>T15/$E$15</f>
        <v>7.6923076923076927E-2</v>
      </c>
      <c r="U17" s="827">
        <f>U15/E15</f>
        <v>0.11538461538461539</v>
      </c>
      <c r="V17" s="827">
        <f>V15/E15</f>
        <v>0</v>
      </c>
      <c r="W17" s="827">
        <f>W15/E15</f>
        <v>3.8461538461538464E-2</v>
      </c>
      <c r="X17" s="907">
        <f>X15/E15</f>
        <v>0.76923076923076927</v>
      </c>
      <c r="Y17" s="824">
        <f>Y15/E15</f>
        <v>0.80769230769230771</v>
      </c>
      <c r="Z17" s="825">
        <f>Z15/E15</f>
        <v>3.8461538461538464E-2</v>
      </c>
      <c r="AA17" s="825">
        <f>AA15/E15</f>
        <v>0</v>
      </c>
      <c r="AB17" s="825">
        <f>AB15/E15</f>
        <v>0.15384615384615385</v>
      </c>
      <c r="AC17" s="825">
        <f>AC15/E15</f>
        <v>0</v>
      </c>
      <c r="AD17" s="816"/>
      <c r="AE17" s="908"/>
      <c r="AF17" s="816"/>
      <c r="AH17" s="706"/>
      <c r="AI17" s="706"/>
      <c r="AJ17" s="706"/>
      <c r="AK17" s="705"/>
      <c r="AL17" s="705"/>
      <c r="AM17" s="705"/>
    </row>
    <row r="18" spans="2:39" ht="18.899999999999999" customHeight="1" x14ac:dyDescent="0.2">
      <c r="B18" s="1853"/>
      <c r="C18" s="1856" t="s">
        <v>170</v>
      </c>
      <c r="D18" s="1334">
        <f>表1!D17</f>
        <v>76</v>
      </c>
      <c r="E18" s="1560">
        <f>SUM(F18,I18)</f>
        <v>42</v>
      </c>
      <c r="F18" s="1584">
        <f>G18+H18</f>
        <v>15</v>
      </c>
      <c r="G18" s="1523">
        <v>15</v>
      </c>
      <c r="H18" s="1523">
        <v>0</v>
      </c>
      <c r="I18" s="1571">
        <v>27</v>
      </c>
      <c r="J18" s="1570">
        <v>0</v>
      </c>
      <c r="K18" s="1582">
        <v>37</v>
      </c>
      <c r="L18" s="1582">
        <v>0</v>
      </c>
      <c r="M18" s="1582">
        <v>1</v>
      </c>
      <c r="N18" s="1585">
        <v>4</v>
      </c>
      <c r="O18" s="1570">
        <v>0</v>
      </c>
      <c r="P18" s="1582">
        <v>1</v>
      </c>
      <c r="Q18" s="1582">
        <v>0</v>
      </c>
      <c r="R18" s="1582">
        <v>37</v>
      </c>
      <c r="S18" s="1585">
        <v>4</v>
      </c>
      <c r="T18" s="1570">
        <v>7</v>
      </c>
      <c r="U18" s="1582">
        <v>2</v>
      </c>
      <c r="V18" s="1582">
        <v>0</v>
      </c>
      <c r="W18" s="1582">
        <v>1</v>
      </c>
      <c r="X18" s="1585">
        <v>32</v>
      </c>
      <c r="Y18" s="1570">
        <v>32</v>
      </c>
      <c r="Z18" s="1523">
        <v>4</v>
      </c>
      <c r="AA18" s="1523">
        <v>1</v>
      </c>
      <c r="AB18" s="1523">
        <v>5</v>
      </c>
      <c r="AC18" s="1523">
        <v>0</v>
      </c>
      <c r="AD18" s="1586">
        <v>26</v>
      </c>
      <c r="AE18" s="1561">
        <v>8</v>
      </c>
      <c r="AF18" s="811"/>
      <c r="AK18" s="705"/>
      <c r="AL18" s="705"/>
      <c r="AM18" s="705"/>
    </row>
    <row r="19" spans="2:39" ht="18.899999999999999" customHeight="1" x14ac:dyDescent="0.2">
      <c r="B19" s="1853"/>
      <c r="C19" s="1857"/>
      <c r="D19" s="1324"/>
      <c r="E19" s="1574">
        <f>E18/D18</f>
        <v>0.55263157894736847</v>
      </c>
      <c r="F19" s="1575">
        <f>F18/D18</f>
        <v>0.19736842105263158</v>
      </c>
      <c r="G19" s="1576">
        <f>G18/D18</f>
        <v>0.19736842105263158</v>
      </c>
      <c r="H19" s="1576">
        <f>H18/D18</f>
        <v>0</v>
      </c>
      <c r="I19" s="1577">
        <f>I18/D18</f>
        <v>0.35526315789473684</v>
      </c>
      <c r="J19" s="1575">
        <f>J18/$D$18</f>
        <v>0</v>
      </c>
      <c r="K19" s="1576">
        <f>K18/D18</f>
        <v>0.48684210526315791</v>
      </c>
      <c r="L19" s="1576">
        <f>L18/D18</f>
        <v>0</v>
      </c>
      <c r="M19" s="1576">
        <f>M18/D18</f>
        <v>1.3157894736842105E-2</v>
      </c>
      <c r="N19" s="1578">
        <f>N18/D18</f>
        <v>5.2631578947368418E-2</v>
      </c>
      <c r="O19" s="1575">
        <f>O18/$D$18</f>
        <v>0</v>
      </c>
      <c r="P19" s="1576">
        <f>P18/D18</f>
        <v>1.3157894736842105E-2</v>
      </c>
      <c r="Q19" s="1576">
        <f>Q18/D18</f>
        <v>0</v>
      </c>
      <c r="R19" s="1576">
        <f>R18/D18</f>
        <v>0.48684210526315791</v>
      </c>
      <c r="S19" s="1578">
        <f>S18/D18</f>
        <v>5.2631578947368418E-2</v>
      </c>
      <c r="T19" s="1575">
        <f>T18/$D$18</f>
        <v>9.2105263157894732E-2</v>
      </c>
      <c r="U19" s="1576">
        <f>U18/D18</f>
        <v>2.6315789473684209E-2</v>
      </c>
      <c r="V19" s="1576">
        <f>V18/D18</f>
        <v>0</v>
      </c>
      <c r="W19" s="1576">
        <f>W18/D18</f>
        <v>1.3157894736842105E-2</v>
      </c>
      <c r="X19" s="1578">
        <f>X18/D18</f>
        <v>0.42105263157894735</v>
      </c>
      <c r="Y19" s="1575">
        <f>Y18/D18</f>
        <v>0.42105263157894735</v>
      </c>
      <c r="Z19" s="1576">
        <f>Z18/D18</f>
        <v>5.2631578947368418E-2</v>
      </c>
      <c r="AA19" s="1576">
        <f>AA18/D18</f>
        <v>1.3157894736842105E-2</v>
      </c>
      <c r="AB19" s="1576">
        <f>AB18/D18</f>
        <v>6.5789473684210523E-2</v>
      </c>
      <c r="AC19" s="1576">
        <f>AC18/D18</f>
        <v>0</v>
      </c>
      <c r="AD19" s="1579">
        <f>AD18/D18</f>
        <v>0.34210526315789475</v>
      </c>
      <c r="AE19" s="1580">
        <f>AE18/D18</f>
        <v>0.10526315789473684</v>
      </c>
      <c r="AF19" s="815"/>
      <c r="AG19" s="706"/>
      <c r="AH19" s="706"/>
      <c r="AK19" s="705"/>
      <c r="AL19" s="705"/>
      <c r="AM19" s="705"/>
    </row>
    <row r="20" spans="2:39" ht="18.899999999999999" customHeight="1" x14ac:dyDescent="0.2">
      <c r="B20" s="1853"/>
      <c r="C20" s="1857"/>
      <c r="D20" s="1374"/>
      <c r="E20" s="828"/>
      <c r="F20" s="829">
        <f>F18/E18</f>
        <v>0.35714285714285715</v>
      </c>
      <c r="G20" s="827">
        <f>G18/E18</f>
        <v>0.35714285714285715</v>
      </c>
      <c r="H20" s="827">
        <f>H18/E18</f>
        <v>0</v>
      </c>
      <c r="I20" s="909">
        <f>I18/E18</f>
        <v>0.6428571428571429</v>
      </c>
      <c r="J20" s="824">
        <f>J18/$E$18</f>
        <v>0</v>
      </c>
      <c r="K20" s="827">
        <f>K18/E18</f>
        <v>0.88095238095238093</v>
      </c>
      <c r="L20" s="827">
        <f>L18/E18</f>
        <v>0</v>
      </c>
      <c r="M20" s="827">
        <f>M18/E18</f>
        <v>2.3809523809523808E-2</v>
      </c>
      <c r="N20" s="907">
        <f>N18/E18</f>
        <v>9.5238095238095233E-2</v>
      </c>
      <c r="O20" s="824">
        <f>O18/$E$18</f>
        <v>0</v>
      </c>
      <c r="P20" s="827">
        <f>P18/E18</f>
        <v>2.3809523809523808E-2</v>
      </c>
      <c r="Q20" s="827">
        <f>Q18/E18</f>
        <v>0</v>
      </c>
      <c r="R20" s="827">
        <f>R18/E18</f>
        <v>0.88095238095238093</v>
      </c>
      <c r="S20" s="907">
        <f>S18/E18</f>
        <v>9.5238095238095233E-2</v>
      </c>
      <c r="T20" s="824">
        <f>T18/$E$18</f>
        <v>0.16666666666666666</v>
      </c>
      <c r="U20" s="827">
        <f>U18/E18</f>
        <v>4.7619047619047616E-2</v>
      </c>
      <c r="V20" s="827">
        <f>V18/E18</f>
        <v>0</v>
      </c>
      <c r="W20" s="827">
        <f>W18/E18</f>
        <v>2.3809523809523808E-2</v>
      </c>
      <c r="X20" s="907">
        <f>X18/E18</f>
        <v>0.76190476190476186</v>
      </c>
      <c r="Y20" s="824">
        <f>Y18/E18</f>
        <v>0.76190476190476186</v>
      </c>
      <c r="Z20" s="825">
        <f>Z18/E18</f>
        <v>9.5238095238095233E-2</v>
      </c>
      <c r="AA20" s="825">
        <f>AA18/E18</f>
        <v>2.3809523809523808E-2</v>
      </c>
      <c r="AB20" s="825">
        <f>AB18/E18</f>
        <v>0.11904761904761904</v>
      </c>
      <c r="AC20" s="825">
        <f>AC18/E18</f>
        <v>0</v>
      </c>
      <c r="AD20" s="816"/>
      <c r="AE20" s="908"/>
      <c r="AF20" s="816"/>
      <c r="AH20" s="706"/>
      <c r="AI20" s="706"/>
      <c r="AJ20" s="706"/>
      <c r="AK20" s="705"/>
      <c r="AL20" s="705"/>
      <c r="AM20" s="705"/>
    </row>
    <row r="21" spans="2:39" ht="18.899999999999999" customHeight="1" x14ac:dyDescent="0.2">
      <c r="B21" s="1853"/>
      <c r="C21" s="1971" t="s">
        <v>282</v>
      </c>
      <c r="D21" s="1341">
        <f>表1!D20</f>
        <v>28</v>
      </c>
      <c r="E21" s="1568">
        <f>SUM(F21,I21)</f>
        <v>17</v>
      </c>
      <c r="F21" s="1584">
        <f t="shared" ref="F21" si="3">G21+H21</f>
        <v>5</v>
      </c>
      <c r="G21" s="1582">
        <v>5</v>
      </c>
      <c r="H21" s="1582">
        <v>0</v>
      </c>
      <c r="I21" s="1567">
        <v>12</v>
      </c>
      <c r="J21" s="1570">
        <v>0</v>
      </c>
      <c r="K21" s="1523">
        <v>16</v>
      </c>
      <c r="L21" s="1523">
        <v>0</v>
      </c>
      <c r="M21" s="1523">
        <v>0</v>
      </c>
      <c r="N21" s="1569">
        <v>1</v>
      </c>
      <c r="O21" s="1570">
        <v>0</v>
      </c>
      <c r="P21" s="1523">
        <v>0</v>
      </c>
      <c r="Q21" s="1523">
        <v>0</v>
      </c>
      <c r="R21" s="1523">
        <v>15</v>
      </c>
      <c r="S21" s="1569">
        <v>2</v>
      </c>
      <c r="T21" s="1570">
        <v>2</v>
      </c>
      <c r="U21" s="1523">
        <v>1</v>
      </c>
      <c r="V21" s="1523">
        <v>0</v>
      </c>
      <c r="W21" s="1523">
        <v>0</v>
      </c>
      <c r="X21" s="1569">
        <v>14</v>
      </c>
      <c r="Y21" s="1570">
        <v>9</v>
      </c>
      <c r="Z21" s="1523">
        <v>1</v>
      </c>
      <c r="AA21" s="1523">
        <v>0</v>
      </c>
      <c r="AB21" s="1523">
        <v>7</v>
      </c>
      <c r="AC21" s="1523">
        <v>0</v>
      </c>
      <c r="AD21" s="1586">
        <v>9</v>
      </c>
      <c r="AE21" s="1561">
        <v>2</v>
      </c>
      <c r="AF21" s="811"/>
      <c r="AK21" s="705"/>
      <c r="AL21" s="705"/>
      <c r="AM21" s="705"/>
    </row>
    <row r="22" spans="2:39" ht="18.899999999999999" customHeight="1" x14ac:dyDescent="0.2">
      <c r="B22" s="1853"/>
      <c r="C22" s="1943"/>
      <c r="D22" s="1324"/>
      <c r="E22" s="1574">
        <f>E21/D21</f>
        <v>0.6071428571428571</v>
      </c>
      <c r="F22" s="1575">
        <f t="shared" ref="F22" si="4">F21/D21</f>
        <v>0.17857142857142858</v>
      </c>
      <c r="G22" s="1576">
        <f>G21/D21</f>
        <v>0.17857142857142858</v>
      </c>
      <c r="H22" s="1576">
        <f>H21/D21</f>
        <v>0</v>
      </c>
      <c r="I22" s="1577">
        <f>I21/D21</f>
        <v>0.42857142857142855</v>
      </c>
      <c r="J22" s="1575">
        <f>J21/$D$21</f>
        <v>0</v>
      </c>
      <c r="K22" s="1576">
        <f>K21/D21</f>
        <v>0.5714285714285714</v>
      </c>
      <c r="L22" s="1576">
        <f>L21/D21</f>
        <v>0</v>
      </c>
      <c r="M22" s="1576">
        <f>M21/D21</f>
        <v>0</v>
      </c>
      <c r="N22" s="1578">
        <f>N21/D21</f>
        <v>3.5714285714285712E-2</v>
      </c>
      <c r="O22" s="1575">
        <f>O21/$D$21</f>
        <v>0</v>
      </c>
      <c r="P22" s="1576">
        <f>P21/D21</f>
        <v>0</v>
      </c>
      <c r="Q22" s="1576">
        <f>Q21/D21</f>
        <v>0</v>
      </c>
      <c r="R22" s="1576">
        <f>R21/D21</f>
        <v>0.5357142857142857</v>
      </c>
      <c r="S22" s="1578">
        <f>S21/D21</f>
        <v>7.1428571428571425E-2</v>
      </c>
      <c r="T22" s="1575">
        <f>T21/$D$21</f>
        <v>7.1428571428571425E-2</v>
      </c>
      <c r="U22" s="1576">
        <f>U21/D21</f>
        <v>3.5714285714285712E-2</v>
      </c>
      <c r="V22" s="1576">
        <f>V21/D21</f>
        <v>0</v>
      </c>
      <c r="W22" s="1576">
        <f>W21/D21</f>
        <v>0</v>
      </c>
      <c r="X22" s="1578">
        <f>X21/D21</f>
        <v>0.5</v>
      </c>
      <c r="Y22" s="1575">
        <f>Y21/D21</f>
        <v>0.32142857142857145</v>
      </c>
      <c r="Z22" s="1576">
        <f>Z21/D21</f>
        <v>3.5714285714285712E-2</v>
      </c>
      <c r="AA22" s="1576">
        <f>AA21/D21</f>
        <v>0</v>
      </c>
      <c r="AB22" s="1576">
        <f>AB21/D21</f>
        <v>0.25</v>
      </c>
      <c r="AC22" s="1576">
        <f>AC21/D21</f>
        <v>0</v>
      </c>
      <c r="AD22" s="1579">
        <f>AD21/D21</f>
        <v>0.32142857142857145</v>
      </c>
      <c r="AE22" s="1580">
        <f>AE21/D21</f>
        <v>7.1428571428571425E-2</v>
      </c>
      <c r="AF22" s="815"/>
      <c r="AG22" s="706"/>
      <c r="AH22" s="706"/>
      <c r="AK22" s="705"/>
      <c r="AL22" s="705"/>
      <c r="AM22" s="705"/>
    </row>
    <row r="23" spans="2:39" ht="18.899999999999999" customHeight="1" x14ac:dyDescent="0.2">
      <c r="B23" s="1853"/>
      <c r="C23" s="1943"/>
      <c r="D23" s="1374"/>
      <c r="E23" s="778"/>
      <c r="F23" s="829">
        <f t="shared" ref="F23" si="5">F21/E21</f>
        <v>0.29411764705882354</v>
      </c>
      <c r="G23" s="825">
        <f>G21/E21</f>
        <v>0.29411764705882354</v>
      </c>
      <c r="H23" s="825">
        <f>H21/E21</f>
        <v>0</v>
      </c>
      <c r="I23" s="826">
        <f>I21/E21</f>
        <v>0.70588235294117652</v>
      </c>
      <c r="J23" s="829">
        <f>J21/$E$21</f>
        <v>0</v>
      </c>
      <c r="K23" s="827">
        <f>K21/E21</f>
        <v>0.94117647058823528</v>
      </c>
      <c r="L23" s="827">
        <f>L21/E21</f>
        <v>0</v>
      </c>
      <c r="M23" s="827">
        <f>M21/E21</f>
        <v>0</v>
      </c>
      <c r="N23" s="907">
        <f>N21/E21</f>
        <v>5.8823529411764705E-2</v>
      </c>
      <c r="O23" s="829">
        <f>O21/$E$21</f>
        <v>0</v>
      </c>
      <c r="P23" s="827">
        <f>P21/E21</f>
        <v>0</v>
      </c>
      <c r="Q23" s="827">
        <f>Q21/E21</f>
        <v>0</v>
      </c>
      <c r="R23" s="827">
        <f>R21/E21</f>
        <v>0.88235294117647056</v>
      </c>
      <c r="S23" s="907">
        <f>S21/E21</f>
        <v>0.11764705882352941</v>
      </c>
      <c r="T23" s="829">
        <f>T21/$E$21</f>
        <v>0.11764705882352941</v>
      </c>
      <c r="U23" s="827">
        <f>U21/E21</f>
        <v>5.8823529411764705E-2</v>
      </c>
      <c r="V23" s="827">
        <f>V21/E21</f>
        <v>0</v>
      </c>
      <c r="W23" s="827">
        <f>W21/E21</f>
        <v>0</v>
      </c>
      <c r="X23" s="907">
        <f>X21/E21</f>
        <v>0.82352941176470584</v>
      </c>
      <c r="Y23" s="829">
        <f>Y21/E21</f>
        <v>0.52941176470588236</v>
      </c>
      <c r="Z23" s="827">
        <f>Z21/E21</f>
        <v>5.8823529411764705E-2</v>
      </c>
      <c r="AA23" s="827">
        <f>AA21/E21</f>
        <v>0</v>
      </c>
      <c r="AB23" s="827">
        <f>AB21/E21</f>
        <v>0.41176470588235292</v>
      </c>
      <c r="AC23" s="827">
        <f>AC21/E21</f>
        <v>0</v>
      </c>
      <c r="AD23" s="910"/>
      <c r="AE23" s="911"/>
      <c r="AF23" s="816"/>
      <c r="AH23" s="706"/>
      <c r="AI23" s="706"/>
      <c r="AJ23" s="706"/>
      <c r="AK23" s="705"/>
      <c r="AL23" s="705"/>
      <c r="AM23" s="705"/>
    </row>
    <row r="24" spans="2:39" ht="18.899999999999999" customHeight="1" x14ac:dyDescent="0.2">
      <c r="B24" s="1853"/>
      <c r="C24" s="1856" t="s">
        <v>520</v>
      </c>
      <c r="D24" s="1341">
        <f>表1!D23</f>
        <v>89</v>
      </c>
      <c r="E24" s="1560">
        <f>SUM(F24,I24)</f>
        <v>42</v>
      </c>
      <c r="F24" s="1584">
        <f t="shared" ref="F24" si="6">G24+H24</f>
        <v>10</v>
      </c>
      <c r="G24" s="1523">
        <v>10</v>
      </c>
      <c r="H24" s="1523">
        <v>0</v>
      </c>
      <c r="I24" s="1571">
        <v>32</v>
      </c>
      <c r="J24" s="1581">
        <v>1</v>
      </c>
      <c r="K24" s="1582">
        <v>35</v>
      </c>
      <c r="L24" s="1582">
        <v>0</v>
      </c>
      <c r="M24" s="1582">
        <v>1</v>
      </c>
      <c r="N24" s="1585">
        <v>5</v>
      </c>
      <c r="O24" s="1581">
        <v>1</v>
      </c>
      <c r="P24" s="1582">
        <v>0</v>
      </c>
      <c r="Q24" s="1582">
        <v>0</v>
      </c>
      <c r="R24" s="1582">
        <v>34</v>
      </c>
      <c r="S24" s="1585">
        <v>7</v>
      </c>
      <c r="T24" s="1581">
        <v>1</v>
      </c>
      <c r="U24" s="1582">
        <v>4</v>
      </c>
      <c r="V24" s="1582">
        <v>0</v>
      </c>
      <c r="W24" s="1582">
        <v>0</v>
      </c>
      <c r="X24" s="1585">
        <v>37</v>
      </c>
      <c r="Y24" s="1581">
        <v>28</v>
      </c>
      <c r="Z24" s="1582">
        <v>0</v>
      </c>
      <c r="AA24" s="1582">
        <v>0</v>
      </c>
      <c r="AB24" s="1582">
        <v>13</v>
      </c>
      <c r="AC24" s="1582">
        <v>1</v>
      </c>
      <c r="AD24" s="1572">
        <v>38</v>
      </c>
      <c r="AE24" s="1573">
        <v>9</v>
      </c>
      <c r="AF24" s="811"/>
      <c r="AK24" s="705"/>
      <c r="AL24" s="705"/>
      <c r="AM24" s="705"/>
    </row>
    <row r="25" spans="2:39" ht="18.899999999999999" customHeight="1" x14ac:dyDescent="0.2">
      <c r="B25" s="1853"/>
      <c r="C25" s="1857"/>
      <c r="D25" s="1324"/>
      <c r="E25" s="1574">
        <f>E24/D24</f>
        <v>0.47191011235955055</v>
      </c>
      <c r="F25" s="1575">
        <f t="shared" ref="F25" si="7">F24/D24</f>
        <v>0.11235955056179775</v>
      </c>
      <c r="G25" s="1576">
        <f>G24/D24</f>
        <v>0.11235955056179775</v>
      </c>
      <c r="H25" s="1576">
        <f>H24/D24</f>
        <v>0</v>
      </c>
      <c r="I25" s="1577">
        <f>I24/D24</f>
        <v>0.3595505617977528</v>
      </c>
      <c r="J25" s="1575">
        <f>J24/$D$24</f>
        <v>1.1235955056179775E-2</v>
      </c>
      <c r="K25" s="1576">
        <f>K24/D24</f>
        <v>0.39325842696629215</v>
      </c>
      <c r="L25" s="1576">
        <f>L24/D24</f>
        <v>0</v>
      </c>
      <c r="M25" s="1576">
        <f>M24/D24</f>
        <v>1.1235955056179775E-2</v>
      </c>
      <c r="N25" s="1578">
        <f>N24/D24</f>
        <v>5.6179775280898875E-2</v>
      </c>
      <c r="O25" s="1575">
        <f>O24/$D$24</f>
        <v>1.1235955056179775E-2</v>
      </c>
      <c r="P25" s="1576">
        <f>P24/D24</f>
        <v>0</v>
      </c>
      <c r="Q25" s="1576">
        <f>Q24/D24</f>
        <v>0</v>
      </c>
      <c r="R25" s="1576">
        <f>R24/D24</f>
        <v>0.38202247191011235</v>
      </c>
      <c r="S25" s="1578">
        <f>S24/D24</f>
        <v>7.8651685393258425E-2</v>
      </c>
      <c r="T25" s="1575">
        <f>T24/$D$24</f>
        <v>1.1235955056179775E-2</v>
      </c>
      <c r="U25" s="1576">
        <f>U24/D24</f>
        <v>4.49438202247191E-2</v>
      </c>
      <c r="V25" s="1576">
        <f>V24/D24</f>
        <v>0</v>
      </c>
      <c r="W25" s="1576">
        <f>W24/D24</f>
        <v>0</v>
      </c>
      <c r="X25" s="1578">
        <f>X24/D24</f>
        <v>0.4157303370786517</v>
      </c>
      <c r="Y25" s="1575">
        <f>Y24/D24</f>
        <v>0.3146067415730337</v>
      </c>
      <c r="Z25" s="1576">
        <f>Z24/D24</f>
        <v>0</v>
      </c>
      <c r="AA25" s="1576">
        <f>AA24/D24</f>
        <v>0</v>
      </c>
      <c r="AB25" s="1576">
        <f>AB24/D24</f>
        <v>0.14606741573033707</v>
      </c>
      <c r="AC25" s="1576">
        <f>AC24/D24</f>
        <v>1.1235955056179775E-2</v>
      </c>
      <c r="AD25" s="1579">
        <f>AD24/D24</f>
        <v>0.42696629213483145</v>
      </c>
      <c r="AE25" s="1580">
        <f>AE24/D24</f>
        <v>0.10112359550561797</v>
      </c>
      <c r="AF25" s="815"/>
      <c r="AG25" s="706"/>
      <c r="AH25" s="706"/>
      <c r="AK25" s="705"/>
      <c r="AL25" s="705"/>
      <c r="AM25" s="705"/>
    </row>
    <row r="26" spans="2:39" ht="18.899999999999999" customHeight="1" x14ac:dyDescent="0.2">
      <c r="B26" s="1853"/>
      <c r="C26" s="1960"/>
      <c r="D26" s="1374"/>
      <c r="E26" s="778"/>
      <c r="F26" s="829">
        <f t="shared" ref="F26" si="8">F24/E24</f>
        <v>0.23809523809523808</v>
      </c>
      <c r="G26" s="825">
        <f>G24/E24</f>
        <v>0.23809523809523808</v>
      </c>
      <c r="H26" s="825">
        <f>H24/E24</f>
        <v>0</v>
      </c>
      <c r="I26" s="826">
        <f>I24/E24</f>
        <v>0.76190476190476186</v>
      </c>
      <c r="J26" s="824">
        <f>J24/$E$24</f>
        <v>2.3809523809523808E-2</v>
      </c>
      <c r="K26" s="827">
        <f>K24/E24</f>
        <v>0.83333333333333337</v>
      </c>
      <c r="L26" s="827">
        <f>L24/E24</f>
        <v>0</v>
      </c>
      <c r="M26" s="827">
        <f>M24/E24</f>
        <v>2.3809523809523808E-2</v>
      </c>
      <c r="N26" s="907">
        <f>N24/E24</f>
        <v>0.11904761904761904</v>
      </c>
      <c r="O26" s="824">
        <f>O24/$E$24</f>
        <v>2.3809523809523808E-2</v>
      </c>
      <c r="P26" s="827">
        <f>P24/E24</f>
        <v>0</v>
      </c>
      <c r="Q26" s="827">
        <f>Q24/E24</f>
        <v>0</v>
      </c>
      <c r="R26" s="827">
        <f>R24/E24</f>
        <v>0.80952380952380953</v>
      </c>
      <c r="S26" s="907">
        <f>S24/E24</f>
        <v>0.16666666666666666</v>
      </c>
      <c r="T26" s="824">
        <f>T24/$E$24</f>
        <v>2.3809523809523808E-2</v>
      </c>
      <c r="U26" s="827">
        <f>U24/E24</f>
        <v>9.5238095238095233E-2</v>
      </c>
      <c r="V26" s="827">
        <f>V24/E24</f>
        <v>0</v>
      </c>
      <c r="W26" s="827">
        <f>W24/E24</f>
        <v>0</v>
      </c>
      <c r="X26" s="907">
        <f>X24/E24</f>
        <v>0.88095238095238093</v>
      </c>
      <c r="Y26" s="824">
        <f>Y24/E24</f>
        <v>0.66666666666666663</v>
      </c>
      <c r="Z26" s="825">
        <f>Z24/E24</f>
        <v>0</v>
      </c>
      <c r="AA26" s="825">
        <f>AA24/E24</f>
        <v>0</v>
      </c>
      <c r="AB26" s="825">
        <f>AB24/E24</f>
        <v>0.30952380952380953</v>
      </c>
      <c r="AC26" s="825">
        <f>AC24/E24</f>
        <v>2.3809523809523808E-2</v>
      </c>
      <c r="AD26" s="816"/>
      <c r="AE26" s="908"/>
      <c r="AF26" s="816"/>
      <c r="AH26" s="706"/>
      <c r="AI26" s="706"/>
      <c r="AJ26" s="706"/>
      <c r="AK26" s="705"/>
      <c r="AL26" s="705"/>
      <c r="AM26" s="705"/>
    </row>
    <row r="27" spans="2:39" ht="18.899999999999999" customHeight="1" x14ac:dyDescent="0.2">
      <c r="B27" s="1853"/>
      <c r="C27" s="1856" t="s">
        <v>308</v>
      </c>
      <c r="D27" s="1341">
        <f>表1!D26</f>
        <v>16</v>
      </c>
      <c r="E27" s="1560">
        <f>SUM(F27,I27)</f>
        <v>14</v>
      </c>
      <c r="F27" s="1584">
        <f>G27+H27</f>
        <v>12</v>
      </c>
      <c r="G27" s="1523">
        <v>12</v>
      </c>
      <c r="H27" s="1523">
        <v>0</v>
      </c>
      <c r="I27" s="1571">
        <v>2</v>
      </c>
      <c r="J27" s="1570">
        <v>0</v>
      </c>
      <c r="K27" s="1523">
        <v>12</v>
      </c>
      <c r="L27" s="1523">
        <v>0</v>
      </c>
      <c r="M27" s="1523">
        <v>0</v>
      </c>
      <c r="N27" s="1569">
        <v>2</v>
      </c>
      <c r="O27" s="1570">
        <v>0</v>
      </c>
      <c r="P27" s="1523">
        <v>0</v>
      </c>
      <c r="Q27" s="1523">
        <v>0</v>
      </c>
      <c r="R27" s="1523">
        <v>12</v>
      </c>
      <c r="S27" s="1569">
        <v>2</v>
      </c>
      <c r="T27" s="1570">
        <v>2</v>
      </c>
      <c r="U27" s="1523">
        <v>2</v>
      </c>
      <c r="V27" s="1523">
        <v>0</v>
      </c>
      <c r="W27" s="1523">
        <v>0</v>
      </c>
      <c r="X27" s="1569">
        <v>10</v>
      </c>
      <c r="Y27" s="1570">
        <v>6</v>
      </c>
      <c r="Z27" s="1523">
        <v>2</v>
      </c>
      <c r="AA27" s="1523">
        <v>3</v>
      </c>
      <c r="AB27" s="1523">
        <v>3</v>
      </c>
      <c r="AC27" s="1523">
        <v>0</v>
      </c>
      <c r="AD27" s="1586">
        <v>1</v>
      </c>
      <c r="AE27" s="1561">
        <v>1</v>
      </c>
      <c r="AF27" s="811"/>
      <c r="AK27" s="705"/>
      <c r="AL27" s="705"/>
      <c r="AM27" s="705"/>
    </row>
    <row r="28" spans="2:39" ht="18.899999999999999" customHeight="1" x14ac:dyDescent="0.2">
      <c r="B28" s="1853"/>
      <c r="C28" s="1857"/>
      <c r="D28" s="1324"/>
      <c r="E28" s="1574">
        <f>E27/D27</f>
        <v>0.875</v>
      </c>
      <c r="F28" s="1575">
        <f t="shared" ref="F28" si="9">F27/D27</f>
        <v>0.75</v>
      </c>
      <c r="G28" s="1576">
        <f>G27/D27</f>
        <v>0.75</v>
      </c>
      <c r="H28" s="1576">
        <f>H27/D27</f>
        <v>0</v>
      </c>
      <c r="I28" s="1577">
        <f>I27/D27</f>
        <v>0.125</v>
      </c>
      <c r="J28" s="1575">
        <f>J27/$D$27</f>
        <v>0</v>
      </c>
      <c r="K28" s="1576">
        <f>K27/D27</f>
        <v>0.75</v>
      </c>
      <c r="L28" s="1576">
        <f>L27/D27</f>
        <v>0</v>
      </c>
      <c r="M28" s="1576">
        <f>M27/D27</f>
        <v>0</v>
      </c>
      <c r="N28" s="1578">
        <f>N27/D27</f>
        <v>0.125</v>
      </c>
      <c r="O28" s="1575">
        <f>O27/$D$27</f>
        <v>0</v>
      </c>
      <c r="P28" s="1576">
        <f>P27/D27</f>
        <v>0</v>
      </c>
      <c r="Q28" s="1576">
        <f>Q27/D27</f>
        <v>0</v>
      </c>
      <c r="R28" s="1576">
        <f>R27/D27</f>
        <v>0.75</v>
      </c>
      <c r="S28" s="1578">
        <f>S27/D27</f>
        <v>0.125</v>
      </c>
      <c r="T28" s="1575">
        <f>T27/$D$27</f>
        <v>0.125</v>
      </c>
      <c r="U28" s="1576">
        <f>U27/D27</f>
        <v>0.125</v>
      </c>
      <c r="V28" s="1576">
        <f>V27/D27</f>
        <v>0</v>
      </c>
      <c r="W28" s="1576">
        <f>W27/D27</f>
        <v>0</v>
      </c>
      <c r="X28" s="1578">
        <f>X27/D27</f>
        <v>0.625</v>
      </c>
      <c r="Y28" s="1575">
        <f>Y27/D27</f>
        <v>0.375</v>
      </c>
      <c r="Z28" s="1576">
        <f>Z27/D27</f>
        <v>0.125</v>
      </c>
      <c r="AA28" s="1576">
        <f>AA27/D27</f>
        <v>0.1875</v>
      </c>
      <c r="AB28" s="1576">
        <f>AB27/D27</f>
        <v>0.1875</v>
      </c>
      <c r="AC28" s="1576">
        <f>AC27/D27</f>
        <v>0</v>
      </c>
      <c r="AD28" s="1579">
        <f>AD27/D27</f>
        <v>6.25E-2</v>
      </c>
      <c r="AE28" s="1580">
        <f>AE27/D27</f>
        <v>6.25E-2</v>
      </c>
      <c r="AF28" s="815"/>
      <c r="AG28" s="706"/>
      <c r="AH28" s="706"/>
      <c r="AK28" s="705"/>
      <c r="AL28" s="705"/>
      <c r="AM28" s="705"/>
    </row>
    <row r="29" spans="2:39" ht="18.899999999999999" customHeight="1" x14ac:dyDescent="0.2">
      <c r="B29" s="1853"/>
      <c r="C29" s="1960"/>
      <c r="D29" s="1374"/>
      <c r="E29" s="828"/>
      <c r="F29" s="829">
        <f t="shared" ref="F29" si="10">F27/E27</f>
        <v>0.8571428571428571</v>
      </c>
      <c r="G29" s="827">
        <f>G27/E27</f>
        <v>0.8571428571428571</v>
      </c>
      <c r="H29" s="827">
        <f>H27/E27</f>
        <v>0</v>
      </c>
      <c r="I29" s="909">
        <f>I27/E27</f>
        <v>0.14285714285714285</v>
      </c>
      <c r="J29" s="824">
        <f>J27/$E$27</f>
        <v>0</v>
      </c>
      <c r="K29" s="827">
        <f>K27/E27</f>
        <v>0.8571428571428571</v>
      </c>
      <c r="L29" s="827">
        <f>L27/E27</f>
        <v>0</v>
      </c>
      <c r="M29" s="827">
        <f>M27/E27</f>
        <v>0</v>
      </c>
      <c r="N29" s="907">
        <f>N27/E27</f>
        <v>0.14285714285714285</v>
      </c>
      <c r="O29" s="824">
        <f>O27/$E$27</f>
        <v>0</v>
      </c>
      <c r="P29" s="827">
        <f>P27/E27</f>
        <v>0</v>
      </c>
      <c r="Q29" s="827">
        <f>Q27/E27</f>
        <v>0</v>
      </c>
      <c r="R29" s="827">
        <f>R27/E27</f>
        <v>0.8571428571428571</v>
      </c>
      <c r="S29" s="907">
        <f>S27/E27</f>
        <v>0.14285714285714285</v>
      </c>
      <c r="T29" s="824">
        <f>T27/$E$27</f>
        <v>0.14285714285714285</v>
      </c>
      <c r="U29" s="827">
        <f>U27/E27</f>
        <v>0.14285714285714285</v>
      </c>
      <c r="V29" s="827">
        <f>V27/E27</f>
        <v>0</v>
      </c>
      <c r="W29" s="827">
        <f>W27/E27</f>
        <v>0</v>
      </c>
      <c r="X29" s="907">
        <f>X27/E27</f>
        <v>0.7142857142857143</v>
      </c>
      <c r="Y29" s="824">
        <f>Y27/E27</f>
        <v>0.42857142857142855</v>
      </c>
      <c r="Z29" s="825">
        <f>Z27/E27</f>
        <v>0.14285714285714285</v>
      </c>
      <c r="AA29" s="825">
        <f>AA27/E27</f>
        <v>0.21428571428571427</v>
      </c>
      <c r="AB29" s="825">
        <f>AB27/E27</f>
        <v>0.21428571428571427</v>
      </c>
      <c r="AC29" s="825">
        <f>AC27/E27</f>
        <v>0</v>
      </c>
      <c r="AD29" s="816"/>
      <c r="AE29" s="908"/>
      <c r="AF29" s="816"/>
      <c r="AH29" s="706"/>
      <c r="AI29" s="706"/>
      <c r="AJ29" s="706"/>
      <c r="AK29" s="705"/>
      <c r="AL29" s="705"/>
      <c r="AM29" s="705"/>
    </row>
    <row r="30" spans="2:39" ht="18.899999999999999" customHeight="1" x14ac:dyDescent="0.2">
      <c r="B30" s="1853"/>
      <c r="C30" s="1856" t="s">
        <v>174</v>
      </c>
      <c r="D30" s="1341">
        <f>表1!D29</f>
        <v>162</v>
      </c>
      <c r="E30" s="1568">
        <f>SUM(F30,I30)</f>
        <v>94</v>
      </c>
      <c r="F30" s="1584">
        <f t="shared" ref="F30" si="11">G30+H30</f>
        <v>44</v>
      </c>
      <c r="G30" s="1582">
        <v>40</v>
      </c>
      <c r="H30" s="1582">
        <v>4</v>
      </c>
      <c r="I30" s="1567">
        <v>50</v>
      </c>
      <c r="J30" s="1570">
        <v>0</v>
      </c>
      <c r="K30" s="1523">
        <v>82</v>
      </c>
      <c r="L30" s="1523">
        <v>1</v>
      </c>
      <c r="M30" s="1523">
        <v>1</v>
      </c>
      <c r="N30" s="1569">
        <v>10</v>
      </c>
      <c r="O30" s="1570">
        <v>0</v>
      </c>
      <c r="P30" s="1523">
        <v>0</v>
      </c>
      <c r="Q30" s="1523">
        <v>0</v>
      </c>
      <c r="R30" s="1523">
        <v>83</v>
      </c>
      <c r="S30" s="1569">
        <v>11</v>
      </c>
      <c r="T30" s="1570">
        <v>2</v>
      </c>
      <c r="U30" s="1523">
        <v>5</v>
      </c>
      <c r="V30" s="1523">
        <v>0</v>
      </c>
      <c r="W30" s="1523">
        <v>3</v>
      </c>
      <c r="X30" s="1569">
        <v>84</v>
      </c>
      <c r="Y30" s="1570">
        <v>65</v>
      </c>
      <c r="Z30" s="1523">
        <v>1</v>
      </c>
      <c r="AA30" s="1523">
        <v>3</v>
      </c>
      <c r="AB30" s="1523">
        <v>23</v>
      </c>
      <c r="AC30" s="1523">
        <v>2</v>
      </c>
      <c r="AD30" s="1586">
        <v>56</v>
      </c>
      <c r="AE30" s="1561">
        <v>12</v>
      </c>
      <c r="AF30" s="811"/>
      <c r="AK30" s="705"/>
      <c r="AL30" s="705"/>
      <c r="AM30" s="705"/>
    </row>
    <row r="31" spans="2:39" ht="18.899999999999999" customHeight="1" x14ac:dyDescent="0.2">
      <c r="B31" s="1853"/>
      <c r="C31" s="1857"/>
      <c r="D31" s="1324"/>
      <c r="E31" s="1574">
        <f>E30/D30</f>
        <v>0.58024691358024694</v>
      </c>
      <c r="F31" s="1575">
        <f t="shared" ref="F31" si="12">F30/D30</f>
        <v>0.27160493827160492</v>
      </c>
      <c r="G31" s="1576">
        <f>G30/D30</f>
        <v>0.24691358024691357</v>
      </c>
      <c r="H31" s="1576">
        <f>H30/D30</f>
        <v>2.4691358024691357E-2</v>
      </c>
      <c r="I31" s="1577">
        <f>I30/D30</f>
        <v>0.30864197530864196</v>
      </c>
      <c r="J31" s="1575">
        <f>J30/$D$30</f>
        <v>0</v>
      </c>
      <c r="K31" s="1576">
        <f>K30/D30</f>
        <v>0.50617283950617287</v>
      </c>
      <c r="L31" s="1576">
        <f>L30/D30</f>
        <v>6.1728395061728392E-3</v>
      </c>
      <c r="M31" s="1576">
        <f>M30/D30</f>
        <v>6.1728395061728392E-3</v>
      </c>
      <c r="N31" s="1578">
        <f>N30/D30</f>
        <v>6.1728395061728392E-2</v>
      </c>
      <c r="O31" s="1575">
        <f>O30/$D$30</f>
        <v>0</v>
      </c>
      <c r="P31" s="1576">
        <f>P30/D30</f>
        <v>0</v>
      </c>
      <c r="Q31" s="1576">
        <f>Q30/D30</f>
        <v>0</v>
      </c>
      <c r="R31" s="1576">
        <f>R30/D30</f>
        <v>0.51234567901234573</v>
      </c>
      <c r="S31" s="1578">
        <f>S30/D30</f>
        <v>6.7901234567901231E-2</v>
      </c>
      <c r="T31" s="1575">
        <f>T30/$D$30</f>
        <v>1.2345679012345678E-2</v>
      </c>
      <c r="U31" s="1576">
        <f>U30/D30</f>
        <v>3.0864197530864196E-2</v>
      </c>
      <c r="V31" s="1576">
        <f>V30/D30</f>
        <v>0</v>
      </c>
      <c r="W31" s="1576">
        <f>W30/D30</f>
        <v>1.8518518518518517E-2</v>
      </c>
      <c r="X31" s="1578">
        <f>X30/D30</f>
        <v>0.51851851851851849</v>
      </c>
      <c r="Y31" s="1575">
        <f>Y30/D30</f>
        <v>0.40123456790123457</v>
      </c>
      <c r="Z31" s="1576">
        <f>Z30/D30</f>
        <v>6.1728395061728392E-3</v>
      </c>
      <c r="AA31" s="1576">
        <f>AA30/D30</f>
        <v>1.8518518518518517E-2</v>
      </c>
      <c r="AB31" s="1576">
        <f>AB30/D30</f>
        <v>0.1419753086419753</v>
      </c>
      <c r="AC31" s="1576">
        <f>AC30/D30</f>
        <v>1.2345679012345678E-2</v>
      </c>
      <c r="AD31" s="1579">
        <f>AD30/D30</f>
        <v>0.34567901234567899</v>
      </c>
      <c r="AE31" s="1580">
        <f>AE30/D30</f>
        <v>7.407407407407407E-2</v>
      </c>
      <c r="AF31" s="815"/>
      <c r="AG31" s="706"/>
      <c r="AH31" s="706"/>
      <c r="AK31" s="705"/>
      <c r="AL31" s="705"/>
      <c r="AM31" s="705"/>
    </row>
    <row r="32" spans="2:39" ht="18.899999999999999" customHeight="1" thickBot="1" x14ac:dyDescent="0.25">
      <c r="B32" s="1854"/>
      <c r="C32" s="1949"/>
      <c r="D32" s="1375"/>
      <c r="E32" s="778"/>
      <c r="F32" s="829">
        <f t="shared" ref="F32" si="13">F30/E30</f>
        <v>0.46808510638297873</v>
      </c>
      <c r="G32" s="825">
        <f>G30/E30</f>
        <v>0.42553191489361702</v>
      </c>
      <c r="H32" s="825">
        <f>H30/E30</f>
        <v>4.2553191489361701E-2</v>
      </c>
      <c r="I32" s="826">
        <f>I30/E30</f>
        <v>0.53191489361702127</v>
      </c>
      <c r="J32" s="817">
        <f>J30/$E$30</f>
        <v>0</v>
      </c>
      <c r="K32" s="818">
        <f>K30/E30</f>
        <v>0.87234042553191493</v>
      </c>
      <c r="L32" s="818">
        <f>L30/E30</f>
        <v>1.0638297872340425E-2</v>
      </c>
      <c r="M32" s="818">
        <f>M30/E30</f>
        <v>1.0638297872340425E-2</v>
      </c>
      <c r="N32" s="912">
        <f>N30/E30</f>
        <v>0.10638297872340426</v>
      </c>
      <c r="O32" s="817">
        <f>O30/$E$30</f>
        <v>0</v>
      </c>
      <c r="P32" s="818">
        <f>P30/E30</f>
        <v>0</v>
      </c>
      <c r="Q32" s="818">
        <f>Q30/E30</f>
        <v>0</v>
      </c>
      <c r="R32" s="818">
        <f>R30/E30</f>
        <v>0.88297872340425532</v>
      </c>
      <c r="S32" s="912">
        <f>S30/E30</f>
        <v>0.11702127659574468</v>
      </c>
      <c r="T32" s="817">
        <f>T30/$E$30</f>
        <v>2.1276595744680851E-2</v>
      </c>
      <c r="U32" s="818">
        <f>U30/E30</f>
        <v>5.3191489361702128E-2</v>
      </c>
      <c r="V32" s="818">
        <f>V30/E30</f>
        <v>0</v>
      </c>
      <c r="W32" s="818">
        <f>W30/E30</f>
        <v>3.1914893617021274E-2</v>
      </c>
      <c r="X32" s="912">
        <f>X30/E30</f>
        <v>0.8936170212765957</v>
      </c>
      <c r="Y32" s="817">
        <f>Y30/E30</f>
        <v>0.69148936170212771</v>
      </c>
      <c r="Z32" s="818">
        <f>Z30/E30</f>
        <v>1.0638297872340425E-2</v>
      </c>
      <c r="AA32" s="818">
        <f>AA30/E30</f>
        <v>3.1914893617021274E-2</v>
      </c>
      <c r="AB32" s="818">
        <f>AB30/E30</f>
        <v>0.24468085106382978</v>
      </c>
      <c r="AC32" s="818">
        <f>AC30/E30</f>
        <v>2.1276595744680851E-2</v>
      </c>
      <c r="AD32" s="822"/>
      <c r="AE32" s="823"/>
      <c r="AF32" s="816"/>
      <c r="AH32" s="706"/>
      <c r="AI32" s="706"/>
      <c r="AJ32" s="706"/>
      <c r="AK32" s="705"/>
      <c r="AL32" s="705"/>
      <c r="AM32" s="705"/>
    </row>
    <row r="33" spans="2:39" ht="18.899999999999999" customHeight="1" thickTop="1" x14ac:dyDescent="0.2">
      <c r="B33" s="1852" t="s">
        <v>258</v>
      </c>
      <c r="C33" s="2120" t="s">
        <v>176</v>
      </c>
      <c r="D33" s="1341">
        <f>表1!D32</f>
        <v>87</v>
      </c>
      <c r="E33" s="1562">
        <f>SUM(F33,I33)</f>
        <v>19</v>
      </c>
      <c r="F33" s="1587">
        <f>G33+H33</f>
        <v>9</v>
      </c>
      <c r="G33" s="1563">
        <v>9</v>
      </c>
      <c r="H33" s="1563">
        <v>0</v>
      </c>
      <c r="I33" s="1588">
        <v>10</v>
      </c>
      <c r="J33" s="1587">
        <v>0</v>
      </c>
      <c r="K33" s="1563">
        <v>13</v>
      </c>
      <c r="L33" s="1563">
        <v>0</v>
      </c>
      <c r="M33" s="1563">
        <v>0</v>
      </c>
      <c r="N33" s="1583">
        <v>6</v>
      </c>
      <c r="O33" s="1587">
        <v>0</v>
      </c>
      <c r="P33" s="1563">
        <v>0</v>
      </c>
      <c r="Q33" s="1563">
        <v>0</v>
      </c>
      <c r="R33" s="1563">
        <v>13</v>
      </c>
      <c r="S33" s="1583">
        <v>6</v>
      </c>
      <c r="T33" s="1587">
        <v>0</v>
      </c>
      <c r="U33" s="1563">
        <v>2</v>
      </c>
      <c r="V33" s="1563">
        <v>0</v>
      </c>
      <c r="W33" s="1563">
        <v>2</v>
      </c>
      <c r="X33" s="1583">
        <v>15</v>
      </c>
      <c r="Y33" s="1587">
        <v>10</v>
      </c>
      <c r="Z33" s="1563">
        <v>1</v>
      </c>
      <c r="AA33" s="1563">
        <v>3</v>
      </c>
      <c r="AB33" s="1563">
        <v>4</v>
      </c>
      <c r="AC33" s="1563">
        <v>1</v>
      </c>
      <c r="AD33" s="1589">
        <v>55</v>
      </c>
      <c r="AE33" s="1564">
        <v>13</v>
      </c>
      <c r="AF33" s="811"/>
      <c r="AK33" s="705"/>
      <c r="AL33" s="705"/>
      <c r="AM33" s="705"/>
    </row>
    <row r="34" spans="2:39" ht="18.899999999999999" customHeight="1" x14ac:dyDescent="0.2">
      <c r="B34" s="1853"/>
      <c r="C34" s="1851"/>
      <c r="D34" s="1324"/>
      <c r="E34" s="1574">
        <f>E33/D33</f>
        <v>0.21839080459770116</v>
      </c>
      <c r="F34" s="1575">
        <f>F33/D33</f>
        <v>0.10344827586206896</v>
      </c>
      <c r="G34" s="1576">
        <f>G33/D33</f>
        <v>0.10344827586206896</v>
      </c>
      <c r="H34" s="1576">
        <f>H33/D33</f>
        <v>0</v>
      </c>
      <c r="I34" s="1577">
        <f>I33/D33</f>
        <v>0.11494252873563218</v>
      </c>
      <c r="J34" s="1575">
        <f>J33/$D$33</f>
        <v>0</v>
      </c>
      <c r="K34" s="1576">
        <f>K33/D33</f>
        <v>0.14942528735632185</v>
      </c>
      <c r="L34" s="1576">
        <f>L33/D33</f>
        <v>0</v>
      </c>
      <c r="M34" s="1576">
        <f>M33/D33</f>
        <v>0</v>
      </c>
      <c r="N34" s="1578">
        <f>N33/D33</f>
        <v>6.8965517241379309E-2</v>
      </c>
      <c r="O34" s="1575">
        <f>O33/$D$33</f>
        <v>0</v>
      </c>
      <c r="P34" s="1576">
        <f>P33/D33</f>
        <v>0</v>
      </c>
      <c r="Q34" s="1576">
        <f>Q33/D33</f>
        <v>0</v>
      </c>
      <c r="R34" s="1576">
        <f>R33/D33</f>
        <v>0.14942528735632185</v>
      </c>
      <c r="S34" s="1578">
        <f>S33/D33</f>
        <v>6.8965517241379309E-2</v>
      </c>
      <c r="T34" s="1575">
        <f>T33/$D$33</f>
        <v>0</v>
      </c>
      <c r="U34" s="1576">
        <f>U33/D33</f>
        <v>2.2988505747126436E-2</v>
      </c>
      <c r="V34" s="1576">
        <f>V33/D33</f>
        <v>0</v>
      </c>
      <c r="W34" s="1576">
        <f>W33/D33</f>
        <v>2.2988505747126436E-2</v>
      </c>
      <c r="X34" s="1578">
        <f>X33/D33</f>
        <v>0.17241379310344829</v>
      </c>
      <c r="Y34" s="1575">
        <f>Y33/D33</f>
        <v>0.11494252873563218</v>
      </c>
      <c r="Z34" s="1576">
        <f>Z33/D33</f>
        <v>1.1494252873563218E-2</v>
      </c>
      <c r="AA34" s="1576">
        <f>AA33/D33</f>
        <v>3.4482758620689655E-2</v>
      </c>
      <c r="AB34" s="1576">
        <f>AB33/D33</f>
        <v>4.5977011494252873E-2</v>
      </c>
      <c r="AC34" s="1576">
        <f>AC33/D33</f>
        <v>1.1494252873563218E-2</v>
      </c>
      <c r="AD34" s="1579">
        <f>AD33/D33</f>
        <v>0.63218390804597702</v>
      </c>
      <c r="AE34" s="1580">
        <f>AE33/D33</f>
        <v>0.14942528735632185</v>
      </c>
      <c r="AF34" s="815"/>
      <c r="AG34" s="706"/>
      <c r="AH34" s="706"/>
      <c r="AK34" s="705"/>
      <c r="AL34" s="705"/>
      <c r="AM34" s="705"/>
    </row>
    <row r="35" spans="2:39" ht="18.899999999999999" customHeight="1" x14ac:dyDescent="0.2">
      <c r="B35" s="1853"/>
      <c r="C35" s="2102"/>
      <c r="D35" s="1374"/>
      <c r="E35" s="778"/>
      <c r="F35" s="829">
        <f>F33/E33</f>
        <v>0.47368421052631576</v>
      </c>
      <c r="G35" s="825">
        <f>G33/E33</f>
        <v>0.47368421052631576</v>
      </c>
      <c r="H35" s="825">
        <f>H33/E33</f>
        <v>0</v>
      </c>
      <c r="I35" s="826">
        <f>I33/E33</f>
        <v>0.52631578947368418</v>
      </c>
      <c r="J35" s="824">
        <f>J33/$E$33</f>
        <v>0</v>
      </c>
      <c r="K35" s="827">
        <f>K33/E33</f>
        <v>0.68421052631578949</v>
      </c>
      <c r="L35" s="827">
        <f>L33/E33</f>
        <v>0</v>
      </c>
      <c r="M35" s="827">
        <f>M33/E33</f>
        <v>0</v>
      </c>
      <c r="N35" s="907">
        <f>N33/E33</f>
        <v>0.31578947368421051</v>
      </c>
      <c r="O35" s="824">
        <f>O33/$E$33</f>
        <v>0</v>
      </c>
      <c r="P35" s="827">
        <f>P33/E33</f>
        <v>0</v>
      </c>
      <c r="Q35" s="827">
        <f>Q33/E33</f>
        <v>0</v>
      </c>
      <c r="R35" s="827">
        <f>R33/E33</f>
        <v>0.68421052631578949</v>
      </c>
      <c r="S35" s="907">
        <f>S33/E33</f>
        <v>0.31578947368421051</v>
      </c>
      <c r="T35" s="824">
        <f>T33/$E$33</f>
        <v>0</v>
      </c>
      <c r="U35" s="827">
        <f>U33/E33</f>
        <v>0.10526315789473684</v>
      </c>
      <c r="V35" s="827">
        <f>V33/E33</f>
        <v>0</v>
      </c>
      <c r="W35" s="827">
        <f>W33/E33</f>
        <v>0.10526315789473684</v>
      </c>
      <c r="X35" s="907">
        <f>X33/E33</f>
        <v>0.78947368421052633</v>
      </c>
      <c r="Y35" s="824">
        <f>Y33/E33</f>
        <v>0.52631578947368418</v>
      </c>
      <c r="Z35" s="825">
        <f>Z33/E33</f>
        <v>5.2631578947368418E-2</v>
      </c>
      <c r="AA35" s="825">
        <f>AA33/E33</f>
        <v>0.15789473684210525</v>
      </c>
      <c r="AB35" s="825">
        <f>AB33/E33</f>
        <v>0.21052631578947367</v>
      </c>
      <c r="AC35" s="825">
        <f>AC33/E33</f>
        <v>5.2631578947368418E-2</v>
      </c>
      <c r="AD35" s="816"/>
      <c r="AE35" s="908"/>
      <c r="AF35" s="816"/>
      <c r="AH35" s="706"/>
      <c r="AI35" s="706"/>
      <c r="AJ35" s="706"/>
      <c r="AK35" s="705"/>
      <c r="AL35" s="705"/>
      <c r="AM35" s="705"/>
    </row>
    <row r="36" spans="2:39" ht="18.899999999999999" customHeight="1" x14ac:dyDescent="0.2">
      <c r="B36" s="1853"/>
      <c r="C36" s="2102" t="s">
        <v>177</v>
      </c>
      <c r="D36" s="1341">
        <f>表1!D35</f>
        <v>181</v>
      </c>
      <c r="E36" s="1560">
        <f>SUM(F36,I36)</f>
        <v>88</v>
      </c>
      <c r="F36" s="1581">
        <f t="shared" ref="F36" si="14">G36+H36</f>
        <v>33</v>
      </c>
      <c r="G36" s="1523">
        <v>32</v>
      </c>
      <c r="H36" s="1523">
        <v>1</v>
      </c>
      <c r="I36" s="1571">
        <v>55</v>
      </c>
      <c r="J36" s="1570">
        <v>1</v>
      </c>
      <c r="K36" s="1523">
        <v>73</v>
      </c>
      <c r="L36" s="1523">
        <v>0</v>
      </c>
      <c r="M36" s="1523">
        <v>3</v>
      </c>
      <c r="N36" s="1569">
        <v>11</v>
      </c>
      <c r="O36" s="1570">
        <v>1</v>
      </c>
      <c r="P36" s="1523">
        <v>0</v>
      </c>
      <c r="Q36" s="1523">
        <v>0</v>
      </c>
      <c r="R36" s="1523">
        <v>72</v>
      </c>
      <c r="S36" s="1569">
        <v>15</v>
      </c>
      <c r="T36" s="1570">
        <v>6</v>
      </c>
      <c r="U36" s="1523">
        <v>9</v>
      </c>
      <c r="V36" s="1523">
        <v>0</v>
      </c>
      <c r="W36" s="1523">
        <v>1</v>
      </c>
      <c r="X36" s="1569">
        <v>72</v>
      </c>
      <c r="Y36" s="1570">
        <v>58</v>
      </c>
      <c r="Z36" s="1523">
        <v>0</v>
      </c>
      <c r="AA36" s="1523">
        <v>1</v>
      </c>
      <c r="AB36" s="1523">
        <v>28</v>
      </c>
      <c r="AC36" s="1523">
        <v>1</v>
      </c>
      <c r="AD36" s="1586">
        <v>76</v>
      </c>
      <c r="AE36" s="1561">
        <v>17</v>
      </c>
      <c r="AF36" s="811"/>
      <c r="AK36" s="705"/>
      <c r="AL36" s="705"/>
      <c r="AM36" s="705"/>
    </row>
    <row r="37" spans="2:39" ht="18.899999999999999" customHeight="1" x14ac:dyDescent="0.2">
      <c r="B37" s="1853"/>
      <c r="C37" s="2102"/>
      <c r="D37" s="1324"/>
      <c r="E37" s="1574">
        <f>E36/D36</f>
        <v>0.48618784530386738</v>
      </c>
      <c r="F37" s="1575">
        <f t="shared" ref="F37" si="15">F36/D36</f>
        <v>0.18232044198895028</v>
      </c>
      <c r="G37" s="1576">
        <f>G36/D36</f>
        <v>0.17679558011049723</v>
      </c>
      <c r="H37" s="1576">
        <f>H36/D36</f>
        <v>5.5248618784530384E-3</v>
      </c>
      <c r="I37" s="1577">
        <f>I36/D36</f>
        <v>0.30386740331491713</v>
      </c>
      <c r="J37" s="1575">
        <f>J36/$D$36</f>
        <v>5.5248618784530384E-3</v>
      </c>
      <c r="K37" s="1576">
        <f>K36/D36</f>
        <v>0.40331491712707185</v>
      </c>
      <c r="L37" s="1576">
        <f>L36/D36</f>
        <v>0</v>
      </c>
      <c r="M37" s="1576">
        <f>M36/D36</f>
        <v>1.6574585635359115E-2</v>
      </c>
      <c r="N37" s="1578">
        <f>N36/D36</f>
        <v>6.0773480662983423E-2</v>
      </c>
      <c r="O37" s="1575">
        <f>O36/$D$36</f>
        <v>5.5248618784530384E-3</v>
      </c>
      <c r="P37" s="1576">
        <f>P36/D36</f>
        <v>0</v>
      </c>
      <c r="Q37" s="1576">
        <f>Q36/D36</f>
        <v>0</v>
      </c>
      <c r="R37" s="1576">
        <f>R36/D36</f>
        <v>0.39779005524861877</v>
      </c>
      <c r="S37" s="1578">
        <f>S36/D36</f>
        <v>8.2872928176795577E-2</v>
      </c>
      <c r="T37" s="1575">
        <f>T36/$D$36</f>
        <v>3.3149171270718231E-2</v>
      </c>
      <c r="U37" s="1576">
        <f>U36/D36</f>
        <v>4.9723756906077346E-2</v>
      </c>
      <c r="V37" s="1576">
        <f>V36/D36</f>
        <v>0</v>
      </c>
      <c r="W37" s="1576">
        <f>W36/D36</f>
        <v>5.5248618784530384E-3</v>
      </c>
      <c r="X37" s="1578">
        <f>X36/D36</f>
        <v>0.39779005524861877</v>
      </c>
      <c r="Y37" s="1575">
        <f>Y36/D36</f>
        <v>0.32044198895027626</v>
      </c>
      <c r="Z37" s="1576">
        <f>Z36/D36</f>
        <v>0</v>
      </c>
      <c r="AA37" s="1576">
        <f>AA36/D36</f>
        <v>5.5248618784530384E-3</v>
      </c>
      <c r="AB37" s="1576">
        <f>AB36/D36</f>
        <v>0.15469613259668508</v>
      </c>
      <c r="AC37" s="1576">
        <f>AC36/D36</f>
        <v>5.5248618784530384E-3</v>
      </c>
      <c r="AD37" s="1579">
        <f>AD36/D36</f>
        <v>0.41988950276243092</v>
      </c>
      <c r="AE37" s="1580">
        <f>AE36/D36</f>
        <v>9.3922651933701654E-2</v>
      </c>
      <c r="AF37" s="815"/>
      <c r="AG37" s="706"/>
      <c r="AH37" s="706"/>
      <c r="AK37" s="705"/>
      <c r="AL37" s="705"/>
      <c r="AM37" s="705"/>
    </row>
    <row r="38" spans="2:39" ht="18.899999999999999" customHeight="1" x14ac:dyDescent="0.2">
      <c r="B38" s="1853"/>
      <c r="C38" s="2102"/>
      <c r="D38" s="1374"/>
      <c r="E38" s="828"/>
      <c r="F38" s="829">
        <f t="shared" ref="F38" si="16">F36/E36</f>
        <v>0.375</v>
      </c>
      <c r="G38" s="827">
        <f>G36/E36</f>
        <v>0.36363636363636365</v>
      </c>
      <c r="H38" s="827">
        <f>H36/E36</f>
        <v>1.1363636363636364E-2</v>
      </c>
      <c r="I38" s="909">
        <f>I36/E36</f>
        <v>0.625</v>
      </c>
      <c r="J38" s="824">
        <f>J36/$E$36</f>
        <v>1.1363636363636364E-2</v>
      </c>
      <c r="K38" s="827">
        <f>K36/E36</f>
        <v>0.82954545454545459</v>
      </c>
      <c r="L38" s="827">
        <f>L36/E36</f>
        <v>0</v>
      </c>
      <c r="M38" s="827">
        <f>M36/E36</f>
        <v>3.4090909090909088E-2</v>
      </c>
      <c r="N38" s="907">
        <f>N36/E36</f>
        <v>0.125</v>
      </c>
      <c r="O38" s="824">
        <f>O36/$E$36</f>
        <v>1.1363636363636364E-2</v>
      </c>
      <c r="P38" s="827">
        <f>P36/E36</f>
        <v>0</v>
      </c>
      <c r="Q38" s="827">
        <f>Q36/E36</f>
        <v>0</v>
      </c>
      <c r="R38" s="827">
        <f>R36/E36</f>
        <v>0.81818181818181823</v>
      </c>
      <c r="S38" s="907">
        <f>S36/E36</f>
        <v>0.17045454545454544</v>
      </c>
      <c r="T38" s="824">
        <f>T36/$E$36</f>
        <v>6.8181818181818177E-2</v>
      </c>
      <c r="U38" s="827">
        <f>U36/E36</f>
        <v>0.10227272727272728</v>
      </c>
      <c r="V38" s="827">
        <f>V36/E36</f>
        <v>0</v>
      </c>
      <c r="W38" s="827">
        <f>W36/E36</f>
        <v>1.1363636363636364E-2</v>
      </c>
      <c r="X38" s="907">
        <f>X36/E36</f>
        <v>0.81818181818181823</v>
      </c>
      <c r="Y38" s="824">
        <f>Y36/E36</f>
        <v>0.65909090909090906</v>
      </c>
      <c r="Z38" s="825">
        <f>Z36/E36</f>
        <v>0</v>
      </c>
      <c r="AA38" s="825">
        <f>AA36/E36</f>
        <v>1.1363636363636364E-2</v>
      </c>
      <c r="AB38" s="825">
        <f>AB36/E36</f>
        <v>0.31818181818181818</v>
      </c>
      <c r="AC38" s="825">
        <f>AC36/E36</f>
        <v>1.1363636363636364E-2</v>
      </c>
      <c r="AD38" s="816"/>
      <c r="AE38" s="908"/>
      <c r="AF38" s="816"/>
      <c r="AH38" s="706"/>
      <c r="AI38" s="706"/>
      <c r="AJ38" s="706"/>
      <c r="AK38" s="705"/>
      <c r="AL38" s="705"/>
      <c r="AM38" s="705"/>
    </row>
    <row r="39" spans="2:39" ht="18.899999999999999" customHeight="1" x14ac:dyDescent="0.2">
      <c r="B39" s="1853"/>
      <c r="C39" s="1851" t="s">
        <v>178</v>
      </c>
      <c r="D39" s="1341">
        <f>表1!D38</f>
        <v>50</v>
      </c>
      <c r="E39" s="1568">
        <f>SUM(F39,I39)</f>
        <v>33</v>
      </c>
      <c r="F39" s="1581">
        <f t="shared" ref="F39" si="17">G39+H39</f>
        <v>13</v>
      </c>
      <c r="G39" s="1582">
        <v>12</v>
      </c>
      <c r="H39" s="1582">
        <v>1</v>
      </c>
      <c r="I39" s="1567">
        <v>20</v>
      </c>
      <c r="J39" s="1570">
        <v>0</v>
      </c>
      <c r="K39" s="1523">
        <v>29</v>
      </c>
      <c r="L39" s="1523">
        <v>0</v>
      </c>
      <c r="M39" s="1523">
        <v>0</v>
      </c>
      <c r="N39" s="1569">
        <v>4</v>
      </c>
      <c r="O39" s="1570">
        <v>0</v>
      </c>
      <c r="P39" s="1523">
        <v>0</v>
      </c>
      <c r="Q39" s="1523">
        <v>0</v>
      </c>
      <c r="R39" s="1523">
        <v>29</v>
      </c>
      <c r="S39" s="1569">
        <v>4</v>
      </c>
      <c r="T39" s="1570">
        <v>2</v>
      </c>
      <c r="U39" s="1523">
        <v>3</v>
      </c>
      <c r="V39" s="1523">
        <v>0</v>
      </c>
      <c r="W39" s="1523">
        <v>1</v>
      </c>
      <c r="X39" s="1569">
        <v>27</v>
      </c>
      <c r="Y39" s="1570">
        <v>26</v>
      </c>
      <c r="Z39" s="1523">
        <v>1</v>
      </c>
      <c r="AA39" s="1523">
        <v>0</v>
      </c>
      <c r="AB39" s="1523">
        <v>6</v>
      </c>
      <c r="AC39" s="1523">
        <v>0</v>
      </c>
      <c r="AD39" s="1586">
        <v>14</v>
      </c>
      <c r="AE39" s="1561">
        <v>3</v>
      </c>
      <c r="AF39" s="811"/>
      <c r="AK39" s="705"/>
      <c r="AL39" s="705"/>
      <c r="AM39" s="705"/>
    </row>
    <row r="40" spans="2:39" ht="18.899999999999999" customHeight="1" x14ac:dyDescent="0.2">
      <c r="B40" s="1853"/>
      <c r="C40" s="2102"/>
      <c r="D40" s="1324"/>
      <c r="E40" s="1574">
        <f>E39/D39</f>
        <v>0.66</v>
      </c>
      <c r="F40" s="1575">
        <f t="shared" ref="F40" si="18">F39/D39</f>
        <v>0.26</v>
      </c>
      <c r="G40" s="1576">
        <f>G39/D39</f>
        <v>0.24</v>
      </c>
      <c r="H40" s="1576">
        <f>H39/D39</f>
        <v>0.02</v>
      </c>
      <c r="I40" s="1577">
        <f>I39/D39</f>
        <v>0.4</v>
      </c>
      <c r="J40" s="1575">
        <f>J39/$D$39</f>
        <v>0</v>
      </c>
      <c r="K40" s="1576">
        <f>K39/D39</f>
        <v>0.57999999999999996</v>
      </c>
      <c r="L40" s="1576">
        <f>L39/D39</f>
        <v>0</v>
      </c>
      <c r="M40" s="1576">
        <f>M39/D39</f>
        <v>0</v>
      </c>
      <c r="N40" s="1578">
        <f>N39/D39</f>
        <v>0.08</v>
      </c>
      <c r="O40" s="1575">
        <f>O39/$D$39</f>
        <v>0</v>
      </c>
      <c r="P40" s="1576">
        <f>P39/D39</f>
        <v>0</v>
      </c>
      <c r="Q40" s="1576">
        <f>Q39/D39</f>
        <v>0</v>
      </c>
      <c r="R40" s="1576">
        <f>R39/D39</f>
        <v>0.57999999999999996</v>
      </c>
      <c r="S40" s="1578">
        <f>S39/D39</f>
        <v>0.08</v>
      </c>
      <c r="T40" s="1575">
        <f>T39/$D$39</f>
        <v>0.04</v>
      </c>
      <c r="U40" s="1576">
        <f>U39/D39</f>
        <v>0.06</v>
      </c>
      <c r="V40" s="1576">
        <f>V39/D39</f>
        <v>0</v>
      </c>
      <c r="W40" s="1576">
        <f>W39/D39</f>
        <v>0.02</v>
      </c>
      <c r="X40" s="1578">
        <f>X39/D39</f>
        <v>0.54</v>
      </c>
      <c r="Y40" s="1575">
        <f>Y39/D39</f>
        <v>0.52</v>
      </c>
      <c r="Z40" s="1576">
        <f>Z39/D39</f>
        <v>0.02</v>
      </c>
      <c r="AA40" s="1576">
        <f>AA39/D39</f>
        <v>0</v>
      </c>
      <c r="AB40" s="1576">
        <f>AB39/D39</f>
        <v>0.12</v>
      </c>
      <c r="AC40" s="1576">
        <f>AC39/D39</f>
        <v>0</v>
      </c>
      <c r="AD40" s="1579">
        <f>AD39/D39</f>
        <v>0.28000000000000003</v>
      </c>
      <c r="AE40" s="1580">
        <f>AE39/D39</f>
        <v>0.06</v>
      </c>
      <c r="AF40" s="815"/>
      <c r="AG40" s="706"/>
      <c r="AH40" s="706"/>
      <c r="AK40" s="705"/>
      <c r="AL40" s="705"/>
      <c r="AM40" s="705"/>
    </row>
    <row r="41" spans="2:39" ht="18.899999999999999" customHeight="1" x14ac:dyDescent="0.2">
      <c r="B41" s="1853"/>
      <c r="C41" s="2102"/>
      <c r="D41" s="1374"/>
      <c r="E41" s="778"/>
      <c r="F41" s="829">
        <f t="shared" ref="F41" si="19">F39/E39</f>
        <v>0.39393939393939392</v>
      </c>
      <c r="G41" s="825">
        <f>G39/E39</f>
        <v>0.36363636363636365</v>
      </c>
      <c r="H41" s="825">
        <f>H39/E39</f>
        <v>3.0303030303030304E-2</v>
      </c>
      <c r="I41" s="826">
        <f>I39/E39</f>
        <v>0.60606060606060608</v>
      </c>
      <c r="J41" s="829">
        <f>J39/$E$39</f>
        <v>0</v>
      </c>
      <c r="K41" s="827">
        <f>K39/E39</f>
        <v>0.87878787878787878</v>
      </c>
      <c r="L41" s="827">
        <f>L39/E39</f>
        <v>0</v>
      </c>
      <c r="M41" s="827">
        <f>M39/E39</f>
        <v>0</v>
      </c>
      <c r="N41" s="907">
        <f>N39/E39</f>
        <v>0.12121212121212122</v>
      </c>
      <c r="O41" s="829">
        <f>O39/$E$39</f>
        <v>0</v>
      </c>
      <c r="P41" s="827">
        <f>P39/E39</f>
        <v>0</v>
      </c>
      <c r="Q41" s="827">
        <f>Q39/E39</f>
        <v>0</v>
      </c>
      <c r="R41" s="827">
        <f>R39/E39</f>
        <v>0.87878787878787878</v>
      </c>
      <c r="S41" s="907">
        <f>S39/E39</f>
        <v>0.12121212121212122</v>
      </c>
      <c r="T41" s="829">
        <f>T39/$E$39</f>
        <v>6.0606060606060608E-2</v>
      </c>
      <c r="U41" s="827">
        <f>U39/E39</f>
        <v>9.0909090909090912E-2</v>
      </c>
      <c r="V41" s="827">
        <f>V39/E39</f>
        <v>0</v>
      </c>
      <c r="W41" s="827">
        <f>W39/E39</f>
        <v>3.0303030303030304E-2</v>
      </c>
      <c r="X41" s="907">
        <f>X39/E39</f>
        <v>0.81818181818181823</v>
      </c>
      <c r="Y41" s="829">
        <f>Y39/E39</f>
        <v>0.78787878787878785</v>
      </c>
      <c r="Z41" s="827">
        <f>Z39/E39</f>
        <v>3.0303030303030304E-2</v>
      </c>
      <c r="AA41" s="827">
        <f>AA39/E39</f>
        <v>0</v>
      </c>
      <c r="AB41" s="827">
        <f>AB39/E39</f>
        <v>0.18181818181818182</v>
      </c>
      <c r="AC41" s="827">
        <f>AC39/E39</f>
        <v>0</v>
      </c>
      <c r="AD41" s="910"/>
      <c r="AE41" s="911"/>
      <c r="AF41" s="816"/>
      <c r="AH41" s="706"/>
      <c r="AI41" s="706"/>
      <c r="AJ41" s="706"/>
      <c r="AK41" s="705"/>
      <c r="AL41" s="705"/>
      <c r="AM41" s="705"/>
    </row>
    <row r="42" spans="2:39" ht="18.899999999999999" customHeight="1" x14ac:dyDescent="0.2">
      <c r="B42" s="1853"/>
      <c r="C42" s="2102" t="s">
        <v>179</v>
      </c>
      <c r="D42" s="1341">
        <f>表1!D41</f>
        <v>40</v>
      </c>
      <c r="E42" s="1560">
        <f>SUM(F42,I42)</f>
        <v>32</v>
      </c>
      <c r="F42" s="1581">
        <f t="shared" ref="F42" si="20">G42+H42</f>
        <v>12</v>
      </c>
      <c r="G42" s="1523">
        <v>11</v>
      </c>
      <c r="H42" s="1523">
        <v>1</v>
      </c>
      <c r="I42" s="1571">
        <v>20</v>
      </c>
      <c r="J42" s="1581">
        <v>0</v>
      </c>
      <c r="K42" s="1582">
        <v>28</v>
      </c>
      <c r="L42" s="1582">
        <v>1</v>
      </c>
      <c r="M42" s="1582">
        <v>0</v>
      </c>
      <c r="N42" s="1585">
        <v>3</v>
      </c>
      <c r="O42" s="1581">
        <v>0</v>
      </c>
      <c r="P42" s="1582">
        <v>0</v>
      </c>
      <c r="Q42" s="1582">
        <v>0</v>
      </c>
      <c r="R42" s="1582">
        <v>30</v>
      </c>
      <c r="S42" s="1585">
        <v>2</v>
      </c>
      <c r="T42" s="1581">
        <v>4</v>
      </c>
      <c r="U42" s="1582">
        <v>2</v>
      </c>
      <c r="V42" s="1582">
        <v>0</v>
      </c>
      <c r="W42" s="1582">
        <v>1</v>
      </c>
      <c r="X42" s="1585">
        <v>25</v>
      </c>
      <c r="Y42" s="1581">
        <v>18</v>
      </c>
      <c r="Z42" s="1582">
        <v>0</v>
      </c>
      <c r="AA42" s="1582">
        <v>1</v>
      </c>
      <c r="AB42" s="1582">
        <v>12</v>
      </c>
      <c r="AC42" s="1582">
        <v>1</v>
      </c>
      <c r="AD42" s="1572">
        <v>7</v>
      </c>
      <c r="AE42" s="1573">
        <v>1</v>
      </c>
      <c r="AF42" s="811"/>
      <c r="AK42" s="705"/>
      <c r="AL42" s="705"/>
      <c r="AM42" s="705"/>
    </row>
    <row r="43" spans="2:39" ht="18.899999999999999" customHeight="1" x14ac:dyDescent="0.2">
      <c r="B43" s="1853"/>
      <c r="C43" s="2102"/>
      <c r="D43" s="1324"/>
      <c r="E43" s="1574">
        <f>E42/D42</f>
        <v>0.8</v>
      </c>
      <c r="F43" s="1575">
        <f t="shared" ref="F43" si="21">F42/D42</f>
        <v>0.3</v>
      </c>
      <c r="G43" s="1576">
        <f>G42/D42</f>
        <v>0.27500000000000002</v>
      </c>
      <c r="H43" s="1576">
        <f>H42/D42</f>
        <v>2.5000000000000001E-2</v>
      </c>
      <c r="I43" s="1577">
        <f>I42/D42</f>
        <v>0.5</v>
      </c>
      <c r="J43" s="1575">
        <f>J42/$D$42</f>
        <v>0</v>
      </c>
      <c r="K43" s="1576">
        <f>K42/D42</f>
        <v>0.7</v>
      </c>
      <c r="L43" s="1576">
        <f>L42/D42</f>
        <v>2.5000000000000001E-2</v>
      </c>
      <c r="M43" s="1576">
        <f>M42/D42</f>
        <v>0</v>
      </c>
      <c r="N43" s="1578">
        <f>N42/D42</f>
        <v>7.4999999999999997E-2</v>
      </c>
      <c r="O43" s="1575">
        <f>O42/$D$42</f>
        <v>0</v>
      </c>
      <c r="P43" s="1576">
        <f>P42/D42</f>
        <v>0</v>
      </c>
      <c r="Q43" s="1576">
        <f>Q42/D42</f>
        <v>0</v>
      </c>
      <c r="R43" s="1576">
        <f>R42/D42</f>
        <v>0.75</v>
      </c>
      <c r="S43" s="1578">
        <f>S42/D42</f>
        <v>0.05</v>
      </c>
      <c r="T43" s="1575">
        <f>T42/$D$42</f>
        <v>0.1</v>
      </c>
      <c r="U43" s="1576">
        <f>U42/D42</f>
        <v>0.05</v>
      </c>
      <c r="V43" s="1576">
        <f>V42/D42</f>
        <v>0</v>
      </c>
      <c r="W43" s="1576">
        <f>W42/D42</f>
        <v>2.5000000000000001E-2</v>
      </c>
      <c r="X43" s="1578">
        <f>X42/D42</f>
        <v>0.625</v>
      </c>
      <c r="Y43" s="1575">
        <f>Y42/D42</f>
        <v>0.45</v>
      </c>
      <c r="Z43" s="1576">
        <f>Z42/D42</f>
        <v>0</v>
      </c>
      <c r="AA43" s="1576">
        <f>AA42/D42</f>
        <v>2.5000000000000001E-2</v>
      </c>
      <c r="AB43" s="1576">
        <f>AB42/D42</f>
        <v>0.3</v>
      </c>
      <c r="AC43" s="1576">
        <f>AC42/D42</f>
        <v>2.5000000000000001E-2</v>
      </c>
      <c r="AD43" s="1579">
        <f>AD42/D42</f>
        <v>0.17499999999999999</v>
      </c>
      <c r="AE43" s="1580">
        <f>AE42/D42</f>
        <v>2.5000000000000001E-2</v>
      </c>
      <c r="AF43" s="815"/>
      <c r="AG43" s="706"/>
      <c r="AH43" s="706"/>
      <c r="AK43" s="705"/>
      <c r="AL43" s="705"/>
      <c r="AM43" s="705"/>
    </row>
    <row r="44" spans="2:39" ht="18.899999999999999" customHeight="1" x14ac:dyDescent="0.2">
      <c r="B44" s="1853"/>
      <c r="C44" s="2102"/>
      <c r="D44" s="1374"/>
      <c r="E44" s="778"/>
      <c r="F44" s="829">
        <f t="shared" ref="F44" si="22">F42/E42</f>
        <v>0.375</v>
      </c>
      <c r="G44" s="825">
        <f>G42/E42</f>
        <v>0.34375</v>
      </c>
      <c r="H44" s="825">
        <f>H42/E42</f>
        <v>3.125E-2</v>
      </c>
      <c r="I44" s="826">
        <f>I42/E42</f>
        <v>0.625</v>
      </c>
      <c r="J44" s="824">
        <f>J42/$E$42</f>
        <v>0</v>
      </c>
      <c r="K44" s="827">
        <f>K42/E42</f>
        <v>0.875</v>
      </c>
      <c r="L44" s="827">
        <f>L42/E42</f>
        <v>3.125E-2</v>
      </c>
      <c r="M44" s="827">
        <f>M42/E42</f>
        <v>0</v>
      </c>
      <c r="N44" s="907">
        <f>N42/E42</f>
        <v>9.375E-2</v>
      </c>
      <c r="O44" s="824">
        <f>O42/$E$42</f>
        <v>0</v>
      </c>
      <c r="P44" s="827">
        <f>P42/E42</f>
        <v>0</v>
      </c>
      <c r="Q44" s="827">
        <f>Q42/E42</f>
        <v>0</v>
      </c>
      <c r="R44" s="827">
        <f>R42/E42</f>
        <v>0.9375</v>
      </c>
      <c r="S44" s="907">
        <f>S42/E42</f>
        <v>6.25E-2</v>
      </c>
      <c r="T44" s="824">
        <f>T42/$E$42</f>
        <v>0.125</v>
      </c>
      <c r="U44" s="827">
        <f>U42/E42</f>
        <v>6.25E-2</v>
      </c>
      <c r="V44" s="827">
        <f>V42/E42</f>
        <v>0</v>
      </c>
      <c r="W44" s="827">
        <f>W42/E42</f>
        <v>3.125E-2</v>
      </c>
      <c r="X44" s="907">
        <f>X42/E42</f>
        <v>0.78125</v>
      </c>
      <c r="Y44" s="824">
        <f>Y42/E42</f>
        <v>0.5625</v>
      </c>
      <c r="Z44" s="825">
        <f>Z42/E42</f>
        <v>0</v>
      </c>
      <c r="AA44" s="825">
        <f>AA42/E42</f>
        <v>3.125E-2</v>
      </c>
      <c r="AB44" s="825">
        <f>AB42/E42</f>
        <v>0.375</v>
      </c>
      <c r="AC44" s="825">
        <f>AC42/E42</f>
        <v>3.125E-2</v>
      </c>
      <c r="AD44" s="816"/>
      <c r="AE44" s="908"/>
      <c r="AF44" s="816"/>
      <c r="AH44" s="706"/>
      <c r="AI44" s="706"/>
      <c r="AJ44" s="706"/>
      <c r="AK44" s="705"/>
      <c r="AL44" s="705"/>
      <c r="AM44" s="705"/>
    </row>
    <row r="45" spans="2:39" ht="18.899999999999999" customHeight="1" x14ac:dyDescent="0.2">
      <c r="B45" s="1853"/>
      <c r="C45" s="2102" t="s">
        <v>180</v>
      </c>
      <c r="D45" s="1341">
        <f>表1!D44</f>
        <v>27</v>
      </c>
      <c r="E45" s="1560">
        <f>SUM(F45,I45)</f>
        <v>24</v>
      </c>
      <c r="F45" s="1581">
        <f t="shared" ref="F45" si="23">G45+H45</f>
        <v>7</v>
      </c>
      <c r="G45" s="1523">
        <v>7</v>
      </c>
      <c r="H45" s="1523">
        <v>0</v>
      </c>
      <c r="I45" s="1571">
        <v>17</v>
      </c>
      <c r="J45" s="1570">
        <v>0</v>
      </c>
      <c r="K45" s="1523">
        <v>23</v>
      </c>
      <c r="L45" s="1523">
        <v>0</v>
      </c>
      <c r="M45" s="1523">
        <v>0</v>
      </c>
      <c r="N45" s="1569">
        <v>1</v>
      </c>
      <c r="O45" s="1570">
        <v>0</v>
      </c>
      <c r="P45" s="1523">
        <v>0</v>
      </c>
      <c r="Q45" s="1523">
        <v>0</v>
      </c>
      <c r="R45" s="1523">
        <v>23</v>
      </c>
      <c r="S45" s="1569">
        <v>1</v>
      </c>
      <c r="T45" s="1570">
        <v>2</v>
      </c>
      <c r="U45" s="1523">
        <v>0</v>
      </c>
      <c r="V45" s="1523">
        <v>0</v>
      </c>
      <c r="W45" s="1523">
        <v>0</v>
      </c>
      <c r="X45" s="1569">
        <v>22</v>
      </c>
      <c r="Y45" s="1570">
        <v>17</v>
      </c>
      <c r="Z45" s="1523">
        <v>2</v>
      </c>
      <c r="AA45" s="1523">
        <v>1</v>
      </c>
      <c r="AB45" s="1523">
        <v>4</v>
      </c>
      <c r="AC45" s="1523">
        <v>0</v>
      </c>
      <c r="AD45" s="1586">
        <v>2</v>
      </c>
      <c r="AE45" s="1561">
        <v>1</v>
      </c>
      <c r="AF45" s="811"/>
      <c r="AK45" s="705"/>
      <c r="AL45" s="705"/>
      <c r="AM45" s="705"/>
    </row>
    <row r="46" spans="2:39" ht="18.899999999999999" customHeight="1" x14ac:dyDescent="0.2">
      <c r="B46" s="1853"/>
      <c r="C46" s="1849"/>
      <c r="D46" s="1324"/>
      <c r="E46" s="1574">
        <f>E45/D45</f>
        <v>0.88888888888888884</v>
      </c>
      <c r="F46" s="1575">
        <f t="shared" ref="F46" si="24">F45/D45</f>
        <v>0.25925925925925924</v>
      </c>
      <c r="G46" s="1576">
        <f>G45/D45</f>
        <v>0.25925925925925924</v>
      </c>
      <c r="H46" s="1576">
        <f>H45/D45</f>
        <v>0</v>
      </c>
      <c r="I46" s="1577">
        <f>I45/D45</f>
        <v>0.62962962962962965</v>
      </c>
      <c r="J46" s="1575">
        <f>J45/$D$45</f>
        <v>0</v>
      </c>
      <c r="K46" s="1576">
        <f>K45/D45</f>
        <v>0.85185185185185186</v>
      </c>
      <c r="L46" s="1576">
        <f>L45/D45</f>
        <v>0</v>
      </c>
      <c r="M46" s="1576">
        <f>M45/D45</f>
        <v>0</v>
      </c>
      <c r="N46" s="1578">
        <f>N45/D45</f>
        <v>3.7037037037037035E-2</v>
      </c>
      <c r="O46" s="1575">
        <f>O45/$D$45</f>
        <v>0</v>
      </c>
      <c r="P46" s="1576">
        <f>P45/D45</f>
        <v>0</v>
      </c>
      <c r="Q46" s="1576">
        <f>Q45/D45</f>
        <v>0</v>
      </c>
      <c r="R46" s="1576">
        <f>R45/D45</f>
        <v>0.85185185185185186</v>
      </c>
      <c r="S46" s="1578">
        <f>S45/D45</f>
        <v>3.7037037037037035E-2</v>
      </c>
      <c r="T46" s="1575">
        <f>T45/$D$45</f>
        <v>7.407407407407407E-2</v>
      </c>
      <c r="U46" s="1576">
        <f>U45/D45</f>
        <v>0</v>
      </c>
      <c r="V46" s="1576">
        <f>V45/D45</f>
        <v>0</v>
      </c>
      <c r="W46" s="1576">
        <f>W45/D45</f>
        <v>0</v>
      </c>
      <c r="X46" s="1578">
        <f>X45/D45</f>
        <v>0.81481481481481477</v>
      </c>
      <c r="Y46" s="1575">
        <f>Y45/D45</f>
        <v>0.62962962962962965</v>
      </c>
      <c r="Z46" s="1576">
        <f>Z45/D45</f>
        <v>7.407407407407407E-2</v>
      </c>
      <c r="AA46" s="1576">
        <f>AA45/D45</f>
        <v>3.7037037037037035E-2</v>
      </c>
      <c r="AB46" s="1576">
        <f>AB45/D45</f>
        <v>0.14814814814814814</v>
      </c>
      <c r="AC46" s="1576">
        <f>AC45/D45</f>
        <v>0</v>
      </c>
      <c r="AD46" s="1579">
        <f>AD45/D45</f>
        <v>7.407407407407407E-2</v>
      </c>
      <c r="AE46" s="1580">
        <f>AE45/D45</f>
        <v>3.7037037037037035E-2</v>
      </c>
      <c r="AF46" s="815"/>
      <c r="AG46" s="706"/>
      <c r="AH46" s="706"/>
      <c r="AK46" s="705"/>
      <c r="AL46" s="705"/>
      <c r="AM46" s="705"/>
    </row>
    <row r="47" spans="2:39" ht="18.899999999999999" customHeight="1" x14ac:dyDescent="0.2">
      <c r="B47" s="1853"/>
      <c r="C47" s="1849"/>
      <c r="D47" s="1374"/>
      <c r="E47" s="828"/>
      <c r="F47" s="829">
        <f t="shared" ref="F47" si="25">F45/E45</f>
        <v>0.29166666666666669</v>
      </c>
      <c r="G47" s="827">
        <f>G45/E45</f>
        <v>0.29166666666666669</v>
      </c>
      <c r="H47" s="827">
        <f>H45/E45</f>
        <v>0</v>
      </c>
      <c r="I47" s="909">
        <f>I45/E45</f>
        <v>0.70833333333333337</v>
      </c>
      <c r="J47" s="829">
        <f>J45/$E$45</f>
        <v>0</v>
      </c>
      <c r="K47" s="827">
        <f>K45/E45</f>
        <v>0.95833333333333337</v>
      </c>
      <c r="L47" s="827">
        <f>L45/E45</f>
        <v>0</v>
      </c>
      <c r="M47" s="827">
        <f>M45/E45</f>
        <v>0</v>
      </c>
      <c r="N47" s="907">
        <f>N45/E45</f>
        <v>4.1666666666666664E-2</v>
      </c>
      <c r="O47" s="829">
        <f>O45/$E$45</f>
        <v>0</v>
      </c>
      <c r="P47" s="827">
        <f>P45/E45</f>
        <v>0</v>
      </c>
      <c r="Q47" s="827">
        <f>Q45/E45</f>
        <v>0</v>
      </c>
      <c r="R47" s="827">
        <f>R45/E45</f>
        <v>0.95833333333333337</v>
      </c>
      <c r="S47" s="907">
        <f>S45/E45</f>
        <v>4.1666666666666664E-2</v>
      </c>
      <c r="T47" s="829">
        <f>T45/$E$45</f>
        <v>8.3333333333333329E-2</v>
      </c>
      <c r="U47" s="827">
        <f>U45/E45</f>
        <v>0</v>
      </c>
      <c r="V47" s="827">
        <f>V45/E45</f>
        <v>0</v>
      </c>
      <c r="W47" s="827">
        <v>0.01</v>
      </c>
      <c r="X47" s="907">
        <f>X45/E45</f>
        <v>0.91666666666666663</v>
      </c>
      <c r="Y47" s="829">
        <f>Y45/E45</f>
        <v>0.70833333333333337</v>
      </c>
      <c r="Z47" s="827">
        <f>Z45/E45</f>
        <v>8.3333333333333329E-2</v>
      </c>
      <c r="AA47" s="827">
        <f>AA45/E45</f>
        <v>4.1666666666666664E-2</v>
      </c>
      <c r="AB47" s="827">
        <f>AB45/E45</f>
        <v>0.16666666666666666</v>
      </c>
      <c r="AC47" s="827">
        <f>AC45/E45</f>
        <v>0</v>
      </c>
      <c r="AD47" s="910"/>
      <c r="AE47" s="911"/>
      <c r="AF47" s="816"/>
      <c r="AH47" s="706"/>
      <c r="AI47" s="706"/>
      <c r="AJ47" s="706"/>
      <c r="AK47" s="705"/>
      <c r="AL47" s="705"/>
      <c r="AM47" s="705"/>
    </row>
    <row r="48" spans="2:39" ht="18.899999999999999" customHeight="1" x14ac:dyDescent="0.2">
      <c r="B48" s="1853"/>
      <c r="C48" s="2102" t="s">
        <v>181</v>
      </c>
      <c r="D48" s="1341">
        <f>表1!D47</f>
        <v>40</v>
      </c>
      <c r="E48" s="1568">
        <f>SUM(F48,I48)</f>
        <v>39</v>
      </c>
      <c r="F48" s="1581">
        <f t="shared" ref="F48" si="26">G48+H48</f>
        <v>22</v>
      </c>
      <c r="G48" s="1582">
        <v>21</v>
      </c>
      <c r="H48" s="1582">
        <v>1</v>
      </c>
      <c r="I48" s="1567">
        <v>17</v>
      </c>
      <c r="J48" s="1581">
        <v>0</v>
      </c>
      <c r="K48" s="1582">
        <v>36</v>
      </c>
      <c r="L48" s="1582">
        <v>1</v>
      </c>
      <c r="M48" s="1582">
        <v>0</v>
      </c>
      <c r="N48" s="1585">
        <v>2</v>
      </c>
      <c r="O48" s="1581">
        <v>0</v>
      </c>
      <c r="P48" s="1582">
        <v>1</v>
      </c>
      <c r="Q48" s="1582">
        <v>0</v>
      </c>
      <c r="R48" s="1582">
        <v>35</v>
      </c>
      <c r="S48" s="1585">
        <v>3</v>
      </c>
      <c r="T48" s="1581">
        <v>2</v>
      </c>
      <c r="U48" s="1582">
        <v>1</v>
      </c>
      <c r="V48" s="1582">
        <v>0</v>
      </c>
      <c r="W48" s="1582">
        <v>0</v>
      </c>
      <c r="X48" s="1585">
        <v>36</v>
      </c>
      <c r="Y48" s="1581">
        <v>32</v>
      </c>
      <c r="Z48" s="1582">
        <v>5</v>
      </c>
      <c r="AA48" s="1582">
        <v>1</v>
      </c>
      <c r="AB48" s="1582">
        <v>1</v>
      </c>
      <c r="AC48" s="1582">
        <v>0</v>
      </c>
      <c r="AD48" s="1572">
        <v>1</v>
      </c>
      <c r="AE48" s="1573">
        <v>0</v>
      </c>
      <c r="AF48" s="811"/>
      <c r="AK48" s="705"/>
      <c r="AL48" s="705"/>
      <c r="AM48" s="705"/>
    </row>
    <row r="49" spans="2:39" ht="18.899999999999999" customHeight="1" x14ac:dyDescent="0.2">
      <c r="B49" s="1853"/>
      <c r="C49" s="1849"/>
      <c r="D49" s="1324"/>
      <c r="E49" s="1574">
        <f>E48/D48</f>
        <v>0.97499999999999998</v>
      </c>
      <c r="F49" s="1575">
        <f t="shared" ref="F49" si="27">F48/D48</f>
        <v>0.55000000000000004</v>
      </c>
      <c r="G49" s="1576">
        <f>G48/D48</f>
        <v>0.52500000000000002</v>
      </c>
      <c r="H49" s="1576">
        <f>H48/D48</f>
        <v>2.5000000000000001E-2</v>
      </c>
      <c r="I49" s="1577">
        <f>I48/D48</f>
        <v>0.42499999999999999</v>
      </c>
      <c r="J49" s="1575">
        <f>J48/$D$48</f>
        <v>0</v>
      </c>
      <c r="K49" s="1576">
        <f>K48/D48</f>
        <v>0.9</v>
      </c>
      <c r="L49" s="1576">
        <f>L48/D48</f>
        <v>2.5000000000000001E-2</v>
      </c>
      <c r="M49" s="1576">
        <f>M48/D48</f>
        <v>0</v>
      </c>
      <c r="N49" s="1578">
        <f>N48/D48</f>
        <v>0.05</v>
      </c>
      <c r="O49" s="1575">
        <f>O48/$D$48</f>
        <v>0</v>
      </c>
      <c r="P49" s="1576">
        <f>P48/D48</f>
        <v>2.5000000000000001E-2</v>
      </c>
      <c r="Q49" s="1576">
        <f>Q48/D48</f>
        <v>0</v>
      </c>
      <c r="R49" s="1576">
        <f>R48/D48</f>
        <v>0.875</v>
      </c>
      <c r="S49" s="1578">
        <f>S48/D48</f>
        <v>7.4999999999999997E-2</v>
      </c>
      <c r="T49" s="1575">
        <f>T48/$D$48</f>
        <v>0.05</v>
      </c>
      <c r="U49" s="1576">
        <f>U48/D48</f>
        <v>2.5000000000000001E-2</v>
      </c>
      <c r="V49" s="1576">
        <f>V48/D48</f>
        <v>0</v>
      </c>
      <c r="W49" s="1576">
        <f>W48/D48</f>
        <v>0</v>
      </c>
      <c r="X49" s="1578">
        <f>X48/D48</f>
        <v>0.9</v>
      </c>
      <c r="Y49" s="1575">
        <f>Y48/D48</f>
        <v>0.8</v>
      </c>
      <c r="Z49" s="1576">
        <f>Z48/D48</f>
        <v>0.125</v>
      </c>
      <c r="AA49" s="1576">
        <f>AA48/D48</f>
        <v>2.5000000000000001E-2</v>
      </c>
      <c r="AB49" s="1576">
        <f>AB48/D48</f>
        <v>2.5000000000000001E-2</v>
      </c>
      <c r="AC49" s="1576">
        <f>AC48/D48</f>
        <v>0</v>
      </c>
      <c r="AD49" s="1579">
        <f>AD48/D48</f>
        <v>2.5000000000000001E-2</v>
      </c>
      <c r="AE49" s="1580">
        <f>AE48/D48</f>
        <v>0</v>
      </c>
      <c r="AF49" s="815"/>
      <c r="AG49" s="706"/>
      <c r="AH49" s="706"/>
      <c r="AK49" s="705"/>
      <c r="AL49" s="705"/>
      <c r="AM49" s="705"/>
    </row>
    <row r="50" spans="2:39" ht="18.899999999999999" customHeight="1" thickBot="1" x14ac:dyDescent="0.25">
      <c r="B50" s="1853"/>
      <c r="C50" s="2119"/>
      <c r="D50" s="1375"/>
      <c r="E50" s="790"/>
      <c r="F50" s="1129">
        <f t="shared" ref="F50" si="28">F48/E48</f>
        <v>0.5641025641025641</v>
      </c>
      <c r="G50" s="818">
        <f>G48/E48</f>
        <v>0.53846153846153844</v>
      </c>
      <c r="H50" s="818">
        <f>H48/E48</f>
        <v>2.564102564102564E-2</v>
      </c>
      <c r="I50" s="819">
        <f>I48/E48</f>
        <v>0.4358974358974359</v>
      </c>
      <c r="J50" s="817">
        <f>J48/$E$48</f>
        <v>0</v>
      </c>
      <c r="K50" s="818">
        <f>K48/E48</f>
        <v>0.92307692307692313</v>
      </c>
      <c r="L50" s="818">
        <f>L48/E48</f>
        <v>2.564102564102564E-2</v>
      </c>
      <c r="M50" s="818">
        <f>M48/E48</f>
        <v>0</v>
      </c>
      <c r="N50" s="912">
        <f>N48/E48</f>
        <v>5.128205128205128E-2</v>
      </c>
      <c r="O50" s="817">
        <f>O48/$E$48</f>
        <v>0</v>
      </c>
      <c r="P50" s="818">
        <f>P48/E48</f>
        <v>2.564102564102564E-2</v>
      </c>
      <c r="Q50" s="818">
        <f>Q48/E48</f>
        <v>0</v>
      </c>
      <c r="R50" s="818">
        <f>R48/E48</f>
        <v>0.89743589743589747</v>
      </c>
      <c r="S50" s="912">
        <f>S48/E48</f>
        <v>7.6923076923076927E-2</v>
      </c>
      <c r="T50" s="817">
        <f>T48/$E$48</f>
        <v>5.128205128205128E-2</v>
      </c>
      <c r="U50" s="818">
        <f>U48/E48</f>
        <v>2.564102564102564E-2</v>
      </c>
      <c r="V50" s="818">
        <f>V48/E48</f>
        <v>0</v>
      </c>
      <c r="W50" s="818">
        <f>W48/E48</f>
        <v>0</v>
      </c>
      <c r="X50" s="912">
        <f>X48/E48</f>
        <v>0.92307692307692313</v>
      </c>
      <c r="Y50" s="817">
        <f>Y48/E48</f>
        <v>0.82051282051282048</v>
      </c>
      <c r="Z50" s="818">
        <f>Z48/E48</f>
        <v>0.12820512820512819</v>
      </c>
      <c r="AA50" s="818">
        <f>AA48/E48</f>
        <v>2.564102564102564E-2</v>
      </c>
      <c r="AB50" s="818">
        <f>AB48/E48</f>
        <v>2.564102564102564E-2</v>
      </c>
      <c r="AC50" s="818">
        <f>AC48/E48</f>
        <v>0</v>
      </c>
      <c r="AD50" s="822"/>
      <c r="AE50" s="823"/>
      <c r="AF50" s="816"/>
      <c r="AH50" s="706"/>
      <c r="AI50" s="706"/>
      <c r="AJ50" s="706"/>
      <c r="AK50" s="705"/>
      <c r="AL50" s="705"/>
      <c r="AM50" s="705"/>
    </row>
    <row r="51" spans="2:39" ht="18.899999999999999" customHeight="1" thickTop="1" x14ac:dyDescent="0.2">
      <c r="B51" s="1853"/>
      <c r="C51" s="830" t="s">
        <v>182</v>
      </c>
      <c r="D51" s="1453">
        <f>D36+D39+D42+D45</f>
        <v>298</v>
      </c>
      <c r="E51" s="1590">
        <f t="shared" ref="E51:AE51" si="29">E36+E39+E42+E45</f>
        <v>177</v>
      </c>
      <c r="F51" s="1591">
        <f t="shared" si="29"/>
        <v>65</v>
      </c>
      <c r="G51" s="1592">
        <f t="shared" si="29"/>
        <v>62</v>
      </c>
      <c r="H51" s="1592">
        <f t="shared" si="29"/>
        <v>3</v>
      </c>
      <c r="I51" s="1566">
        <f t="shared" si="29"/>
        <v>112</v>
      </c>
      <c r="J51" s="1591">
        <f t="shared" ref="J51" si="30">J36+J39+J42+J45</f>
        <v>1</v>
      </c>
      <c r="K51" s="1592">
        <f t="shared" ref="K51:S51" si="31">K36+K39+K42+K45</f>
        <v>153</v>
      </c>
      <c r="L51" s="1592">
        <f t="shared" si="31"/>
        <v>1</v>
      </c>
      <c r="M51" s="1592">
        <f>M36+M39+M42+M45</f>
        <v>3</v>
      </c>
      <c r="N51" s="1593">
        <f t="shared" si="31"/>
        <v>19</v>
      </c>
      <c r="O51" s="1591">
        <f t="shared" si="31"/>
        <v>1</v>
      </c>
      <c r="P51" s="1592">
        <f t="shared" si="31"/>
        <v>0</v>
      </c>
      <c r="Q51" s="1592">
        <f t="shared" si="31"/>
        <v>0</v>
      </c>
      <c r="R51" s="1592">
        <f t="shared" si="31"/>
        <v>154</v>
      </c>
      <c r="S51" s="1593">
        <f t="shared" si="31"/>
        <v>22</v>
      </c>
      <c r="T51" s="1591">
        <f t="shared" si="29"/>
        <v>14</v>
      </c>
      <c r="U51" s="1592">
        <f>U36+U39+U42+U45</f>
        <v>14</v>
      </c>
      <c r="V51" s="1592">
        <f t="shared" si="29"/>
        <v>0</v>
      </c>
      <c r="W51" s="1592">
        <f>W36+W39+W42+W45</f>
        <v>3</v>
      </c>
      <c r="X51" s="1593">
        <f t="shared" si="29"/>
        <v>146</v>
      </c>
      <c r="Y51" s="1591">
        <f t="shared" si="29"/>
        <v>119</v>
      </c>
      <c r="Z51" s="1592">
        <f t="shared" si="29"/>
        <v>3</v>
      </c>
      <c r="AA51" s="1592">
        <f t="shared" si="29"/>
        <v>3</v>
      </c>
      <c r="AB51" s="1592">
        <f t="shared" si="29"/>
        <v>50</v>
      </c>
      <c r="AC51" s="1592">
        <f t="shared" si="29"/>
        <v>2</v>
      </c>
      <c r="AD51" s="1594">
        <f t="shared" si="29"/>
        <v>99</v>
      </c>
      <c r="AE51" s="1595">
        <f t="shared" si="29"/>
        <v>22</v>
      </c>
      <c r="AF51" s="811"/>
      <c r="AK51" s="705"/>
      <c r="AL51" s="705"/>
      <c r="AM51" s="705"/>
    </row>
    <row r="52" spans="2:39" ht="18.899999999999999" customHeight="1" x14ac:dyDescent="0.2">
      <c r="B52" s="1853"/>
      <c r="C52" s="773" t="s">
        <v>183</v>
      </c>
      <c r="D52" s="1449"/>
      <c r="E52" s="1574">
        <f>E51/D51</f>
        <v>0.59395973154362414</v>
      </c>
      <c r="F52" s="1575">
        <f>F51/D51</f>
        <v>0.21812080536912751</v>
      </c>
      <c r="G52" s="1576">
        <f>G51/D51</f>
        <v>0.20805369127516779</v>
      </c>
      <c r="H52" s="1576">
        <f>H51/D51</f>
        <v>1.0067114093959731E-2</v>
      </c>
      <c r="I52" s="1577">
        <f>I51/D51</f>
        <v>0.37583892617449666</v>
      </c>
      <c r="J52" s="1575">
        <f>J51/$D$51</f>
        <v>3.3557046979865771E-3</v>
      </c>
      <c r="K52" s="1576">
        <f>K51/D51</f>
        <v>0.51342281879194629</v>
      </c>
      <c r="L52" s="1576">
        <f>L51/D51</f>
        <v>3.3557046979865771E-3</v>
      </c>
      <c r="M52" s="1576">
        <f>M51/D51</f>
        <v>1.0067114093959731E-2</v>
      </c>
      <c r="N52" s="1578">
        <f>N51/D51</f>
        <v>6.3758389261744972E-2</v>
      </c>
      <c r="O52" s="1575">
        <f>O51/$D$51</f>
        <v>3.3557046979865771E-3</v>
      </c>
      <c r="P52" s="1576">
        <f>P51/D51</f>
        <v>0</v>
      </c>
      <c r="Q52" s="1576">
        <f>Q51/D51</f>
        <v>0</v>
      </c>
      <c r="R52" s="1576">
        <f>R51/D51</f>
        <v>0.51677852348993292</v>
      </c>
      <c r="S52" s="1578">
        <f>S51/D51</f>
        <v>7.3825503355704702E-2</v>
      </c>
      <c r="T52" s="1575">
        <f>T51/$D$51</f>
        <v>4.6979865771812082E-2</v>
      </c>
      <c r="U52" s="1576">
        <f>U51/D51</f>
        <v>4.6979865771812082E-2</v>
      </c>
      <c r="V52" s="1576">
        <f>V51/D51</f>
        <v>0</v>
      </c>
      <c r="W52" s="1576">
        <f>W51/D51</f>
        <v>1.0067114093959731E-2</v>
      </c>
      <c r="X52" s="1578">
        <f>X51/D51</f>
        <v>0.48993288590604028</v>
      </c>
      <c r="Y52" s="1575">
        <f>Y51/D51</f>
        <v>0.39932885906040266</v>
      </c>
      <c r="Z52" s="1576">
        <f>Z51/D51</f>
        <v>1.0067114093959731E-2</v>
      </c>
      <c r="AA52" s="1576">
        <f>AA51/D51</f>
        <v>1.0067114093959731E-2</v>
      </c>
      <c r="AB52" s="1576">
        <f>AB51/D51</f>
        <v>0.16778523489932887</v>
      </c>
      <c r="AC52" s="1576">
        <f>AC51/D51</f>
        <v>6.7114093959731542E-3</v>
      </c>
      <c r="AD52" s="1579">
        <f>AD51/D51</f>
        <v>0.33221476510067116</v>
      </c>
      <c r="AE52" s="1580">
        <f>AE51/D51</f>
        <v>7.3825503355704702E-2</v>
      </c>
      <c r="AF52" s="815"/>
      <c r="AG52" s="706"/>
      <c r="AH52" s="706"/>
      <c r="AK52" s="705"/>
      <c r="AL52" s="705"/>
      <c r="AM52" s="705"/>
    </row>
    <row r="53" spans="2:39" ht="18.899999999999999" customHeight="1" x14ac:dyDescent="0.2">
      <c r="B53" s="1853"/>
      <c r="C53" s="774"/>
      <c r="D53" s="1450"/>
      <c r="E53" s="783"/>
      <c r="F53" s="831">
        <f>F51/E51</f>
        <v>0.3672316384180791</v>
      </c>
      <c r="G53" s="832">
        <f>G51/E51</f>
        <v>0.35028248587570621</v>
      </c>
      <c r="H53" s="832">
        <f>H51/E51</f>
        <v>1.6949152542372881E-2</v>
      </c>
      <c r="I53" s="833">
        <f>I51/E51</f>
        <v>0.63276836158192096</v>
      </c>
      <c r="J53" s="831">
        <f>J51/$E$51</f>
        <v>5.6497175141242938E-3</v>
      </c>
      <c r="K53" s="832">
        <f>K51/E51</f>
        <v>0.86440677966101698</v>
      </c>
      <c r="L53" s="832">
        <f>L51/E51</f>
        <v>5.6497175141242938E-3</v>
      </c>
      <c r="M53" s="832">
        <f>M51/E51</f>
        <v>1.6949152542372881E-2</v>
      </c>
      <c r="N53" s="834">
        <f>N51/E51</f>
        <v>0.10734463276836158</v>
      </c>
      <c r="O53" s="831">
        <f>O51/$E$51</f>
        <v>5.6497175141242938E-3</v>
      </c>
      <c r="P53" s="832">
        <f>P51/E51</f>
        <v>0</v>
      </c>
      <c r="Q53" s="832">
        <f>Q51/E51</f>
        <v>0</v>
      </c>
      <c r="R53" s="832">
        <f>R51/E51</f>
        <v>0.87005649717514122</v>
      </c>
      <c r="S53" s="834">
        <f>S51/E51</f>
        <v>0.12429378531073447</v>
      </c>
      <c r="T53" s="831">
        <f>T51/$E$51</f>
        <v>7.909604519774012E-2</v>
      </c>
      <c r="U53" s="832">
        <f>U51/E51</f>
        <v>7.909604519774012E-2</v>
      </c>
      <c r="V53" s="832">
        <f>V51/E51</f>
        <v>0</v>
      </c>
      <c r="W53" s="832">
        <f>W51/E51</f>
        <v>1.6949152542372881E-2</v>
      </c>
      <c r="X53" s="834">
        <f>X51/E51</f>
        <v>0.82485875706214684</v>
      </c>
      <c r="Y53" s="831">
        <f>Y51/E51</f>
        <v>0.67231638418079098</v>
      </c>
      <c r="Z53" s="832">
        <f>Z51/E51</f>
        <v>1.6949152542372881E-2</v>
      </c>
      <c r="AA53" s="832">
        <f>AA51/E51</f>
        <v>1.6949152542372881E-2</v>
      </c>
      <c r="AB53" s="832">
        <f>AB51/E51</f>
        <v>0.2824858757062147</v>
      </c>
      <c r="AC53" s="832">
        <f>AC51/E51</f>
        <v>1.1299435028248588E-2</v>
      </c>
      <c r="AD53" s="835"/>
      <c r="AE53" s="836"/>
      <c r="AF53" s="816"/>
      <c r="AH53" s="706"/>
      <c r="AI53" s="706"/>
      <c r="AJ53" s="706"/>
      <c r="AK53" s="705"/>
      <c r="AL53" s="705"/>
      <c r="AM53" s="705"/>
    </row>
    <row r="54" spans="2:39" ht="18.899999999999999" customHeight="1" x14ac:dyDescent="0.2">
      <c r="B54" s="1853"/>
      <c r="C54" s="837" t="s">
        <v>182</v>
      </c>
      <c r="D54" s="1565">
        <f>SUM(D39:D48)</f>
        <v>157</v>
      </c>
      <c r="E54" s="1590">
        <f t="shared" ref="E54:AE54" si="32">E39+E42+E45+E48</f>
        <v>128</v>
      </c>
      <c r="F54" s="1591">
        <f t="shared" si="32"/>
        <v>54</v>
      </c>
      <c r="G54" s="1592">
        <f t="shared" si="32"/>
        <v>51</v>
      </c>
      <c r="H54" s="1592">
        <f t="shared" si="32"/>
        <v>3</v>
      </c>
      <c r="I54" s="1566">
        <f t="shared" si="32"/>
        <v>74</v>
      </c>
      <c r="J54" s="1591">
        <f t="shared" ref="J54" si="33">J39+J42+J45+J48</f>
        <v>0</v>
      </c>
      <c r="K54" s="1592">
        <f t="shared" ref="K54:S54" si="34">K39+K42+K45+K48</f>
        <v>116</v>
      </c>
      <c r="L54" s="1592">
        <f t="shared" si="34"/>
        <v>2</v>
      </c>
      <c r="M54" s="1592">
        <f t="shared" si="34"/>
        <v>0</v>
      </c>
      <c r="N54" s="1593">
        <f t="shared" si="34"/>
        <v>10</v>
      </c>
      <c r="O54" s="1591">
        <f t="shared" si="34"/>
        <v>0</v>
      </c>
      <c r="P54" s="1592">
        <f t="shared" si="34"/>
        <v>1</v>
      </c>
      <c r="Q54" s="1592">
        <f t="shared" si="34"/>
        <v>0</v>
      </c>
      <c r="R54" s="1592">
        <f t="shared" si="34"/>
        <v>117</v>
      </c>
      <c r="S54" s="1593">
        <f t="shared" si="34"/>
        <v>10</v>
      </c>
      <c r="T54" s="1591">
        <f t="shared" si="32"/>
        <v>10</v>
      </c>
      <c r="U54" s="1592">
        <f>U39+U42+U45+U48</f>
        <v>6</v>
      </c>
      <c r="V54" s="1592">
        <f t="shared" si="32"/>
        <v>0</v>
      </c>
      <c r="W54" s="1592">
        <f t="shared" si="32"/>
        <v>2</v>
      </c>
      <c r="X54" s="1593">
        <f t="shared" si="32"/>
        <v>110</v>
      </c>
      <c r="Y54" s="1591">
        <f t="shared" si="32"/>
        <v>93</v>
      </c>
      <c r="Z54" s="1592">
        <f t="shared" si="32"/>
        <v>8</v>
      </c>
      <c r="AA54" s="1592">
        <f t="shared" si="32"/>
        <v>3</v>
      </c>
      <c r="AB54" s="1592">
        <f t="shared" si="32"/>
        <v>23</v>
      </c>
      <c r="AC54" s="1592">
        <f t="shared" si="32"/>
        <v>1</v>
      </c>
      <c r="AD54" s="1594">
        <f t="shared" si="32"/>
        <v>24</v>
      </c>
      <c r="AE54" s="1595">
        <f t="shared" si="32"/>
        <v>5</v>
      </c>
      <c r="AF54" s="811"/>
      <c r="AK54" s="705"/>
      <c r="AL54" s="705"/>
      <c r="AM54" s="705"/>
    </row>
    <row r="55" spans="2:39" ht="18.899999999999999" customHeight="1" x14ac:dyDescent="0.2">
      <c r="B55" s="1853"/>
      <c r="C55" s="773" t="s">
        <v>184</v>
      </c>
      <c r="D55" s="1452"/>
      <c r="E55" s="1574">
        <f>E54/D54</f>
        <v>0.8152866242038217</v>
      </c>
      <c r="F55" s="1575">
        <f>F54/D54</f>
        <v>0.34394904458598724</v>
      </c>
      <c r="G55" s="1576">
        <f>G54/D54</f>
        <v>0.32484076433121017</v>
      </c>
      <c r="H55" s="1576">
        <f>H54/D54</f>
        <v>1.9108280254777069E-2</v>
      </c>
      <c r="I55" s="1577">
        <f>I54/D54</f>
        <v>0.4713375796178344</v>
      </c>
      <c r="J55" s="1575">
        <f>J54/$D$54</f>
        <v>0</v>
      </c>
      <c r="K55" s="1576">
        <f>K54/D54</f>
        <v>0.73885350318471332</v>
      </c>
      <c r="L55" s="1576">
        <f>L54/D54</f>
        <v>1.2738853503184714E-2</v>
      </c>
      <c r="M55" s="1576">
        <f>M54/D54</f>
        <v>0</v>
      </c>
      <c r="N55" s="1578">
        <f>N54/D54</f>
        <v>6.3694267515923567E-2</v>
      </c>
      <c r="O55" s="1575">
        <f>O54/$D$54</f>
        <v>0</v>
      </c>
      <c r="P55" s="1576">
        <f>P54/D54</f>
        <v>6.369426751592357E-3</v>
      </c>
      <c r="Q55" s="1576">
        <f>Q54/D54</f>
        <v>0</v>
      </c>
      <c r="R55" s="1576">
        <f>R54/D54</f>
        <v>0.74522292993630568</v>
      </c>
      <c r="S55" s="1578">
        <f>S54/D54</f>
        <v>6.3694267515923567E-2</v>
      </c>
      <c r="T55" s="1575">
        <f>T54/$D$54</f>
        <v>6.3694267515923567E-2</v>
      </c>
      <c r="U55" s="1576">
        <f>U54/D54</f>
        <v>3.8216560509554139E-2</v>
      </c>
      <c r="V55" s="1576">
        <f>V54/D54</f>
        <v>0</v>
      </c>
      <c r="W55" s="1576">
        <f>W54/D54</f>
        <v>1.2738853503184714E-2</v>
      </c>
      <c r="X55" s="1578">
        <f>X54/D54</f>
        <v>0.70063694267515919</v>
      </c>
      <c r="Y55" s="1575">
        <f>Y54/D54</f>
        <v>0.59235668789808915</v>
      </c>
      <c r="Z55" s="1576">
        <f>Z54/D54</f>
        <v>5.0955414012738856E-2</v>
      </c>
      <c r="AA55" s="1576">
        <f>AA54/D54</f>
        <v>1.9108280254777069E-2</v>
      </c>
      <c r="AB55" s="1576">
        <f>AB54/D54</f>
        <v>0.1464968152866242</v>
      </c>
      <c r="AC55" s="1576">
        <f>AC54/D54</f>
        <v>6.369426751592357E-3</v>
      </c>
      <c r="AD55" s="1579">
        <f>AD54/D54</f>
        <v>0.15286624203821655</v>
      </c>
      <c r="AE55" s="1580">
        <f>AE54/D54</f>
        <v>3.1847133757961783E-2</v>
      </c>
      <c r="AF55" s="815"/>
      <c r="AG55" s="706"/>
      <c r="AH55" s="706"/>
      <c r="AK55" s="705"/>
      <c r="AL55" s="705"/>
      <c r="AM55" s="705"/>
    </row>
    <row r="56" spans="2:39" ht="18.899999999999999" customHeight="1" thickBot="1" x14ac:dyDescent="0.25">
      <c r="B56" s="1859"/>
      <c r="C56" s="774"/>
      <c r="D56" s="1450"/>
      <c r="E56" s="796"/>
      <c r="F56" s="838">
        <f>F54/E54</f>
        <v>0.421875</v>
      </c>
      <c r="G56" s="839">
        <f>G54/E54</f>
        <v>0.3984375</v>
      </c>
      <c r="H56" s="839">
        <f>H54/E54</f>
        <v>2.34375E-2</v>
      </c>
      <c r="I56" s="840">
        <f>I54/E54</f>
        <v>0.578125</v>
      </c>
      <c r="J56" s="838">
        <f>J54/$E$54</f>
        <v>0</v>
      </c>
      <c r="K56" s="839">
        <f>K54/E54</f>
        <v>0.90625</v>
      </c>
      <c r="L56" s="839">
        <f>L54/E54</f>
        <v>1.5625E-2</v>
      </c>
      <c r="M56" s="839">
        <f>M54/E54</f>
        <v>0</v>
      </c>
      <c r="N56" s="841">
        <f>N54/E54</f>
        <v>7.8125E-2</v>
      </c>
      <c r="O56" s="838">
        <f>O54/$E$54</f>
        <v>0</v>
      </c>
      <c r="P56" s="839">
        <f>P54/E54</f>
        <v>7.8125E-3</v>
      </c>
      <c r="Q56" s="839">
        <f>Q54/E54</f>
        <v>0</v>
      </c>
      <c r="R56" s="839">
        <f>R54/E54</f>
        <v>0.9140625</v>
      </c>
      <c r="S56" s="841">
        <f>S54/E54</f>
        <v>7.8125E-2</v>
      </c>
      <c r="T56" s="838">
        <f>T54/$E$54</f>
        <v>7.8125E-2</v>
      </c>
      <c r="U56" s="839">
        <f>U54/E54</f>
        <v>4.6875E-2</v>
      </c>
      <c r="V56" s="839">
        <f>V54/E54</f>
        <v>0</v>
      </c>
      <c r="W56" s="839">
        <f>W54/E54</f>
        <v>1.5625E-2</v>
      </c>
      <c r="X56" s="841">
        <f>X54/E54</f>
        <v>0.859375</v>
      </c>
      <c r="Y56" s="838">
        <f>Y54/E54</f>
        <v>0.7265625</v>
      </c>
      <c r="Z56" s="839">
        <f>Z54/E54</f>
        <v>6.25E-2</v>
      </c>
      <c r="AA56" s="839">
        <f>AA54/E54</f>
        <v>2.34375E-2</v>
      </c>
      <c r="AB56" s="839">
        <f>AB54/E54</f>
        <v>0.1796875</v>
      </c>
      <c r="AC56" s="839">
        <f>AC54/E54</f>
        <v>7.8125E-3</v>
      </c>
      <c r="AD56" s="842"/>
      <c r="AE56" s="843"/>
      <c r="AF56" s="816"/>
      <c r="AH56" s="706"/>
      <c r="AI56" s="706"/>
      <c r="AJ56" s="706"/>
      <c r="AK56" s="705"/>
      <c r="AL56" s="705"/>
      <c r="AM56" s="705"/>
    </row>
    <row r="57" spans="2:39" ht="14.25" customHeight="1" x14ac:dyDescent="0.2">
      <c r="C57" s="2382" t="s">
        <v>985</v>
      </c>
      <c r="D57" s="2382"/>
      <c r="E57" s="2382"/>
      <c r="F57" s="2382"/>
      <c r="G57" s="2382"/>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row>
    <row r="59" spans="2:39" s="706" customFormat="1" x14ac:dyDescent="0.2"/>
    <row r="60" spans="2:39" s="706" customFormat="1" x14ac:dyDescent="0.2"/>
    <row r="61" spans="2:39" x14ac:dyDescent="0.2">
      <c r="B61" s="709"/>
    </row>
    <row r="65" spans="2:31" x14ac:dyDescent="0.2">
      <c r="B65" s="705"/>
      <c r="D65" s="703"/>
      <c r="E65" s="703"/>
      <c r="F65" s="703"/>
      <c r="G65" s="703"/>
      <c r="H65" s="703"/>
      <c r="I65" s="703"/>
      <c r="J65" s="703"/>
      <c r="K65" s="703"/>
      <c r="L65" s="703"/>
      <c r="M65" s="703"/>
      <c r="N65" s="703"/>
      <c r="O65" s="703"/>
      <c r="P65" s="703"/>
      <c r="Q65" s="703"/>
      <c r="R65" s="703"/>
      <c r="S65" s="703"/>
      <c r="T65" s="703"/>
      <c r="U65" s="703"/>
      <c r="V65" s="703"/>
      <c r="W65" s="703"/>
      <c r="X65" s="703"/>
      <c r="Y65" s="703"/>
      <c r="Z65" s="703"/>
      <c r="AA65" s="703"/>
      <c r="AB65" s="703"/>
      <c r="AC65" s="703"/>
      <c r="AD65" s="703"/>
      <c r="AE65" s="703"/>
    </row>
    <row r="66" spans="2:31" x14ac:dyDescent="0.2">
      <c r="D66" s="703"/>
      <c r="E66" s="703"/>
      <c r="F66" s="703"/>
      <c r="G66" s="703"/>
      <c r="H66" s="703"/>
      <c r="I66" s="703"/>
      <c r="J66" s="703"/>
      <c r="K66" s="703"/>
      <c r="L66" s="703"/>
      <c r="M66" s="703"/>
      <c r="N66" s="703"/>
      <c r="O66" s="703"/>
      <c r="P66" s="703"/>
      <c r="Q66" s="703"/>
      <c r="R66" s="703"/>
      <c r="S66" s="703"/>
      <c r="T66" s="703"/>
      <c r="U66" s="703"/>
      <c r="V66" s="703"/>
      <c r="W66" s="703"/>
      <c r="X66" s="703"/>
      <c r="Y66" s="703"/>
      <c r="Z66" s="703"/>
      <c r="AA66" s="703"/>
      <c r="AB66" s="703"/>
      <c r="AC66" s="703"/>
      <c r="AD66" s="703"/>
      <c r="AE66" s="703"/>
    </row>
    <row r="67" spans="2:31" x14ac:dyDescent="0.2">
      <c r="D67" s="703"/>
      <c r="E67" s="703"/>
      <c r="F67" s="703"/>
      <c r="G67" s="703"/>
      <c r="H67" s="703"/>
      <c r="I67" s="703"/>
      <c r="J67" s="703"/>
      <c r="K67" s="703"/>
      <c r="L67" s="703"/>
      <c r="M67" s="703"/>
      <c r="N67" s="703"/>
      <c r="O67" s="703"/>
      <c r="P67" s="703"/>
      <c r="Q67" s="703"/>
      <c r="R67" s="703"/>
      <c r="S67" s="703"/>
      <c r="T67" s="703"/>
      <c r="U67" s="703"/>
      <c r="V67" s="703"/>
      <c r="W67" s="703"/>
      <c r="X67" s="703"/>
      <c r="Y67" s="703"/>
      <c r="Z67" s="703"/>
      <c r="AA67" s="703"/>
      <c r="AB67" s="703"/>
      <c r="AC67" s="703"/>
      <c r="AD67" s="703"/>
      <c r="AE67" s="703"/>
    </row>
    <row r="68" spans="2:31" x14ac:dyDescent="0.2">
      <c r="D68" s="703"/>
      <c r="E68" s="703"/>
      <c r="F68" s="703"/>
      <c r="G68" s="703"/>
      <c r="H68" s="703"/>
      <c r="I68" s="703"/>
      <c r="J68" s="703"/>
      <c r="K68" s="703"/>
      <c r="L68" s="703"/>
      <c r="M68" s="703"/>
      <c r="N68" s="703"/>
      <c r="O68" s="703"/>
      <c r="P68" s="703"/>
      <c r="Q68" s="703"/>
      <c r="R68" s="703"/>
      <c r="S68" s="703"/>
      <c r="T68" s="703"/>
      <c r="U68" s="703"/>
      <c r="V68" s="703"/>
      <c r="W68" s="703"/>
      <c r="X68" s="703"/>
      <c r="Y68" s="703"/>
      <c r="Z68" s="703"/>
      <c r="AA68" s="703"/>
      <c r="AB68" s="703"/>
      <c r="AC68" s="703"/>
      <c r="AD68" s="703"/>
      <c r="AE68" s="703"/>
    </row>
    <row r="69" spans="2:31" x14ac:dyDescent="0.2">
      <c r="D69" s="703"/>
      <c r="E69" s="703"/>
      <c r="F69" s="703"/>
      <c r="G69" s="703"/>
      <c r="H69" s="703"/>
      <c r="I69" s="703"/>
      <c r="J69" s="703"/>
      <c r="K69" s="703"/>
      <c r="L69" s="703"/>
      <c r="M69" s="703"/>
      <c r="N69" s="703"/>
      <c r="O69" s="703"/>
      <c r="P69" s="703"/>
      <c r="Q69" s="703"/>
      <c r="R69" s="703"/>
      <c r="S69" s="703"/>
      <c r="T69" s="703"/>
      <c r="U69" s="703"/>
      <c r="V69" s="703"/>
      <c r="W69" s="703"/>
      <c r="X69" s="703"/>
      <c r="Y69" s="703"/>
      <c r="Z69" s="703"/>
      <c r="AA69" s="703"/>
      <c r="AB69" s="703"/>
      <c r="AC69" s="703"/>
      <c r="AD69" s="703"/>
      <c r="AE69" s="703"/>
    </row>
    <row r="70" spans="2:31" x14ac:dyDescent="0.2">
      <c r="D70" s="703"/>
      <c r="E70" s="703"/>
      <c r="F70" s="703"/>
      <c r="G70" s="703"/>
      <c r="H70" s="703"/>
      <c r="I70" s="703"/>
      <c r="J70" s="703"/>
      <c r="K70" s="703"/>
      <c r="L70" s="703"/>
      <c r="M70" s="703"/>
      <c r="N70" s="703"/>
      <c r="O70" s="703"/>
      <c r="P70" s="703"/>
      <c r="Q70" s="703"/>
      <c r="R70" s="703"/>
      <c r="S70" s="703"/>
      <c r="T70" s="703"/>
      <c r="U70" s="703"/>
      <c r="V70" s="703"/>
      <c r="W70" s="703"/>
      <c r="X70" s="703"/>
      <c r="Y70" s="703"/>
      <c r="Z70" s="703"/>
      <c r="AA70" s="703"/>
      <c r="AB70" s="703"/>
      <c r="AC70" s="703"/>
      <c r="AD70" s="703"/>
      <c r="AE70" s="703"/>
    </row>
  </sheetData>
  <mergeCells count="42">
    <mergeCell ref="AE9:AE11"/>
    <mergeCell ref="AD9:AD11"/>
    <mergeCell ref="J10:J11"/>
    <mergeCell ref="AC10:AC11"/>
    <mergeCell ref="AB10:AB11"/>
    <mergeCell ref="Z10:Z11"/>
    <mergeCell ref="U10:U11"/>
    <mergeCell ref="N10:N11"/>
    <mergeCell ref="Y10:Y11"/>
    <mergeCell ref="T10:T11"/>
    <mergeCell ref="AA10:AA11"/>
    <mergeCell ref="X10:X11"/>
    <mergeCell ref="W10:W11"/>
    <mergeCell ref="R10:R11"/>
    <mergeCell ref="B33:B56"/>
    <mergeCell ref="C18:C20"/>
    <mergeCell ref="C21:C23"/>
    <mergeCell ref="B15:B32"/>
    <mergeCell ref="C15:C17"/>
    <mergeCell ref="C24:C26"/>
    <mergeCell ref="V10:V11"/>
    <mergeCell ref="O10:O11"/>
    <mergeCell ref="Q10:Q11"/>
    <mergeCell ref="S10:S11"/>
    <mergeCell ref="K10:K11"/>
    <mergeCell ref="L10:L11"/>
    <mergeCell ref="M10:M11"/>
    <mergeCell ref="B12:C14"/>
    <mergeCell ref="P10:P11"/>
    <mergeCell ref="D8:D11"/>
    <mergeCell ref="I10:I11"/>
    <mergeCell ref="F10:F11"/>
    <mergeCell ref="E8:E11"/>
    <mergeCell ref="C27:C29"/>
    <mergeCell ref="C30:C32"/>
    <mergeCell ref="C48:C50"/>
    <mergeCell ref="C57:G57"/>
    <mergeCell ref="C45:C47"/>
    <mergeCell ref="C33:C35"/>
    <mergeCell ref="C39:C41"/>
    <mergeCell ref="C42:C44"/>
    <mergeCell ref="C36:C38"/>
  </mergeCells>
  <phoneticPr fontId="2"/>
  <pageMargins left="0.51181102362204722" right="0.19685039370078741" top="0.70866141732283472" bottom="0.27559055118110237" header="0.19685039370078741" footer="0.19685039370078741"/>
  <pageSetup paperSize="9" scale="55" firstPageNumber="4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00B0F0"/>
  </sheetPr>
  <dimension ref="B2:AQ54"/>
  <sheetViews>
    <sheetView view="pageBreakPreview" zoomScale="80" zoomScaleNormal="100" zoomScaleSheetLayoutView="8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8" width="7.109375" style="1" customWidth="1"/>
    <col min="9" max="10" width="8.109375" style="1" customWidth="1"/>
    <col min="11" max="11" width="7.6640625" style="1" customWidth="1"/>
    <col min="12"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1" width="8" style="1" customWidth="1"/>
    <col min="22" max="22" width="8.109375" style="1" customWidth="1"/>
    <col min="23" max="23" width="7.6640625" style="1" customWidth="1"/>
    <col min="24" max="24" width="7" style="1" customWidth="1"/>
    <col min="25" max="26" width="8.109375" style="1" customWidth="1"/>
    <col min="27" max="27" width="7.6640625" style="1" customWidth="1"/>
    <col min="28" max="28" width="7.109375" style="1" customWidth="1"/>
    <col min="29" max="29" width="4.6640625" style="1" customWidth="1"/>
    <col min="30" max="35" width="6.6640625" style="1" customWidth="1"/>
    <col min="36" max="41" width="7" style="1" customWidth="1"/>
    <col min="42" max="16384" width="9" style="1"/>
  </cols>
  <sheetData>
    <row r="2" spans="2:41" ht="14.4" x14ac:dyDescent="0.2">
      <c r="B2" s="26" t="s">
        <v>612</v>
      </c>
    </row>
    <row r="3" spans="2:41" ht="14.4" x14ac:dyDescent="0.2">
      <c r="B3" s="26"/>
    </row>
    <row r="4" spans="2:41" ht="14.4" x14ac:dyDescent="0.2">
      <c r="B4" s="26"/>
      <c r="X4" s="42" t="s">
        <v>613</v>
      </c>
    </row>
    <row r="5" spans="2:41" ht="14.4" x14ac:dyDescent="0.2">
      <c r="B5" s="26"/>
      <c r="X5" s="42" t="s">
        <v>614</v>
      </c>
    </row>
    <row r="6" spans="2:41" ht="14.4" x14ac:dyDescent="0.2">
      <c r="B6" s="26"/>
      <c r="V6" s="48"/>
    </row>
    <row r="7" spans="2:41" ht="13.8" thickBot="1" x14ac:dyDescent="0.25">
      <c r="B7" s="17"/>
      <c r="C7" s="17"/>
      <c r="D7" s="17"/>
      <c r="AB7" s="2" t="s">
        <v>555</v>
      </c>
    </row>
    <row r="8" spans="2:41" ht="16.5" customHeight="1" x14ac:dyDescent="0.2">
      <c r="B8" s="18"/>
      <c r="C8" s="11"/>
      <c r="D8" s="1856" t="s">
        <v>615</v>
      </c>
      <c r="E8" s="229" t="s">
        <v>616</v>
      </c>
      <c r="F8" s="230"/>
      <c r="G8" s="230"/>
      <c r="H8" s="976"/>
      <c r="I8" s="229" t="s">
        <v>617</v>
      </c>
      <c r="J8" s="230"/>
      <c r="K8" s="230"/>
      <c r="L8" s="231"/>
      <c r="M8" s="229" t="s">
        <v>618</v>
      </c>
      <c r="N8" s="230"/>
      <c r="O8" s="230"/>
      <c r="P8" s="231"/>
      <c r="Q8" s="229" t="s">
        <v>619</v>
      </c>
      <c r="R8" s="230"/>
      <c r="S8" s="230"/>
      <c r="T8" s="230"/>
      <c r="U8" s="229" t="s">
        <v>620</v>
      </c>
      <c r="V8" s="230"/>
      <c r="W8" s="230"/>
      <c r="X8" s="231"/>
      <c r="Y8" s="229" t="s">
        <v>621</v>
      </c>
      <c r="Z8" s="230"/>
      <c r="AA8" s="230"/>
      <c r="AB8" s="231"/>
    </row>
    <row r="9" spans="2:41" ht="51" customHeight="1" x14ac:dyDescent="0.2">
      <c r="B9" s="18"/>
      <c r="C9" s="11"/>
      <c r="D9" s="1857"/>
      <c r="E9" s="2064" t="s">
        <v>1000</v>
      </c>
      <c r="F9" s="2397"/>
      <c r="G9" s="2397"/>
      <c r="H9" s="2398"/>
      <c r="I9" s="2064" t="s">
        <v>622</v>
      </c>
      <c r="J9" s="2397"/>
      <c r="K9" s="2397"/>
      <c r="L9" s="2398"/>
      <c r="M9" s="2064" t="s">
        <v>1001</v>
      </c>
      <c r="N9" s="2397"/>
      <c r="O9" s="2397"/>
      <c r="P9" s="2398"/>
      <c r="Q9" s="2064" t="s">
        <v>1002</v>
      </c>
      <c r="R9" s="2409"/>
      <c r="S9" s="2409"/>
      <c r="T9" s="2410"/>
      <c r="U9" s="2064" t="s">
        <v>1003</v>
      </c>
      <c r="V9" s="2409"/>
      <c r="W9" s="2409"/>
      <c r="X9" s="2410"/>
      <c r="Y9" s="2064" t="s">
        <v>1004</v>
      </c>
      <c r="Z9" s="2397"/>
      <c r="AA9" s="2397"/>
      <c r="AB9" s="2398"/>
    </row>
    <row r="10" spans="2:41" ht="27.75" customHeight="1" x14ac:dyDescent="0.2">
      <c r="B10" s="18"/>
      <c r="C10" s="11"/>
      <c r="D10" s="1857"/>
      <c r="E10" s="2395" t="s">
        <v>623</v>
      </c>
      <c r="F10" s="92" t="s">
        <v>624</v>
      </c>
      <c r="G10" s="90"/>
      <c r="H10" s="2403" t="s">
        <v>296</v>
      </c>
      <c r="I10" s="2395" t="s">
        <v>623</v>
      </c>
      <c r="J10" s="92" t="s">
        <v>624</v>
      </c>
      <c r="K10" s="90"/>
      <c r="L10" s="2405" t="s">
        <v>296</v>
      </c>
      <c r="M10" s="2395" t="s">
        <v>623</v>
      </c>
      <c r="N10" s="92" t="s">
        <v>624</v>
      </c>
      <c r="O10" s="90"/>
      <c r="P10" s="2405" t="s">
        <v>296</v>
      </c>
      <c r="Q10" s="2395" t="s">
        <v>623</v>
      </c>
      <c r="R10" s="92" t="s">
        <v>624</v>
      </c>
      <c r="S10" s="90"/>
      <c r="T10" s="2407" t="s">
        <v>296</v>
      </c>
      <c r="U10" s="2395" t="s">
        <v>623</v>
      </c>
      <c r="V10" s="92" t="s">
        <v>624</v>
      </c>
      <c r="W10" s="90"/>
      <c r="X10" s="2405" t="s">
        <v>296</v>
      </c>
      <c r="Y10" s="2395" t="s">
        <v>623</v>
      </c>
      <c r="Z10" s="92" t="s">
        <v>624</v>
      </c>
      <c r="AA10" s="90"/>
      <c r="AB10" s="2405" t="s">
        <v>296</v>
      </c>
    </row>
    <row r="11" spans="2:41" ht="41.25" customHeight="1" x14ac:dyDescent="0.2">
      <c r="B11" s="35"/>
      <c r="C11" s="36"/>
      <c r="D11" s="1960"/>
      <c r="E11" s="2396"/>
      <c r="F11" s="89"/>
      <c r="G11" s="91" t="s">
        <v>625</v>
      </c>
      <c r="H11" s="2404"/>
      <c r="I11" s="2396"/>
      <c r="J11" s="89"/>
      <c r="K11" s="91" t="s">
        <v>625</v>
      </c>
      <c r="L11" s="2406"/>
      <c r="M11" s="2396"/>
      <c r="N11" s="89"/>
      <c r="O11" s="91" t="s">
        <v>625</v>
      </c>
      <c r="P11" s="2406"/>
      <c r="Q11" s="2396"/>
      <c r="R11" s="89"/>
      <c r="S11" s="91" t="s">
        <v>625</v>
      </c>
      <c r="T11" s="2408"/>
      <c r="U11" s="2396"/>
      <c r="V11" s="89"/>
      <c r="W11" s="91" t="s">
        <v>625</v>
      </c>
      <c r="X11" s="2406"/>
      <c r="Y11" s="2396"/>
      <c r="Z11" s="89"/>
      <c r="AA11" s="91" t="s">
        <v>625</v>
      </c>
      <c r="AB11" s="2406"/>
      <c r="AJ11" s="325"/>
    </row>
    <row r="12" spans="2:41" s="304" customFormat="1" ht="21" customHeight="1" x14ac:dyDescent="0.2">
      <c r="B12" s="1849" t="s">
        <v>405</v>
      </c>
      <c r="C12" s="1989"/>
      <c r="D12" s="1178">
        <f t="shared" ref="D12:AB12" si="0">D14+D16+D18+D20+D22+D24</f>
        <v>425</v>
      </c>
      <c r="E12" s="1203">
        <f>E14+E16+E18+E20+E22+E24</f>
        <v>96</v>
      </c>
      <c r="F12" s="1178">
        <f t="shared" si="0"/>
        <v>217</v>
      </c>
      <c r="G12" s="1178">
        <f>G14+G16+G18+G20+G22+G24</f>
        <v>74</v>
      </c>
      <c r="H12" s="1319">
        <f>H14+H16+H18+H20+H22+H24</f>
        <v>38</v>
      </c>
      <c r="I12" s="1203">
        <f t="shared" si="0"/>
        <v>186</v>
      </c>
      <c r="J12" s="1178">
        <f t="shared" si="0"/>
        <v>151</v>
      </c>
      <c r="K12" s="1178">
        <f t="shared" si="0"/>
        <v>54</v>
      </c>
      <c r="L12" s="1319">
        <f t="shared" si="0"/>
        <v>34</v>
      </c>
      <c r="M12" s="1203">
        <f t="shared" si="0"/>
        <v>71</v>
      </c>
      <c r="N12" s="1178">
        <f t="shared" si="0"/>
        <v>230</v>
      </c>
      <c r="O12" s="1178">
        <f t="shared" si="0"/>
        <v>82</v>
      </c>
      <c r="P12" s="1319">
        <f t="shared" si="0"/>
        <v>42</v>
      </c>
      <c r="Q12" s="1203">
        <f t="shared" si="0"/>
        <v>102</v>
      </c>
      <c r="R12" s="1178">
        <f t="shared" si="0"/>
        <v>194</v>
      </c>
      <c r="S12" s="1178">
        <f t="shared" si="0"/>
        <v>90</v>
      </c>
      <c r="T12" s="1598">
        <f t="shared" si="0"/>
        <v>39</v>
      </c>
      <c r="U12" s="1203">
        <f t="shared" si="0"/>
        <v>110</v>
      </c>
      <c r="V12" s="1178">
        <f t="shared" si="0"/>
        <v>196</v>
      </c>
      <c r="W12" s="1178">
        <f t="shared" si="0"/>
        <v>81</v>
      </c>
      <c r="X12" s="1319">
        <f t="shared" si="0"/>
        <v>38</v>
      </c>
      <c r="Y12" s="1203">
        <f t="shared" si="0"/>
        <v>157</v>
      </c>
      <c r="Z12" s="1178">
        <f t="shared" si="0"/>
        <v>166</v>
      </c>
      <c r="AA12" s="1178">
        <f t="shared" si="0"/>
        <v>69</v>
      </c>
      <c r="AB12" s="1319">
        <f t="shared" si="0"/>
        <v>33</v>
      </c>
      <c r="AD12" s="1"/>
      <c r="AE12" s="1"/>
      <c r="AF12" s="1"/>
      <c r="AG12" s="1"/>
      <c r="AH12" s="1"/>
      <c r="AI12" s="1"/>
      <c r="AJ12" s="918"/>
      <c r="AK12" s="918"/>
      <c r="AL12" s="918"/>
      <c r="AM12" s="918"/>
      <c r="AN12" s="918"/>
      <c r="AO12" s="918"/>
    </row>
    <row r="13" spans="2:41" s="304" customFormat="1" ht="21" customHeight="1" thickBot="1" x14ac:dyDescent="0.25">
      <c r="B13" s="2399"/>
      <c r="C13" s="2400"/>
      <c r="D13" s="1324"/>
      <c r="E13" s="1286">
        <f>E12/$D12</f>
        <v>0.22588235294117648</v>
      </c>
      <c r="F13" s="1599">
        <f>F12/$D12</f>
        <v>0.51058823529411768</v>
      </c>
      <c r="G13" s="1599">
        <f t="shared" ref="G13:M13" si="1">G12/$D12</f>
        <v>0.17411764705882352</v>
      </c>
      <c r="H13" s="1191">
        <f t="shared" si="1"/>
        <v>8.9411764705882357E-2</v>
      </c>
      <c r="I13" s="1286">
        <f t="shared" si="1"/>
        <v>0.43764705882352939</v>
      </c>
      <c r="J13" s="1599">
        <f t="shared" si="1"/>
        <v>0.35529411764705882</v>
      </c>
      <c r="K13" s="1599">
        <f t="shared" si="1"/>
        <v>0.12705882352941175</v>
      </c>
      <c r="L13" s="1191">
        <f t="shared" si="1"/>
        <v>0.08</v>
      </c>
      <c r="M13" s="1286">
        <f t="shared" si="1"/>
        <v>0.16705882352941176</v>
      </c>
      <c r="N13" s="1599">
        <f t="shared" ref="N13:AB13" si="2">N12/$D12</f>
        <v>0.54117647058823526</v>
      </c>
      <c r="O13" s="1599">
        <f t="shared" si="2"/>
        <v>0.19294117647058823</v>
      </c>
      <c r="P13" s="1191">
        <f t="shared" si="2"/>
        <v>9.8823529411764699E-2</v>
      </c>
      <c r="Q13" s="1286">
        <f t="shared" si="2"/>
        <v>0.24</v>
      </c>
      <c r="R13" s="1599">
        <f t="shared" si="2"/>
        <v>0.45647058823529413</v>
      </c>
      <c r="S13" s="1599">
        <f t="shared" si="2"/>
        <v>0.21176470588235294</v>
      </c>
      <c r="T13" s="1295">
        <f t="shared" si="2"/>
        <v>9.1764705882352943E-2</v>
      </c>
      <c r="U13" s="1286">
        <f t="shared" si="2"/>
        <v>0.25882352941176473</v>
      </c>
      <c r="V13" s="1599">
        <f t="shared" si="2"/>
        <v>0.4611764705882353</v>
      </c>
      <c r="W13" s="1599">
        <f t="shared" si="2"/>
        <v>0.19058823529411764</v>
      </c>
      <c r="X13" s="1191">
        <f t="shared" si="2"/>
        <v>8.9411764705882357E-2</v>
      </c>
      <c r="Y13" s="1286">
        <f t="shared" si="2"/>
        <v>0.36941176470588233</v>
      </c>
      <c r="Z13" s="1599">
        <f t="shared" si="2"/>
        <v>0.39058823529411762</v>
      </c>
      <c r="AA13" s="1599">
        <f t="shared" si="2"/>
        <v>0.16235294117647059</v>
      </c>
      <c r="AB13" s="1191">
        <f t="shared" si="2"/>
        <v>7.7647058823529416E-2</v>
      </c>
      <c r="AJ13" s="1085"/>
      <c r="AK13" s="1085"/>
      <c r="AL13" s="1085"/>
      <c r="AM13" s="1085"/>
      <c r="AN13" s="1085"/>
      <c r="AO13" s="1085"/>
    </row>
    <row r="14" spans="2:41" s="304" customFormat="1" ht="21" customHeight="1" thickTop="1" x14ac:dyDescent="0.2">
      <c r="B14" s="1852" t="s">
        <v>411</v>
      </c>
      <c r="C14" s="2003" t="s">
        <v>169</v>
      </c>
      <c r="D14" s="1327">
        <f>'表5-1'!D14</f>
        <v>54</v>
      </c>
      <c r="E14" s="1600">
        <v>6</v>
      </c>
      <c r="F14" s="1601">
        <v>35</v>
      </c>
      <c r="G14" s="1601">
        <v>10</v>
      </c>
      <c r="H14" s="1602">
        <f>$D$14-E14-F14-G14</f>
        <v>3</v>
      </c>
      <c r="I14" s="1603">
        <v>15</v>
      </c>
      <c r="J14" s="1601">
        <v>27</v>
      </c>
      <c r="K14" s="1601">
        <v>9</v>
      </c>
      <c r="L14" s="1602">
        <f>$D$14-I14-J14-K14</f>
        <v>3</v>
      </c>
      <c r="M14" s="1603">
        <v>6</v>
      </c>
      <c r="N14" s="1601">
        <v>33</v>
      </c>
      <c r="O14" s="1604">
        <v>12</v>
      </c>
      <c r="P14" s="1602">
        <f>$D$14-M14-N14-O14</f>
        <v>3</v>
      </c>
      <c r="Q14" s="1603">
        <v>8</v>
      </c>
      <c r="R14" s="1601">
        <v>29</v>
      </c>
      <c r="S14" s="1601">
        <v>14</v>
      </c>
      <c r="T14" s="1605">
        <f>$D$14-Q14-R14-S14</f>
        <v>3</v>
      </c>
      <c r="U14" s="1603">
        <v>14</v>
      </c>
      <c r="V14" s="1601">
        <v>26</v>
      </c>
      <c r="W14" s="1601">
        <v>10</v>
      </c>
      <c r="X14" s="1602">
        <f>$D$14-U14-V14-W14</f>
        <v>4</v>
      </c>
      <c r="Y14" s="1603">
        <v>27</v>
      </c>
      <c r="Z14" s="1604">
        <v>15</v>
      </c>
      <c r="AA14" s="1601">
        <v>9</v>
      </c>
      <c r="AB14" s="1602">
        <f>$D$14-Y14-Z14-AA14</f>
        <v>3</v>
      </c>
      <c r="AD14" s="1"/>
      <c r="AE14" s="1"/>
      <c r="AF14" s="1"/>
      <c r="AG14" s="1"/>
      <c r="AH14" s="1"/>
      <c r="AI14" s="1"/>
      <c r="AJ14" s="918"/>
      <c r="AK14" s="918"/>
      <c r="AL14" s="918"/>
      <c r="AM14" s="918"/>
      <c r="AN14" s="918"/>
      <c r="AO14" s="918"/>
    </row>
    <row r="15" spans="2:41" s="304" customFormat="1" ht="21" customHeight="1" x14ac:dyDescent="0.2">
      <c r="B15" s="1853"/>
      <c r="C15" s="1901"/>
      <c r="D15" s="1332"/>
      <c r="E15" s="1286">
        <f>E14/$D14</f>
        <v>0.1111111111111111</v>
      </c>
      <c r="F15" s="1599">
        <f>F14/$D14</f>
        <v>0.64814814814814814</v>
      </c>
      <c r="G15" s="1599">
        <f t="shared" ref="G15:O15" si="3">G14/$D14</f>
        <v>0.18518518518518517</v>
      </c>
      <c r="H15" s="1191">
        <f>H14/$D14</f>
        <v>5.5555555555555552E-2</v>
      </c>
      <c r="I15" s="1286">
        <f t="shared" si="3"/>
        <v>0.27777777777777779</v>
      </c>
      <c r="J15" s="1599">
        <f t="shared" si="3"/>
        <v>0.5</v>
      </c>
      <c r="K15" s="1599">
        <f t="shared" si="3"/>
        <v>0.16666666666666666</v>
      </c>
      <c r="L15" s="1191">
        <f>L14/$D14</f>
        <v>5.5555555555555552E-2</v>
      </c>
      <c r="M15" s="1286">
        <f t="shared" si="3"/>
        <v>0.1111111111111111</v>
      </c>
      <c r="N15" s="1599">
        <f t="shared" si="3"/>
        <v>0.61111111111111116</v>
      </c>
      <c r="O15" s="1599">
        <f t="shared" si="3"/>
        <v>0.22222222222222221</v>
      </c>
      <c r="P15" s="1191">
        <f>P14/$D14</f>
        <v>5.5555555555555552E-2</v>
      </c>
      <c r="Q15" s="1286">
        <f t="shared" ref="Q15:AA15" si="4">Q14/$D14</f>
        <v>0.14814814814814814</v>
      </c>
      <c r="R15" s="1599">
        <f t="shared" si="4"/>
        <v>0.53703703703703709</v>
      </c>
      <c r="S15" s="1599">
        <f t="shared" si="4"/>
        <v>0.25925925925925924</v>
      </c>
      <c r="T15" s="1295">
        <f>T14/$D14</f>
        <v>5.5555555555555552E-2</v>
      </c>
      <c r="U15" s="1286">
        <f t="shared" si="4"/>
        <v>0.25925925925925924</v>
      </c>
      <c r="V15" s="1599">
        <f t="shared" si="4"/>
        <v>0.48148148148148145</v>
      </c>
      <c r="W15" s="1599">
        <f t="shared" si="4"/>
        <v>0.18518518518518517</v>
      </c>
      <c r="X15" s="1191">
        <f>X14/$D14</f>
        <v>7.407407407407407E-2</v>
      </c>
      <c r="Y15" s="1286">
        <f t="shared" si="4"/>
        <v>0.5</v>
      </c>
      <c r="Z15" s="1599">
        <f t="shared" si="4"/>
        <v>0.27777777777777779</v>
      </c>
      <c r="AA15" s="1599">
        <f t="shared" si="4"/>
        <v>0.16666666666666666</v>
      </c>
      <c r="AB15" s="1191">
        <f>AB14/$D14</f>
        <v>5.5555555555555552E-2</v>
      </c>
      <c r="AJ15" s="1085"/>
      <c r="AK15" s="1085"/>
      <c r="AL15" s="1085"/>
      <c r="AM15" s="1085"/>
      <c r="AN15" s="1085"/>
      <c r="AO15" s="1085"/>
    </row>
    <row r="16" spans="2:41" s="304" customFormat="1" ht="21" customHeight="1" x14ac:dyDescent="0.2">
      <c r="B16" s="1853"/>
      <c r="C16" s="1940" t="s">
        <v>170</v>
      </c>
      <c r="D16" s="1334">
        <f>'表5-1'!D16</f>
        <v>76</v>
      </c>
      <c r="E16" s="1606">
        <v>24</v>
      </c>
      <c r="F16" s="1607">
        <v>28</v>
      </c>
      <c r="G16" s="1607">
        <v>18</v>
      </c>
      <c r="H16" s="1608">
        <f>$D$16-E16-F16-G16</f>
        <v>6</v>
      </c>
      <c r="I16" s="1609">
        <v>32</v>
      </c>
      <c r="J16" s="1607">
        <v>26</v>
      </c>
      <c r="K16" s="1607">
        <v>11</v>
      </c>
      <c r="L16" s="1608">
        <f>$D$16-I16-J16-K16</f>
        <v>7</v>
      </c>
      <c r="M16" s="1609">
        <v>18</v>
      </c>
      <c r="N16" s="1607">
        <v>33</v>
      </c>
      <c r="O16" s="1610">
        <v>18</v>
      </c>
      <c r="P16" s="1608">
        <f>$D$16-M16-N16-O16</f>
        <v>7</v>
      </c>
      <c r="Q16" s="1609">
        <v>15</v>
      </c>
      <c r="R16" s="1607">
        <v>31</v>
      </c>
      <c r="S16" s="1607">
        <v>23</v>
      </c>
      <c r="T16" s="1611">
        <f>$D$16-Q16-R16-S16</f>
        <v>7</v>
      </c>
      <c r="U16" s="1609">
        <v>15</v>
      </c>
      <c r="V16" s="1607">
        <v>32</v>
      </c>
      <c r="W16" s="1607">
        <v>23</v>
      </c>
      <c r="X16" s="1608">
        <f>$D$16-U16-V16-W16</f>
        <v>6</v>
      </c>
      <c r="Y16" s="1609">
        <v>24</v>
      </c>
      <c r="Z16" s="1610">
        <v>30</v>
      </c>
      <c r="AA16" s="1607">
        <v>16</v>
      </c>
      <c r="AB16" s="1608">
        <f>$D$16-Y16-Z16-AA16</f>
        <v>6</v>
      </c>
      <c r="AD16" s="1"/>
      <c r="AE16" s="1"/>
      <c r="AF16" s="1"/>
      <c r="AG16" s="1"/>
      <c r="AH16" s="1"/>
      <c r="AI16" s="1"/>
      <c r="AJ16" s="918"/>
      <c r="AK16" s="918"/>
      <c r="AL16" s="918"/>
      <c r="AM16" s="918"/>
      <c r="AN16" s="918"/>
      <c r="AO16" s="918"/>
    </row>
    <row r="17" spans="2:43" s="304" customFormat="1" ht="21" customHeight="1" x14ac:dyDescent="0.2">
      <c r="B17" s="1853"/>
      <c r="C17" s="1901"/>
      <c r="D17" s="1301"/>
      <c r="E17" s="1286">
        <f t="shared" ref="E17" si="5">E16/$D16</f>
        <v>0.31578947368421051</v>
      </c>
      <c r="F17" s="1599">
        <f t="shared" ref="F17:U17" si="6">F16/$D16</f>
        <v>0.36842105263157893</v>
      </c>
      <c r="G17" s="1599">
        <f t="shared" si="6"/>
        <v>0.23684210526315788</v>
      </c>
      <c r="H17" s="1191">
        <f>H16/$D16</f>
        <v>7.8947368421052627E-2</v>
      </c>
      <c r="I17" s="1286">
        <f t="shared" si="6"/>
        <v>0.42105263157894735</v>
      </c>
      <c r="J17" s="1599">
        <f t="shared" si="6"/>
        <v>0.34210526315789475</v>
      </c>
      <c r="K17" s="1599">
        <f t="shared" si="6"/>
        <v>0.14473684210526316</v>
      </c>
      <c r="L17" s="1191">
        <f>L16/$D16</f>
        <v>9.2105263157894732E-2</v>
      </c>
      <c r="M17" s="1286">
        <f t="shared" si="6"/>
        <v>0.23684210526315788</v>
      </c>
      <c r="N17" s="1599">
        <f t="shared" si="6"/>
        <v>0.43421052631578949</v>
      </c>
      <c r="O17" s="1599">
        <f t="shared" si="6"/>
        <v>0.23684210526315788</v>
      </c>
      <c r="P17" s="1191">
        <f>P16/$D16</f>
        <v>9.2105263157894732E-2</v>
      </c>
      <c r="Q17" s="1286">
        <f t="shared" si="6"/>
        <v>0.19736842105263158</v>
      </c>
      <c r="R17" s="1599">
        <f t="shared" si="6"/>
        <v>0.40789473684210525</v>
      </c>
      <c r="S17" s="1599">
        <f t="shared" si="6"/>
        <v>0.30263157894736842</v>
      </c>
      <c r="T17" s="1295">
        <f>T16/$D16</f>
        <v>9.2105263157894732E-2</v>
      </c>
      <c r="U17" s="1286">
        <f t="shared" si="6"/>
        <v>0.19736842105263158</v>
      </c>
      <c r="V17" s="1599">
        <f t="shared" ref="V17:AA17" si="7">V16/$D16</f>
        <v>0.42105263157894735</v>
      </c>
      <c r="W17" s="1599">
        <f t="shared" si="7"/>
        <v>0.30263157894736842</v>
      </c>
      <c r="X17" s="1191">
        <f>X16/$D16</f>
        <v>7.8947368421052627E-2</v>
      </c>
      <c r="Y17" s="1286">
        <f t="shared" si="7"/>
        <v>0.31578947368421051</v>
      </c>
      <c r="Z17" s="1599">
        <f t="shared" si="7"/>
        <v>0.39473684210526316</v>
      </c>
      <c r="AA17" s="1599">
        <f t="shared" si="7"/>
        <v>0.21052631578947367</v>
      </c>
      <c r="AB17" s="1191">
        <f>AB16/$D16</f>
        <v>7.8947368421052627E-2</v>
      </c>
      <c r="AJ17" s="1085"/>
      <c r="AK17" s="1085"/>
      <c r="AL17" s="1085"/>
      <c r="AM17" s="1085"/>
      <c r="AN17" s="1085"/>
      <c r="AO17" s="1085"/>
    </row>
    <row r="18" spans="2:43" s="304" customFormat="1" ht="21" customHeight="1" x14ac:dyDescent="0.2">
      <c r="B18" s="1853"/>
      <c r="C18" s="1937" t="s">
        <v>412</v>
      </c>
      <c r="D18" s="1334">
        <f>'表5-1'!D18</f>
        <v>28</v>
      </c>
      <c r="E18" s="1606">
        <v>7</v>
      </c>
      <c r="F18" s="1607">
        <v>12</v>
      </c>
      <c r="G18" s="1607">
        <v>7</v>
      </c>
      <c r="H18" s="1608">
        <f>$D$18-E18-F18-G18</f>
        <v>2</v>
      </c>
      <c r="I18" s="1609">
        <v>8</v>
      </c>
      <c r="J18" s="1607">
        <v>8</v>
      </c>
      <c r="K18" s="1607">
        <v>10</v>
      </c>
      <c r="L18" s="1608">
        <f>$D$18-I18-J18-K18</f>
        <v>2</v>
      </c>
      <c r="M18" s="1609">
        <v>3</v>
      </c>
      <c r="N18" s="1607">
        <v>12</v>
      </c>
      <c r="O18" s="1610">
        <v>12</v>
      </c>
      <c r="P18" s="1608">
        <f>$D$18-M18-N18-O18</f>
        <v>1</v>
      </c>
      <c r="Q18" s="1609">
        <v>4</v>
      </c>
      <c r="R18" s="1607">
        <v>9</v>
      </c>
      <c r="S18" s="1607">
        <v>13</v>
      </c>
      <c r="T18" s="1611">
        <f>$D$18-Q18-R18-S18</f>
        <v>2</v>
      </c>
      <c r="U18" s="1609">
        <v>5</v>
      </c>
      <c r="V18" s="1607">
        <v>11</v>
      </c>
      <c r="W18" s="1607">
        <v>10</v>
      </c>
      <c r="X18" s="1608">
        <f>$D$18-U18-V18-W18</f>
        <v>2</v>
      </c>
      <c r="Y18" s="1609">
        <v>9</v>
      </c>
      <c r="Z18" s="1610">
        <v>8</v>
      </c>
      <c r="AA18" s="1607">
        <v>9</v>
      </c>
      <c r="AB18" s="1608">
        <f>$D$18-Y18-Z18-AA18</f>
        <v>2</v>
      </c>
      <c r="AD18" s="1"/>
      <c r="AE18" s="1"/>
      <c r="AF18" s="1"/>
      <c r="AG18" s="1"/>
      <c r="AH18" s="1"/>
      <c r="AI18" s="1"/>
      <c r="AJ18" s="918"/>
      <c r="AK18" s="918"/>
      <c r="AL18" s="918"/>
      <c r="AM18" s="918"/>
      <c r="AN18" s="918"/>
      <c r="AO18" s="918"/>
    </row>
    <row r="19" spans="2:43" s="304" customFormat="1" ht="21" customHeight="1" x14ac:dyDescent="0.2">
      <c r="B19" s="1853"/>
      <c r="C19" s="1945"/>
      <c r="D19" s="1301"/>
      <c r="E19" s="1286">
        <f t="shared" ref="E19" si="8">E18/$D18</f>
        <v>0.25</v>
      </c>
      <c r="F19" s="1599">
        <f t="shared" ref="F19:U19" si="9">F18/$D18</f>
        <v>0.42857142857142855</v>
      </c>
      <c r="G19" s="1599">
        <f t="shared" si="9"/>
        <v>0.25</v>
      </c>
      <c r="H19" s="1191">
        <f t="shared" si="9"/>
        <v>7.1428571428571425E-2</v>
      </c>
      <c r="I19" s="1286">
        <f t="shared" si="9"/>
        <v>0.2857142857142857</v>
      </c>
      <c r="J19" s="1599">
        <f t="shared" si="9"/>
        <v>0.2857142857142857</v>
      </c>
      <c r="K19" s="1599">
        <f t="shared" si="9"/>
        <v>0.35714285714285715</v>
      </c>
      <c r="L19" s="1191">
        <f t="shared" ref="L19" si="10">L18/$D18</f>
        <v>7.1428571428571425E-2</v>
      </c>
      <c r="M19" s="1286">
        <f t="shared" si="9"/>
        <v>0.10714285714285714</v>
      </c>
      <c r="N19" s="1599">
        <f t="shared" si="9"/>
        <v>0.42857142857142855</v>
      </c>
      <c r="O19" s="1599">
        <f t="shared" si="9"/>
        <v>0.42857142857142855</v>
      </c>
      <c r="P19" s="1191">
        <f t="shared" ref="P19" si="11">P18/$D18</f>
        <v>3.5714285714285712E-2</v>
      </c>
      <c r="Q19" s="1286">
        <f t="shared" si="9"/>
        <v>0.14285714285714285</v>
      </c>
      <c r="R19" s="1599">
        <f t="shared" si="9"/>
        <v>0.32142857142857145</v>
      </c>
      <c r="S19" s="1599">
        <f t="shared" si="9"/>
        <v>0.4642857142857143</v>
      </c>
      <c r="T19" s="1295">
        <f t="shared" ref="T19" si="12">T18/$D18</f>
        <v>7.1428571428571425E-2</v>
      </c>
      <c r="U19" s="1286">
        <f t="shared" si="9"/>
        <v>0.17857142857142858</v>
      </c>
      <c r="V19" s="1599">
        <f t="shared" ref="V19:AB19" si="13">V18/$D18</f>
        <v>0.39285714285714285</v>
      </c>
      <c r="W19" s="1599">
        <f t="shared" si="13"/>
        <v>0.35714285714285715</v>
      </c>
      <c r="X19" s="1191">
        <f t="shared" si="13"/>
        <v>7.1428571428571425E-2</v>
      </c>
      <c r="Y19" s="1286">
        <f t="shared" si="13"/>
        <v>0.32142857142857145</v>
      </c>
      <c r="Z19" s="1599">
        <f t="shared" si="13"/>
        <v>0.2857142857142857</v>
      </c>
      <c r="AA19" s="1599">
        <f t="shared" si="13"/>
        <v>0.32142857142857145</v>
      </c>
      <c r="AB19" s="1191">
        <f t="shared" si="13"/>
        <v>7.1428571428571425E-2</v>
      </c>
      <c r="AJ19" s="1085"/>
      <c r="AK19" s="1085"/>
      <c r="AL19" s="1085"/>
      <c r="AM19" s="1085"/>
      <c r="AN19" s="1085"/>
      <c r="AO19" s="1085"/>
    </row>
    <row r="20" spans="2:43" s="304" customFormat="1" ht="21" customHeight="1" x14ac:dyDescent="0.2">
      <c r="B20" s="1853"/>
      <c r="C20" s="1940" t="s">
        <v>307</v>
      </c>
      <c r="D20" s="1334">
        <f>'表5-1'!D20</f>
        <v>89</v>
      </c>
      <c r="E20" s="1606">
        <v>15</v>
      </c>
      <c r="F20" s="1607">
        <v>46</v>
      </c>
      <c r="G20" s="1607">
        <v>17</v>
      </c>
      <c r="H20" s="1608">
        <f>$D$20-E20-F20-G20</f>
        <v>11</v>
      </c>
      <c r="I20" s="1609">
        <v>31</v>
      </c>
      <c r="J20" s="1607">
        <v>36</v>
      </c>
      <c r="K20" s="1607">
        <v>13</v>
      </c>
      <c r="L20" s="1608">
        <f>$D$20-I20-J20-K20</f>
        <v>9</v>
      </c>
      <c r="M20" s="1609">
        <v>14</v>
      </c>
      <c r="N20" s="1607">
        <v>48</v>
      </c>
      <c r="O20" s="1610">
        <v>15</v>
      </c>
      <c r="P20" s="1608">
        <f>$D$20-M20-N20-O20</f>
        <v>12</v>
      </c>
      <c r="Q20" s="1609">
        <v>16</v>
      </c>
      <c r="R20" s="1607">
        <v>43</v>
      </c>
      <c r="S20" s="1607">
        <v>19</v>
      </c>
      <c r="T20" s="1611">
        <f>$D$20-Q20-R20-S20</f>
        <v>11</v>
      </c>
      <c r="U20" s="1609">
        <v>15</v>
      </c>
      <c r="V20" s="1607">
        <v>47</v>
      </c>
      <c r="W20" s="1607">
        <v>16</v>
      </c>
      <c r="X20" s="1608">
        <f>$D$20-U20-V20-W20</f>
        <v>11</v>
      </c>
      <c r="Y20" s="1609">
        <v>21</v>
      </c>
      <c r="Z20" s="1610">
        <v>43</v>
      </c>
      <c r="AA20" s="1607">
        <v>17</v>
      </c>
      <c r="AB20" s="1608">
        <f>$D$20-Y20-Z20-AA20</f>
        <v>8</v>
      </c>
      <c r="AD20" s="1"/>
      <c r="AE20" s="1"/>
      <c r="AF20" s="1"/>
      <c r="AG20" s="1"/>
      <c r="AH20" s="1"/>
      <c r="AI20" s="1"/>
      <c r="AJ20" s="918"/>
      <c r="AK20" s="918"/>
      <c r="AL20" s="918"/>
      <c r="AM20" s="918"/>
      <c r="AN20" s="918"/>
      <c r="AO20" s="918"/>
    </row>
    <row r="21" spans="2:43" s="304" customFormat="1" ht="21" customHeight="1" x14ac:dyDescent="0.2">
      <c r="B21" s="1853"/>
      <c r="C21" s="1901"/>
      <c r="D21" s="1301"/>
      <c r="E21" s="1286">
        <f t="shared" ref="E21" si="14">E20/$D20</f>
        <v>0.16853932584269662</v>
      </c>
      <c r="F21" s="1599">
        <f t="shared" ref="F21:U21" si="15">F20/$D20</f>
        <v>0.5168539325842697</v>
      </c>
      <c r="G21" s="1599">
        <f t="shared" si="15"/>
        <v>0.19101123595505617</v>
      </c>
      <c r="H21" s="1191">
        <f t="shared" si="15"/>
        <v>0.12359550561797752</v>
      </c>
      <c r="I21" s="1286">
        <f t="shared" si="15"/>
        <v>0.34831460674157305</v>
      </c>
      <c r="J21" s="1599">
        <f t="shared" si="15"/>
        <v>0.4044943820224719</v>
      </c>
      <c r="K21" s="1599">
        <f t="shared" si="15"/>
        <v>0.14606741573033707</v>
      </c>
      <c r="L21" s="1191">
        <f t="shared" ref="L21" si="16">L20/$D20</f>
        <v>0.10112359550561797</v>
      </c>
      <c r="M21" s="1286">
        <f t="shared" si="15"/>
        <v>0.15730337078651685</v>
      </c>
      <c r="N21" s="1599">
        <f t="shared" si="15"/>
        <v>0.5393258426966292</v>
      </c>
      <c r="O21" s="1599">
        <f t="shared" si="15"/>
        <v>0.16853932584269662</v>
      </c>
      <c r="P21" s="1191">
        <f t="shared" ref="P21" si="17">P20/$D20</f>
        <v>0.1348314606741573</v>
      </c>
      <c r="Q21" s="1286">
        <f t="shared" si="15"/>
        <v>0.1797752808988764</v>
      </c>
      <c r="R21" s="1599">
        <f t="shared" si="15"/>
        <v>0.48314606741573035</v>
      </c>
      <c r="S21" s="1599">
        <f t="shared" si="15"/>
        <v>0.21348314606741572</v>
      </c>
      <c r="T21" s="1295">
        <f t="shared" ref="T21" si="18">T20/$D20</f>
        <v>0.12359550561797752</v>
      </c>
      <c r="U21" s="1286">
        <f t="shared" si="15"/>
        <v>0.16853932584269662</v>
      </c>
      <c r="V21" s="1599">
        <f t="shared" ref="V21:AB21" si="19">V20/$D20</f>
        <v>0.5280898876404494</v>
      </c>
      <c r="W21" s="1599">
        <f t="shared" si="19"/>
        <v>0.1797752808988764</v>
      </c>
      <c r="X21" s="1191">
        <f t="shared" si="19"/>
        <v>0.12359550561797752</v>
      </c>
      <c r="Y21" s="1286">
        <f t="shared" si="19"/>
        <v>0.23595505617977527</v>
      </c>
      <c r="Z21" s="1599">
        <f t="shared" si="19"/>
        <v>0.48314606741573035</v>
      </c>
      <c r="AA21" s="1599">
        <f t="shared" si="19"/>
        <v>0.19101123595505617</v>
      </c>
      <c r="AB21" s="1191">
        <f t="shared" si="19"/>
        <v>8.98876404494382E-2</v>
      </c>
      <c r="AJ21" s="1085"/>
      <c r="AK21" s="1085"/>
      <c r="AL21" s="1085"/>
      <c r="AM21" s="1085"/>
      <c r="AN21" s="1085"/>
      <c r="AO21" s="1085"/>
    </row>
    <row r="22" spans="2:43" s="304" customFormat="1" ht="21" customHeight="1" x14ac:dyDescent="0.2">
      <c r="B22" s="1853"/>
      <c r="C22" s="1940" t="s">
        <v>308</v>
      </c>
      <c r="D22" s="1334">
        <f>'表5-1'!D22</f>
        <v>16</v>
      </c>
      <c r="E22" s="1606">
        <v>8</v>
      </c>
      <c r="F22" s="1607">
        <v>6</v>
      </c>
      <c r="G22" s="1607">
        <v>2</v>
      </c>
      <c r="H22" s="1608">
        <f>$D$22-E22-F22-G22</f>
        <v>0</v>
      </c>
      <c r="I22" s="1609">
        <v>9</v>
      </c>
      <c r="J22" s="1607">
        <v>6</v>
      </c>
      <c r="K22" s="1607">
        <v>0</v>
      </c>
      <c r="L22" s="1608">
        <f>$D$22-I22-J22-K22</f>
        <v>1</v>
      </c>
      <c r="M22" s="1609">
        <v>8</v>
      </c>
      <c r="N22" s="1607">
        <v>6</v>
      </c>
      <c r="O22" s="1610">
        <v>1</v>
      </c>
      <c r="P22" s="1608">
        <f>$D$22-M22-N22-O22</f>
        <v>1</v>
      </c>
      <c r="Q22" s="1609">
        <v>9</v>
      </c>
      <c r="R22" s="1607">
        <v>4</v>
      </c>
      <c r="S22" s="1607">
        <v>1</v>
      </c>
      <c r="T22" s="1611">
        <f>$D$22-Q22-R22-S22</f>
        <v>2</v>
      </c>
      <c r="U22" s="1609">
        <v>12</v>
      </c>
      <c r="V22" s="1607">
        <v>3</v>
      </c>
      <c r="W22" s="1607">
        <v>1</v>
      </c>
      <c r="X22" s="1608">
        <f>$D$22-U22-V22-W22</f>
        <v>0</v>
      </c>
      <c r="Y22" s="1609">
        <v>10</v>
      </c>
      <c r="Z22" s="1610">
        <v>6</v>
      </c>
      <c r="AA22" s="1607">
        <v>0</v>
      </c>
      <c r="AB22" s="1608">
        <f>$D$22-Y22-Z22-AA22</f>
        <v>0</v>
      </c>
      <c r="AD22" s="1"/>
      <c r="AE22" s="1"/>
      <c r="AF22" s="1"/>
      <c r="AG22" s="1"/>
      <c r="AH22" s="1"/>
      <c r="AI22" s="1"/>
      <c r="AJ22" s="918"/>
      <c r="AK22" s="918"/>
      <c r="AL22" s="918"/>
      <c r="AM22" s="918"/>
      <c r="AN22" s="918"/>
      <c r="AO22" s="918"/>
    </row>
    <row r="23" spans="2:43" s="304" customFormat="1" ht="21" customHeight="1" x14ac:dyDescent="0.2">
      <c r="B23" s="1853"/>
      <c r="C23" s="1901"/>
      <c r="D23" s="1301"/>
      <c r="E23" s="1286">
        <f t="shared" ref="E23" si="20">E22/$D22</f>
        <v>0.5</v>
      </c>
      <c r="F23" s="1599">
        <f t="shared" ref="F23:U23" si="21">F22/$D22</f>
        <v>0.375</v>
      </c>
      <c r="G23" s="1599">
        <f t="shared" si="21"/>
        <v>0.125</v>
      </c>
      <c r="H23" s="1191">
        <f>H22/$D22</f>
        <v>0</v>
      </c>
      <c r="I23" s="1286">
        <f t="shared" si="21"/>
        <v>0.5625</v>
      </c>
      <c r="J23" s="1599">
        <f t="shared" si="21"/>
        <v>0.375</v>
      </c>
      <c r="K23" s="1599">
        <f t="shared" si="21"/>
        <v>0</v>
      </c>
      <c r="L23" s="1191">
        <f>L22/$D22</f>
        <v>6.25E-2</v>
      </c>
      <c r="M23" s="1286">
        <f t="shared" si="21"/>
        <v>0.5</v>
      </c>
      <c r="N23" s="1599">
        <f t="shared" si="21"/>
        <v>0.375</v>
      </c>
      <c r="O23" s="1599">
        <f t="shared" si="21"/>
        <v>6.25E-2</v>
      </c>
      <c r="P23" s="1191">
        <f>P22/$D22</f>
        <v>6.25E-2</v>
      </c>
      <c r="Q23" s="1286">
        <f t="shared" si="21"/>
        <v>0.5625</v>
      </c>
      <c r="R23" s="1599">
        <f t="shared" si="21"/>
        <v>0.25</v>
      </c>
      <c r="S23" s="1599">
        <f t="shared" si="21"/>
        <v>6.25E-2</v>
      </c>
      <c r="T23" s="1295">
        <f>T22/$D22</f>
        <v>0.125</v>
      </c>
      <c r="U23" s="1286">
        <f t="shared" si="21"/>
        <v>0.75</v>
      </c>
      <c r="V23" s="1599">
        <f t="shared" ref="V23:AA23" si="22">V22/$D22</f>
        <v>0.1875</v>
      </c>
      <c r="W23" s="1599">
        <f t="shared" si="22"/>
        <v>6.25E-2</v>
      </c>
      <c r="X23" s="1191">
        <f>X22/$D22</f>
        <v>0</v>
      </c>
      <c r="Y23" s="1286">
        <f t="shared" si="22"/>
        <v>0.625</v>
      </c>
      <c r="Z23" s="1599">
        <f t="shared" si="22"/>
        <v>0.375</v>
      </c>
      <c r="AA23" s="1599">
        <f t="shared" si="22"/>
        <v>0</v>
      </c>
      <c r="AB23" s="1191">
        <f>AB22/$D22</f>
        <v>0</v>
      </c>
      <c r="AJ23" s="1085"/>
      <c r="AK23" s="1085"/>
      <c r="AL23" s="1085"/>
      <c r="AM23" s="1085"/>
      <c r="AN23" s="1085"/>
      <c r="AO23" s="1085"/>
    </row>
    <row r="24" spans="2:43" s="304" customFormat="1" ht="21" customHeight="1" x14ac:dyDescent="0.2">
      <c r="B24" s="1853"/>
      <c r="C24" s="1940" t="s">
        <v>174</v>
      </c>
      <c r="D24" s="1334">
        <f>'表5-1'!D24</f>
        <v>162</v>
      </c>
      <c r="E24" s="1606">
        <v>36</v>
      </c>
      <c r="F24" s="1607">
        <v>90</v>
      </c>
      <c r="G24" s="1607">
        <v>20</v>
      </c>
      <c r="H24" s="1608">
        <f>$D$24-E24-F24-G24</f>
        <v>16</v>
      </c>
      <c r="I24" s="1609">
        <v>91</v>
      </c>
      <c r="J24" s="1607">
        <v>48</v>
      </c>
      <c r="K24" s="1607">
        <v>11</v>
      </c>
      <c r="L24" s="1608">
        <f>$D$24-I24-J24-K24</f>
        <v>12</v>
      </c>
      <c r="M24" s="1609">
        <v>22</v>
      </c>
      <c r="N24" s="1607">
        <v>98</v>
      </c>
      <c r="O24" s="1610">
        <v>24</v>
      </c>
      <c r="P24" s="1608">
        <f>$D$24-M24-N24-O24</f>
        <v>18</v>
      </c>
      <c r="Q24" s="1609">
        <v>50</v>
      </c>
      <c r="R24" s="1607">
        <v>78</v>
      </c>
      <c r="S24" s="1607">
        <v>20</v>
      </c>
      <c r="T24" s="1611">
        <f>$D$24-Q24-R24-S24</f>
        <v>14</v>
      </c>
      <c r="U24" s="1609">
        <v>49</v>
      </c>
      <c r="V24" s="1607">
        <v>77</v>
      </c>
      <c r="W24" s="1607">
        <v>21</v>
      </c>
      <c r="X24" s="1608">
        <f>$D$24-U24-V24-W24</f>
        <v>15</v>
      </c>
      <c r="Y24" s="1609">
        <v>66</v>
      </c>
      <c r="Z24" s="1610">
        <v>64</v>
      </c>
      <c r="AA24" s="1607">
        <v>18</v>
      </c>
      <c r="AB24" s="1608">
        <f>$D$24-Y24-Z24-AA24</f>
        <v>14</v>
      </c>
      <c r="AD24" s="1"/>
      <c r="AE24" s="1"/>
      <c r="AF24" s="1"/>
      <c r="AG24" s="1"/>
      <c r="AH24" s="1"/>
      <c r="AI24" s="1"/>
      <c r="AJ24" s="918"/>
      <c r="AK24" s="918"/>
      <c r="AL24" s="918"/>
      <c r="AM24" s="918"/>
      <c r="AN24" s="918"/>
      <c r="AO24" s="918"/>
    </row>
    <row r="25" spans="2:43" s="304" customFormat="1" ht="21" customHeight="1" thickBot="1" x14ac:dyDescent="0.25">
      <c r="B25" s="1854"/>
      <c r="C25" s="2009"/>
      <c r="D25" s="1332"/>
      <c r="E25" s="1288">
        <f t="shared" ref="E25" si="23">E24/$D24</f>
        <v>0.22222222222222221</v>
      </c>
      <c r="F25" s="1293">
        <f t="shared" ref="F25:U25" si="24">F24/$D24</f>
        <v>0.55555555555555558</v>
      </c>
      <c r="G25" s="1293">
        <f t="shared" si="24"/>
        <v>0.12345679012345678</v>
      </c>
      <c r="H25" s="1202">
        <f t="shared" si="24"/>
        <v>9.8765432098765427E-2</v>
      </c>
      <c r="I25" s="1288">
        <f t="shared" si="24"/>
        <v>0.56172839506172845</v>
      </c>
      <c r="J25" s="1293">
        <f t="shared" si="24"/>
        <v>0.29629629629629628</v>
      </c>
      <c r="K25" s="1293">
        <f t="shared" si="24"/>
        <v>6.7901234567901231E-2</v>
      </c>
      <c r="L25" s="1202">
        <f t="shared" ref="L25" si="25">L24/$D24</f>
        <v>7.407407407407407E-2</v>
      </c>
      <c r="M25" s="1288">
        <f t="shared" si="24"/>
        <v>0.13580246913580246</v>
      </c>
      <c r="N25" s="1293">
        <f t="shared" si="24"/>
        <v>0.60493827160493829</v>
      </c>
      <c r="O25" s="1293">
        <f t="shared" si="24"/>
        <v>0.14814814814814814</v>
      </c>
      <c r="P25" s="1202">
        <f t="shared" ref="P25" si="26">P24/$D24</f>
        <v>0.1111111111111111</v>
      </c>
      <c r="Q25" s="1288">
        <f t="shared" si="24"/>
        <v>0.30864197530864196</v>
      </c>
      <c r="R25" s="1293">
        <f t="shared" si="24"/>
        <v>0.48148148148148145</v>
      </c>
      <c r="S25" s="1293">
        <f t="shared" si="24"/>
        <v>0.12345679012345678</v>
      </c>
      <c r="T25" s="1296">
        <f t="shared" ref="T25" si="27">T24/$D24</f>
        <v>8.6419753086419748E-2</v>
      </c>
      <c r="U25" s="1288">
        <f t="shared" si="24"/>
        <v>0.30246913580246915</v>
      </c>
      <c r="V25" s="1293">
        <f t="shared" ref="V25:AB25" si="28">V24/$D24</f>
        <v>0.47530864197530864</v>
      </c>
      <c r="W25" s="1293">
        <f t="shared" si="28"/>
        <v>0.12962962962962962</v>
      </c>
      <c r="X25" s="1202">
        <f t="shared" si="28"/>
        <v>9.2592592592592587E-2</v>
      </c>
      <c r="Y25" s="1288">
        <f t="shared" si="28"/>
        <v>0.40740740740740738</v>
      </c>
      <c r="Z25" s="1293">
        <f t="shared" si="28"/>
        <v>0.39506172839506171</v>
      </c>
      <c r="AA25" s="1293">
        <f t="shared" si="28"/>
        <v>0.1111111111111111</v>
      </c>
      <c r="AB25" s="1202">
        <f t="shared" si="28"/>
        <v>8.6419753086419748E-2</v>
      </c>
      <c r="AJ25" s="1085"/>
      <c r="AK25" s="1085"/>
      <c r="AL25" s="1085"/>
      <c r="AM25" s="1085"/>
      <c r="AN25" s="1085"/>
      <c r="AO25" s="1085"/>
    </row>
    <row r="26" spans="2:43" s="304" customFormat="1" ht="21" customHeight="1" thickTop="1" x14ac:dyDescent="0.2">
      <c r="B26" s="1852" t="s">
        <v>413</v>
      </c>
      <c r="C26" s="2003" t="s">
        <v>414</v>
      </c>
      <c r="D26" s="1327">
        <f>'表5-1'!D26</f>
        <v>87</v>
      </c>
      <c r="E26" s="1606">
        <v>14</v>
      </c>
      <c r="F26" s="1607">
        <v>57</v>
      </c>
      <c r="G26" s="1607">
        <v>11</v>
      </c>
      <c r="H26" s="1608">
        <f>$D$26-E26-F26-G26</f>
        <v>5</v>
      </c>
      <c r="I26" s="1609">
        <v>24</v>
      </c>
      <c r="J26" s="1607">
        <v>47</v>
      </c>
      <c r="K26" s="1607">
        <v>11</v>
      </c>
      <c r="L26" s="1608">
        <f>$D$26-I26-J26-K26</f>
        <v>5</v>
      </c>
      <c r="M26" s="1609">
        <v>9</v>
      </c>
      <c r="N26" s="1607">
        <v>59</v>
      </c>
      <c r="O26" s="1610">
        <v>14</v>
      </c>
      <c r="P26" s="1608">
        <f>$D$26-M26-N26-O26</f>
        <v>5</v>
      </c>
      <c r="Q26" s="1609">
        <v>8</v>
      </c>
      <c r="R26" s="1607">
        <v>59</v>
      </c>
      <c r="S26" s="1607">
        <v>16</v>
      </c>
      <c r="T26" s="1611">
        <f>$D$26-Q26-R26-S26</f>
        <v>4</v>
      </c>
      <c r="U26" s="1609">
        <v>12</v>
      </c>
      <c r="V26" s="1607">
        <v>57</v>
      </c>
      <c r="W26" s="1607">
        <v>13</v>
      </c>
      <c r="X26" s="1608">
        <f>$D$26-U26-V26-W26</f>
        <v>5</v>
      </c>
      <c r="Y26" s="1609">
        <v>15</v>
      </c>
      <c r="Z26" s="1610">
        <v>54</v>
      </c>
      <c r="AA26" s="1607">
        <v>13</v>
      </c>
      <c r="AB26" s="1608">
        <f>$D$26-Y26-Z26-AA26</f>
        <v>5</v>
      </c>
      <c r="AD26" s="1"/>
      <c r="AE26" s="1"/>
      <c r="AF26" s="1"/>
      <c r="AG26" s="1"/>
      <c r="AH26" s="1"/>
      <c r="AI26" s="1"/>
      <c r="AJ26" s="918"/>
      <c r="AK26" s="918"/>
      <c r="AL26" s="918"/>
      <c r="AM26" s="918"/>
      <c r="AN26" s="918"/>
      <c r="AO26" s="918"/>
    </row>
    <row r="27" spans="2:43" s="304" customFormat="1" ht="21" customHeight="1" x14ac:dyDescent="0.2">
      <c r="B27" s="1853"/>
      <c r="C27" s="1901"/>
      <c r="D27" s="1301"/>
      <c r="E27" s="1286">
        <f t="shared" ref="E27" si="29">E26/$D26</f>
        <v>0.16091954022988506</v>
      </c>
      <c r="F27" s="1599">
        <f t="shared" ref="F27:U27" si="30">F26/$D26</f>
        <v>0.65517241379310343</v>
      </c>
      <c r="G27" s="1599">
        <f t="shared" si="30"/>
        <v>0.12643678160919541</v>
      </c>
      <c r="H27" s="1191">
        <f t="shared" si="30"/>
        <v>5.7471264367816091E-2</v>
      </c>
      <c r="I27" s="1286">
        <f t="shared" si="30"/>
        <v>0.27586206896551724</v>
      </c>
      <c r="J27" s="1599">
        <f t="shared" si="30"/>
        <v>0.54022988505747127</v>
      </c>
      <c r="K27" s="1599">
        <f t="shared" si="30"/>
        <v>0.12643678160919541</v>
      </c>
      <c r="L27" s="1191">
        <f t="shared" ref="L27" si="31">L26/$D26</f>
        <v>5.7471264367816091E-2</v>
      </c>
      <c r="M27" s="1286">
        <f t="shared" si="30"/>
        <v>0.10344827586206896</v>
      </c>
      <c r="N27" s="1599">
        <f t="shared" si="30"/>
        <v>0.67816091954022983</v>
      </c>
      <c r="O27" s="1599">
        <f t="shared" si="30"/>
        <v>0.16091954022988506</v>
      </c>
      <c r="P27" s="1191">
        <f t="shared" ref="P27" si="32">P26/$D26</f>
        <v>5.7471264367816091E-2</v>
      </c>
      <c r="Q27" s="1286">
        <f t="shared" si="30"/>
        <v>9.1954022988505746E-2</v>
      </c>
      <c r="R27" s="1599">
        <f t="shared" si="30"/>
        <v>0.67816091954022983</v>
      </c>
      <c r="S27" s="1599">
        <f t="shared" si="30"/>
        <v>0.18390804597701149</v>
      </c>
      <c r="T27" s="1295">
        <f t="shared" ref="T27" si="33">T26/$D26</f>
        <v>4.5977011494252873E-2</v>
      </c>
      <c r="U27" s="1286">
        <f t="shared" si="30"/>
        <v>0.13793103448275862</v>
      </c>
      <c r="V27" s="1599">
        <f t="shared" ref="V27:AB27" si="34">V26/$D26</f>
        <v>0.65517241379310343</v>
      </c>
      <c r="W27" s="1599">
        <f t="shared" si="34"/>
        <v>0.14942528735632185</v>
      </c>
      <c r="X27" s="1191">
        <f t="shared" si="34"/>
        <v>5.7471264367816091E-2</v>
      </c>
      <c r="Y27" s="1286">
        <f t="shared" si="34"/>
        <v>0.17241379310344829</v>
      </c>
      <c r="Z27" s="1599">
        <f t="shared" si="34"/>
        <v>0.62068965517241381</v>
      </c>
      <c r="AA27" s="1599">
        <f t="shared" si="34"/>
        <v>0.14942528735632185</v>
      </c>
      <c r="AB27" s="1191">
        <f t="shared" si="34"/>
        <v>5.7471264367816091E-2</v>
      </c>
      <c r="AJ27" s="1085"/>
      <c r="AK27" s="1085"/>
      <c r="AL27" s="1085"/>
      <c r="AM27" s="1085"/>
      <c r="AN27" s="1085"/>
      <c r="AO27" s="1085"/>
    </row>
    <row r="28" spans="2:43" s="304" customFormat="1" ht="21" customHeight="1" x14ac:dyDescent="0.2">
      <c r="B28" s="1853"/>
      <c r="C28" s="1940" t="s">
        <v>415</v>
      </c>
      <c r="D28" s="1341">
        <f>'表5-1'!D28</f>
        <v>181</v>
      </c>
      <c r="E28" s="1606">
        <v>31</v>
      </c>
      <c r="F28" s="1607">
        <v>88</v>
      </c>
      <c r="G28" s="1607">
        <v>34</v>
      </c>
      <c r="H28" s="1608">
        <f>$D$28-E28-F28-G28</f>
        <v>28</v>
      </c>
      <c r="I28" s="1609">
        <v>71</v>
      </c>
      <c r="J28" s="1607">
        <v>57</v>
      </c>
      <c r="K28" s="1607">
        <v>28</v>
      </c>
      <c r="L28" s="1608">
        <f>$D$28-I28-J28-K28</f>
        <v>25</v>
      </c>
      <c r="M28" s="1609">
        <v>25</v>
      </c>
      <c r="N28" s="1607">
        <v>88</v>
      </c>
      <c r="O28" s="1610">
        <v>39</v>
      </c>
      <c r="P28" s="1608">
        <f>$D$28-M28-N28-O28</f>
        <v>29</v>
      </c>
      <c r="Q28" s="1609">
        <v>38</v>
      </c>
      <c r="R28" s="1607">
        <v>72</v>
      </c>
      <c r="S28" s="1607">
        <v>42</v>
      </c>
      <c r="T28" s="1611">
        <f>$D$28-Q28-R28-S28</f>
        <v>29</v>
      </c>
      <c r="U28" s="1609">
        <v>36</v>
      </c>
      <c r="V28" s="1607">
        <v>81</v>
      </c>
      <c r="W28" s="1607">
        <v>35</v>
      </c>
      <c r="X28" s="1608">
        <f>$D$28-U28-V28-W28</f>
        <v>29</v>
      </c>
      <c r="Y28" s="1609">
        <v>63</v>
      </c>
      <c r="Z28" s="1610">
        <v>58</v>
      </c>
      <c r="AA28" s="1607">
        <v>36</v>
      </c>
      <c r="AB28" s="1608">
        <f>$D$28-Y28-Z28-AA28</f>
        <v>24</v>
      </c>
      <c r="AD28" s="1"/>
      <c r="AE28" s="1"/>
      <c r="AF28" s="1"/>
      <c r="AG28" s="1"/>
      <c r="AH28" s="1"/>
      <c r="AI28" s="1"/>
      <c r="AJ28" s="918"/>
      <c r="AK28" s="918"/>
      <c r="AL28" s="918"/>
      <c r="AM28" s="918"/>
      <c r="AN28" s="918"/>
      <c r="AO28" s="918"/>
    </row>
    <row r="29" spans="2:43" s="304" customFormat="1" ht="21" customHeight="1" x14ac:dyDescent="0.2">
      <c r="B29" s="1853"/>
      <c r="C29" s="1901"/>
      <c r="D29" s="1301"/>
      <c r="E29" s="1286">
        <f t="shared" ref="E29" si="35">E28/$D28</f>
        <v>0.17127071823204421</v>
      </c>
      <c r="F29" s="1599">
        <f t="shared" ref="F29:U29" si="36">F28/$D28</f>
        <v>0.48618784530386738</v>
      </c>
      <c r="G29" s="1599">
        <f t="shared" si="36"/>
        <v>0.18784530386740331</v>
      </c>
      <c r="H29" s="1191">
        <f t="shared" si="36"/>
        <v>0.15469613259668508</v>
      </c>
      <c r="I29" s="1286">
        <f t="shared" si="36"/>
        <v>0.39226519337016574</v>
      </c>
      <c r="J29" s="1599">
        <f t="shared" si="36"/>
        <v>0.31491712707182318</v>
      </c>
      <c r="K29" s="1599">
        <f t="shared" si="36"/>
        <v>0.15469613259668508</v>
      </c>
      <c r="L29" s="1191">
        <f t="shared" ref="L29" si="37">L28/$D28</f>
        <v>0.13812154696132597</v>
      </c>
      <c r="M29" s="1286">
        <f t="shared" si="36"/>
        <v>0.13812154696132597</v>
      </c>
      <c r="N29" s="1599">
        <f t="shared" si="36"/>
        <v>0.48618784530386738</v>
      </c>
      <c r="O29" s="1599">
        <f t="shared" si="36"/>
        <v>0.21546961325966851</v>
      </c>
      <c r="P29" s="1191">
        <f t="shared" ref="P29" si="38">P28/$D28</f>
        <v>0.16022099447513813</v>
      </c>
      <c r="Q29" s="1286">
        <f t="shared" si="36"/>
        <v>0.20994475138121546</v>
      </c>
      <c r="R29" s="1599">
        <f t="shared" si="36"/>
        <v>0.39779005524861877</v>
      </c>
      <c r="S29" s="1599">
        <f t="shared" si="36"/>
        <v>0.23204419889502761</v>
      </c>
      <c r="T29" s="1295">
        <f t="shared" ref="T29" si="39">T28/$D28</f>
        <v>0.16022099447513813</v>
      </c>
      <c r="U29" s="1286">
        <f t="shared" si="36"/>
        <v>0.19889502762430938</v>
      </c>
      <c r="V29" s="1599">
        <f t="shared" ref="V29:AB29" si="40">V28/$D28</f>
        <v>0.44751381215469616</v>
      </c>
      <c r="W29" s="1599">
        <f t="shared" si="40"/>
        <v>0.19337016574585636</v>
      </c>
      <c r="X29" s="1191">
        <f t="shared" si="40"/>
        <v>0.16022099447513813</v>
      </c>
      <c r="Y29" s="1286">
        <f t="shared" si="40"/>
        <v>0.34806629834254144</v>
      </c>
      <c r="Z29" s="1599">
        <f t="shared" si="40"/>
        <v>0.32044198895027626</v>
      </c>
      <c r="AA29" s="1599">
        <f t="shared" si="40"/>
        <v>0.19889502762430938</v>
      </c>
      <c r="AB29" s="1191">
        <f t="shared" si="40"/>
        <v>0.13259668508287292</v>
      </c>
      <c r="AJ29" s="1085"/>
      <c r="AK29" s="1085"/>
      <c r="AL29" s="1085"/>
      <c r="AM29" s="1085"/>
      <c r="AN29" s="1085"/>
      <c r="AO29" s="1085"/>
    </row>
    <row r="30" spans="2:43" s="304" customFormat="1" ht="21" customHeight="1" x14ac:dyDescent="0.2">
      <c r="B30" s="1853"/>
      <c r="C30" s="1940" t="s">
        <v>416</v>
      </c>
      <c r="D30" s="1332">
        <f>'表5-1'!D30</f>
        <v>50</v>
      </c>
      <c r="E30" s="1606">
        <v>16</v>
      </c>
      <c r="F30" s="1607">
        <v>22</v>
      </c>
      <c r="G30" s="1607">
        <v>9</v>
      </c>
      <c r="H30" s="1608">
        <f>$D$30-E30-F30-G30</f>
        <v>3</v>
      </c>
      <c r="I30" s="1609">
        <v>29</v>
      </c>
      <c r="J30" s="1607">
        <v>14</v>
      </c>
      <c r="K30" s="1607">
        <v>5</v>
      </c>
      <c r="L30" s="1608">
        <f>$D$30-I30-J30-K30</f>
        <v>2</v>
      </c>
      <c r="M30" s="1609">
        <v>9</v>
      </c>
      <c r="N30" s="1607">
        <v>28</v>
      </c>
      <c r="O30" s="1610">
        <v>9</v>
      </c>
      <c r="P30" s="1608">
        <f>$D$30-M30-N30-O30</f>
        <v>4</v>
      </c>
      <c r="Q30" s="1609">
        <v>15</v>
      </c>
      <c r="R30" s="1607">
        <v>22</v>
      </c>
      <c r="S30" s="1607">
        <v>9</v>
      </c>
      <c r="T30" s="1611">
        <f>$D$30-Q30-R30-S30</f>
        <v>4</v>
      </c>
      <c r="U30" s="1609">
        <v>16</v>
      </c>
      <c r="V30" s="1607">
        <v>18</v>
      </c>
      <c r="W30" s="1607">
        <v>14</v>
      </c>
      <c r="X30" s="1608">
        <f>$D$30-U30-V30-W30</f>
        <v>2</v>
      </c>
      <c r="Y30" s="1609">
        <v>25</v>
      </c>
      <c r="Z30" s="1610">
        <v>14</v>
      </c>
      <c r="AA30" s="1607">
        <v>9</v>
      </c>
      <c r="AB30" s="1608">
        <f>$D$30-Y30-Z30-AA30</f>
        <v>2</v>
      </c>
      <c r="AD30" s="1"/>
      <c r="AE30" s="1"/>
      <c r="AF30" s="1"/>
      <c r="AG30" s="1"/>
      <c r="AH30" s="1"/>
      <c r="AI30" s="1"/>
      <c r="AJ30" s="918"/>
      <c r="AK30" s="918"/>
      <c r="AL30" s="918"/>
      <c r="AM30" s="918"/>
      <c r="AN30" s="918"/>
      <c r="AO30" s="918"/>
    </row>
    <row r="31" spans="2:43" s="304" customFormat="1" ht="21" customHeight="1" x14ac:dyDescent="0.2">
      <c r="B31" s="1853"/>
      <c r="C31" s="2401"/>
      <c r="D31" s="1301"/>
      <c r="E31" s="1286">
        <f t="shared" ref="E31" si="41">E30/$D30</f>
        <v>0.32</v>
      </c>
      <c r="F31" s="1599">
        <f t="shared" ref="F31:U31" si="42">F30/$D30</f>
        <v>0.44</v>
      </c>
      <c r="G31" s="1599">
        <f t="shared" si="42"/>
        <v>0.18</v>
      </c>
      <c r="H31" s="1191">
        <f t="shared" si="42"/>
        <v>0.06</v>
      </c>
      <c r="I31" s="1286">
        <f t="shared" si="42"/>
        <v>0.57999999999999996</v>
      </c>
      <c r="J31" s="1599">
        <f t="shared" si="42"/>
        <v>0.28000000000000003</v>
      </c>
      <c r="K31" s="1599">
        <f t="shared" si="42"/>
        <v>0.1</v>
      </c>
      <c r="L31" s="1191">
        <f t="shared" ref="L31" si="43">L30/$D30</f>
        <v>0.04</v>
      </c>
      <c r="M31" s="1286">
        <f t="shared" si="42"/>
        <v>0.18</v>
      </c>
      <c r="N31" s="1599">
        <f t="shared" si="42"/>
        <v>0.56000000000000005</v>
      </c>
      <c r="O31" s="1599">
        <f t="shared" si="42"/>
        <v>0.18</v>
      </c>
      <c r="P31" s="1191">
        <f t="shared" ref="P31" si="44">P30/$D30</f>
        <v>0.08</v>
      </c>
      <c r="Q31" s="1286">
        <f t="shared" si="42"/>
        <v>0.3</v>
      </c>
      <c r="R31" s="1599">
        <f t="shared" si="42"/>
        <v>0.44</v>
      </c>
      <c r="S31" s="1599">
        <f t="shared" si="42"/>
        <v>0.18</v>
      </c>
      <c r="T31" s="1295">
        <f t="shared" ref="T31" si="45">T30/$D30</f>
        <v>0.08</v>
      </c>
      <c r="U31" s="1286">
        <f t="shared" si="42"/>
        <v>0.32</v>
      </c>
      <c r="V31" s="1599">
        <f t="shared" ref="V31:AB31" si="46">V30/$D30</f>
        <v>0.36</v>
      </c>
      <c r="W31" s="1599">
        <f t="shared" si="46"/>
        <v>0.28000000000000003</v>
      </c>
      <c r="X31" s="1191">
        <f t="shared" si="46"/>
        <v>0.04</v>
      </c>
      <c r="Y31" s="1286">
        <f t="shared" si="46"/>
        <v>0.5</v>
      </c>
      <c r="Z31" s="1599">
        <f t="shared" si="46"/>
        <v>0.28000000000000003</v>
      </c>
      <c r="AA31" s="1599">
        <f t="shared" si="46"/>
        <v>0.18</v>
      </c>
      <c r="AB31" s="1191">
        <f t="shared" si="46"/>
        <v>0.04</v>
      </c>
      <c r="AJ31" s="1085"/>
      <c r="AK31" s="1085"/>
      <c r="AL31" s="1085"/>
      <c r="AM31" s="1085"/>
      <c r="AN31" s="1085"/>
      <c r="AO31" s="1085"/>
    </row>
    <row r="32" spans="2:43" s="304" customFormat="1" ht="21" customHeight="1" x14ac:dyDescent="0.2">
      <c r="B32" s="1853"/>
      <c r="C32" s="1940" t="s">
        <v>417</v>
      </c>
      <c r="D32" s="1332">
        <f>'表5-1'!D32</f>
        <v>40</v>
      </c>
      <c r="E32" s="1606">
        <v>8</v>
      </c>
      <c r="F32" s="1607">
        <v>21</v>
      </c>
      <c r="G32" s="1607">
        <v>10</v>
      </c>
      <c r="H32" s="1608">
        <f>$D$32-E32-F32-G32</f>
        <v>1</v>
      </c>
      <c r="I32" s="1609">
        <v>22</v>
      </c>
      <c r="J32" s="1607">
        <v>12</v>
      </c>
      <c r="K32" s="1607">
        <v>6</v>
      </c>
      <c r="L32" s="1608">
        <f>$D$32-I32-J32-K32</f>
        <v>0</v>
      </c>
      <c r="M32" s="1609">
        <v>3</v>
      </c>
      <c r="N32" s="1607">
        <v>28</v>
      </c>
      <c r="O32" s="1610">
        <v>8</v>
      </c>
      <c r="P32" s="1608">
        <f>$D$32-M32-N32-O32</f>
        <v>1</v>
      </c>
      <c r="Q32" s="1609">
        <v>15</v>
      </c>
      <c r="R32" s="1607">
        <v>17</v>
      </c>
      <c r="S32" s="1607">
        <v>8</v>
      </c>
      <c r="T32" s="1611">
        <f>$D$32-Q32-R32-S32</f>
        <v>0</v>
      </c>
      <c r="U32" s="1609">
        <v>13</v>
      </c>
      <c r="V32" s="1607">
        <v>19</v>
      </c>
      <c r="W32" s="1607">
        <v>7</v>
      </c>
      <c r="X32" s="1608">
        <f>$D$32-U32-V32-W32</f>
        <v>1</v>
      </c>
      <c r="Y32" s="1609">
        <v>14</v>
      </c>
      <c r="Z32" s="1610">
        <v>19</v>
      </c>
      <c r="AA32" s="1607">
        <v>6</v>
      </c>
      <c r="AB32" s="1608">
        <f>$D$32-Y32-Z32-AA32</f>
        <v>1</v>
      </c>
      <c r="AD32" s="1"/>
      <c r="AE32" s="1"/>
      <c r="AF32" s="1"/>
      <c r="AG32" s="1"/>
      <c r="AH32" s="1"/>
      <c r="AI32" s="1"/>
      <c r="AJ32" s="918"/>
      <c r="AK32" s="918"/>
      <c r="AL32" s="918"/>
      <c r="AM32" s="918"/>
      <c r="AN32" s="918"/>
      <c r="AO32" s="918"/>
      <c r="AQ32" s="1"/>
    </row>
    <row r="33" spans="2:43" s="304" customFormat="1" ht="21" customHeight="1" x14ac:dyDescent="0.2">
      <c r="B33" s="1853"/>
      <c r="C33" s="2401"/>
      <c r="D33" s="1301"/>
      <c r="E33" s="1286">
        <f t="shared" ref="E33" si="47">E32/$D32</f>
        <v>0.2</v>
      </c>
      <c r="F33" s="1599">
        <f t="shared" ref="F33:U33" si="48">F32/$D32</f>
        <v>0.52500000000000002</v>
      </c>
      <c r="G33" s="1599">
        <f t="shared" si="48"/>
        <v>0.25</v>
      </c>
      <c r="H33" s="1191">
        <f t="shared" si="48"/>
        <v>2.5000000000000001E-2</v>
      </c>
      <c r="I33" s="1286">
        <f t="shared" si="48"/>
        <v>0.55000000000000004</v>
      </c>
      <c r="J33" s="1599">
        <f t="shared" si="48"/>
        <v>0.3</v>
      </c>
      <c r="K33" s="1599">
        <f t="shared" si="48"/>
        <v>0.15</v>
      </c>
      <c r="L33" s="1191">
        <f t="shared" ref="L33" si="49">L32/$D32</f>
        <v>0</v>
      </c>
      <c r="M33" s="1286">
        <f t="shared" si="48"/>
        <v>7.4999999999999997E-2</v>
      </c>
      <c r="N33" s="1599">
        <f t="shared" si="48"/>
        <v>0.7</v>
      </c>
      <c r="O33" s="1599">
        <f t="shared" si="48"/>
        <v>0.2</v>
      </c>
      <c r="P33" s="1191">
        <f t="shared" ref="P33" si="50">P32/$D32</f>
        <v>2.5000000000000001E-2</v>
      </c>
      <c r="Q33" s="1286">
        <f t="shared" si="48"/>
        <v>0.375</v>
      </c>
      <c r="R33" s="1599">
        <f t="shared" si="48"/>
        <v>0.42499999999999999</v>
      </c>
      <c r="S33" s="1599">
        <f t="shared" si="48"/>
        <v>0.2</v>
      </c>
      <c r="T33" s="1295">
        <f t="shared" ref="T33" si="51">T32/$D32</f>
        <v>0</v>
      </c>
      <c r="U33" s="1286">
        <f t="shared" si="48"/>
        <v>0.32500000000000001</v>
      </c>
      <c r="V33" s="1599">
        <f t="shared" ref="V33:AB33" si="52">V32/$D32</f>
        <v>0.47499999999999998</v>
      </c>
      <c r="W33" s="1599">
        <f t="shared" si="52"/>
        <v>0.17499999999999999</v>
      </c>
      <c r="X33" s="1191">
        <f t="shared" si="52"/>
        <v>2.5000000000000001E-2</v>
      </c>
      <c r="Y33" s="1286">
        <f t="shared" si="52"/>
        <v>0.35</v>
      </c>
      <c r="Z33" s="1599">
        <f t="shared" si="52"/>
        <v>0.47499999999999998</v>
      </c>
      <c r="AA33" s="1599">
        <f t="shared" si="52"/>
        <v>0.15</v>
      </c>
      <c r="AB33" s="1191">
        <f t="shared" si="52"/>
        <v>2.5000000000000001E-2</v>
      </c>
      <c r="AJ33" s="1085"/>
      <c r="AK33" s="1085"/>
      <c r="AL33" s="1085"/>
      <c r="AM33" s="1085"/>
      <c r="AN33" s="1085"/>
      <c r="AO33" s="1085"/>
      <c r="AQ33" s="44"/>
    </row>
    <row r="34" spans="2:43" s="304" customFormat="1" ht="21" customHeight="1" x14ac:dyDescent="0.2">
      <c r="B34" s="1853"/>
      <c r="C34" s="1940" t="s">
        <v>180</v>
      </c>
      <c r="D34" s="1332">
        <f>'表5-1'!D34</f>
        <v>27</v>
      </c>
      <c r="E34" s="1606">
        <v>6</v>
      </c>
      <c r="F34" s="1607">
        <v>13</v>
      </c>
      <c r="G34" s="1607">
        <v>7</v>
      </c>
      <c r="H34" s="1608">
        <f>$D$34-E34-F34-G34</f>
        <v>1</v>
      </c>
      <c r="I34" s="1609">
        <v>14</v>
      </c>
      <c r="J34" s="1607">
        <v>10</v>
      </c>
      <c r="K34" s="1607">
        <v>2</v>
      </c>
      <c r="L34" s="1608">
        <f>$D$34-I34-J34-K34</f>
        <v>1</v>
      </c>
      <c r="M34" s="1609">
        <v>8</v>
      </c>
      <c r="N34" s="1607">
        <v>10</v>
      </c>
      <c r="O34" s="1610">
        <v>7</v>
      </c>
      <c r="P34" s="1608">
        <f>$D$34-M34-N34-O34</f>
        <v>2</v>
      </c>
      <c r="Q34" s="1609">
        <v>8</v>
      </c>
      <c r="R34" s="1607">
        <v>11</v>
      </c>
      <c r="S34" s="1607">
        <v>8</v>
      </c>
      <c r="T34" s="1611">
        <f>$D$34-Q34-R34-S34</f>
        <v>0</v>
      </c>
      <c r="U34" s="1609">
        <v>11</v>
      </c>
      <c r="V34" s="1607">
        <v>10</v>
      </c>
      <c r="W34" s="1607">
        <v>5</v>
      </c>
      <c r="X34" s="1608">
        <f>$D$34-U34-V34-W34</f>
        <v>1</v>
      </c>
      <c r="Y34" s="1609">
        <v>12</v>
      </c>
      <c r="Z34" s="1610">
        <v>12</v>
      </c>
      <c r="AA34" s="1607">
        <v>2</v>
      </c>
      <c r="AB34" s="1608">
        <f>$D$34-Y34-Z34-AA34</f>
        <v>1</v>
      </c>
      <c r="AD34" s="1"/>
      <c r="AE34" s="1"/>
      <c r="AF34" s="1"/>
      <c r="AG34" s="1"/>
      <c r="AH34" s="1"/>
      <c r="AI34" s="1"/>
      <c r="AJ34" s="918"/>
      <c r="AK34" s="918"/>
      <c r="AL34" s="918"/>
      <c r="AM34" s="918"/>
      <c r="AN34" s="918"/>
      <c r="AO34" s="918"/>
      <c r="AQ34" s="1"/>
    </row>
    <row r="35" spans="2:43" s="304" customFormat="1" ht="21" customHeight="1" x14ac:dyDescent="0.2">
      <c r="B35" s="1853"/>
      <c r="C35" s="2401"/>
      <c r="D35" s="1301"/>
      <c r="E35" s="1286">
        <f t="shared" ref="E35" si="53">E34/$D34</f>
        <v>0.22222222222222221</v>
      </c>
      <c r="F35" s="1599">
        <f t="shared" ref="F35:U35" si="54">F34/$D34</f>
        <v>0.48148148148148145</v>
      </c>
      <c r="G35" s="1599">
        <f t="shared" si="54"/>
        <v>0.25925925925925924</v>
      </c>
      <c r="H35" s="1191">
        <f t="shared" si="54"/>
        <v>3.7037037037037035E-2</v>
      </c>
      <c r="I35" s="1286">
        <f t="shared" si="54"/>
        <v>0.51851851851851849</v>
      </c>
      <c r="J35" s="1599">
        <f t="shared" si="54"/>
        <v>0.37037037037037035</v>
      </c>
      <c r="K35" s="1599">
        <f t="shared" si="54"/>
        <v>7.407407407407407E-2</v>
      </c>
      <c r="L35" s="1191">
        <f t="shared" ref="L35" si="55">L34/$D34</f>
        <v>3.7037037037037035E-2</v>
      </c>
      <c r="M35" s="1286">
        <f t="shared" si="54"/>
        <v>0.29629629629629628</v>
      </c>
      <c r="N35" s="1599">
        <f t="shared" si="54"/>
        <v>0.37037037037037035</v>
      </c>
      <c r="O35" s="1599">
        <f t="shared" si="54"/>
        <v>0.25925925925925924</v>
      </c>
      <c r="P35" s="1191">
        <f t="shared" ref="P35" si="56">P34/$D34</f>
        <v>7.407407407407407E-2</v>
      </c>
      <c r="Q35" s="1286">
        <f t="shared" si="54"/>
        <v>0.29629629629629628</v>
      </c>
      <c r="R35" s="1599">
        <f t="shared" si="54"/>
        <v>0.40740740740740738</v>
      </c>
      <c r="S35" s="1599">
        <f t="shared" si="54"/>
        <v>0.29629629629629628</v>
      </c>
      <c r="T35" s="1295">
        <f t="shared" ref="T35" si="57">T34/$D34</f>
        <v>0</v>
      </c>
      <c r="U35" s="1286">
        <f t="shared" si="54"/>
        <v>0.40740740740740738</v>
      </c>
      <c r="V35" s="1599">
        <f t="shared" ref="V35:AB35" si="58">V34/$D34</f>
        <v>0.37037037037037035</v>
      </c>
      <c r="W35" s="1599">
        <f t="shared" si="58"/>
        <v>0.18518518518518517</v>
      </c>
      <c r="X35" s="1191">
        <f t="shared" si="58"/>
        <v>3.7037037037037035E-2</v>
      </c>
      <c r="Y35" s="1286">
        <f t="shared" si="58"/>
        <v>0.44444444444444442</v>
      </c>
      <c r="Z35" s="1599">
        <f t="shared" si="58"/>
        <v>0.44444444444444442</v>
      </c>
      <c r="AA35" s="1599">
        <f t="shared" si="58"/>
        <v>7.407407407407407E-2</v>
      </c>
      <c r="AB35" s="1191">
        <f t="shared" si="58"/>
        <v>3.7037037037037035E-2</v>
      </c>
      <c r="AJ35" s="1085"/>
      <c r="AK35" s="1085"/>
      <c r="AL35" s="1085"/>
      <c r="AM35" s="1085"/>
      <c r="AN35" s="1085"/>
      <c r="AO35" s="1085"/>
      <c r="AQ35" s="1"/>
    </row>
    <row r="36" spans="2:43" s="304" customFormat="1" ht="21" customHeight="1" x14ac:dyDescent="0.2">
      <c r="B36" s="1853"/>
      <c r="C36" s="1940" t="s">
        <v>418</v>
      </c>
      <c r="D36" s="1341">
        <f>'表5-1'!D36</f>
        <v>40</v>
      </c>
      <c r="E36" s="1606">
        <v>21</v>
      </c>
      <c r="F36" s="1607">
        <v>16</v>
      </c>
      <c r="G36" s="1607">
        <v>3</v>
      </c>
      <c r="H36" s="1608">
        <f>$D$36-E36-F36-G36</f>
        <v>0</v>
      </c>
      <c r="I36" s="1609">
        <v>26</v>
      </c>
      <c r="J36" s="1607">
        <v>11</v>
      </c>
      <c r="K36" s="1607">
        <v>2</v>
      </c>
      <c r="L36" s="1608">
        <f>$D$36-I36-J36-K36</f>
        <v>1</v>
      </c>
      <c r="M36" s="1609">
        <v>17</v>
      </c>
      <c r="N36" s="1607">
        <v>17</v>
      </c>
      <c r="O36" s="1610">
        <v>5</v>
      </c>
      <c r="P36" s="1608">
        <f>$D$36-M36-N36-O36</f>
        <v>1</v>
      </c>
      <c r="Q36" s="1609">
        <v>18</v>
      </c>
      <c r="R36" s="1607">
        <v>13</v>
      </c>
      <c r="S36" s="1607">
        <v>7</v>
      </c>
      <c r="T36" s="1611">
        <f>$D$36-Q36-R36-S36</f>
        <v>2</v>
      </c>
      <c r="U36" s="1609">
        <v>22</v>
      </c>
      <c r="V36" s="1607">
        <v>11</v>
      </c>
      <c r="W36" s="1607">
        <v>7</v>
      </c>
      <c r="X36" s="1608">
        <f>$D$36-U36-V36-W36</f>
        <v>0</v>
      </c>
      <c r="Y36" s="1609">
        <v>28</v>
      </c>
      <c r="Z36" s="1610">
        <v>9</v>
      </c>
      <c r="AA36" s="1607">
        <v>3</v>
      </c>
      <c r="AB36" s="1608">
        <f>$D$36-Y36-Z36-AA36</f>
        <v>0</v>
      </c>
      <c r="AD36" s="1"/>
      <c r="AE36" s="1"/>
      <c r="AF36" s="1"/>
      <c r="AG36" s="1"/>
      <c r="AH36" s="1"/>
      <c r="AI36" s="1"/>
      <c r="AJ36" s="918"/>
      <c r="AK36" s="918"/>
      <c r="AL36" s="918"/>
      <c r="AM36" s="918"/>
      <c r="AN36" s="918"/>
      <c r="AO36" s="918"/>
      <c r="AQ36" s="1"/>
    </row>
    <row r="37" spans="2:43" s="304" customFormat="1" ht="21" customHeight="1" thickBot="1" x14ac:dyDescent="0.25">
      <c r="B37" s="1853"/>
      <c r="C37" s="2402"/>
      <c r="D37" s="1332"/>
      <c r="E37" s="1612">
        <f t="shared" ref="E37:AA37" si="59">E36/$D36</f>
        <v>0.52500000000000002</v>
      </c>
      <c r="F37" s="1294">
        <f t="shared" si="59"/>
        <v>0.4</v>
      </c>
      <c r="G37" s="1294">
        <f t="shared" si="59"/>
        <v>7.4999999999999997E-2</v>
      </c>
      <c r="H37" s="1308">
        <f t="shared" si="59"/>
        <v>0</v>
      </c>
      <c r="I37" s="1612">
        <f t="shared" si="59"/>
        <v>0.65</v>
      </c>
      <c r="J37" s="1294">
        <f t="shared" si="59"/>
        <v>0.27500000000000002</v>
      </c>
      <c r="K37" s="1294">
        <f t="shared" si="59"/>
        <v>0.05</v>
      </c>
      <c r="L37" s="1308">
        <f t="shared" ref="L37" si="60">L36/$D36</f>
        <v>2.5000000000000001E-2</v>
      </c>
      <c r="M37" s="1612">
        <f t="shared" si="59"/>
        <v>0.42499999999999999</v>
      </c>
      <c r="N37" s="1294">
        <f t="shared" si="59"/>
        <v>0.42499999999999999</v>
      </c>
      <c r="O37" s="1294">
        <f t="shared" si="59"/>
        <v>0.125</v>
      </c>
      <c r="P37" s="1308">
        <f t="shared" ref="P37" si="61">P36/$D36</f>
        <v>2.5000000000000001E-2</v>
      </c>
      <c r="Q37" s="1612">
        <f t="shared" si="59"/>
        <v>0.45</v>
      </c>
      <c r="R37" s="1294">
        <f t="shared" si="59"/>
        <v>0.32500000000000001</v>
      </c>
      <c r="S37" s="1294">
        <f t="shared" si="59"/>
        <v>0.17499999999999999</v>
      </c>
      <c r="T37" s="1291">
        <f t="shared" ref="T37" si="62">T36/$D36</f>
        <v>0.05</v>
      </c>
      <c r="U37" s="1612">
        <f t="shared" si="59"/>
        <v>0.55000000000000004</v>
      </c>
      <c r="V37" s="1294">
        <f t="shared" si="59"/>
        <v>0.27500000000000002</v>
      </c>
      <c r="W37" s="1294">
        <f t="shared" si="59"/>
        <v>0.17499999999999999</v>
      </c>
      <c r="X37" s="1308">
        <f t="shared" ref="X37" si="63">X36/$D36</f>
        <v>0</v>
      </c>
      <c r="Y37" s="1612">
        <f t="shared" si="59"/>
        <v>0.7</v>
      </c>
      <c r="Z37" s="1294">
        <f t="shared" si="59"/>
        <v>0.22500000000000001</v>
      </c>
      <c r="AA37" s="1294">
        <f t="shared" si="59"/>
        <v>7.4999999999999997E-2</v>
      </c>
      <c r="AB37" s="1308">
        <f t="shared" ref="AB37" si="64">AB36/$D36</f>
        <v>0</v>
      </c>
      <c r="AJ37" s="1085"/>
      <c r="AK37" s="1085"/>
      <c r="AL37" s="1085"/>
      <c r="AM37" s="1085"/>
      <c r="AN37" s="1085"/>
      <c r="AO37" s="1085"/>
      <c r="AQ37" s="1"/>
    </row>
    <row r="38" spans="2:43" s="304" customFormat="1" ht="21" customHeight="1" thickTop="1" x14ac:dyDescent="0.2">
      <c r="B38" s="1853"/>
      <c r="C38" s="39" t="s">
        <v>419</v>
      </c>
      <c r="D38" s="1613">
        <f>D28+D30+D32+D34</f>
        <v>298</v>
      </c>
      <c r="E38" s="1614">
        <f>E28+E30+E32+E34</f>
        <v>61</v>
      </c>
      <c r="F38" s="1613">
        <f>F28+F30+F32+F34</f>
        <v>144</v>
      </c>
      <c r="G38" s="1613">
        <f>G28+G30+G32+G34</f>
        <v>60</v>
      </c>
      <c r="H38" s="1615">
        <f>H28+H30+H32+H34</f>
        <v>33</v>
      </c>
      <c r="I38" s="1614">
        <f t="shared" ref="I38:AA38" si="65">I28+I30+I32+I34</f>
        <v>136</v>
      </c>
      <c r="J38" s="1613">
        <f t="shared" si="65"/>
        <v>93</v>
      </c>
      <c r="K38" s="1613">
        <f t="shared" si="65"/>
        <v>41</v>
      </c>
      <c r="L38" s="1615">
        <f>L28+L30+L32+L34</f>
        <v>28</v>
      </c>
      <c r="M38" s="1614">
        <f t="shared" si="65"/>
        <v>45</v>
      </c>
      <c r="N38" s="1613">
        <f t="shared" si="65"/>
        <v>154</v>
      </c>
      <c r="O38" s="1613">
        <f t="shared" si="65"/>
        <v>63</v>
      </c>
      <c r="P38" s="1615">
        <f>P28+P30+P32+P34</f>
        <v>36</v>
      </c>
      <c r="Q38" s="1614">
        <f t="shared" si="65"/>
        <v>76</v>
      </c>
      <c r="R38" s="1613">
        <f t="shared" si="65"/>
        <v>122</v>
      </c>
      <c r="S38" s="1613">
        <f t="shared" si="65"/>
        <v>67</v>
      </c>
      <c r="T38" s="1616">
        <f>T28+T30+T32+T34</f>
        <v>33</v>
      </c>
      <c r="U38" s="1614">
        <f t="shared" si="65"/>
        <v>76</v>
      </c>
      <c r="V38" s="1613">
        <f t="shared" si="65"/>
        <v>128</v>
      </c>
      <c r="W38" s="1613">
        <f t="shared" si="65"/>
        <v>61</v>
      </c>
      <c r="X38" s="1615">
        <f>X28+X30+X32+X34</f>
        <v>33</v>
      </c>
      <c r="Y38" s="1614">
        <f t="shared" si="65"/>
        <v>114</v>
      </c>
      <c r="Z38" s="1613">
        <f t="shared" si="65"/>
        <v>103</v>
      </c>
      <c r="AA38" s="1613">
        <f t="shared" si="65"/>
        <v>53</v>
      </c>
      <c r="AB38" s="1615">
        <f>AB28+AB30+AB32+AB34</f>
        <v>28</v>
      </c>
      <c r="AD38" s="1"/>
      <c r="AE38" s="1"/>
      <c r="AF38" s="1"/>
      <c r="AG38" s="1"/>
      <c r="AH38" s="1"/>
      <c r="AI38" s="1"/>
      <c r="AJ38" s="918"/>
      <c r="AK38" s="918"/>
      <c r="AL38" s="918"/>
      <c r="AM38" s="918"/>
      <c r="AN38" s="918"/>
      <c r="AO38" s="918"/>
      <c r="AQ38" s="1"/>
    </row>
    <row r="39" spans="2:43" s="304" customFormat="1" ht="21" customHeight="1" x14ac:dyDescent="0.2">
      <c r="B39" s="1853"/>
      <c r="C39" s="38" t="s">
        <v>183</v>
      </c>
      <c r="D39" s="1301"/>
      <c r="E39" s="1617">
        <f>E38/$D38</f>
        <v>0.20469798657718122</v>
      </c>
      <c r="F39" s="1618">
        <f t="shared" ref="F39:Z39" si="66">F38/$D38</f>
        <v>0.48322147651006714</v>
      </c>
      <c r="G39" s="1618">
        <f t="shared" si="66"/>
        <v>0.20134228187919462</v>
      </c>
      <c r="H39" s="1191">
        <f t="shared" si="66"/>
        <v>0.11073825503355705</v>
      </c>
      <c r="I39" s="1286">
        <f t="shared" si="66"/>
        <v>0.4563758389261745</v>
      </c>
      <c r="J39" s="1599">
        <f t="shared" si="66"/>
        <v>0.31208053691275167</v>
      </c>
      <c r="K39" s="1599">
        <f t="shared" si="66"/>
        <v>0.13758389261744966</v>
      </c>
      <c r="L39" s="1191">
        <f t="shared" ref="L39" si="67">L38/$D38</f>
        <v>9.3959731543624164E-2</v>
      </c>
      <c r="M39" s="1286">
        <f t="shared" si="66"/>
        <v>0.15100671140939598</v>
      </c>
      <c r="N39" s="1618">
        <f t="shared" si="66"/>
        <v>0.51677852348993292</v>
      </c>
      <c r="O39" s="1618">
        <f t="shared" si="66"/>
        <v>0.21140939597315436</v>
      </c>
      <c r="P39" s="1191">
        <f t="shared" ref="P39" si="68">P38/$D38</f>
        <v>0.12080536912751678</v>
      </c>
      <c r="Q39" s="1286">
        <f t="shared" si="66"/>
        <v>0.25503355704697989</v>
      </c>
      <c r="R39" s="1599">
        <f t="shared" si="66"/>
        <v>0.40939597315436244</v>
      </c>
      <c r="S39" s="1599">
        <f t="shared" si="66"/>
        <v>0.22483221476510068</v>
      </c>
      <c r="T39" s="1295">
        <f t="shared" ref="T39" si="69">T38/$D38</f>
        <v>0.11073825503355705</v>
      </c>
      <c r="U39" s="1286">
        <f t="shared" si="66"/>
        <v>0.25503355704697989</v>
      </c>
      <c r="V39" s="1599">
        <f t="shared" si="66"/>
        <v>0.42953020134228187</v>
      </c>
      <c r="W39" s="1599">
        <f t="shared" si="66"/>
        <v>0.20469798657718122</v>
      </c>
      <c r="X39" s="1191">
        <f t="shared" ref="X39" si="70">X38/$D38</f>
        <v>0.11073825503355705</v>
      </c>
      <c r="Y39" s="1286">
        <f t="shared" si="66"/>
        <v>0.3825503355704698</v>
      </c>
      <c r="Z39" s="1599">
        <f t="shared" si="66"/>
        <v>0.34563758389261745</v>
      </c>
      <c r="AA39" s="1599">
        <f>AA38/$D38</f>
        <v>0.17785234899328858</v>
      </c>
      <c r="AB39" s="1191">
        <f t="shared" ref="AB39" si="71">AB38/$D38</f>
        <v>9.3959731543624164E-2</v>
      </c>
      <c r="AJ39" s="1085"/>
      <c r="AK39" s="1085"/>
      <c r="AL39" s="1085"/>
      <c r="AM39" s="1085"/>
      <c r="AN39" s="1085"/>
      <c r="AO39" s="1085"/>
      <c r="AQ39" s="1"/>
    </row>
    <row r="40" spans="2:43" s="304" customFormat="1" ht="21" customHeight="1" x14ac:dyDescent="0.2">
      <c r="B40" s="1853"/>
      <c r="C40" s="37" t="s">
        <v>419</v>
      </c>
      <c r="D40" s="1619">
        <f>D30+D32+D34+D36</f>
        <v>157</v>
      </c>
      <c r="E40" s="1620">
        <f>E30+E32+E34+E36</f>
        <v>51</v>
      </c>
      <c r="F40" s="1619">
        <f>F30+F32+F34+F36</f>
        <v>72</v>
      </c>
      <c r="G40" s="1619">
        <f>G30+G32+G34+G36</f>
        <v>29</v>
      </c>
      <c r="H40" s="1621">
        <f t="shared" ref="H40:AA40" si="72">H30+H32+H34+H36</f>
        <v>5</v>
      </c>
      <c r="I40" s="1620">
        <f t="shared" si="72"/>
        <v>91</v>
      </c>
      <c r="J40" s="1619">
        <f t="shared" si="72"/>
        <v>47</v>
      </c>
      <c r="K40" s="1619">
        <f t="shared" si="72"/>
        <v>15</v>
      </c>
      <c r="L40" s="1621">
        <f t="shared" ref="L40" si="73">L30+L32+L34+L36</f>
        <v>4</v>
      </c>
      <c r="M40" s="1620">
        <f t="shared" si="72"/>
        <v>37</v>
      </c>
      <c r="N40" s="1619">
        <f t="shared" si="72"/>
        <v>83</v>
      </c>
      <c r="O40" s="1619">
        <f t="shared" si="72"/>
        <v>29</v>
      </c>
      <c r="P40" s="1621">
        <f t="shared" ref="P40" si="74">P30+P32+P34+P36</f>
        <v>8</v>
      </c>
      <c r="Q40" s="1620">
        <f t="shared" si="72"/>
        <v>56</v>
      </c>
      <c r="R40" s="1619">
        <f t="shared" si="72"/>
        <v>63</v>
      </c>
      <c r="S40" s="1619">
        <f t="shared" si="72"/>
        <v>32</v>
      </c>
      <c r="T40" s="1622">
        <f t="shared" ref="T40" si="75">T30+T32+T34+T36</f>
        <v>6</v>
      </c>
      <c r="U40" s="1620">
        <f t="shared" si="72"/>
        <v>62</v>
      </c>
      <c r="V40" s="1619">
        <f t="shared" si="72"/>
        <v>58</v>
      </c>
      <c r="W40" s="1619">
        <f t="shared" si="72"/>
        <v>33</v>
      </c>
      <c r="X40" s="1621">
        <f t="shared" ref="X40" si="76">X30+X32+X34+X36</f>
        <v>4</v>
      </c>
      <c r="Y40" s="1620">
        <f t="shared" si="72"/>
        <v>79</v>
      </c>
      <c r="Z40" s="1619">
        <f t="shared" si="72"/>
        <v>54</v>
      </c>
      <c r="AA40" s="1619">
        <f t="shared" si="72"/>
        <v>20</v>
      </c>
      <c r="AB40" s="1621">
        <f t="shared" ref="AB40" si="77">AB30+AB32+AB34+AB36</f>
        <v>4</v>
      </c>
      <c r="AD40" s="1"/>
      <c r="AE40" s="1"/>
      <c r="AF40" s="1"/>
      <c r="AG40" s="1"/>
      <c r="AH40" s="1"/>
      <c r="AI40" s="1"/>
      <c r="AJ40" s="918"/>
      <c r="AK40" s="918"/>
      <c r="AL40" s="918"/>
      <c r="AM40" s="918"/>
      <c r="AN40" s="918"/>
      <c r="AO40" s="918"/>
      <c r="AQ40" s="1"/>
    </row>
    <row r="41" spans="2:43" s="304" customFormat="1" ht="21" customHeight="1" thickBot="1" x14ac:dyDescent="0.25">
      <c r="B41" s="1859"/>
      <c r="C41" s="38" t="s">
        <v>420</v>
      </c>
      <c r="D41" s="1301"/>
      <c r="E41" s="1290">
        <f>E40/$D40</f>
        <v>0.32484076433121017</v>
      </c>
      <c r="F41" s="1307">
        <f t="shared" ref="F41:Z41" si="78">F40/$D40</f>
        <v>0.45859872611464969</v>
      </c>
      <c r="G41" s="1307">
        <f t="shared" si="78"/>
        <v>0.18471337579617833</v>
      </c>
      <c r="H41" s="1311">
        <f t="shared" si="78"/>
        <v>3.1847133757961783E-2</v>
      </c>
      <c r="I41" s="1290">
        <f t="shared" si="78"/>
        <v>0.57961783439490444</v>
      </c>
      <c r="J41" s="1307">
        <f t="shared" si="78"/>
        <v>0.29936305732484075</v>
      </c>
      <c r="K41" s="1307">
        <f t="shared" si="78"/>
        <v>9.5541401273885357E-2</v>
      </c>
      <c r="L41" s="1311">
        <f t="shared" ref="L41" si="79">L40/$D40</f>
        <v>2.5477707006369428E-2</v>
      </c>
      <c r="M41" s="1290">
        <f t="shared" si="78"/>
        <v>0.2356687898089172</v>
      </c>
      <c r="N41" s="1307">
        <f t="shared" si="78"/>
        <v>0.5286624203821656</v>
      </c>
      <c r="O41" s="1307">
        <f t="shared" si="78"/>
        <v>0.18471337579617833</v>
      </c>
      <c r="P41" s="1311">
        <f t="shared" ref="P41" si="80">P40/$D40</f>
        <v>5.0955414012738856E-2</v>
      </c>
      <c r="Q41" s="1290">
        <f t="shared" si="78"/>
        <v>0.35668789808917195</v>
      </c>
      <c r="R41" s="1307">
        <f t="shared" si="78"/>
        <v>0.40127388535031849</v>
      </c>
      <c r="S41" s="1307">
        <f t="shared" si="78"/>
        <v>0.20382165605095542</v>
      </c>
      <c r="T41" s="1306">
        <f t="shared" ref="T41" si="81">T40/$D40</f>
        <v>3.8216560509554139E-2</v>
      </c>
      <c r="U41" s="1290">
        <f t="shared" si="78"/>
        <v>0.39490445859872614</v>
      </c>
      <c r="V41" s="1307">
        <f t="shared" si="78"/>
        <v>0.36942675159235666</v>
      </c>
      <c r="W41" s="1307">
        <f t="shared" si="78"/>
        <v>0.21019108280254778</v>
      </c>
      <c r="X41" s="1311">
        <f t="shared" ref="X41" si="82">X40/$D40</f>
        <v>2.5477707006369428E-2</v>
      </c>
      <c r="Y41" s="1290">
        <f t="shared" si="78"/>
        <v>0.50318471337579618</v>
      </c>
      <c r="Z41" s="1307">
        <f t="shared" si="78"/>
        <v>0.34394904458598724</v>
      </c>
      <c r="AA41" s="1307">
        <f>AA40/$D40</f>
        <v>0.12738853503184713</v>
      </c>
      <c r="AB41" s="1311">
        <f t="shared" ref="AB41" si="83">AB40/$D40</f>
        <v>2.5477707006369428E-2</v>
      </c>
      <c r="AJ41" s="1085"/>
      <c r="AK41" s="1085"/>
      <c r="AL41" s="1085"/>
      <c r="AM41" s="1085"/>
      <c r="AN41" s="1085"/>
      <c r="AO41" s="1085"/>
      <c r="AQ41" s="1"/>
    </row>
    <row r="43" spans="2:43" s="44" customFormat="1" x14ac:dyDescent="0.2">
      <c r="B43" s="1"/>
      <c r="D43" s="1"/>
      <c r="E43" s="1"/>
      <c r="F43" s="1"/>
      <c r="G43" s="1"/>
      <c r="H43" s="1"/>
      <c r="I43" s="1"/>
      <c r="J43" s="1"/>
      <c r="K43" s="1"/>
      <c r="L43" s="1"/>
      <c r="M43" s="1"/>
      <c r="N43" s="1"/>
      <c r="O43" s="1"/>
      <c r="P43" s="1"/>
      <c r="Q43" s="1"/>
      <c r="R43" s="1"/>
      <c r="S43" s="1"/>
      <c r="T43" s="1"/>
      <c r="U43" s="1"/>
      <c r="V43" s="1"/>
      <c r="W43" s="1"/>
      <c r="X43" s="1"/>
      <c r="Y43" s="1"/>
      <c r="Z43" s="1"/>
      <c r="AA43" s="1"/>
      <c r="AB43" s="1"/>
      <c r="AQ43" s="1"/>
    </row>
    <row r="44" spans="2:43" s="44" customFormat="1" x14ac:dyDescent="0.2">
      <c r="B44"/>
      <c r="AQ44" s="1"/>
    </row>
    <row r="45" spans="2:43" x14ac:dyDescent="0.2">
      <c r="B45"/>
    </row>
    <row r="46" spans="2:43" x14ac:dyDescent="0.2">
      <c r="B46"/>
    </row>
    <row r="47" spans="2:43" ht="14.25" customHeight="1" x14ac:dyDescent="0.2">
      <c r="B47"/>
    </row>
    <row r="48" spans="2:43" x14ac:dyDescent="0.2">
      <c r="B48"/>
    </row>
    <row r="49" spans="2:28" s="924" customFormat="1" ht="13.5" customHeight="1" x14ac:dyDescent="0.15">
      <c r="B49" s="925"/>
      <c r="D49" s="926"/>
      <c r="E49" s="926"/>
      <c r="F49" s="926"/>
      <c r="G49" s="926"/>
      <c r="H49" s="926"/>
      <c r="I49" s="926"/>
      <c r="J49" s="926"/>
      <c r="K49" s="926"/>
      <c r="L49" s="926"/>
      <c r="M49" s="926"/>
      <c r="N49" s="926"/>
      <c r="O49" s="926"/>
      <c r="P49" s="926"/>
      <c r="Q49" s="926"/>
      <c r="R49" s="926"/>
      <c r="S49" s="926"/>
      <c r="T49" s="926"/>
      <c r="U49" s="926"/>
      <c r="V49" s="926"/>
      <c r="W49" s="926"/>
      <c r="X49" s="926"/>
      <c r="Y49" s="926"/>
      <c r="Z49" s="926"/>
      <c r="AA49" s="926"/>
      <c r="AB49" s="926"/>
    </row>
    <row r="50" spans="2:28" s="924" customFormat="1" ht="10.8" x14ac:dyDescent="0.15">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row>
    <row r="51" spans="2:28" s="924" customFormat="1" ht="10.8" x14ac:dyDescent="0.15">
      <c r="D51" s="926"/>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row>
    <row r="52" spans="2:28" s="924" customFormat="1" ht="10.8" x14ac:dyDescent="0.15">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row>
    <row r="53" spans="2:28" s="924" customFormat="1" ht="13.5" customHeight="1" x14ac:dyDescent="0.15">
      <c r="D53" s="926"/>
      <c r="E53" s="926"/>
      <c r="F53" s="926"/>
      <c r="G53" s="926"/>
      <c r="H53" s="926"/>
      <c r="I53" s="926"/>
      <c r="J53" s="926"/>
      <c r="K53" s="926"/>
      <c r="L53" s="926"/>
      <c r="M53" s="926"/>
      <c r="N53" s="926"/>
      <c r="O53" s="926"/>
      <c r="P53" s="926"/>
      <c r="Q53" s="926"/>
      <c r="R53" s="926"/>
      <c r="S53" s="926"/>
      <c r="T53" s="926"/>
      <c r="U53" s="926"/>
      <c r="V53" s="926"/>
      <c r="W53" s="926"/>
      <c r="X53" s="926"/>
      <c r="Y53" s="926"/>
      <c r="Z53" s="926"/>
      <c r="AA53" s="926"/>
      <c r="AB53" s="926"/>
    </row>
    <row r="54" spans="2:28" s="924" customFormat="1" ht="10.8" x14ac:dyDescent="0.15"/>
  </sheetData>
  <mergeCells count="34">
    <mergeCell ref="I9:L9"/>
    <mergeCell ref="I10:I11"/>
    <mergeCell ref="H10:H11"/>
    <mergeCell ref="Y10:Y11"/>
    <mergeCell ref="AB10:AB11"/>
    <mergeCell ref="T10:T11"/>
    <mergeCell ref="Q10:Q11"/>
    <mergeCell ref="U10:U11"/>
    <mergeCell ref="X10:X11"/>
    <mergeCell ref="L10:L11"/>
    <mergeCell ref="M10:M11"/>
    <mergeCell ref="M9:P9"/>
    <mergeCell ref="Q9:T9"/>
    <mergeCell ref="P10:P11"/>
    <mergeCell ref="U9:X9"/>
    <mergeCell ref="Y9:AB9"/>
    <mergeCell ref="B26:B41"/>
    <mergeCell ref="C14:C15"/>
    <mergeCell ref="C16:C17"/>
    <mergeCell ref="C18:C19"/>
    <mergeCell ref="C34:C35"/>
    <mergeCell ref="C36:C37"/>
    <mergeCell ref="C28:C29"/>
    <mergeCell ref="C24:C25"/>
    <mergeCell ref="C30:C31"/>
    <mergeCell ref="C32:C33"/>
    <mergeCell ref="C26:C27"/>
    <mergeCell ref="D8:D11"/>
    <mergeCell ref="E10:E11"/>
    <mergeCell ref="C20:C21"/>
    <mergeCell ref="C22:C23"/>
    <mergeCell ref="E9:H9"/>
    <mergeCell ref="B12:C13"/>
    <mergeCell ref="B14:B25"/>
  </mergeCells>
  <phoneticPr fontId="2"/>
  <pageMargins left="0.78" right="0.37" top="0.52" bottom="0.39" header="0.34" footer="0.21"/>
  <pageSetup paperSize="9" scale="63"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tabColor rgb="FF00B0F0"/>
  </sheetPr>
  <dimension ref="B2:AO56"/>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2" width="8.109375" style="1" customWidth="1"/>
    <col min="23" max="23" width="7.6640625" style="1" customWidth="1"/>
    <col min="24" max="24" width="7.109375" style="1" customWidth="1"/>
    <col min="25" max="25" width="8" style="1" customWidth="1"/>
    <col min="26" max="26" width="8.109375" style="1" customWidth="1"/>
    <col min="27" max="27" width="7.6640625" style="1" customWidth="1"/>
    <col min="28" max="28" width="7" style="1" customWidth="1"/>
    <col min="29" max="29" width="4.6640625" style="1" customWidth="1"/>
    <col min="30" max="35" width="6.6640625" style="1" customWidth="1"/>
    <col min="36" max="37" width="7" style="1" customWidth="1"/>
    <col min="38" max="41" width="7.6640625" style="1" customWidth="1"/>
    <col min="42" max="16384" width="9" style="1"/>
  </cols>
  <sheetData>
    <row r="2" spans="2:41" ht="14.4" x14ac:dyDescent="0.2">
      <c r="B2" s="26" t="s">
        <v>626</v>
      </c>
    </row>
    <row r="3" spans="2:41" ht="14.4" x14ac:dyDescent="0.2">
      <c r="B3" s="26"/>
    </row>
    <row r="4" spans="2:41" ht="14.4" x14ac:dyDescent="0.2">
      <c r="B4" s="26"/>
      <c r="T4" s="48"/>
      <c r="X4" s="42" t="s">
        <v>613</v>
      </c>
    </row>
    <row r="5" spans="2:41" ht="14.4" x14ac:dyDescent="0.2">
      <c r="B5" s="26"/>
      <c r="T5" s="48"/>
      <c r="X5" s="42" t="s">
        <v>614</v>
      </c>
    </row>
    <row r="6" spans="2:41" ht="14.4" x14ac:dyDescent="0.2">
      <c r="B6" s="26"/>
      <c r="T6" s="48"/>
    </row>
    <row r="7" spans="2:41" ht="13.8" thickBot="1" x14ac:dyDescent="0.25">
      <c r="B7" s="17"/>
      <c r="C7" s="17"/>
      <c r="D7" s="17"/>
      <c r="AB7" s="2" t="s">
        <v>555</v>
      </c>
    </row>
    <row r="8" spans="2:41" ht="16.5" customHeight="1" x14ac:dyDescent="0.2">
      <c r="B8" s="18"/>
      <c r="C8" s="11"/>
      <c r="D8" s="1856" t="s">
        <v>615</v>
      </c>
      <c r="E8" s="229" t="s">
        <v>627</v>
      </c>
      <c r="F8" s="230"/>
      <c r="G8" s="230"/>
      <c r="H8" s="976"/>
      <c r="I8" s="229" t="s">
        <v>628</v>
      </c>
      <c r="J8" s="230"/>
      <c r="K8" s="230"/>
      <c r="L8" s="231"/>
      <c r="M8" s="229" t="s">
        <v>629</v>
      </c>
      <c r="N8" s="230"/>
      <c r="O8" s="230"/>
      <c r="P8" s="231"/>
      <c r="Q8" s="229" t="s">
        <v>630</v>
      </c>
      <c r="R8" s="230"/>
      <c r="S8" s="230"/>
      <c r="T8" s="231"/>
      <c r="U8" s="229" t="s">
        <v>631</v>
      </c>
      <c r="V8" s="230"/>
      <c r="W8" s="230"/>
      <c r="X8" s="230"/>
      <c r="Y8" s="229" t="s">
        <v>632</v>
      </c>
      <c r="Z8" s="230"/>
      <c r="AA8" s="230"/>
      <c r="AB8" s="231"/>
    </row>
    <row r="9" spans="2:41" ht="51" customHeight="1" x14ac:dyDescent="0.2">
      <c r="B9" s="18"/>
      <c r="C9" s="11"/>
      <c r="D9" s="1857"/>
      <c r="E9" s="2064" t="s">
        <v>1005</v>
      </c>
      <c r="F9" s="2412"/>
      <c r="G9" s="2412"/>
      <c r="H9" s="2413"/>
      <c r="I9" s="2064" t="s">
        <v>1006</v>
      </c>
      <c r="J9" s="2414"/>
      <c r="K9" s="2414"/>
      <c r="L9" s="2415"/>
      <c r="M9" s="2064" t="s">
        <v>633</v>
      </c>
      <c r="N9" s="2414"/>
      <c r="O9" s="2414"/>
      <c r="P9" s="2415"/>
      <c r="Q9" s="2064" t="s">
        <v>1007</v>
      </c>
      <c r="R9" s="2414"/>
      <c r="S9" s="2414"/>
      <c r="T9" s="2415"/>
      <c r="U9" s="2064" t="s">
        <v>1008</v>
      </c>
      <c r="V9" s="2414"/>
      <c r="W9" s="2414"/>
      <c r="X9" s="2415"/>
      <c r="Y9" s="2064" t="s">
        <v>981</v>
      </c>
      <c r="Z9" s="2397"/>
      <c r="AA9" s="2397"/>
      <c r="AB9" s="2398"/>
    </row>
    <row r="10" spans="2:41" ht="27.75" customHeight="1" x14ac:dyDescent="0.2">
      <c r="B10" s="18"/>
      <c r="C10" s="11"/>
      <c r="D10" s="1857"/>
      <c r="E10" s="2395" t="s">
        <v>623</v>
      </c>
      <c r="F10" s="92" t="s">
        <v>624</v>
      </c>
      <c r="G10" s="90"/>
      <c r="H10" s="2403" t="s">
        <v>457</v>
      </c>
      <c r="I10" s="2395" t="s">
        <v>623</v>
      </c>
      <c r="J10" s="92" t="s">
        <v>624</v>
      </c>
      <c r="K10" s="90"/>
      <c r="L10" s="2405" t="s">
        <v>457</v>
      </c>
      <c r="M10" s="2395" t="s">
        <v>623</v>
      </c>
      <c r="N10" s="92" t="s">
        <v>624</v>
      </c>
      <c r="O10" s="90"/>
      <c r="P10" s="2405" t="s">
        <v>457</v>
      </c>
      <c r="Q10" s="2395" t="s">
        <v>623</v>
      </c>
      <c r="R10" s="92" t="s">
        <v>624</v>
      </c>
      <c r="S10" s="90"/>
      <c r="T10" s="2405" t="s">
        <v>457</v>
      </c>
      <c r="U10" s="2395" t="s">
        <v>623</v>
      </c>
      <c r="V10" s="92" t="s">
        <v>624</v>
      </c>
      <c r="W10" s="90"/>
      <c r="X10" s="2407" t="s">
        <v>457</v>
      </c>
      <c r="Y10" s="2395" t="s">
        <v>623</v>
      </c>
      <c r="Z10" s="92" t="s">
        <v>624</v>
      </c>
      <c r="AA10" s="90"/>
      <c r="AB10" s="2405" t="s">
        <v>457</v>
      </c>
    </row>
    <row r="11" spans="2:41" ht="41.25" customHeight="1" x14ac:dyDescent="0.2">
      <c r="B11" s="35"/>
      <c r="C11" s="36"/>
      <c r="D11" s="1960"/>
      <c r="E11" s="2396"/>
      <c r="F11" s="89"/>
      <c r="G11" s="91" t="s">
        <v>634</v>
      </c>
      <c r="H11" s="2404"/>
      <c r="I11" s="2396"/>
      <c r="J11" s="89"/>
      <c r="K11" s="91" t="s">
        <v>634</v>
      </c>
      <c r="L11" s="2406"/>
      <c r="M11" s="2396"/>
      <c r="N11" s="89"/>
      <c r="O11" s="91" t="s">
        <v>634</v>
      </c>
      <c r="P11" s="2406"/>
      <c r="Q11" s="2396"/>
      <c r="R11" s="89"/>
      <c r="S11" s="91" t="s">
        <v>634</v>
      </c>
      <c r="T11" s="2406"/>
      <c r="U11" s="2396"/>
      <c r="V11" s="89"/>
      <c r="W11" s="91" t="s">
        <v>634</v>
      </c>
      <c r="X11" s="2408"/>
      <c r="Y11" s="2396"/>
      <c r="Z11" s="89"/>
      <c r="AA11" s="91" t="s">
        <v>634</v>
      </c>
      <c r="AB11" s="2406"/>
      <c r="AJ11" s="325"/>
      <c r="AK11" s="325"/>
    </row>
    <row r="12" spans="2:41" ht="21" customHeight="1" x14ac:dyDescent="0.2">
      <c r="B12" s="1849" t="s">
        <v>405</v>
      </c>
      <c r="C12" s="1989"/>
      <c r="D12" s="1178">
        <f t="shared" ref="D12" si="0">D14+D16+D18+D20+D22+D24</f>
        <v>425</v>
      </c>
      <c r="E12" s="1203">
        <f t="shared" ref="E12:AB12" si="1">E14+E16+E18+E20+E22+E24</f>
        <v>43</v>
      </c>
      <c r="F12" s="1178">
        <f t="shared" si="1"/>
        <v>257</v>
      </c>
      <c r="G12" s="1178">
        <f t="shared" si="1"/>
        <v>82</v>
      </c>
      <c r="H12" s="1319">
        <f t="shared" si="1"/>
        <v>43</v>
      </c>
      <c r="I12" s="1203">
        <f>I14+I16+I18+I20+I22+I24</f>
        <v>115</v>
      </c>
      <c r="J12" s="1178">
        <f t="shared" ref="J12:L12" si="2">J14+J16+J18+J20+J22+J24</f>
        <v>174</v>
      </c>
      <c r="K12" s="1178">
        <f>K14+K16+K18+K20+K22+K24</f>
        <v>102</v>
      </c>
      <c r="L12" s="1319">
        <f t="shared" si="2"/>
        <v>34</v>
      </c>
      <c r="M12" s="1203">
        <f t="shared" si="1"/>
        <v>132</v>
      </c>
      <c r="N12" s="1178">
        <f t="shared" si="1"/>
        <v>174</v>
      </c>
      <c r="O12" s="1178">
        <f t="shared" si="1"/>
        <v>80</v>
      </c>
      <c r="P12" s="1319">
        <f>P14+P16+P18+P20+P22+P24</f>
        <v>39</v>
      </c>
      <c r="Q12" s="1203">
        <f t="shared" si="1"/>
        <v>79</v>
      </c>
      <c r="R12" s="1178">
        <f t="shared" si="1"/>
        <v>230</v>
      </c>
      <c r="S12" s="1178">
        <f t="shared" si="1"/>
        <v>77</v>
      </c>
      <c r="T12" s="1319">
        <f t="shared" si="1"/>
        <v>39</v>
      </c>
      <c r="U12" s="1203">
        <f t="shared" si="1"/>
        <v>145</v>
      </c>
      <c r="V12" s="1178">
        <f t="shared" si="1"/>
        <v>166</v>
      </c>
      <c r="W12" s="1178">
        <f t="shared" si="1"/>
        <v>80</v>
      </c>
      <c r="X12" s="1598">
        <f t="shared" si="1"/>
        <v>34</v>
      </c>
      <c r="Y12" s="1203">
        <f t="shared" si="1"/>
        <v>12</v>
      </c>
      <c r="Z12" s="1178">
        <f t="shared" si="1"/>
        <v>109</v>
      </c>
      <c r="AA12" s="1178">
        <f t="shared" si="1"/>
        <v>16</v>
      </c>
      <c r="AB12" s="1319">
        <f t="shared" si="1"/>
        <v>288</v>
      </c>
      <c r="AJ12" s="336"/>
      <c r="AK12" s="336"/>
      <c r="AL12" s="336"/>
      <c r="AM12" s="336"/>
      <c r="AN12" s="336"/>
      <c r="AO12" s="336"/>
    </row>
    <row r="13" spans="2:41" ht="21" customHeight="1" thickBot="1" x14ac:dyDescent="0.25">
      <c r="B13" s="2399"/>
      <c r="C13" s="2400"/>
      <c r="D13" s="1324"/>
      <c r="E13" s="1286">
        <f t="shared" ref="E13:AB13" si="3">E12/$D12</f>
        <v>0.1011764705882353</v>
      </c>
      <c r="F13" s="1599">
        <f t="shared" si="3"/>
        <v>0.6047058823529412</v>
      </c>
      <c r="G13" s="1599">
        <f t="shared" si="3"/>
        <v>0.19294117647058823</v>
      </c>
      <c r="H13" s="1191">
        <f t="shared" si="3"/>
        <v>0.1011764705882353</v>
      </c>
      <c r="I13" s="1286">
        <f t="shared" ref="I13:L13" si="4">I12/$D12</f>
        <v>0.27058823529411763</v>
      </c>
      <c r="J13" s="1599">
        <f t="shared" si="4"/>
        <v>0.40941176470588236</v>
      </c>
      <c r="K13" s="1599">
        <f t="shared" si="4"/>
        <v>0.24</v>
      </c>
      <c r="L13" s="1191">
        <f t="shared" si="4"/>
        <v>0.08</v>
      </c>
      <c r="M13" s="1286">
        <f t="shared" si="3"/>
        <v>0.31058823529411766</v>
      </c>
      <c r="N13" s="1599">
        <f t="shared" si="3"/>
        <v>0.40941176470588236</v>
      </c>
      <c r="O13" s="1599">
        <f t="shared" si="3"/>
        <v>0.18823529411764706</v>
      </c>
      <c r="P13" s="1191">
        <f t="shared" si="3"/>
        <v>9.1764705882352943E-2</v>
      </c>
      <c r="Q13" s="1286">
        <f t="shared" si="3"/>
        <v>0.18588235294117647</v>
      </c>
      <c r="R13" s="1599">
        <f t="shared" si="3"/>
        <v>0.54117647058823526</v>
      </c>
      <c r="S13" s="1599">
        <f t="shared" si="3"/>
        <v>0.1811764705882353</v>
      </c>
      <c r="T13" s="1191">
        <f t="shared" si="3"/>
        <v>9.1764705882352943E-2</v>
      </c>
      <c r="U13" s="1286">
        <f t="shared" si="3"/>
        <v>0.3411764705882353</v>
      </c>
      <c r="V13" s="1599">
        <f t="shared" si="3"/>
        <v>0.39058823529411762</v>
      </c>
      <c r="W13" s="1599">
        <f t="shared" si="3"/>
        <v>0.18823529411764706</v>
      </c>
      <c r="X13" s="1295">
        <f t="shared" si="3"/>
        <v>0.08</v>
      </c>
      <c r="Y13" s="1286">
        <f t="shared" si="3"/>
        <v>2.823529411764706E-2</v>
      </c>
      <c r="Z13" s="1599">
        <f t="shared" si="3"/>
        <v>0.25647058823529412</v>
      </c>
      <c r="AA13" s="1599">
        <f t="shared" si="3"/>
        <v>3.7647058823529408E-2</v>
      </c>
      <c r="AB13" s="1191">
        <f t="shared" si="3"/>
        <v>0.67764705882352938</v>
      </c>
      <c r="AD13" s="304"/>
      <c r="AE13" s="304"/>
      <c r="AF13" s="304"/>
      <c r="AG13" s="304"/>
      <c r="AH13" s="304"/>
      <c r="AJ13" s="304"/>
      <c r="AK13" s="304"/>
      <c r="AL13" s="304"/>
      <c r="AM13" s="304"/>
      <c r="AN13" s="304"/>
      <c r="AO13" s="304"/>
    </row>
    <row r="14" spans="2:41" ht="21" customHeight="1" thickTop="1" x14ac:dyDescent="0.2">
      <c r="B14" s="1852" t="s">
        <v>411</v>
      </c>
      <c r="C14" s="2003" t="s">
        <v>169</v>
      </c>
      <c r="D14" s="1327">
        <f>'表5-1'!D14</f>
        <v>54</v>
      </c>
      <c r="E14" s="1600">
        <v>6</v>
      </c>
      <c r="F14" s="1601">
        <v>34</v>
      </c>
      <c r="G14" s="1601">
        <v>11</v>
      </c>
      <c r="H14" s="1602">
        <f>$D$14-E14-F14-G14</f>
        <v>3</v>
      </c>
      <c r="I14" s="1603">
        <v>16</v>
      </c>
      <c r="J14" s="1601">
        <v>19</v>
      </c>
      <c r="K14" s="1601">
        <v>16</v>
      </c>
      <c r="L14" s="1602">
        <f>$D$14-I14-J14-K14</f>
        <v>3</v>
      </c>
      <c r="M14" s="1603">
        <v>10</v>
      </c>
      <c r="N14" s="1601">
        <v>27</v>
      </c>
      <c r="O14" s="1601">
        <v>14</v>
      </c>
      <c r="P14" s="1602">
        <f>$D$14-M14-N14-O14</f>
        <v>3</v>
      </c>
      <c r="Q14" s="1603">
        <v>4</v>
      </c>
      <c r="R14" s="1601">
        <v>34</v>
      </c>
      <c r="S14" s="1601">
        <v>12</v>
      </c>
      <c r="T14" s="1602">
        <f>$D$14-Q14-R14-S14</f>
        <v>4</v>
      </c>
      <c r="U14" s="1603">
        <v>14</v>
      </c>
      <c r="V14" s="1601">
        <v>24</v>
      </c>
      <c r="W14" s="1604">
        <v>12</v>
      </c>
      <c r="X14" s="1602">
        <f>$D$14-U14-V14-W14</f>
        <v>4</v>
      </c>
      <c r="Y14" s="1603">
        <v>0</v>
      </c>
      <c r="Z14" s="1601">
        <v>13</v>
      </c>
      <c r="AA14" s="1601">
        <v>2</v>
      </c>
      <c r="AB14" s="1602">
        <f>$D$14-Y14-Z14-AA14</f>
        <v>39</v>
      </c>
      <c r="AJ14" s="336"/>
      <c r="AK14" s="336"/>
      <c r="AL14" s="336"/>
      <c r="AM14" s="336"/>
      <c r="AN14" s="336"/>
      <c r="AO14" s="336"/>
    </row>
    <row r="15" spans="2:41" ht="21" customHeight="1" x14ac:dyDescent="0.2">
      <c r="B15" s="1853"/>
      <c r="C15" s="1901"/>
      <c r="D15" s="1332"/>
      <c r="E15" s="1286">
        <f t="shared" ref="E15:AA15" si="5">E14/$D14</f>
        <v>0.1111111111111111</v>
      </c>
      <c r="F15" s="1599">
        <f t="shared" si="5"/>
        <v>0.62962962962962965</v>
      </c>
      <c r="G15" s="1599">
        <f t="shared" si="5"/>
        <v>0.20370370370370369</v>
      </c>
      <c r="H15" s="1191">
        <f>H14/$D14</f>
        <v>5.5555555555555552E-2</v>
      </c>
      <c r="I15" s="1286">
        <f t="shared" ref="I15:K15" si="6">I14/$D14</f>
        <v>0.29629629629629628</v>
      </c>
      <c r="J15" s="1599">
        <f t="shared" si="6"/>
        <v>0.35185185185185186</v>
      </c>
      <c r="K15" s="1599">
        <f t="shared" si="6"/>
        <v>0.29629629629629628</v>
      </c>
      <c r="L15" s="1191">
        <f>L14/$D14</f>
        <v>5.5555555555555552E-2</v>
      </c>
      <c r="M15" s="1286">
        <f t="shared" si="5"/>
        <v>0.18518518518518517</v>
      </c>
      <c r="N15" s="1599">
        <f t="shared" si="5"/>
        <v>0.5</v>
      </c>
      <c r="O15" s="1599">
        <f t="shared" si="5"/>
        <v>0.25925925925925924</v>
      </c>
      <c r="P15" s="1191">
        <f>P14/$D14</f>
        <v>5.5555555555555552E-2</v>
      </c>
      <c r="Q15" s="1286">
        <f t="shared" ref="Q15:S15" si="7">Q14/$D14</f>
        <v>7.407407407407407E-2</v>
      </c>
      <c r="R15" s="1599">
        <f t="shared" si="7"/>
        <v>0.62962962962962965</v>
      </c>
      <c r="S15" s="1599">
        <f t="shared" si="7"/>
        <v>0.22222222222222221</v>
      </c>
      <c r="T15" s="1191">
        <f>T14/$D14</f>
        <v>7.407407407407407E-2</v>
      </c>
      <c r="U15" s="1286">
        <f t="shared" ref="U15:W15" si="8">U14/$D14</f>
        <v>0.25925925925925924</v>
      </c>
      <c r="V15" s="1599">
        <f t="shared" si="8"/>
        <v>0.44444444444444442</v>
      </c>
      <c r="W15" s="1599">
        <f t="shared" si="8"/>
        <v>0.22222222222222221</v>
      </c>
      <c r="X15" s="1191">
        <f>X14/$D14</f>
        <v>7.407407407407407E-2</v>
      </c>
      <c r="Y15" s="1286">
        <f t="shared" si="5"/>
        <v>0</v>
      </c>
      <c r="Z15" s="1599">
        <f t="shared" si="5"/>
        <v>0.24074074074074073</v>
      </c>
      <c r="AA15" s="1599">
        <f t="shared" si="5"/>
        <v>3.7037037037037035E-2</v>
      </c>
      <c r="AB15" s="1191">
        <f>AB14/$D14</f>
        <v>0.72222222222222221</v>
      </c>
      <c r="AD15" s="304"/>
      <c r="AE15" s="304"/>
      <c r="AF15" s="304"/>
      <c r="AG15" s="304"/>
      <c r="AH15" s="304"/>
      <c r="AJ15" s="304"/>
      <c r="AK15" s="304"/>
      <c r="AL15" s="304"/>
      <c r="AM15" s="304"/>
      <c r="AN15" s="304"/>
      <c r="AO15" s="304"/>
    </row>
    <row r="16" spans="2:41" ht="21" customHeight="1" x14ac:dyDescent="0.2">
      <c r="B16" s="1853"/>
      <c r="C16" s="1940" t="s">
        <v>170</v>
      </c>
      <c r="D16" s="1334">
        <f>'表5-1'!D16</f>
        <v>76</v>
      </c>
      <c r="E16" s="1606">
        <v>11</v>
      </c>
      <c r="F16" s="1607">
        <v>34</v>
      </c>
      <c r="G16" s="1607">
        <v>24</v>
      </c>
      <c r="H16" s="1608">
        <f>$D$16-E16-F16-G16</f>
        <v>7</v>
      </c>
      <c r="I16" s="1609">
        <v>24</v>
      </c>
      <c r="J16" s="1607">
        <v>24</v>
      </c>
      <c r="K16" s="1607">
        <v>22</v>
      </c>
      <c r="L16" s="1608">
        <f>$D$16-I16-J16-K16</f>
        <v>6</v>
      </c>
      <c r="M16" s="1609">
        <v>29</v>
      </c>
      <c r="N16" s="1607">
        <v>20</v>
      </c>
      <c r="O16" s="1607">
        <v>20</v>
      </c>
      <c r="P16" s="1608">
        <f>$D$16-M16-N16-O16</f>
        <v>7</v>
      </c>
      <c r="Q16" s="1609">
        <v>20</v>
      </c>
      <c r="R16" s="1607">
        <v>33</v>
      </c>
      <c r="S16" s="1607">
        <v>17</v>
      </c>
      <c r="T16" s="1608">
        <f>$D$16-Q16-R16-S16</f>
        <v>6</v>
      </c>
      <c r="U16" s="1609">
        <v>29</v>
      </c>
      <c r="V16" s="1607">
        <v>24</v>
      </c>
      <c r="W16" s="1610">
        <v>17</v>
      </c>
      <c r="X16" s="1608">
        <f>$D$16-U16-V16-W16</f>
        <v>6</v>
      </c>
      <c r="Y16" s="1609">
        <v>2</v>
      </c>
      <c r="Z16" s="1607">
        <v>20</v>
      </c>
      <c r="AA16" s="1607">
        <v>7</v>
      </c>
      <c r="AB16" s="1608">
        <f>$D$16-Y16-Z16-AA16</f>
        <v>47</v>
      </c>
      <c r="AJ16" s="336"/>
      <c r="AK16" s="336"/>
      <c r="AL16" s="336"/>
      <c r="AM16" s="336"/>
      <c r="AN16" s="336"/>
      <c r="AO16" s="336"/>
    </row>
    <row r="17" spans="2:41" ht="21" customHeight="1" x14ac:dyDescent="0.2">
      <c r="B17" s="1853"/>
      <c r="C17" s="1901"/>
      <c r="D17" s="1301"/>
      <c r="E17" s="1286">
        <f t="shared" ref="E17:AA17" si="9">E16/$D16</f>
        <v>0.14473684210526316</v>
      </c>
      <c r="F17" s="1599">
        <f t="shared" si="9"/>
        <v>0.44736842105263158</v>
      </c>
      <c r="G17" s="1599">
        <f t="shared" si="9"/>
        <v>0.31578947368421051</v>
      </c>
      <c r="H17" s="1191">
        <f>H16/$D16</f>
        <v>9.2105263157894732E-2</v>
      </c>
      <c r="I17" s="1286">
        <f t="shared" ref="I17:K17" si="10">I16/$D16</f>
        <v>0.31578947368421051</v>
      </c>
      <c r="J17" s="1599">
        <f t="shared" si="10"/>
        <v>0.31578947368421051</v>
      </c>
      <c r="K17" s="1599">
        <f t="shared" si="10"/>
        <v>0.28947368421052633</v>
      </c>
      <c r="L17" s="1191">
        <f>L16/$D16</f>
        <v>7.8947368421052627E-2</v>
      </c>
      <c r="M17" s="1286">
        <f t="shared" si="9"/>
        <v>0.38157894736842107</v>
      </c>
      <c r="N17" s="1599">
        <f t="shared" si="9"/>
        <v>0.26315789473684209</v>
      </c>
      <c r="O17" s="1599">
        <f t="shared" si="9"/>
        <v>0.26315789473684209</v>
      </c>
      <c r="P17" s="1191">
        <f>P16/$D16</f>
        <v>9.2105263157894732E-2</v>
      </c>
      <c r="Q17" s="1286">
        <f t="shared" ref="Q17:S17" si="11">Q16/$D16</f>
        <v>0.26315789473684209</v>
      </c>
      <c r="R17" s="1599">
        <f t="shared" si="11"/>
        <v>0.43421052631578949</v>
      </c>
      <c r="S17" s="1599">
        <f t="shared" si="11"/>
        <v>0.22368421052631579</v>
      </c>
      <c r="T17" s="1191">
        <f>T16/$D16</f>
        <v>7.8947368421052627E-2</v>
      </c>
      <c r="U17" s="1286">
        <f t="shared" ref="U17:W17" si="12">U16/$D16</f>
        <v>0.38157894736842107</v>
      </c>
      <c r="V17" s="1599">
        <f t="shared" si="12"/>
        <v>0.31578947368421051</v>
      </c>
      <c r="W17" s="1599">
        <f t="shared" si="12"/>
        <v>0.22368421052631579</v>
      </c>
      <c r="X17" s="1191">
        <f>X16/$D16</f>
        <v>7.8947368421052627E-2</v>
      </c>
      <c r="Y17" s="1286">
        <f t="shared" si="9"/>
        <v>2.6315789473684209E-2</v>
      </c>
      <c r="Z17" s="1599">
        <f t="shared" si="9"/>
        <v>0.26315789473684209</v>
      </c>
      <c r="AA17" s="1599">
        <f t="shared" si="9"/>
        <v>9.2105263157894732E-2</v>
      </c>
      <c r="AB17" s="1191">
        <f>AB16/$D16</f>
        <v>0.61842105263157898</v>
      </c>
      <c r="AD17" s="304"/>
      <c r="AE17" s="304"/>
      <c r="AF17" s="304"/>
      <c r="AG17" s="304"/>
      <c r="AH17" s="304"/>
      <c r="AJ17" s="304"/>
      <c r="AK17" s="304"/>
      <c r="AL17" s="304"/>
      <c r="AM17" s="304"/>
      <c r="AN17" s="304"/>
      <c r="AO17" s="304"/>
    </row>
    <row r="18" spans="2:41" ht="21" customHeight="1" x14ac:dyDescent="0.2">
      <c r="B18" s="1853"/>
      <c r="C18" s="1937" t="s">
        <v>412</v>
      </c>
      <c r="D18" s="1334">
        <f>'表5-1'!D18</f>
        <v>28</v>
      </c>
      <c r="E18" s="1606">
        <v>2</v>
      </c>
      <c r="F18" s="1607">
        <v>14</v>
      </c>
      <c r="G18" s="1607">
        <v>10</v>
      </c>
      <c r="H18" s="1608">
        <f>$D$18-E18-F18-G18</f>
        <v>2</v>
      </c>
      <c r="I18" s="1609">
        <v>6</v>
      </c>
      <c r="J18" s="1607">
        <v>10</v>
      </c>
      <c r="K18" s="1607">
        <v>11</v>
      </c>
      <c r="L18" s="1608">
        <f>$D$18-I18-J18-K18</f>
        <v>1</v>
      </c>
      <c r="M18" s="1609">
        <v>6</v>
      </c>
      <c r="N18" s="1607">
        <v>11</v>
      </c>
      <c r="O18" s="1607">
        <v>9</v>
      </c>
      <c r="P18" s="1608">
        <f>$D$18-M18-N18-O18</f>
        <v>2</v>
      </c>
      <c r="Q18" s="1609">
        <v>5</v>
      </c>
      <c r="R18" s="1607">
        <v>13</v>
      </c>
      <c r="S18" s="1607">
        <v>9</v>
      </c>
      <c r="T18" s="1608">
        <f>$D$18-Q18-R18-S18</f>
        <v>1</v>
      </c>
      <c r="U18" s="1609">
        <v>8</v>
      </c>
      <c r="V18" s="1607">
        <v>7</v>
      </c>
      <c r="W18" s="1610">
        <v>11</v>
      </c>
      <c r="X18" s="1608">
        <f>$D$18-U18-V18-W18</f>
        <v>2</v>
      </c>
      <c r="Y18" s="1609">
        <v>1</v>
      </c>
      <c r="Z18" s="1607">
        <v>5</v>
      </c>
      <c r="AA18" s="1607">
        <v>3</v>
      </c>
      <c r="AB18" s="1608">
        <f>$D$18-Y18-Z18-AA18</f>
        <v>19</v>
      </c>
      <c r="AJ18" s="336"/>
      <c r="AK18" s="336"/>
      <c r="AL18" s="336"/>
      <c r="AM18" s="336"/>
      <c r="AN18" s="336"/>
      <c r="AO18" s="336"/>
    </row>
    <row r="19" spans="2:41" ht="21" customHeight="1" x14ac:dyDescent="0.2">
      <c r="B19" s="1853"/>
      <c r="C19" s="1945"/>
      <c r="D19" s="1301"/>
      <c r="E19" s="1286">
        <f t="shared" ref="E19:AB19" si="13">E18/$D18</f>
        <v>7.1428571428571425E-2</v>
      </c>
      <c r="F19" s="1599">
        <f t="shared" si="13"/>
        <v>0.5</v>
      </c>
      <c r="G19" s="1599">
        <f t="shared" si="13"/>
        <v>0.35714285714285715</v>
      </c>
      <c r="H19" s="1191">
        <f t="shared" si="13"/>
        <v>7.1428571428571425E-2</v>
      </c>
      <c r="I19" s="1286">
        <f t="shared" ref="I19:L19" si="14">I18/$D18</f>
        <v>0.21428571428571427</v>
      </c>
      <c r="J19" s="1599">
        <f t="shared" si="14"/>
        <v>0.35714285714285715</v>
      </c>
      <c r="K19" s="1599">
        <f t="shared" si="14"/>
        <v>0.39285714285714285</v>
      </c>
      <c r="L19" s="1191">
        <f t="shared" si="14"/>
        <v>3.5714285714285712E-2</v>
      </c>
      <c r="M19" s="1286">
        <f t="shared" si="13"/>
        <v>0.21428571428571427</v>
      </c>
      <c r="N19" s="1599">
        <f t="shared" si="13"/>
        <v>0.39285714285714285</v>
      </c>
      <c r="O19" s="1599">
        <f t="shared" si="13"/>
        <v>0.32142857142857145</v>
      </c>
      <c r="P19" s="1191">
        <f t="shared" si="13"/>
        <v>7.1428571428571425E-2</v>
      </c>
      <c r="Q19" s="1286">
        <f t="shared" ref="Q19:X19" si="15">Q18/$D18</f>
        <v>0.17857142857142858</v>
      </c>
      <c r="R19" s="1599">
        <f t="shared" si="15"/>
        <v>0.4642857142857143</v>
      </c>
      <c r="S19" s="1599">
        <f t="shared" si="15"/>
        <v>0.32142857142857145</v>
      </c>
      <c r="T19" s="1191">
        <f t="shared" si="15"/>
        <v>3.5714285714285712E-2</v>
      </c>
      <c r="U19" s="1286">
        <f t="shared" si="15"/>
        <v>0.2857142857142857</v>
      </c>
      <c r="V19" s="1599">
        <f t="shared" si="15"/>
        <v>0.25</v>
      </c>
      <c r="W19" s="1599">
        <f t="shared" si="15"/>
        <v>0.39285714285714285</v>
      </c>
      <c r="X19" s="1191">
        <f t="shared" si="15"/>
        <v>7.1428571428571425E-2</v>
      </c>
      <c r="Y19" s="1286">
        <f t="shared" si="13"/>
        <v>3.5714285714285712E-2</v>
      </c>
      <c r="Z19" s="1599">
        <f t="shared" si="13"/>
        <v>0.17857142857142858</v>
      </c>
      <c r="AA19" s="1599">
        <f t="shared" si="13"/>
        <v>0.10714285714285714</v>
      </c>
      <c r="AB19" s="1191">
        <f t="shared" si="13"/>
        <v>0.6785714285714286</v>
      </c>
      <c r="AD19" s="304"/>
      <c r="AE19" s="304"/>
      <c r="AF19" s="304"/>
      <c r="AG19" s="304"/>
      <c r="AH19" s="304"/>
      <c r="AJ19" s="304"/>
      <c r="AK19" s="304"/>
      <c r="AL19" s="304"/>
      <c r="AM19" s="304"/>
      <c r="AN19" s="304"/>
      <c r="AO19" s="304"/>
    </row>
    <row r="20" spans="2:41" ht="21" customHeight="1" x14ac:dyDescent="0.2">
      <c r="B20" s="1853"/>
      <c r="C20" s="1940" t="s">
        <v>307</v>
      </c>
      <c r="D20" s="1334">
        <f>'表5-1'!D20</f>
        <v>89</v>
      </c>
      <c r="E20" s="1606">
        <v>1</v>
      </c>
      <c r="F20" s="1607">
        <v>57</v>
      </c>
      <c r="G20" s="1607">
        <v>19</v>
      </c>
      <c r="H20" s="1608">
        <f>$D$20-E20-F20-G20</f>
        <v>12</v>
      </c>
      <c r="I20" s="1609">
        <v>14</v>
      </c>
      <c r="J20" s="1607">
        <v>43</v>
      </c>
      <c r="K20" s="1607">
        <v>21</v>
      </c>
      <c r="L20" s="1608">
        <f>$D$20-I20-J20-K20</f>
        <v>11</v>
      </c>
      <c r="M20" s="1609">
        <v>21</v>
      </c>
      <c r="N20" s="1607">
        <v>37</v>
      </c>
      <c r="O20" s="1607">
        <v>21</v>
      </c>
      <c r="P20" s="1608">
        <f>$D$20-M20-N20-O20</f>
        <v>10</v>
      </c>
      <c r="Q20" s="1609">
        <v>17</v>
      </c>
      <c r="R20" s="1607">
        <v>47</v>
      </c>
      <c r="S20" s="1607">
        <v>14</v>
      </c>
      <c r="T20" s="1608">
        <f>$D$20-Q20-R20-S20</f>
        <v>11</v>
      </c>
      <c r="U20" s="1609">
        <v>29</v>
      </c>
      <c r="V20" s="1607">
        <v>35</v>
      </c>
      <c r="W20" s="1610">
        <v>17</v>
      </c>
      <c r="X20" s="1608">
        <f>$D$20-U20-V20-W20</f>
        <v>8</v>
      </c>
      <c r="Y20" s="1609">
        <v>2</v>
      </c>
      <c r="Z20" s="1607">
        <v>19</v>
      </c>
      <c r="AA20" s="1607">
        <v>2</v>
      </c>
      <c r="AB20" s="1608">
        <f>$D$20-Y20-Z20-AA20</f>
        <v>66</v>
      </c>
      <c r="AJ20" s="336"/>
      <c r="AK20" s="336"/>
      <c r="AL20" s="336"/>
      <c r="AM20" s="336"/>
      <c r="AN20" s="336"/>
      <c r="AO20" s="336"/>
    </row>
    <row r="21" spans="2:41" ht="21" customHeight="1" x14ac:dyDescent="0.2">
      <c r="B21" s="1853"/>
      <c r="C21" s="1901"/>
      <c r="D21" s="1301"/>
      <c r="E21" s="1286">
        <f t="shared" ref="E21:AB21" si="16">E20/$D20</f>
        <v>1.1235955056179775E-2</v>
      </c>
      <c r="F21" s="1599">
        <f t="shared" si="16"/>
        <v>0.6404494382022472</v>
      </c>
      <c r="G21" s="1599">
        <f t="shared" si="16"/>
        <v>0.21348314606741572</v>
      </c>
      <c r="H21" s="1191">
        <f t="shared" si="16"/>
        <v>0.1348314606741573</v>
      </c>
      <c r="I21" s="1286">
        <f t="shared" ref="I21:L21" si="17">I20/$D20</f>
        <v>0.15730337078651685</v>
      </c>
      <c r="J21" s="1599">
        <f t="shared" si="17"/>
        <v>0.48314606741573035</v>
      </c>
      <c r="K21" s="1599">
        <f t="shared" si="17"/>
        <v>0.23595505617977527</v>
      </c>
      <c r="L21" s="1191">
        <f t="shared" si="17"/>
        <v>0.12359550561797752</v>
      </c>
      <c r="M21" s="1286">
        <f t="shared" si="16"/>
        <v>0.23595505617977527</v>
      </c>
      <c r="N21" s="1599">
        <f t="shared" si="16"/>
        <v>0.4157303370786517</v>
      </c>
      <c r="O21" s="1599">
        <f t="shared" si="16"/>
        <v>0.23595505617977527</v>
      </c>
      <c r="P21" s="1191">
        <f t="shared" si="16"/>
        <v>0.11235955056179775</v>
      </c>
      <c r="Q21" s="1286">
        <f t="shared" ref="Q21:X21" si="18">Q20/$D20</f>
        <v>0.19101123595505617</v>
      </c>
      <c r="R21" s="1599">
        <f t="shared" si="18"/>
        <v>0.5280898876404494</v>
      </c>
      <c r="S21" s="1599">
        <f t="shared" si="18"/>
        <v>0.15730337078651685</v>
      </c>
      <c r="T21" s="1191">
        <f t="shared" si="18"/>
        <v>0.12359550561797752</v>
      </c>
      <c r="U21" s="1286">
        <f t="shared" si="18"/>
        <v>0.3258426966292135</v>
      </c>
      <c r="V21" s="1599">
        <f t="shared" si="18"/>
        <v>0.39325842696629215</v>
      </c>
      <c r="W21" s="1599">
        <f t="shared" si="18"/>
        <v>0.19101123595505617</v>
      </c>
      <c r="X21" s="1191">
        <f t="shared" si="18"/>
        <v>8.98876404494382E-2</v>
      </c>
      <c r="Y21" s="1286">
        <f t="shared" si="16"/>
        <v>2.247191011235955E-2</v>
      </c>
      <c r="Z21" s="1599">
        <f t="shared" si="16"/>
        <v>0.21348314606741572</v>
      </c>
      <c r="AA21" s="1599">
        <f t="shared" si="16"/>
        <v>2.247191011235955E-2</v>
      </c>
      <c r="AB21" s="1191">
        <f t="shared" si="16"/>
        <v>0.7415730337078652</v>
      </c>
      <c r="AD21" s="304"/>
      <c r="AE21" s="304"/>
      <c r="AF21" s="304"/>
      <c r="AG21" s="304"/>
      <c r="AH21" s="304"/>
      <c r="AJ21" s="304"/>
      <c r="AK21" s="304"/>
      <c r="AL21" s="304"/>
      <c r="AM21" s="304"/>
      <c r="AN21" s="304"/>
      <c r="AO21" s="304"/>
    </row>
    <row r="22" spans="2:41" ht="21" customHeight="1" x14ac:dyDescent="0.2">
      <c r="B22" s="1853"/>
      <c r="C22" s="1940" t="s">
        <v>308</v>
      </c>
      <c r="D22" s="1334">
        <f>'表5-1'!D22</f>
        <v>16</v>
      </c>
      <c r="E22" s="1606">
        <v>5</v>
      </c>
      <c r="F22" s="1607">
        <v>9</v>
      </c>
      <c r="G22" s="1607">
        <v>1</v>
      </c>
      <c r="H22" s="1608">
        <f>$D$22-E22-F22-G22</f>
        <v>1</v>
      </c>
      <c r="I22" s="1609">
        <v>9</v>
      </c>
      <c r="J22" s="1607">
        <v>6</v>
      </c>
      <c r="K22" s="1607">
        <v>1</v>
      </c>
      <c r="L22" s="1608">
        <f>$D$22-I22-J22-K22</f>
        <v>0</v>
      </c>
      <c r="M22" s="1609">
        <v>10</v>
      </c>
      <c r="N22" s="1607">
        <v>4</v>
      </c>
      <c r="O22" s="1607">
        <v>2</v>
      </c>
      <c r="P22" s="1608">
        <f>$D$22-M22-N22-O22</f>
        <v>0</v>
      </c>
      <c r="Q22" s="1609">
        <v>4</v>
      </c>
      <c r="R22" s="1607">
        <v>9</v>
      </c>
      <c r="S22" s="1607">
        <v>2</v>
      </c>
      <c r="T22" s="1608">
        <f>$D$22-Q22-R22-S22</f>
        <v>1</v>
      </c>
      <c r="U22" s="1609">
        <v>8</v>
      </c>
      <c r="V22" s="1607">
        <v>4</v>
      </c>
      <c r="W22" s="1610">
        <v>4</v>
      </c>
      <c r="X22" s="1608">
        <f>$D$22-U22-V22-W22</f>
        <v>0</v>
      </c>
      <c r="Y22" s="1609">
        <v>1</v>
      </c>
      <c r="Z22" s="1607">
        <v>3</v>
      </c>
      <c r="AA22" s="1607">
        <v>0</v>
      </c>
      <c r="AB22" s="1608">
        <f>$D$22-Y22-Z22-AA22</f>
        <v>12</v>
      </c>
      <c r="AJ22" s="336"/>
      <c r="AK22" s="336"/>
      <c r="AL22" s="336"/>
      <c r="AM22" s="336"/>
      <c r="AN22" s="336"/>
      <c r="AO22" s="336"/>
    </row>
    <row r="23" spans="2:41" ht="21" customHeight="1" x14ac:dyDescent="0.2">
      <c r="B23" s="1853"/>
      <c r="C23" s="1901"/>
      <c r="D23" s="1301"/>
      <c r="E23" s="1286">
        <f t="shared" ref="E23:AA23" si="19">E22/$D22</f>
        <v>0.3125</v>
      </c>
      <c r="F23" s="1599">
        <f t="shared" si="19"/>
        <v>0.5625</v>
      </c>
      <c r="G23" s="1599">
        <f t="shared" si="19"/>
        <v>6.25E-2</v>
      </c>
      <c r="H23" s="1191">
        <f>H22/$D22</f>
        <v>6.25E-2</v>
      </c>
      <c r="I23" s="1286">
        <f t="shared" ref="I23:K23" si="20">I22/$D22</f>
        <v>0.5625</v>
      </c>
      <c r="J23" s="1599">
        <f t="shared" si="20"/>
        <v>0.375</v>
      </c>
      <c r="K23" s="1599">
        <f t="shared" si="20"/>
        <v>6.25E-2</v>
      </c>
      <c r="L23" s="1191">
        <f>L22/$D22</f>
        <v>0</v>
      </c>
      <c r="M23" s="1286">
        <f t="shared" si="19"/>
        <v>0.625</v>
      </c>
      <c r="N23" s="1599">
        <f t="shared" si="19"/>
        <v>0.25</v>
      </c>
      <c r="O23" s="1599">
        <f t="shared" si="19"/>
        <v>0.125</v>
      </c>
      <c r="P23" s="1191">
        <f>P22/$D22</f>
        <v>0</v>
      </c>
      <c r="Q23" s="1286">
        <f t="shared" ref="Q23:S23" si="21">Q22/$D22</f>
        <v>0.25</v>
      </c>
      <c r="R23" s="1599">
        <f t="shared" si="21"/>
        <v>0.5625</v>
      </c>
      <c r="S23" s="1599">
        <f t="shared" si="21"/>
        <v>0.125</v>
      </c>
      <c r="T23" s="1191">
        <f>T22/$D22</f>
        <v>6.25E-2</v>
      </c>
      <c r="U23" s="1286">
        <f t="shared" ref="U23:W23" si="22">U22/$D22</f>
        <v>0.5</v>
      </c>
      <c r="V23" s="1599">
        <f t="shared" si="22"/>
        <v>0.25</v>
      </c>
      <c r="W23" s="1599">
        <f t="shared" si="22"/>
        <v>0.25</v>
      </c>
      <c r="X23" s="1191">
        <f>X22/$D22</f>
        <v>0</v>
      </c>
      <c r="Y23" s="1286">
        <f t="shared" si="19"/>
        <v>6.25E-2</v>
      </c>
      <c r="Z23" s="1599">
        <f t="shared" si="19"/>
        <v>0.1875</v>
      </c>
      <c r="AA23" s="1599">
        <f t="shared" si="19"/>
        <v>0</v>
      </c>
      <c r="AB23" s="1191">
        <f>AB22/$D22</f>
        <v>0.75</v>
      </c>
      <c r="AD23" s="304"/>
      <c r="AE23" s="304"/>
      <c r="AF23" s="304"/>
      <c r="AG23" s="304"/>
      <c r="AH23" s="304"/>
      <c r="AJ23" s="304"/>
      <c r="AK23" s="304"/>
      <c r="AL23" s="304"/>
      <c r="AM23" s="304"/>
      <c r="AN23" s="304"/>
      <c r="AO23" s="304"/>
    </row>
    <row r="24" spans="2:41" ht="21" customHeight="1" x14ac:dyDescent="0.2">
      <c r="B24" s="1853"/>
      <c r="C24" s="1940" t="s">
        <v>174</v>
      </c>
      <c r="D24" s="1334">
        <f>'表5-1'!D24</f>
        <v>162</v>
      </c>
      <c r="E24" s="1606">
        <v>18</v>
      </c>
      <c r="F24" s="1607">
        <v>109</v>
      </c>
      <c r="G24" s="1607">
        <v>17</v>
      </c>
      <c r="H24" s="1608">
        <f>$D$24-E24-F24-G24</f>
        <v>18</v>
      </c>
      <c r="I24" s="1609">
        <v>46</v>
      </c>
      <c r="J24" s="1607">
        <v>72</v>
      </c>
      <c r="K24" s="1607">
        <v>31</v>
      </c>
      <c r="L24" s="1608">
        <f>$D$24-I24-J24-K24</f>
        <v>13</v>
      </c>
      <c r="M24" s="1609">
        <v>56</v>
      </c>
      <c r="N24" s="1607">
        <v>75</v>
      </c>
      <c r="O24" s="1607">
        <v>14</v>
      </c>
      <c r="P24" s="1608">
        <f>$D$24-M24-N24-O24</f>
        <v>17</v>
      </c>
      <c r="Q24" s="1609">
        <v>29</v>
      </c>
      <c r="R24" s="1607">
        <v>94</v>
      </c>
      <c r="S24" s="1607">
        <v>23</v>
      </c>
      <c r="T24" s="1608">
        <f>$D$24-Q24-R24-S24</f>
        <v>16</v>
      </c>
      <c r="U24" s="1609">
        <v>57</v>
      </c>
      <c r="V24" s="1607">
        <v>72</v>
      </c>
      <c r="W24" s="1610">
        <v>19</v>
      </c>
      <c r="X24" s="1608">
        <f>$D$24-U24-V24-W24</f>
        <v>14</v>
      </c>
      <c r="Y24" s="1609">
        <v>6</v>
      </c>
      <c r="Z24" s="1607">
        <v>49</v>
      </c>
      <c r="AA24" s="1607">
        <v>2</v>
      </c>
      <c r="AB24" s="1608">
        <f>$D$24-Y24-Z24-AA24</f>
        <v>105</v>
      </c>
      <c r="AJ24" s="336"/>
      <c r="AK24" s="336"/>
      <c r="AL24" s="336"/>
      <c r="AM24" s="336"/>
      <c r="AN24" s="336"/>
      <c r="AO24" s="336"/>
    </row>
    <row r="25" spans="2:41" ht="21" customHeight="1" thickBot="1" x14ac:dyDescent="0.25">
      <c r="B25" s="1854"/>
      <c r="C25" s="2009"/>
      <c r="D25" s="1332"/>
      <c r="E25" s="1288">
        <f t="shared" ref="E25:AB25" si="23">E24/$D24</f>
        <v>0.1111111111111111</v>
      </c>
      <c r="F25" s="1293">
        <f t="shared" si="23"/>
        <v>0.6728395061728395</v>
      </c>
      <c r="G25" s="1293">
        <f t="shared" si="23"/>
        <v>0.10493827160493827</v>
      </c>
      <c r="H25" s="1202">
        <f t="shared" si="23"/>
        <v>0.1111111111111111</v>
      </c>
      <c r="I25" s="1288">
        <f t="shared" ref="I25:L25" si="24">I24/$D24</f>
        <v>0.2839506172839506</v>
      </c>
      <c r="J25" s="1293">
        <f t="shared" si="24"/>
        <v>0.44444444444444442</v>
      </c>
      <c r="K25" s="1293">
        <f t="shared" si="24"/>
        <v>0.19135802469135801</v>
      </c>
      <c r="L25" s="1202">
        <f t="shared" si="24"/>
        <v>8.0246913580246909E-2</v>
      </c>
      <c r="M25" s="1288">
        <f t="shared" si="23"/>
        <v>0.34567901234567899</v>
      </c>
      <c r="N25" s="1293">
        <f t="shared" si="23"/>
        <v>0.46296296296296297</v>
      </c>
      <c r="O25" s="1293">
        <f t="shared" si="23"/>
        <v>8.6419753086419748E-2</v>
      </c>
      <c r="P25" s="1202">
        <f t="shared" si="23"/>
        <v>0.10493827160493827</v>
      </c>
      <c r="Q25" s="1288">
        <f t="shared" ref="Q25:X25" si="25">Q24/$D24</f>
        <v>0.17901234567901234</v>
      </c>
      <c r="R25" s="1293">
        <f t="shared" si="25"/>
        <v>0.58024691358024694</v>
      </c>
      <c r="S25" s="1293">
        <f t="shared" si="25"/>
        <v>0.1419753086419753</v>
      </c>
      <c r="T25" s="1202">
        <f t="shared" si="25"/>
        <v>9.8765432098765427E-2</v>
      </c>
      <c r="U25" s="1288">
        <f t="shared" si="25"/>
        <v>0.35185185185185186</v>
      </c>
      <c r="V25" s="1293">
        <f t="shared" si="25"/>
        <v>0.44444444444444442</v>
      </c>
      <c r="W25" s="1293">
        <f t="shared" si="25"/>
        <v>0.11728395061728394</v>
      </c>
      <c r="X25" s="1202">
        <f t="shared" si="25"/>
        <v>8.6419753086419748E-2</v>
      </c>
      <c r="Y25" s="1288">
        <f t="shared" si="23"/>
        <v>3.7037037037037035E-2</v>
      </c>
      <c r="Z25" s="1293">
        <f t="shared" si="23"/>
        <v>0.30246913580246915</v>
      </c>
      <c r="AA25" s="1293">
        <f t="shared" si="23"/>
        <v>1.2345679012345678E-2</v>
      </c>
      <c r="AB25" s="1202">
        <f t="shared" si="23"/>
        <v>0.64814814814814814</v>
      </c>
      <c r="AD25" s="304"/>
      <c r="AE25" s="304"/>
      <c r="AF25" s="304"/>
      <c r="AG25" s="304"/>
      <c r="AH25" s="304"/>
      <c r="AJ25" s="304"/>
      <c r="AK25" s="304"/>
      <c r="AL25" s="304"/>
      <c r="AM25" s="304"/>
      <c r="AN25" s="304"/>
      <c r="AO25" s="304"/>
    </row>
    <row r="26" spans="2:41" ht="21" customHeight="1" thickTop="1" x14ac:dyDescent="0.2">
      <c r="B26" s="1852" t="s">
        <v>413</v>
      </c>
      <c r="C26" s="2003" t="s">
        <v>414</v>
      </c>
      <c r="D26" s="1327">
        <f>'表5-1'!D26</f>
        <v>87</v>
      </c>
      <c r="E26" s="1606">
        <v>1</v>
      </c>
      <c r="F26" s="1607">
        <v>65</v>
      </c>
      <c r="G26" s="1607">
        <v>16</v>
      </c>
      <c r="H26" s="1608">
        <f>$D$26-E26-F26-G26</f>
        <v>5</v>
      </c>
      <c r="I26" s="1609">
        <v>9</v>
      </c>
      <c r="J26" s="1607">
        <v>55</v>
      </c>
      <c r="K26" s="1607">
        <v>18</v>
      </c>
      <c r="L26" s="1608">
        <f>$D$26-I26-J26-K26</f>
        <v>5</v>
      </c>
      <c r="M26" s="1609">
        <v>12</v>
      </c>
      <c r="N26" s="1607">
        <v>56</v>
      </c>
      <c r="O26" s="1607">
        <v>14</v>
      </c>
      <c r="P26" s="1608">
        <f>$D$26-M26-N26-O26</f>
        <v>5</v>
      </c>
      <c r="Q26" s="1609">
        <v>7</v>
      </c>
      <c r="R26" s="1607">
        <v>61</v>
      </c>
      <c r="S26" s="1607">
        <v>14</v>
      </c>
      <c r="T26" s="1608">
        <f>$D$26-Q26-R26-S26</f>
        <v>5</v>
      </c>
      <c r="U26" s="1609">
        <v>18</v>
      </c>
      <c r="V26" s="1607">
        <v>50</v>
      </c>
      <c r="W26" s="1610">
        <v>14</v>
      </c>
      <c r="X26" s="1608">
        <f>$D$26-U26-V26-W26</f>
        <v>5</v>
      </c>
      <c r="Y26" s="1609">
        <v>4</v>
      </c>
      <c r="Z26" s="1607">
        <v>26</v>
      </c>
      <c r="AA26" s="1607">
        <v>3</v>
      </c>
      <c r="AB26" s="1608">
        <f>$D$26-Y26-Z26-AA26</f>
        <v>54</v>
      </c>
      <c r="AJ26" s="336"/>
      <c r="AK26" s="336"/>
      <c r="AL26" s="336"/>
      <c r="AM26" s="336"/>
      <c r="AN26" s="336"/>
      <c r="AO26" s="336"/>
    </row>
    <row r="27" spans="2:41" ht="21" customHeight="1" x14ac:dyDescent="0.2">
      <c r="B27" s="1853"/>
      <c r="C27" s="1901"/>
      <c r="D27" s="1301"/>
      <c r="E27" s="1286">
        <f t="shared" ref="E27:AB27" si="26">E26/$D26</f>
        <v>1.1494252873563218E-2</v>
      </c>
      <c r="F27" s="1599">
        <f t="shared" si="26"/>
        <v>0.74712643678160917</v>
      </c>
      <c r="G27" s="1599">
        <f t="shared" si="26"/>
        <v>0.18390804597701149</v>
      </c>
      <c r="H27" s="1191">
        <f t="shared" si="26"/>
        <v>5.7471264367816091E-2</v>
      </c>
      <c r="I27" s="1286">
        <f t="shared" ref="I27:L27" si="27">I26/$D26</f>
        <v>0.10344827586206896</v>
      </c>
      <c r="J27" s="1599">
        <f t="shared" si="27"/>
        <v>0.63218390804597702</v>
      </c>
      <c r="K27" s="1599">
        <f t="shared" si="27"/>
        <v>0.20689655172413793</v>
      </c>
      <c r="L27" s="1191">
        <f t="shared" si="27"/>
        <v>5.7471264367816091E-2</v>
      </c>
      <c r="M27" s="1286">
        <f t="shared" si="26"/>
        <v>0.13793103448275862</v>
      </c>
      <c r="N27" s="1599">
        <f t="shared" si="26"/>
        <v>0.64367816091954022</v>
      </c>
      <c r="O27" s="1599">
        <f t="shared" si="26"/>
        <v>0.16091954022988506</v>
      </c>
      <c r="P27" s="1191">
        <f t="shared" si="26"/>
        <v>5.7471264367816091E-2</v>
      </c>
      <c r="Q27" s="1286">
        <f t="shared" ref="Q27:X27" si="28">Q26/$D26</f>
        <v>8.0459770114942528E-2</v>
      </c>
      <c r="R27" s="1599">
        <f t="shared" si="28"/>
        <v>0.70114942528735635</v>
      </c>
      <c r="S27" s="1599">
        <f t="shared" si="28"/>
        <v>0.16091954022988506</v>
      </c>
      <c r="T27" s="1191">
        <f t="shared" si="28"/>
        <v>5.7471264367816091E-2</v>
      </c>
      <c r="U27" s="1286">
        <f t="shared" si="28"/>
        <v>0.20689655172413793</v>
      </c>
      <c r="V27" s="1599">
        <f t="shared" si="28"/>
        <v>0.57471264367816088</v>
      </c>
      <c r="W27" s="1599">
        <f t="shared" si="28"/>
        <v>0.16091954022988506</v>
      </c>
      <c r="X27" s="1191">
        <f t="shared" si="28"/>
        <v>5.7471264367816091E-2</v>
      </c>
      <c r="Y27" s="1286">
        <f t="shared" si="26"/>
        <v>4.5977011494252873E-2</v>
      </c>
      <c r="Z27" s="1599">
        <f t="shared" si="26"/>
        <v>0.2988505747126437</v>
      </c>
      <c r="AA27" s="1599">
        <f t="shared" si="26"/>
        <v>3.4482758620689655E-2</v>
      </c>
      <c r="AB27" s="1191">
        <f t="shared" si="26"/>
        <v>0.62068965517241381</v>
      </c>
      <c r="AD27" s="304"/>
      <c r="AE27" s="304"/>
      <c r="AF27" s="304"/>
      <c r="AG27" s="304"/>
      <c r="AH27" s="304"/>
      <c r="AJ27" s="304"/>
      <c r="AK27" s="304"/>
      <c r="AL27" s="304"/>
      <c r="AM27" s="304"/>
      <c r="AN27" s="304"/>
      <c r="AO27" s="304"/>
    </row>
    <row r="28" spans="2:41" ht="21" customHeight="1" x14ac:dyDescent="0.2">
      <c r="B28" s="1853"/>
      <c r="C28" s="1940" t="s">
        <v>415</v>
      </c>
      <c r="D28" s="1341">
        <f>'表5-1'!D28</f>
        <v>181</v>
      </c>
      <c r="E28" s="1606">
        <v>14</v>
      </c>
      <c r="F28" s="1607">
        <v>99</v>
      </c>
      <c r="G28" s="1607">
        <v>38</v>
      </c>
      <c r="H28" s="1608">
        <f>$D$28-E28-F28-G28</f>
        <v>30</v>
      </c>
      <c r="I28" s="1609">
        <v>45</v>
      </c>
      <c r="J28" s="1607">
        <v>61</v>
      </c>
      <c r="K28" s="1607">
        <v>50</v>
      </c>
      <c r="L28" s="1608">
        <f>$D$28-I28-J28-K28</f>
        <v>25</v>
      </c>
      <c r="M28" s="1609">
        <v>41</v>
      </c>
      <c r="N28" s="1607">
        <v>69</v>
      </c>
      <c r="O28" s="1607">
        <v>43</v>
      </c>
      <c r="P28" s="1608">
        <f>$D$28-M28-N28-O28</f>
        <v>28</v>
      </c>
      <c r="Q28" s="1609">
        <v>27</v>
      </c>
      <c r="R28" s="1607">
        <v>91</v>
      </c>
      <c r="S28" s="1607">
        <v>37</v>
      </c>
      <c r="T28" s="1608">
        <f>$D$28-Q28-R28-S28</f>
        <v>26</v>
      </c>
      <c r="U28" s="1609">
        <v>53</v>
      </c>
      <c r="V28" s="1607">
        <v>65</v>
      </c>
      <c r="W28" s="1610">
        <v>40</v>
      </c>
      <c r="X28" s="1608">
        <f>$D$28-U28-V28-W28</f>
        <v>23</v>
      </c>
      <c r="Y28" s="1609">
        <v>5</v>
      </c>
      <c r="Z28" s="1607">
        <v>41</v>
      </c>
      <c r="AA28" s="1607">
        <v>6</v>
      </c>
      <c r="AB28" s="1608">
        <f>$D$28-Y28-Z28-AA28</f>
        <v>129</v>
      </c>
      <c r="AJ28" s="336"/>
      <c r="AK28" s="336"/>
      <c r="AL28" s="336"/>
      <c r="AM28" s="336"/>
      <c r="AN28" s="336"/>
      <c r="AO28" s="336"/>
    </row>
    <row r="29" spans="2:41" ht="21" customHeight="1" x14ac:dyDescent="0.2">
      <c r="B29" s="1853"/>
      <c r="C29" s="1901"/>
      <c r="D29" s="1301"/>
      <c r="E29" s="1286">
        <f t="shared" ref="E29:AB29" si="29">E28/$D28</f>
        <v>7.7348066298342538E-2</v>
      </c>
      <c r="F29" s="1599">
        <f t="shared" si="29"/>
        <v>0.54696132596685088</v>
      </c>
      <c r="G29" s="1599">
        <f t="shared" si="29"/>
        <v>0.20994475138121546</v>
      </c>
      <c r="H29" s="1191">
        <f t="shared" si="29"/>
        <v>0.16574585635359115</v>
      </c>
      <c r="I29" s="1286">
        <f t="shared" ref="I29:L29" si="30">I28/$D28</f>
        <v>0.24861878453038674</v>
      </c>
      <c r="J29" s="1599">
        <f t="shared" si="30"/>
        <v>0.33701657458563539</v>
      </c>
      <c r="K29" s="1599">
        <f t="shared" si="30"/>
        <v>0.27624309392265195</v>
      </c>
      <c r="L29" s="1191">
        <f t="shared" si="30"/>
        <v>0.13812154696132597</v>
      </c>
      <c r="M29" s="1286">
        <f t="shared" si="29"/>
        <v>0.22651933701657459</v>
      </c>
      <c r="N29" s="1599">
        <f t="shared" si="29"/>
        <v>0.38121546961325969</v>
      </c>
      <c r="O29" s="1599">
        <f t="shared" si="29"/>
        <v>0.23756906077348067</v>
      </c>
      <c r="P29" s="1191">
        <f t="shared" si="29"/>
        <v>0.15469613259668508</v>
      </c>
      <c r="Q29" s="1286">
        <f t="shared" ref="Q29:X29" si="31">Q28/$D28</f>
        <v>0.14917127071823205</v>
      </c>
      <c r="R29" s="1599">
        <f t="shared" si="31"/>
        <v>0.50276243093922657</v>
      </c>
      <c r="S29" s="1599">
        <f t="shared" si="31"/>
        <v>0.20441988950276244</v>
      </c>
      <c r="T29" s="1191">
        <f t="shared" si="31"/>
        <v>0.143646408839779</v>
      </c>
      <c r="U29" s="1286">
        <f t="shared" si="31"/>
        <v>0.29281767955801102</v>
      </c>
      <c r="V29" s="1599">
        <f t="shared" si="31"/>
        <v>0.35911602209944754</v>
      </c>
      <c r="W29" s="1599">
        <f t="shared" si="31"/>
        <v>0.22099447513812154</v>
      </c>
      <c r="X29" s="1191">
        <f t="shared" si="31"/>
        <v>0.1270718232044199</v>
      </c>
      <c r="Y29" s="1286">
        <f t="shared" si="29"/>
        <v>2.7624309392265192E-2</v>
      </c>
      <c r="Z29" s="1599">
        <f t="shared" si="29"/>
        <v>0.22651933701657459</v>
      </c>
      <c r="AA29" s="1599">
        <f t="shared" si="29"/>
        <v>3.3149171270718231E-2</v>
      </c>
      <c r="AB29" s="1191">
        <f t="shared" si="29"/>
        <v>0.71270718232044195</v>
      </c>
      <c r="AD29" s="304"/>
      <c r="AE29" s="304"/>
      <c r="AF29" s="304"/>
      <c r="AG29" s="304"/>
      <c r="AH29" s="304"/>
      <c r="AJ29" s="304"/>
      <c r="AK29" s="304"/>
      <c r="AL29" s="304"/>
      <c r="AM29" s="304"/>
      <c r="AN29" s="304"/>
      <c r="AO29" s="304"/>
    </row>
    <row r="30" spans="2:41" ht="21" customHeight="1" x14ac:dyDescent="0.2">
      <c r="B30" s="1853"/>
      <c r="C30" s="1940" t="s">
        <v>416</v>
      </c>
      <c r="D30" s="1332">
        <f>'表5-1'!D30</f>
        <v>50</v>
      </c>
      <c r="E30" s="1606">
        <v>8</v>
      </c>
      <c r="F30" s="1607">
        <v>30</v>
      </c>
      <c r="G30" s="1607">
        <v>8</v>
      </c>
      <c r="H30" s="1608">
        <f>$D$30-E30-F30-G30</f>
        <v>4</v>
      </c>
      <c r="I30" s="1609">
        <v>16</v>
      </c>
      <c r="J30" s="1607">
        <v>21</v>
      </c>
      <c r="K30" s="1607">
        <v>11</v>
      </c>
      <c r="L30" s="1608">
        <f>$D$30-I30-J30-K30</f>
        <v>2</v>
      </c>
      <c r="M30" s="1609">
        <v>16</v>
      </c>
      <c r="N30" s="1607">
        <v>22</v>
      </c>
      <c r="O30" s="1607">
        <v>8</v>
      </c>
      <c r="P30" s="1608">
        <f>$D$30-M30-N30-O30</f>
        <v>4</v>
      </c>
      <c r="Q30" s="1609">
        <v>11</v>
      </c>
      <c r="R30" s="1607">
        <v>25</v>
      </c>
      <c r="S30" s="1607">
        <v>10</v>
      </c>
      <c r="T30" s="1608">
        <f>$D$30-Q30-R30-S30</f>
        <v>4</v>
      </c>
      <c r="U30" s="1609">
        <v>21</v>
      </c>
      <c r="V30" s="1607">
        <v>17</v>
      </c>
      <c r="W30" s="1610">
        <v>9</v>
      </c>
      <c r="X30" s="1608">
        <f>$D$30-U30-V30-W30</f>
        <v>3</v>
      </c>
      <c r="Y30" s="1609">
        <v>1</v>
      </c>
      <c r="Z30" s="1607">
        <v>13</v>
      </c>
      <c r="AA30" s="1607">
        <v>4</v>
      </c>
      <c r="AB30" s="1608">
        <f>$D$30-Y30-Z30-AA30</f>
        <v>32</v>
      </c>
      <c r="AJ30" s="336"/>
      <c r="AK30" s="336"/>
      <c r="AL30" s="336"/>
      <c r="AM30" s="336"/>
      <c r="AN30" s="336"/>
      <c r="AO30" s="336"/>
    </row>
    <row r="31" spans="2:41" ht="21" customHeight="1" x14ac:dyDescent="0.2">
      <c r="B31" s="1853"/>
      <c r="C31" s="2401"/>
      <c r="D31" s="1301"/>
      <c r="E31" s="1286">
        <f t="shared" ref="E31:AB31" si="32">E30/$D30</f>
        <v>0.16</v>
      </c>
      <c r="F31" s="1599">
        <f t="shared" si="32"/>
        <v>0.6</v>
      </c>
      <c r="G31" s="1599">
        <f t="shared" si="32"/>
        <v>0.16</v>
      </c>
      <c r="H31" s="1191">
        <f t="shared" si="32"/>
        <v>0.08</v>
      </c>
      <c r="I31" s="1286">
        <f t="shared" ref="I31:L31" si="33">I30/$D30</f>
        <v>0.32</v>
      </c>
      <c r="J31" s="1599">
        <f t="shared" si="33"/>
        <v>0.42</v>
      </c>
      <c r="K31" s="1599">
        <f t="shared" si="33"/>
        <v>0.22</v>
      </c>
      <c r="L31" s="1191">
        <f t="shared" si="33"/>
        <v>0.04</v>
      </c>
      <c r="M31" s="1286">
        <f t="shared" si="32"/>
        <v>0.32</v>
      </c>
      <c r="N31" s="1599">
        <f t="shared" si="32"/>
        <v>0.44</v>
      </c>
      <c r="O31" s="1599">
        <f t="shared" si="32"/>
        <v>0.16</v>
      </c>
      <c r="P31" s="1191">
        <f t="shared" si="32"/>
        <v>0.08</v>
      </c>
      <c r="Q31" s="1286">
        <f t="shared" ref="Q31:X31" si="34">Q30/$D30</f>
        <v>0.22</v>
      </c>
      <c r="R31" s="1599">
        <f t="shared" si="34"/>
        <v>0.5</v>
      </c>
      <c r="S31" s="1599">
        <f t="shared" si="34"/>
        <v>0.2</v>
      </c>
      <c r="T31" s="1191">
        <f t="shared" si="34"/>
        <v>0.08</v>
      </c>
      <c r="U31" s="1286">
        <f t="shared" si="34"/>
        <v>0.42</v>
      </c>
      <c r="V31" s="1599">
        <f t="shared" si="34"/>
        <v>0.34</v>
      </c>
      <c r="W31" s="1599">
        <f t="shared" si="34"/>
        <v>0.18</v>
      </c>
      <c r="X31" s="1191">
        <f t="shared" si="34"/>
        <v>0.06</v>
      </c>
      <c r="Y31" s="1286">
        <f t="shared" si="32"/>
        <v>0.02</v>
      </c>
      <c r="Z31" s="1599">
        <f t="shared" si="32"/>
        <v>0.26</v>
      </c>
      <c r="AA31" s="1599">
        <f t="shared" si="32"/>
        <v>0.08</v>
      </c>
      <c r="AB31" s="1191">
        <f t="shared" si="32"/>
        <v>0.64</v>
      </c>
      <c r="AD31" s="304"/>
      <c r="AE31" s="304"/>
      <c r="AF31" s="304"/>
      <c r="AG31" s="304"/>
      <c r="AH31" s="304"/>
      <c r="AJ31" s="304"/>
      <c r="AK31" s="304"/>
      <c r="AL31" s="304"/>
      <c r="AM31" s="304"/>
      <c r="AN31" s="304"/>
      <c r="AO31" s="304"/>
    </row>
    <row r="32" spans="2:41" ht="21" customHeight="1" x14ac:dyDescent="0.2">
      <c r="B32" s="1853"/>
      <c r="C32" s="1940" t="s">
        <v>417</v>
      </c>
      <c r="D32" s="1332">
        <f>'表5-1'!D32</f>
        <v>40</v>
      </c>
      <c r="E32" s="1606">
        <v>5</v>
      </c>
      <c r="F32" s="1607">
        <v>26</v>
      </c>
      <c r="G32" s="1607">
        <v>7</v>
      </c>
      <c r="H32" s="1608">
        <f>$D$32-E32-F32-G32</f>
        <v>2</v>
      </c>
      <c r="I32" s="1609">
        <v>8</v>
      </c>
      <c r="J32" s="1607">
        <v>21</v>
      </c>
      <c r="K32" s="1607">
        <v>10</v>
      </c>
      <c r="L32" s="1608">
        <f>$D$32-I32-J32-K32</f>
        <v>1</v>
      </c>
      <c r="M32" s="1609">
        <v>19</v>
      </c>
      <c r="N32" s="1607">
        <v>13</v>
      </c>
      <c r="O32" s="1607">
        <v>7</v>
      </c>
      <c r="P32" s="1608">
        <f>$D$32-M32-N32-O32</f>
        <v>1</v>
      </c>
      <c r="Q32" s="1609">
        <v>6</v>
      </c>
      <c r="R32" s="1607">
        <v>23</v>
      </c>
      <c r="S32" s="1607">
        <v>9</v>
      </c>
      <c r="T32" s="1608">
        <f>$D$32-Q32-R32-S32</f>
        <v>2</v>
      </c>
      <c r="U32" s="1609">
        <v>11</v>
      </c>
      <c r="V32" s="1607">
        <v>16</v>
      </c>
      <c r="W32" s="1610">
        <v>11</v>
      </c>
      <c r="X32" s="1608">
        <f>$D$32-U32-V32-W32</f>
        <v>2</v>
      </c>
      <c r="Y32" s="1609">
        <v>0</v>
      </c>
      <c r="Z32" s="1607">
        <v>17</v>
      </c>
      <c r="AA32" s="1607">
        <v>0</v>
      </c>
      <c r="AB32" s="1608">
        <f>$D$32-Y32-Z32-AA32</f>
        <v>23</v>
      </c>
      <c r="AJ32" s="336"/>
      <c r="AK32" s="336"/>
      <c r="AL32" s="336"/>
      <c r="AM32" s="336"/>
      <c r="AN32" s="336"/>
      <c r="AO32" s="336"/>
    </row>
    <row r="33" spans="2:41" ht="21" customHeight="1" x14ac:dyDescent="0.2">
      <c r="B33" s="1853"/>
      <c r="C33" s="2401"/>
      <c r="D33" s="1301"/>
      <c r="E33" s="1286">
        <f t="shared" ref="E33:AB33" si="35">E32/$D32</f>
        <v>0.125</v>
      </c>
      <c r="F33" s="1599">
        <f t="shared" si="35"/>
        <v>0.65</v>
      </c>
      <c r="G33" s="1599">
        <f t="shared" si="35"/>
        <v>0.17499999999999999</v>
      </c>
      <c r="H33" s="1191">
        <f t="shared" si="35"/>
        <v>0.05</v>
      </c>
      <c r="I33" s="1286">
        <f t="shared" ref="I33:L33" si="36">I32/$D32</f>
        <v>0.2</v>
      </c>
      <c r="J33" s="1599">
        <f t="shared" si="36"/>
        <v>0.52500000000000002</v>
      </c>
      <c r="K33" s="1599">
        <f t="shared" si="36"/>
        <v>0.25</v>
      </c>
      <c r="L33" s="1191">
        <f t="shared" si="36"/>
        <v>2.5000000000000001E-2</v>
      </c>
      <c r="M33" s="1286">
        <f t="shared" si="35"/>
        <v>0.47499999999999998</v>
      </c>
      <c r="N33" s="1599">
        <f t="shared" si="35"/>
        <v>0.32500000000000001</v>
      </c>
      <c r="O33" s="1599">
        <f t="shared" si="35"/>
        <v>0.17499999999999999</v>
      </c>
      <c r="P33" s="1191">
        <f t="shared" si="35"/>
        <v>2.5000000000000001E-2</v>
      </c>
      <c r="Q33" s="1286">
        <f t="shared" ref="Q33:X33" si="37">Q32/$D32</f>
        <v>0.15</v>
      </c>
      <c r="R33" s="1599">
        <f t="shared" si="37"/>
        <v>0.57499999999999996</v>
      </c>
      <c r="S33" s="1599">
        <f t="shared" si="37"/>
        <v>0.22500000000000001</v>
      </c>
      <c r="T33" s="1191">
        <f t="shared" si="37"/>
        <v>0.05</v>
      </c>
      <c r="U33" s="1286">
        <f t="shared" si="37"/>
        <v>0.27500000000000002</v>
      </c>
      <c r="V33" s="1599">
        <f t="shared" si="37"/>
        <v>0.4</v>
      </c>
      <c r="W33" s="1599">
        <f t="shared" si="37"/>
        <v>0.27500000000000002</v>
      </c>
      <c r="X33" s="1191">
        <f t="shared" si="37"/>
        <v>0.05</v>
      </c>
      <c r="Y33" s="1286">
        <f t="shared" si="35"/>
        <v>0</v>
      </c>
      <c r="Z33" s="1599">
        <f t="shared" si="35"/>
        <v>0.42499999999999999</v>
      </c>
      <c r="AA33" s="1599">
        <f t="shared" si="35"/>
        <v>0</v>
      </c>
      <c r="AB33" s="1191">
        <f t="shared" si="35"/>
        <v>0.57499999999999996</v>
      </c>
      <c r="AD33" s="304"/>
      <c r="AE33" s="304"/>
      <c r="AF33" s="304"/>
      <c r="AG33" s="304"/>
      <c r="AH33" s="304"/>
      <c r="AJ33" s="304"/>
      <c r="AK33" s="304"/>
      <c r="AL33" s="304"/>
      <c r="AM33" s="304"/>
      <c r="AN33" s="304"/>
      <c r="AO33" s="304"/>
    </row>
    <row r="34" spans="2:41" ht="21" customHeight="1" x14ac:dyDescent="0.2">
      <c r="B34" s="1853"/>
      <c r="C34" s="1940" t="s">
        <v>180</v>
      </c>
      <c r="D34" s="1332">
        <f>'表5-1'!D34</f>
        <v>27</v>
      </c>
      <c r="E34" s="1606">
        <v>3</v>
      </c>
      <c r="F34" s="1607">
        <v>16</v>
      </c>
      <c r="G34" s="1607">
        <v>7</v>
      </c>
      <c r="H34" s="1608">
        <f>$D$34-E34-F34-G34</f>
        <v>1</v>
      </c>
      <c r="I34" s="1609">
        <v>10</v>
      </c>
      <c r="J34" s="1607">
        <v>8</v>
      </c>
      <c r="K34" s="1607">
        <v>8</v>
      </c>
      <c r="L34" s="1608">
        <f>$D$34-I34-J34-K34</f>
        <v>1</v>
      </c>
      <c r="M34" s="1609">
        <v>12</v>
      </c>
      <c r="N34" s="1607">
        <v>9</v>
      </c>
      <c r="O34" s="1607">
        <v>5</v>
      </c>
      <c r="P34" s="1608">
        <f>$D$34-M34-N34-O34</f>
        <v>1</v>
      </c>
      <c r="Q34" s="1609">
        <v>7</v>
      </c>
      <c r="R34" s="1607">
        <v>15</v>
      </c>
      <c r="S34" s="1607">
        <v>4</v>
      </c>
      <c r="T34" s="1608">
        <f>$D$34-Q34-R34-S34</f>
        <v>1</v>
      </c>
      <c r="U34" s="1609">
        <v>13</v>
      </c>
      <c r="V34" s="1607">
        <v>10</v>
      </c>
      <c r="W34" s="1610">
        <v>3</v>
      </c>
      <c r="X34" s="1608">
        <f>$D$34-U34-V34-W34</f>
        <v>1</v>
      </c>
      <c r="Y34" s="1609">
        <v>1</v>
      </c>
      <c r="Z34" s="1607">
        <v>7</v>
      </c>
      <c r="AA34" s="1607">
        <v>1</v>
      </c>
      <c r="AB34" s="1608">
        <f>$D$34-Y34-Z34-AA34</f>
        <v>18</v>
      </c>
      <c r="AJ34" s="336"/>
      <c r="AK34" s="336"/>
      <c r="AL34" s="336"/>
      <c r="AM34" s="336"/>
      <c r="AN34" s="336"/>
      <c r="AO34" s="336"/>
    </row>
    <row r="35" spans="2:41" ht="21" customHeight="1" x14ac:dyDescent="0.2">
      <c r="B35" s="1853"/>
      <c r="C35" s="2401"/>
      <c r="D35" s="1301"/>
      <c r="E35" s="1286">
        <f t="shared" ref="E35:AB35" si="38">E34/$D34</f>
        <v>0.1111111111111111</v>
      </c>
      <c r="F35" s="1599">
        <f t="shared" si="38"/>
        <v>0.59259259259259256</v>
      </c>
      <c r="G35" s="1599">
        <f t="shared" si="38"/>
        <v>0.25925925925925924</v>
      </c>
      <c r="H35" s="1191">
        <f t="shared" si="38"/>
        <v>3.7037037037037035E-2</v>
      </c>
      <c r="I35" s="1286">
        <f t="shared" ref="I35:L35" si="39">I34/$D34</f>
        <v>0.37037037037037035</v>
      </c>
      <c r="J35" s="1599">
        <f t="shared" si="39"/>
        <v>0.29629629629629628</v>
      </c>
      <c r="K35" s="1599">
        <f t="shared" si="39"/>
        <v>0.29629629629629628</v>
      </c>
      <c r="L35" s="1191">
        <f t="shared" si="39"/>
        <v>3.7037037037037035E-2</v>
      </c>
      <c r="M35" s="1286">
        <f t="shared" si="38"/>
        <v>0.44444444444444442</v>
      </c>
      <c r="N35" s="1599">
        <f t="shared" si="38"/>
        <v>0.33333333333333331</v>
      </c>
      <c r="O35" s="1599">
        <f t="shared" si="38"/>
        <v>0.18518518518518517</v>
      </c>
      <c r="P35" s="1191">
        <f t="shared" si="38"/>
        <v>3.7037037037037035E-2</v>
      </c>
      <c r="Q35" s="1286">
        <f t="shared" ref="Q35:X35" si="40">Q34/$D34</f>
        <v>0.25925925925925924</v>
      </c>
      <c r="R35" s="1599">
        <f t="shared" si="40"/>
        <v>0.55555555555555558</v>
      </c>
      <c r="S35" s="1599">
        <f t="shared" si="40"/>
        <v>0.14814814814814814</v>
      </c>
      <c r="T35" s="1191">
        <f t="shared" si="40"/>
        <v>3.7037037037037035E-2</v>
      </c>
      <c r="U35" s="1286">
        <f t="shared" si="40"/>
        <v>0.48148148148148145</v>
      </c>
      <c r="V35" s="1599">
        <f t="shared" si="40"/>
        <v>0.37037037037037035</v>
      </c>
      <c r="W35" s="1599">
        <f t="shared" si="40"/>
        <v>0.1111111111111111</v>
      </c>
      <c r="X35" s="1191">
        <f t="shared" si="40"/>
        <v>3.7037037037037035E-2</v>
      </c>
      <c r="Y35" s="1286">
        <f t="shared" si="38"/>
        <v>3.7037037037037035E-2</v>
      </c>
      <c r="Z35" s="1599">
        <f t="shared" si="38"/>
        <v>0.25925925925925924</v>
      </c>
      <c r="AA35" s="1599">
        <f t="shared" si="38"/>
        <v>3.7037037037037035E-2</v>
      </c>
      <c r="AB35" s="1191">
        <f t="shared" si="38"/>
        <v>0.66666666666666663</v>
      </c>
      <c r="AD35" s="304"/>
      <c r="AE35" s="304"/>
      <c r="AF35" s="304"/>
      <c r="AG35" s="304"/>
      <c r="AH35" s="304"/>
      <c r="AJ35" s="304"/>
      <c r="AK35" s="304"/>
      <c r="AL35" s="304"/>
      <c r="AM35" s="304"/>
      <c r="AN35" s="304"/>
      <c r="AO35" s="304"/>
    </row>
    <row r="36" spans="2:41" ht="21" customHeight="1" x14ac:dyDescent="0.2">
      <c r="B36" s="1853"/>
      <c r="C36" s="1940" t="s">
        <v>418</v>
      </c>
      <c r="D36" s="1341">
        <f>'表5-1'!D36</f>
        <v>40</v>
      </c>
      <c r="E36" s="1606">
        <v>12</v>
      </c>
      <c r="F36" s="1607">
        <v>21</v>
      </c>
      <c r="G36" s="1607">
        <v>6</v>
      </c>
      <c r="H36" s="1608">
        <f>$D$36-E36-F36-G36</f>
        <v>1</v>
      </c>
      <c r="I36" s="1609">
        <v>27</v>
      </c>
      <c r="J36" s="1607">
        <v>8</v>
      </c>
      <c r="K36" s="1607">
        <v>5</v>
      </c>
      <c r="L36" s="1608">
        <f>$D$36-I36-J36-K36</f>
        <v>0</v>
      </c>
      <c r="M36" s="1609">
        <v>32</v>
      </c>
      <c r="N36" s="1607">
        <v>5</v>
      </c>
      <c r="O36" s="1607">
        <v>3</v>
      </c>
      <c r="P36" s="1608">
        <f>$D$36-M36-N36-O36</f>
        <v>0</v>
      </c>
      <c r="Q36" s="1609">
        <v>21</v>
      </c>
      <c r="R36" s="1607">
        <v>15</v>
      </c>
      <c r="S36" s="1607">
        <v>3</v>
      </c>
      <c r="T36" s="1608">
        <f>$D$36-Q36-R36-S36</f>
        <v>1</v>
      </c>
      <c r="U36" s="1609">
        <v>29</v>
      </c>
      <c r="V36" s="1607">
        <v>8</v>
      </c>
      <c r="W36" s="1610">
        <v>3</v>
      </c>
      <c r="X36" s="1608">
        <f>$D$36-U36-V36-W36</f>
        <v>0</v>
      </c>
      <c r="Y36" s="1609">
        <v>1</v>
      </c>
      <c r="Z36" s="1607">
        <v>5</v>
      </c>
      <c r="AA36" s="1607">
        <v>2</v>
      </c>
      <c r="AB36" s="1608">
        <f>$D$36-Y36-Z36-AA36</f>
        <v>32</v>
      </c>
      <c r="AJ36" s="336"/>
      <c r="AK36" s="336"/>
      <c r="AL36" s="336"/>
      <c r="AM36" s="336"/>
      <c r="AN36" s="336"/>
      <c r="AO36" s="336"/>
    </row>
    <row r="37" spans="2:41" ht="21" customHeight="1" thickBot="1" x14ac:dyDescent="0.25">
      <c r="B37" s="1853"/>
      <c r="C37" s="2402"/>
      <c r="D37" s="1332"/>
      <c r="E37" s="1612">
        <f t="shared" ref="E37:AB37" si="41">E36/$D36</f>
        <v>0.3</v>
      </c>
      <c r="F37" s="1294">
        <f t="shared" si="41"/>
        <v>0.52500000000000002</v>
      </c>
      <c r="G37" s="1294">
        <f t="shared" si="41"/>
        <v>0.15</v>
      </c>
      <c r="H37" s="1308">
        <f t="shared" si="41"/>
        <v>2.5000000000000001E-2</v>
      </c>
      <c r="I37" s="1612">
        <f t="shared" ref="I37:L37" si="42">I36/$D36</f>
        <v>0.67500000000000004</v>
      </c>
      <c r="J37" s="1294">
        <f t="shared" si="42"/>
        <v>0.2</v>
      </c>
      <c r="K37" s="1294">
        <f t="shared" si="42"/>
        <v>0.125</v>
      </c>
      <c r="L37" s="1308">
        <f t="shared" si="42"/>
        <v>0</v>
      </c>
      <c r="M37" s="1612">
        <f t="shared" si="41"/>
        <v>0.8</v>
      </c>
      <c r="N37" s="1294">
        <f t="shared" si="41"/>
        <v>0.125</v>
      </c>
      <c r="O37" s="1294">
        <f t="shared" si="41"/>
        <v>7.4999999999999997E-2</v>
      </c>
      <c r="P37" s="1308">
        <f t="shared" si="41"/>
        <v>0</v>
      </c>
      <c r="Q37" s="1612">
        <f t="shared" ref="Q37:X37" si="43">Q36/$D36</f>
        <v>0.52500000000000002</v>
      </c>
      <c r="R37" s="1294">
        <f t="shared" si="43"/>
        <v>0.375</v>
      </c>
      <c r="S37" s="1294">
        <f t="shared" si="43"/>
        <v>7.4999999999999997E-2</v>
      </c>
      <c r="T37" s="1308">
        <f t="shared" si="43"/>
        <v>2.5000000000000001E-2</v>
      </c>
      <c r="U37" s="1612">
        <f t="shared" si="43"/>
        <v>0.72499999999999998</v>
      </c>
      <c r="V37" s="1294">
        <f t="shared" si="43"/>
        <v>0.2</v>
      </c>
      <c r="W37" s="1294">
        <f t="shared" si="43"/>
        <v>7.4999999999999997E-2</v>
      </c>
      <c r="X37" s="1308">
        <f t="shared" si="43"/>
        <v>0</v>
      </c>
      <c r="Y37" s="1612">
        <f t="shared" si="41"/>
        <v>2.5000000000000001E-2</v>
      </c>
      <c r="Z37" s="1294">
        <f t="shared" si="41"/>
        <v>0.125</v>
      </c>
      <c r="AA37" s="1294">
        <f t="shared" si="41"/>
        <v>0.05</v>
      </c>
      <c r="AB37" s="1308">
        <f t="shared" si="41"/>
        <v>0.8</v>
      </c>
      <c r="AD37" s="304"/>
      <c r="AE37" s="304"/>
      <c r="AF37" s="304"/>
      <c r="AG37" s="304"/>
      <c r="AH37" s="304"/>
      <c r="AJ37" s="304"/>
      <c r="AK37" s="304"/>
      <c r="AL37" s="304"/>
      <c r="AM37" s="304"/>
      <c r="AN37" s="304"/>
      <c r="AO37" s="304"/>
    </row>
    <row r="38" spans="2:41" ht="21" customHeight="1" thickTop="1" x14ac:dyDescent="0.2">
      <c r="B38" s="1853"/>
      <c r="C38" s="39" t="s">
        <v>419</v>
      </c>
      <c r="D38" s="1613">
        <f>D28+D30+D32+D34</f>
        <v>298</v>
      </c>
      <c r="E38" s="1614">
        <f t="shared" ref="E38:AB38" si="44">E28+E30+E32+E34</f>
        <v>30</v>
      </c>
      <c r="F38" s="1613">
        <f t="shared" si="44"/>
        <v>171</v>
      </c>
      <c r="G38" s="1613">
        <f t="shared" si="44"/>
        <v>60</v>
      </c>
      <c r="H38" s="1602">
        <f t="shared" si="44"/>
        <v>37</v>
      </c>
      <c r="I38" s="1614">
        <f t="shared" si="44"/>
        <v>79</v>
      </c>
      <c r="J38" s="1613">
        <f t="shared" si="44"/>
        <v>111</v>
      </c>
      <c r="K38" s="1613">
        <f t="shared" si="44"/>
        <v>79</v>
      </c>
      <c r="L38" s="1602">
        <f t="shared" si="44"/>
        <v>29</v>
      </c>
      <c r="M38" s="1614">
        <f t="shared" si="44"/>
        <v>88</v>
      </c>
      <c r="N38" s="1613">
        <f t="shared" si="44"/>
        <v>113</v>
      </c>
      <c r="O38" s="1613">
        <f t="shared" si="44"/>
        <v>63</v>
      </c>
      <c r="P38" s="1602">
        <f t="shared" si="44"/>
        <v>34</v>
      </c>
      <c r="Q38" s="1614">
        <f>Q28+Q30+Q32+Q34</f>
        <v>51</v>
      </c>
      <c r="R38" s="1613">
        <f t="shared" ref="R38:X38" si="45">R28+R30+R32+R34</f>
        <v>154</v>
      </c>
      <c r="S38" s="1613">
        <f t="shared" si="45"/>
        <v>60</v>
      </c>
      <c r="T38" s="1602">
        <f t="shared" si="45"/>
        <v>33</v>
      </c>
      <c r="U38" s="1614">
        <f t="shared" si="45"/>
        <v>98</v>
      </c>
      <c r="V38" s="1613">
        <f t="shared" si="45"/>
        <v>108</v>
      </c>
      <c r="W38" s="1613">
        <f t="shared" si="45"/>
        <v>63</v>
      </c>
      <c r="X38" s="1602">
        <f t="shared" si="45"/>
        <v>29</v>
      </c>
      <c r="Y38" s="1614">
        <f t="shared" si="44"/>
        <v>7</v>
      </c>
      <c r="Z38" s="1613">
        <f t="shared" si="44"/>
        <v>78</v>
      </c>
      <c r="AA38" s="1613">
        <f t="shared" si="44"/>
        <v>11</v>
      </c>
      <c r="AB38" s="1602">
        <f t="shared" si="44"/>
        <v>202</v>
      </c>
      <c r="AJ38" s="336"/>
      <c r="AK38" s="336"/>
      <c r="AL38" s="336"/>
      <c r="AM38" s="336"/>
      <c r="AN38" s="336"/>
      <c r="AO38" s="336"/>
    </row>
    <row r="39" spans="2:41" ht="21" customHeight="1" x14ac:dyDescent="0.2">
      <c r="B39" s="1853"/>
      <c r="C39" s="38" t="s">
        <v>183</v>
      </c>
      <c r="D39" s="1301"/>
      <c r="E39" s="1617">
        <f t="shared" ref="E39:AB39" si="46">E38/$D38</f>
        <v>0.10067114093959731</v>
      </c>
      <c r="F39" s="1618">
        <f t="shared" si="46"/>
        <v>0.5738255033557047</v>
      </c>
      <c r="G39" s="1618">
        <f t="shared" si="46"/>
        <v>0.20134228187919462</v>
      </c>
      <c r="H39" s="1191">
        <f t="shared" si="46"/>
        <v>0.12416107382550336</v>
      </c>
      <c r="I39" s="1286">
        <f t="shared" ref="I39:L39" si="47">I38/$D38</f>
        <v>0.2651006711409396</v>
      </c>
      <c r="J39" s="1599">
        <f t="shared" si="47"/>
        <v>0.37248322147651008</v>
      </c>
      <c r="K39" s="1599">
        <f t="shared" si="47"/>
        <v>0.2651006711409396</v>
      </c>
      <c r="L39" s="1191">
        <f t="shared" si="47"/>
        <v>9.7315436241610737E-2</v>
      </c>
      <c r="M39" s="1286">
        <f t="shared" si="46"/>
        <v>0.29530201342281881</v>
      </c>
      <c r="N39" s="1599">
        <f t="shared" si="46"/>
        <v>0.37919463087248323</v>
      </c>
      <c r="O39" s="1599">
        <f t="shared" si="46"/>
        <v>0.21140939597315436</v>
      </c>
      <c r="P39" s="1191">
        <f t="shared" si="46"/>
        <v>0.11409395973154363</v>
      </c>
      <c r="Q39" s="1286">
        <f t="shared" ref="Q39:X39" si="48">Q38/$D38</f>
        <v>0.17114093959731544</v>
      </c>
      <c r="R39" s="1599">
        <f t="shared" si="48"/>
        <v>0.51677852348993292</v>
      </c>
      <c r="S39" s="1599">
        <f t="shared" si="48"/>
        <v>0.20134228187919462</v>
      </c>
      <c r="T39" s="1191">
        <f t="shared" si="48"/>
        <v>0.11073825503355705</v>
      </c>
      <c r="U39" s="1286">
        <f t="shared" si="48"/>
        <v>0.32885906040268459</v>
      </c>
      <c r="V39" s="1599">
        <f t="shared" si="48"/>
        <v>0.36241610738255031</v>
      </c>
      <c r="W39" s="1599">
        <f t="shared" si="48"/>
        <v>0.21140939597315436</v>
      </c>
      <c r="X39" s="1191">
        <f t="shared" si="48"/>
        <v>9.7315436241610737E-2</v>
      </c>
      <c r="Y39" s="1286">
        <f t="shared" si="46"/>
        <v>2.3489932885906041E-2</v>
      </c>
      <c r="Z39" s="1599">
        <f t="shared" si="46"/>
        <v>0.26174496644295303</v>
      </c>
      <c r="AA39" s="1599">
        <f t="shared" si="46"/>
        <v>3.6912751677852351E-2</v>
      </c>
      <c r="AB39" s="1191">
        <f t="shared" si="46"/>
        <v>0.67785234899328861</v>
      </c>
      <c r="AD39" s="304"/>
      <c r="AE39" s="304"/>
      <c r="AF39" s="304"/>
      <c r="AG39" s="304"/>
      <c r="AH39" s="304"/>
      <c r="AJ39" s="304"/>
      <c r="AK39" s="304"/>
      <c r="AL39" s="304"/>
      <c r="AM39" s="304"/>
      <c r="AN39" s="304"/>
      <c r="AO39" s="304"/>
    </row>
    <row r="40" spans="2:41" ht="21" customHeight="1" x14ac:dyDescent="0.2">
      <c r="B40" s="1853"/>
      <c r="C40" s="37" t="s">
        <v>419</v>
      </c>
      <c r="D40" s="1619">
        <f>D30+D32+D34+D36</f>
        <v>157</v>
      </c>
      <c r="E40" s="1620">
        <f>E30+E32+E34+E36</f>
        <v>28</v>
      </c>
      <c r="F40" s="1619">
        <f>F30+F32+F34+F36</f>
        <v>93</v>
      </c>
      <c r="G40" s="1619">
        <f>G30+G32+G34+G36</f>
        <v>28</v>
      </c>
      <c r="H40" s="1608">
        <f t="shared" ref="H40" si="49">H30+H32+H34+H36</f>
        <v>8</v>
      </c>
      <c r="I40" s="1623">
        <f>I30+I32+I34+I36</f>
        <v>61</v>
      </c>
      <c r="J40" s="1624">
        <f>J30+J32+J34+J36</f>
        <v>58</v>
      </c>
      <c r="K40" s="1624">
        <f>K30+K32+K34+K36</f>
        <v>34</v>
      </c>
      <c r="L40" s="1608">
        <f t="shared" ref="L40" si="50">L30+L32+L34+L36</f>
        <v>4</v>
      </c>
      <c r="M40" s="1623">
        <f>M30+M32+M34+M36</f>
        <v>79</v>
      </c>
      <c r="N40" s="1624">
        <f>N30+N32+N34+N36</f>
        <v>49</v>
      </c>
      <c r="O40" s="1624">
        <f>O30+O32+O34+O36</f>
        <v>23</v>
      </c>
      <c r="P40" s="1608">
        <f t="shared" ref="P40" si="51">P30+P32+P34+P36</f>
        <v>6</v>
      </c>
      <c r="Q40" s="1623">
        <f>Q30+Q32+Q34+Q36</f>
        <v>45</v>
      </c>
      <c r="R40" s="1624">
        <f>R30+R32+R34+R36</f>
        <v>78</v>
      </c>
      <c r="S40" s="1624">
        <f>S30+S32+S34+S36</f>
        <v>26</v>
      </c>
      <c r="T40" s="1608">
        <f t="shared" ref="T40" si="52">T30+T32+T34+T36</f>
        <v>8</v>
      </c>
      <c r="U40" s="1623">
        <f>U30+U32+U34+U36</f>
        <v>74</v>
      </c>
      <c r="V40" s="1624">
        <f>V30+V32+V34+V36</f>
        <v>51</v>
      </c>
      <c r="W40" s="1624">
        <f>W30+W32+W34+W36</f>
        <v>26</v>
      </c>
      <c r="X40" s="1608">
        <f t="shared" ref="X40" si="53">X30+X32+X34+X36</f>
        <v>6</v>
      </c>
      <c r="Y40" s="1620">
        <f>Y30+Y32+Y34+Y36</f>
        <v>3</v>
      </c>
      <c r="Z40" s="1619">
        <f>Z30+Z32+Z34+Z36</f>
        <v>42</v>
      </c>
      <c r="AA40" s="1619">
        <f>AA30+AA32+AA34+AA36</f>
        <v>7</v>
      </c>
      <c r="AB40" s="1608">
        <f t="shared" ref="AB40" si="54">AB30+AB32+AB34+AB36</f>
        <v>105</v>
      </c>
      <c r="AJ40" s="336"/>
      <c r="AK40" s="336"/>
      <c r="AL40" s="336"/>
      <c r="AM40" s="336"/>
      <c r="AN40" s="336"/>
      <c r="AO40" s="336"/>
    </row>
    <row r="41" spans="2:41" ht="21" customHeight="1" thickBot="1" x14ac:dyDescent="0.25">
      <c r="B41" s="1859"/>
      <c r="C41" s="38" t="s">
        <v>420</v>
      </c>
      <c r="D41" s="1301"/>
      <c r="E41" s="1290">
        <f t="shared" ref="E41:AB41" si="55">E40/$D40</f>
        <v>0.17834394904458598</v>
      </c>
      <c r="F41" s="1307">
        <f t="shared" si="55"/>
        <v>0.59235668789808915</v>
      </c>
      <c r="G41" s="1307">
        <f t="shared" si="55"/>
        <v>0.17834394904458598</v>
      </c>
      <c r="H41" s="1311">
        <f t="shared" si="55"/>
        <v>5.0955414012738856E-2</v>
      </c>
      <c r="I41" s="1290">
        <f t="shared" ref="I41:L41" si="56">I40/$D40</f>
        <v>0.38853503184713378</v>
      </c>
      <c r="J41" s="1307">
        <f t="shared" si="56"/>
        <v>0.36942675159235666</v>
      </c>
      <c r="K41" s="1307">
        <f t="shared" si="56"/>
        <v>0.21656050955414013</v>
      </c>
      <c r="L41" s="1311">
        <f t="shared" si="56"/>
        <v>2.5477707006369428E-2</v>
      </c>
      <c r="M41" s="1290">
        <f t="shared" si="55"/>
        <v>0.50318471337579618</v>
      </c>
      <c r="N41" s="1307">
        <f t="shared" si="55"/>
        <v>0.31210191082802546</v>
      </c>
      <c r="O41" s="1307">
        <f t="shared" si="55"/>
        <v>0.1464968152866242</v>
      </c>
      <c r="P41" s="1311">
        <f t="shared" si="55"/>
        <v>3.8216560509554139E-2</v>
      </c>
      <c r="Q41" s="1290">
        <f t="shared" ref="Q41:X41" si="57">Q40/$D40</f>
        <v>0.28662420382165604</v>
      </c>
      <c r="R41" s="1307">
        <f t="shared" si="57"/>
        <v>0.49681528662420382</v>
      </c>
      <c r="S41" s="1307">
        <f t="shared" si="57"/>
        <v>0.16560509554140126</v>
      </c>
      <c r="T41" s="1311">
        <f t="shared" si="57"/>
        <v>5.0955414012738856E-2</v>
      </c>
      <c r="U41" s="1290">
        <f t="shared" si="57"/>
        <v>0.4713375796178344</v>
      </c>
      <c r="V41" s="1307">
        <f t="shared" si="57"/>
        <v>0.32484076433121017</v>
      </c>
      <c r="W41" s="1307">
        <f t="shared" si="57"/>
        <v>0.16560509554140126</v>
      </c>
      <c r="X41" s="1311">
        <f t="shared" si="57"/>
        <v>3.8216560509554139E-2</v>
      </c>
      <c r="Y41" s="1290">
        <f t="shared" si="55"/>
        <v>1.9108280254777069E-2</v>
      </c>
      <c r="Z41" s="1307">
        <f t="shared" si="55"/>
        <v>0.26751592356687898</v>
      </c>
      <c r="AA41" s="1307">
        <f t="shared" si="55"/>
        <v>4.4585987261146494E-2</v>
      </c>
      <c r="AB41" s="1311">
        <f t="shared" si="55"/>
        <v>0.66878980891719741</v>
      </c>
      <c r="AD41" s="304"/>
      <c r="AE41" s="304"/>
      <c r="AF41" s="304"/>
      <c r="AG41" s="304"/>
      <c r="AH41" s="304"/>
      <c r="AJ41" s="304"/>
      <c r="AK41" s="304"/>
      <c r="AL41" s="304"/>
      <c r="AM41" s="304"/>
      <c r="AN41" s="304"/>
      <c r="AO41" s="304"/>
    </row>
    <row r="42" spans="2:41" x14ac:dyDescent="0.2">
      <c r="C42" s="2411" t="s">
        <v>982</v>
      </c>
      <c r="D42" s="2411"/>
      <c r="E42" s="2411"/>
    </row>
    <row r="43" spans="2:41" s="44" customFormat="1" x14ac:dyDescent="0.2">
      <c r="B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2:41" s="44" customFormat="1" x14ac:dyDescent="0.2">
      <c r="B44"/>
    </row>
    <row r="45" spans="2:41" x14ac:dyDescent="0.2">
      <c r="B45"/>
    </row>
    <row r="46" spans="2:41" x14ac:dyDescent="0.2">
      <c r="B46"/>
    </row>
    <row r="47" spans="2:41" ht="14.25" customHeight="1" x14ac:dyDescent="0.2">
      <c r="B47"/>
    </row>
    <row r="48" spans="2:41" x14ac:dyDescent="0.2">
      <c r="B48"/>
    </row>
    <row r="49" spans="2:29" ht="13.5" customHeight="1" x14ac:dyDescent="0.2">
      <c r="B49" s="345"/>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row>
    <row r="50" spans="2:29" x14ac:dyDescent="0.2">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row>
    <row r="51" spans="2:29" x14ac:dyDescent="0.2">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row>
    <row r="52" spans="2:29" x14ac:dyDescent="0.2">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row>
    <row r="53" spans="2:29" ht="13.5" customHeight="1" x14ac:dyDescent="0.2">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row>
    <row r="56" spans="2:29" ht="13.5" customHeight="1" x14ac:dyDescent="0.2"/>
  </sheetData>
  <mergeCells count="35">
    <mergeCell ref="C36:C37"/>
    <mergeCell ref="C34:C35"/>
    <mergeCell ref="C32:C33"/>
    <mergeCell ref="C22:C23"/>
    <mergeCell ref="C28:C29"/>
    <mergeCell ref="C26:C27"/>
    <mergeCell ref="C30:C31"/>
    <mergeCell ref="Y9:AB9"/>
    <mergeCell ref="Y10:Y11"/>
    <mergeCell ref="AB10:AB11"/>
    <mergeCell ref="I9:L9"/>
    <mergeCell ref="I10:I11"/>
    <mergeCell ref="L10:L11"/>
    <mergeCell ref="U10:U11"/>
    <mergeCell ref="U9:X9"/>
    <mergeCell ref="Q9:T9"/>
    <mergeCell ref="Q10:Q11"/>
    <mergeCell ref="M9:P9"/>
    <mergeCell ref="X10:X11"/>
    <mergeCell ref="C42:E42"/>
    <mergeCell ref="E10:E11"/>
    <mergeCell ref="M10:M11"/>
    <mergeCell ref="P10:P11"/>
    <mergeCell ref="T10:T11"/>
    <mergeCell ref="C16:C17"/>
    <mergeCell ref="C24:C25"/>
    <mergeCell ref="C20:C21"/>
    <mergeCell ref="C18:C19"/>
    <mergeCell ref="H10:H11"/>
    <mergeCell ref="B12:C13"/>
    <mergeCell ref="B14:B25"/>
    <mergeCell ref="C14:C15"/>
    <mergeCell ref="D8:D11"/>
    <mergeCell ref="E9:H9"/>
    <mergeCell ref="B26:B41"/>
  </mergeCells>
  <phoneticPr fontId="2"/>
  <pageMargins left="0.86" right="0.21" top="0.62" bottom="0.39" header="0.34" footer="0.21"/>
  <pageSetup paperSize="9" scale="63"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A347-9309-4D89-9899-D7CDFC98C018}">
  <sheetPr codeName="Sheet56">
    <tabColor rgb="FF00B0F0"/>
    <pageSetUpPr fitToPage="1"/>
  </sheetPr>
  <dimension ref="B2:M52"/>
  <sheetViews>
    <sheetView view="pageBreakPreview" zoomScale="90" zoomScaleNormal="100" zoomScaleSheetLayoutView="9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9.44140625"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635</v>
      </c>
    </row>
    <row r="4" spans="2:12" x14ac:dyDescent="0.2">
      <c r="G4" s="69" t="s">
        <v>152</v>
      </c>
    </row>
    <row r="5" spans="2:12" x14ac:dyDescent="0.2">
      <c r="G5" s="69" t="s">
        <v>293</v>
      </c>
    </row>
    <row r="6" spans="2:12" ht="10.5" customHeight="1" x14ac:dyDescent="0.2">
      <c r="G6" s="69"/>
    </row>
    <row r="7" spans="2:12" ht="13.8" thickBot="1" x14ac:dyDescent="0.25">
      <c r="H7" s="2" t="s">
        <v>155</v>
      </c>
      <c r="L7" s="2"/>
    </row>
    <row r="8" spans="2:12" ht="7.5" customHeight="1" x14ac:dyDescent="0.2">
      <c r="B8" s="8"/>
      <c r="C8" s="4"/>
      <c r="D8" s="1950" t="s">
        <v>636</v>
      </c>
      <c r="E8" s="1929" t="s">
        <v>637</v>
      </c>
      <c r="F8" s="2256" t="s">
        <v>638</v>
      </c>
      <c r="G8" s="2256" t="s">
        <v>639</v>
      </c>
      <c r="H8" s="2253" t="s">
        <v>296</v>
      </c>
    </row>
    <row r="9" spans="2:12" ht="7.5" customHeight="1" x14ac:dyDescent="0.2">
      <c r="B9" s="18"/>
      <c r="C9" s="11"/>
      <c r="D9" s="1973"/>
      <c r="E9" s="2254"/>
      <c r="F9" s="2257"/>
      <c r="G9" s="2257"/>
      <c r="H9" s="1973"/>
    </row>
    <row r="10" spans="2:12" ht="66.75" customHeight="1" x14ac:dyDescent="0.2">
      <c r="B10" s="35"/>
      <c r="C10" s="36"/>
      <c r="D10" s="1974"/>
      <c r="E10" s="2255"/>
      <c r="F10" s="2258"/>
      <c r="G10" s="2258"/>
      <c r="H10" s="1974"/>
      <c r="K10" s="325"/>
    </row>
    <row r="11" spans="2:12" ht="20.100000000000001" customHeight="1" x14ac:dyDescent="0.2">
      <c r="B11" s="1953" t="s">
        <v>250</v>
      </c>
      <c r="C11" s="1978"/>
      <c r="D11" s="1178">
        <f t="shared" ref="D11" si="0">D13+D15+D17+D19+D21+D23</f>
        <v>425</v>
      </c>
      <c r="E11" s="1348">
        <f>E13+E15+E17+E19+E21+E23</f>
        <v>158</v>
      </c>
      <c r="F11" s="1464">
        <f>F13+F15+F17+F19+F21+F23</f>
        <v>139</v>
      </c>
      <c r="G11" s="1349">
        <f>G13+G15+G17+G19+G21+G23</f>
        <v>124</v>
      </c>
      <c r="H11" s="1467">
        <f>H13+H15+H17+H19+H21+H23</f>
        <v>4</v>
      </c>
      <c r="K11" s="332"/>
    </row>
    <row r="12" spans="2:12" ht="20.100000000000001" customHeight="1" thickBot="1" x14ac:dyDescent="0.25">
      <c r="B12" s="1955"/>
      <c r="C12" s="1979"/>
      <c r="D12" s="1324"/>
      <c r="E12" s="1485">
        <f>E11/D11</f>
        <v>0.37176470588235294</v>
      </c>
      <c r="F12" s="1486">
        <f t="shared" ref="F12" si="1">F11/D11</f>
        <v>0.32705882352941179</v>
      </c>
      <c r="G12" s="1487">
        <f>G11/D11</f>
        <v>0.29176470588235293</v>
      </c>
      <c r="H12" s="1488">
        <f>H11/D11</f>
        <v>9.4117647058823521E-3</v>
      </c>
      <c r="I12" s="44"/>
      <c r="J12" s="44"/>
      <c r="K12" s="332"/>
    </row>
    <row r="13" spans="2:12" ht="20.100000000000001" customHeight="1" thickTop="1" x14ac:dyDescent="0.2">
      <c r="B13" s="1852" t="s">
        <v>281</v>
      </c>
      <c r="C13" s="1959" t="s">
        <v>252</v>
      </c>
      <c r="D13" s="1327">
        <f>'表5-1'!D14</f>
        <v>54</v>
      </c>
      <c r="E13" s="1473">
        <v>16</v>
      </c>
      <c r="F13" s="1480">
        <v>16</v>
      </c>
      <c r="G13" s="1481">
        <v>22</v>
      </c>
      <c r="H13" s="1483">
        <v>0</v>
      </c>
      <c r="K13" s="332"/>
    </row>
    <row r="14" spans="2:12" ht="20.100000000000001" customHeight="1" x14ac:dyDescent="0.2">
      <c r="B14" s="1853"/>
      <c r="C14" s="1857"/>
      <c r="D14" s="1332"/>
      <c r="E14" s="1489">
        <f>E13/D13</f>
        <v>0.29629629629629628</v>
      </c>
      <c r="F14" s="1490">
        <f t="shared" ref="F14" si="2">F13/D13</f>
        <v>0.29629629629629628</v>
      </c>
      <c r="G14" s="1491">
        <f>G13/D13</f>
        <v>0.40740740740740738</v>
      </c>
      <c r="H14" s="1492">
        <f>H13/D13</f>
        <v>0</v>
      </c>
      <c r="J14" s="44"/>
      <c r="K14" s="332"/>
    </row>
    <row r="15" spans="2:12" ht="20.100000000000001" customHeight="1" x14ac:dyDescent="0.2">
      <c r="B15" s="1853"/>
      <c r="C15" s="1856" t="s">
        <v>253</v>
      </c>
      <c r="D15" s="1334">
        <f>'表5-1'!D16</f>
        <v>76</v>
      </c>
      <c r="E15" s="1348">
        <v>29</v>
      </c>
      <c r="F15" s="1464">
        <v>22</v>
      </c>
      <c r="G15" s="1349">
        <v>24</v>
      </c>
      <c r="H15" s="1467">
        <v>1</v>
      </c>
      <c r="K15" s="332"/>
    </row>
    <row r="16" spans="2:12" ht="20.100000000000001" customHeight="1" x14ac:dyDescent="0.2">
      <c r="B16" s="1853"/>
      <c r="C16" s="1857"/>
      <c r="D16" s="1301"/>
      <c r="E16" s="1489">
        <f>E15/D15</f>
        <v>0.38157894736842107</v>
      </c>
      <c r="F16" s="1490">
        <f t="shared" ref="F16" si="3">F15/D15</f>
        <v>0.28947368421052633</v>
      </c>
      <c r="G16" s="1491">
        <f>G15/D15</f>
        <v>0.31578947368421051</v>
      </c>
      <c r="H16" s="1492">
        <f>H15/D15</f>
        <v>1.3157894736842105E-2</v>
      </c>
      <c r="J16" s="44"/>
      <c r="K16" s="332"/>
    </row>
    <row r="17" spans="2:11" ht="20.100000000000001" customHeight="1" x14ac:dyDescent="0.2">
      <c r="B17" s="1853"/>
      <c r="C17" s="1856" t="s">
        <v>282</v>
      </c>
      <c r="D17" s="1334">
        <f>'表5-1'!D18</f>
        <v>28</v>
      </c>
      <c r="E17" s="1348">
        <v>13</v>
      </c>
      <c r="F17" s="1464">
        <v>8</v>
      </c>
      <c r="G17" s="1349">
        <v>6</v>
      </c>
      <c r="H17" s="1467">
        <v>1</v>
      </c>
      <c r="K17" s="332"/>
    </row>
    <row r="18" spans="2:11" ht="20.100000000000001" customHeight="1" x14ac:dyDescent="0.2">
      <c r="B18" s="1853"/>
      <c r="C18" s="1857"/>
      <c r="D18" s="1301"/>
      <c r="E18" s="1489">
        <f>E17/D17</f>
        <v>0.4642857142857143</v>
      </c>
      <c r="F18" s="1490">
        <f t="shared" ref="F18" si="4">F17/D17</f>
        <v>0.2857142857142857</v>
      </c>
      <c r="G18" s="1491">
        <f>G17/D17</f>
        <v>0.21428571428571427</v>
      </c>
      <c r="H18" s="1492">
        <f>H17/D17</f>
        <v>3.5714285714285712E-2</v>
      </c>
      <c r="J18" s="44"/>
      <c r="K18" s="332"/>
    </row>
    <row r="19" spans="2:11" ht="20.100000000000001" customHeight="1" x14ac:dyDescent="0.2">
      <c r="B19" s="1853"/>
      <c r="C19" s="1856" t="s">
        <v>255</v>
      </c>
      <c r="D19" s="1334">
        <f>'表5-1'!D20</f>
        <v>89</v>
      </c>
      <c r="E19" s="1348">
        <v>34</v>
      </c>
      <c r="F19" s="1464">
        <v>33</v>
      </c>
      <c r="G19" s="1349">
        <v>22</v>
      </c>
      <c r="H19" s="1467">
        <v>0</v>
      </c>
      <c r="K19" s="332"/>
    </row>
    <row r="20" spans="2:11" ht="20.100000000000001" customHeight="1" x14ac:dyDescent="0.2">
      <c r="B20" s="1853"/>
      <c r="C20" s="1857"/>
      <c r="D20" s="1301"/>
      <c r="E20" s="1489">
        <f>E19/D19</f>
        <v>0.38202247191011235</v>
      </c>
      <c r="F20" s="1490">
        <f t="shared" ref="F20" si="5">F19/D19</f>
        <v>0.3707865168539326</v>
      </c>
      <c r="G20" s="1491">
        <f>G19/D19</f>
        <v>0.24719101123595505</v>
      </c>
      <c r="H20" s="1492">
        <f>H19/D19</f>
        <v>0</v>
      </c>
      <c r="J20" s="44"/>
      <c r="K20" s="332"/>
    </row>
    <row r="21" spans="2:11" ht="20.100000000000001" customHeight="1" x14ac:dyDescent="0.2">
      <c r="B21" s="1853"/>
      <c r="C21" s="1856" t="s">
        <v>256</v>
      </c>
      <c r="D21" s="1334">
        <f>'表5-1'!D22</f>
        <v>16</v>
      </c>
      <c r="E21" s="1348">
        <v>3</v>
      </c>
      <c r="F21" s="1464">
        <v>10</v>
      </c>
      <c r="G21" s="1349">
        <v>3</v>
      </c>
      <c r="H21" s="1467">
        <v>0</v>
      </c>
      <c r="K21" s="332"/>
    </row>
    <row r="22" spans="2:11" ht="20.100000000000001" customHeight="1" x14ac:dyDescent="0.2">
      <c r="B22" s="1853"/>
      <c r="C22" s="1857"/>
      <c r="D22" s="1301"/>
      <c r="E22" s="1489">
        <f>E21/D21</f>
        <v>0.1875</v>
      </c>
      <c r="F22" s="1490">
        <f t="shared" ref="F22" si="6">F21/D21</f>
        <v>0.625</v>
      </c>
      <c r="G22" s="1491">
        <f>G21/D21</f>
        <v>0.1875</v>
      </c>
      <c r="H22" s="1492">
        <f>H21/D21</f>
        <v>0</v>
      </c>
      <c r="J22" s="44"/>
      <c r="K22" s="332"/>
    </row>
    <row r="23" spans="2:11" ht="20.100000000000001" customHeight="1" x14ac:dyDescent="0.2">
      <c r="B23" s="1853"/>
      <c r="C23" s="1856" t="s">
        <v>257</v>
      </c>
      <c r="D23" s="1334">
        <f>'表5-1'!D24</f>
        <v>162</v>
      </c>
      <c r="E23" s="1365">
        <v>63</v>
      </c>
      <c r="F23" s="1474">
        <v>50</v>
      </c>
      <c r="G23" s="1366">
        <v>47</v>
      </c>
      <c r="H23" s="1477">
        <v>2</v>
      </c>
      <c r="K23" s="332"/>
    </row>
    <row r="24" spans="2:11" ht="20.100000000000001" customHeight="1" thickBot="1" x14ac:dyDescent="0.25">
      <c r="B24" s="1853"/>
      <c r="C24" s="1857"/>
      <c r="D24" s="1332"/>
      <c r="E24" s="1356">
        <f>E23/D23</f>
        <v>0.3888888888888889</v>
      </c>
      <c r="F24" s="1468">
        <f t="shared" ref="F24" si="7">F23/D23</f>
        <v>0.30864197530864196</v>
      </c>
      <c r="G24" s="1357">
        <f>G23/D23</f>
        <v>0.29012345679012347</v>
      </c>
      <c r="H24" s="1471">
        <f>H23/D23</f>
        <v>1.2345679012345678E-2</v>
      </c>
      <c r="J24" s="44"/>
      <c r="K24" s="332"/>
    </row>
    <row r="25" spans="2:11" ht="20.100000000000001" customHeight="1" thickTop="1" x14ac:dyDescent="0.2">
      <c r="B25" s="1852" t="s">
        <v>283</v>
      </c>
      <c r="C25" s="2120" t="s">
        <v>176</v>
      </c>
      <c r="D25" s="447">
        <f>'表5-1'!D26</f>
        <v>87</v>
      </c>
      <c r="E25" s="1473">
        <v>23</v>
      </c>
      <c r="F25" s="1480">
        <v>35</v>
      </c>
      <c r="G25" s="1481">
        <v>26</v>
      </c>
      <c r="H25" s="1483">
        <v>3</v>
      </c>
      <c r="K25" s="332"/>
    </row>
    <row r="26" spans="2:11" ht="20.100000000000001" customHeight="1" x14ac:dyDescent="0.2">
      <c r="B26" s="1853"/>
      <c r="C26" s="1851"/>
      <c r="D26" s="463"/>
      <c r="E26" s="1489">
        <f>E25/D25</f>
        <v>0.26436781609195403</v>
      </c>
      <c r="F26" s="1490">
        <f t="shared" ref="F26" si="8">F25/D25</f>
        <v>0.40229885057471265</v>
      </c>
      <c r="G26" s="1491">
        <f>G25/D25</f>
        <v>0.2988505747126437</v>
      </c>
      <c r="H26" s="1492">
        <f>H25/D25</f>
        <v>3.4482758620689655E-2</v>
      </c>
      <c r="J26" s="44"/>
      <c r="K26" s="332"/>
    </row>
    <row r="27" spans="2:11" ht="20.100000000000001" customHeight="1" x14ac:dyDescent="0.2">
      <c r="B27" s="1853"/>
      <c r="C27" s="1851" t="s">
        <v>177</v>
      </c>
      <c r="D27" s="451">
        <f>'表5-1'!D28</f>
        <v>181</v>
      </c>
      <c r="E27" s="1365">
        <v>75</v>
      </c>
      <c r="F27" s="1474">
        <v>53</v>
      </c>
      <c r="G27" s="1366">
        <v>52</v>
      </c>
      <c r="H27" s="1477">
        <v>1</v>
      </c>
      <c r="K27" s="332"/>
    </row>
    <row r="28" spans="2:11" ht="20.100000000000001" customHeight="1" x14ac:dyDescent="0.2">
      <c r="B28" s="1853"/>
      <c r="C28" s="2102"/>
      <c r="D28" s="463"/>
      <c r="E28" s="1489">
        <f>E27/D27</f>
        <v>0.4143646408839779</v>
      </c>
      <c r="F28" s="1490">
        <f t="shared" ref="F28" si="9">F27/D27</f>
        <v>0.29281767955801102</v>
      </c>
      <c r="G28" s="1491">
        <f>G27/D27</f>
        <v>0.287292817679558</v>
      </c>
      <c r="H28" s="1492">
        <f>H27/D27</f>
        <v>5.5248618784530384E-3</v>
      </c>
      <c r="J28" s="44"/>
      <c r="K28" s="332"/>
    </row>
    <row r="29" spans="2:11" ht="20.100000000000001" customHeight="1" x14ac:dyDescent="0.2">
      <c r="B29" s="1853"/>
      <c r="C29" s="1851" t="s">
        <v>178</v>
      </c>
      <c r="D29" s="460">
        <f>'表5-1'!D30</f>
        <v>50</v>
      </c>
      <c r="E29" s="1365">
        <v>22</v>
      </c>
      <c r="F29" s="1474">
        <v>15</v>
      </c>
      <c r="G29" s="1366">
        <v>13</v>
      </c>
      <c r="H29" s="1477">
        <v>0</v>
      </c>
      <c r="K29" s="332"/>
    </row>
    <row r="30" spans="2:11" ht="20.100000000000001" customHeight="1" x14ac:dyDescent="0.2">
      <c r="B30" s="1853"/>
      <c r="C30" s="2102"/>
      <c r="D30" s="463"/>
      <c r="E30" s="1489">
        <f>E29/D29</f>
        <v>0.44</v>
      </c>
      <c r="F30" s="1490">
        <f t="shared" ref="F30" si="10">F29/D29</f>
        <v>0.3</v>
      </c>
      <c r="G30" s="1491">
        <f>G29/D29</f>
        <v>0.26</v>
      </c>
      <c r="H30" s="1492">
        <f>H29/D29</f>
        <v>0</v>
      </c>
      <c r="J30" s="44"/>
      <c r="K30" s="332"/>
    </row>
    <row r="31" spans="2:11" ht="20.100000000000001" customHeight="1" x14ac:dyDescent="0.2">
      <c r="B31" s="1853"/>
      <c r="C31" s="1851" t="s">
        <v>179</v>
      </c>
      <c r="D31" s="460">
        <f>'表5-1'!D32</f>
        <v>40</v>
      </c>
      <c r="E31" s="1365">
        <v>17</v>
      </c>
      <c r="F31" s="1474">
        <v>6</v>
      </c>
      <c r="G31" s="1366">
        <v>17</v>
      </c>
      <c r="H31" s="1477">
        <v>0</v>
      </c>
      <c r="K31" s="332"/>
    </row>
    <row r="32" spans="2:11" ht="20.100000000000001" customHeight="1" x14ac:dyDescent="0.2">
      <c r="B32" s="1853"/>
      <c r="C32" s="2102"/>
      <c r="D32" s="463"/>
      <c r="E32" s="1489">
        <f>E31/D31</f>
        <v>0.42499999999999999</v>
      </c>
      <c r="F32" s="1490">
        <f t="shared" ref="F32" si="11">F31/D31</f>
        <v>0.15</v>
      </c>
      <c r="G32" s="1491">
        <f>G31/D31</f>
        <v>0.42499999999999999</v>
      </c>
      <c r="H32" s="1492">
        <f>H31/D31</f>
        <v>0</v>
      </c>
      <c r="J32" s="44"/>
      <c r="K32" s="332"/>
    </row>
    <row r="33" spans="2:13" ht="20.100000000000001" customHeight="1" x14ac:dyDescent="0.2">
      <c r="B33" s="1853"/>
      <c r="C33" s="1851" t="s">
        <v>180</v>
      </c>
      <c r="D33" s="460">
        <f>'表5-1'!D34</f>
        <v>27</v>
      </c>
      <c r="E33" s="1365">
        <v>9</v>
      </c>
      <c r="F33" s="1474">
        <v>12</v>
      </c>
      <c r="G33" s="1366">
        <v>6</v>
      </c>
      <c r="H33" s="1477">
        <v>0</v>
      </c>
      <c r="K33" s="332"/>
    </row>
    <row r="34" spans="2:13" ht="20.100000000000001" customHeight="1" x14ac:dyDescent="0.2">
      <c r="B34" s="1853"/>
      <c r="C34" s="2102"/>
      <c r="D34" s="463"/>
      <c r="E34" s="1489">
        <f>E33/D33</f>
        <v>0.33333333333333331</v>
      </c>
      <c r="F34" s="1490">
        <f t="shared" ref="F34" si="12">F33/D33</f>
        <v>0.44444444444444442</v>
      </c>
      <c r="G34" s="1491">
        <f>G33/D33</f>
        <v>0.22222222222222221</v>
      </c>
      <c r="H34" s="1492">
        <f>H33/D33</f>
        <v>0</v>
      </c>
      <c r="J34" s="44"/>
      <c r="K34" s="332"/>
    </row>
    <row r="35" spans="2:13" ht="20.100000000000001" customHeight="1" x14ac:dyDescent="0.2">
      <c r="B35" s="1853"/>
      <c r="C35" s="1851" t="s">
        <v>181</v>
      </c>
      <c r="D35" s="451">
        <f>'表5-1'!D36</f>
        <v>40</v>
      </c>
      <c r="E35" s="1365">
        <v>12</v>
      </c>
      <c r="F35" s="1474">
        <v>18</v>
      </c>
      <c r="G35" s="1366">
        <v>10</v>
      </c>
      <c r="H35" s="1477">
        <v>0</v>
      </c>
      <c r="K35" s="332"/>
    </row>
    <row r="36" spans="2:13" ht="20.100000000000001" customHeight="1" thickBot="1" x14ac:dyDescent="0.25">
      <c r="B36" s="1853"/>
      <c r="C36" s="2119"/>
      <c r="D36" s="460"/>
      <c r="E36" s="1498">
        <f>E35/D35</f>
        <v>0.3</v>
      </c>
      <c r="F36" s="1499">
        <f t="shared" ref="F36" si="13">F35/D35</f>
        <v>0.45</v>
      </c>
      <c r="G36" s="1500">
        <f>G35/D35</f>
        <v>0.25</v>
      </c>
      <c r="H36" s="1501">
        <f>H35/D35</f>
        <v>0</v>
      </c>
      <c r="J36" s="44"/>
      <c r="K36" s="332"/>
    </row>
    <row r="37" spans="2:13" ht="20.100000000000001" customHeight="1" thickTop="1" x14ac:dyDescent="0.2">
      <c r="B37" s="1853"/>
      <c r="C37" s="5" t="s">
        <v>182</v>
      </c>
      <c r="D37" s="54">
        <f>D27+D29+D31+D33</f>
        <v>298</v>
      </c>
      <c r="E37" s="317">
        <f>E27+E29+E31+E33</f>
        <v>123</v>
      </c>
      <c r="F37" s="82">
        <f>F27+F29+F31+F33</f>
        <v>86</v>
      </c>
      <c r="G37" s="53">
        <f>G27+G29+G31+G33</f>
        <v>88</v>
      </c>
      <c r="H37" s="85">
        <f>H27+H29+H31+H33</f>
        <v>1</v>
      </c>
      <c r="K37" s="332"/>
    </row>
    <row r="38" spans="2:13" ht="20.100000000000001" customHeight="1" x14ac:dyDescent="0.2">
      <c r="B38" s="1853"/>
      <c r="C38" s="6" t="s">
        <v>183</v>
      </c>
      <c r="D38" s="463"/>
      <c r="E38" s="134">
        <f>E37/D37</f>
        <v>0.41275167785234901</v>
      </c>
      <c r="F38" s="315">
        <f t="shared" ref="F38" si="14">F37/D37</f>
        <v>0.28859060402684567</v>
      </c>
      <c r="G38" s="154">
        <f>G37/D37</f>
        <v>0.29530201342281881</v>
      </c>
      <c r="H38" s="135">
        <f>H37/D37</f>
        <v>3.3557046979865771E-3</v>
      </c>
      <c r="J38" s="44"/>
      <c r="K38" s="332"/>
    </row>
    <row r="39" spans="2:13" ht="20.100000000000001" customHeight="1" x14ac:dyDescent="0.2">
      <c r="B39" s="1853"/>
      <c r="C39" s="5" t="s">
        <v>182</v>
      </c>
      <c r="D39" s="56">
        <f>D29+D31+D33+D35</f>
        <v>157</v>
      </c>
      <c r="E39" s="51">
        <f>E29+E31+E33+E35</f>
        <v>60</v>
      </c>
      <c r="F39" s="81">
        <f>F29+F31+F33+F35</f>
        <v>51</v>
      </c>
      <c r="G39" s="52">
        <f>G29+G31+G33+G35</f>
        <v>46</v>
      </c>
      <c r="H39" s="84">
        <f>H29+H31+H33+H35</f>
        <v>0</v>
      </c>
      <c r="K39" s="332"/>
    </row>
    <row r="40" spans="2:13" ht="20.100000000000001" customHeight="1" thickBot="1" x14ac:dyDescent="0.25">
      <c r="B40" s="1859"/>
      <c r="C40" s="6" t="s">
        <v>184</v>
      </c>
      <c r="D40" s="463"/>
      <c r="E40" s="132">
        <f>E39/D39</f>
        <v>0.38216560509554143</v>
      </c>
      <c r="F40" s="316">
        <f t="shared" ref="F40" si="15">F39/D39</f>
        <v>0.32484076433121017</v>
      </c>
      <c r="G40" s="155">
        <f>G39/D39</f>
        <v>0.2929936305732484</v>
      </c>
      <c r="H40" s="133">
        <f>H39/D39</f>
        <v>0</v>
      </c>
      <c r="J40" s="44"/>
      <c r="K40" s="332"/>
    </row>
    <row r="41" spans="2:13" ht="19.5" customHeight="1" x14ac:dyDescent="0.2">
      <c r="C41" s="15"/>
      <c r="D41" s="16"/>
      <c r="E41" s="12"/>
      <c r="F41" s="12"/>
      <c r="G41" s="12"/>
      <c r="H41" s="12"/>
    </row>
    <row r="43" spans="2:13" x14ac:dyDescent="0.2">
      <c r="B43"/>
      <c r="E43" s="86"/>
      <c r="F43" s="86"/>
      <c r="G43" s="86"/>
      <c r="H43" s="86"/>
      <c r="I43" s="86"/>
      <c r="J43" s="86"/>
      <c r="K43" s="86"/>
      <c r="L43" s="86"/>
      <c r="M43" s="86"/>
    </row>
    <row r="44" spans="2:13" x14ac:dyDescent="0.2">
      <c r="B44"/>
      <c r="E44" s="86"/>
      <c r="F44" s="86"/>
      <c r="G44" s="86"/>
      <c r="H44" s="86"/>
      <c r="I44" s="86"/>
      <c r="J44" s="86"/>
      <c r="K44" s="86"/>
      <c r="L44" s="86"/>
      <c r="M44" s="86"/>
    </row>
    <row r="45" spans="2:13" x14ac:dyDescent="0.2">
      <c r="B45"/>
      <c r="D45" s="88"/>
      <c r="E45" s="88"/>
      <c r="F45" s="88"/>
      <c r="G45" s="88"/>
      <c r="H45" s="88"/>
    </row>
    <row r="46" spans="2:13" x14ac:dyDescent="0.2">
      <c r="B46"/>
      <c r="D46" s="7"/>
      <c r="E46" s="7"/>
      <c r="F46" s="7"/>
      <c r="G46" s="7"/>
      <c r="H46" s="7"/>
    </row>
    <row r="47" spans="2:13" x14ac:dyDescent="0.2">
      <c r="B47"/>
    </row>
    <row r="48" spans="2:13" x14ac:dyDescent="0.2">
      <c r="B48" s="345"/>
      <c r="D48" s="332"/>
      <c r="E48" s="332"/>
      <c r="F48" s="332"/>
      <c r="G48" s="332"/>
      <c r="H48" s="332"/>
      <c r="I48" s="88"/>
      <c r="J48" s="88"/>
      <c r="K48" s="88"/>
      <c r="L48" s="88"/>
      <c r="M48" s="88"/>
    </row>
    <row r="49" spans="4:13" x14ac:dyDescent="0.2">
      <c r="D49" s="332"/>
      <c r="E49" s="332"/>
      <c r="F49" s="332"/>
      <c r="G49" s="332"/>
      <c r="H49" s="332"/>
      <c r="I49" s="7"/>
      <c r="J49" s="7"/>
      <c r="K49" s="7"/>
      <c r="L49" s="7"/>
      <c r="M49" s="7"/>
    </row>
    <row r="50" spans="4:13" x14ac:dyDescent="0.2">
      <c r="D50" s="332"/>
      <c r="E50" s="332"/>
      <c r="F50" s="332"/>
      <c r="G50" s="332"/>
      <c r="H50" s="332"/>
    </row>
    <row r="51" spans="4:13" x14ac:dyDescent="0.2">
      <c r="D51" s="332"/>
      <c r="E51" s="332"/>
      <c r="F51" s="332"/>
      <c r="G51" s="332"/>
      <c r="H51" s="332"/>
    </row>
    <row r="52" spans="4:13" x14ac:dyDescent="0.2">
      <c r="D52" s="332"/>
      <c r="E52" s="332"/>
      <c r="F52" s="332"/>
      <c r="G52" s="332"/>
      <c r="H52" s="332"/>
    </row>
  </sheetData>
  <mergeCells count="20">
    <mergeCell ref="D8:D10"/>
    <mergeCell ref="E8:E10"/>
    <mergeCell ref="F8:F10"/>
    <mergeCell ref="G8:G10"/>
    <mergeCell ref="H8:H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4488188976377963" right="0.6692913385826772" top="0.78740157480314965" bottom="0.35433070866141736" header="0.19685039370078741" footer="0.19685039370078741"/>
  <pageSetup paperSize="9" scale="75" firstPageNumber="2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6E759-2856-481A-967C-20C53C87C227}">
  <sheetPr codeName="Sheet21">
    <tabColor rgb="FFFFFF00"/>
  </sheetPr>
  <dimension ref="B2:BH540"/>
  <sheetViews>
    <sheetView view="pageBreakPreview" topLeftCell="C1" zoomScale="115" zoomScaleNormal="95" zoomScaleSheetLayoutView="115" workbookViewId="0">
      <selection activeCell="AB52" sqref="AB52"/>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4" customWidth="1"/>
    <col min="14" max="14" width="9" style="95" customWidth="1"/>
    <col min="15" max="16" width="7.33203125" style="94" customWidth="1"/>
    <col min="17" max="17" width="9.109375" style="94" bestFit="1" customWidth="1"/>
    <col min="18" max="19" width="7.33203125" style="95" customWidth="1"/>
    <col min="20" max="20" width="9.109375" style="95" bestFit="1" customWidth="1"/>
    <col min="21" max="22" width="7.33203125" style="94" customWidth="1"/>
    <col min="23" max="23" width="8.109375" style="95" customWidth="1"/>
    <col min="24" max="25" width="7.33203125" style="1" customWidth="1"/>
    <col min="26" max="26" width="8.109375" style="95" customWidth="1"/>
    <col min="27" max="28" width="7.33203125" style="1" customWidth="1"/>
    <col min="29" max="29" width="5.109375" style="1" customWidth="1"/>
    <col min="30" max="16384" width="9" style="1"/>
  </cols>
  <sheetData>
    <row r="2" spans="2:29" ht="14.4" x14ac:dyDescent="0.2">
      <c r="B2" s="26" t="s">
        <v>226</v>
      </c>
    </row>
    <row r="3" spans="2:29" x14ac:dyDescent="0.2">
      <c r="T3" s="42" t="s">
        <v>187</v>
      </c>
      <c r="X3" s="2"/>
      <c r="AA3" s="2"/>
    </row>
    <row r="4" spans="2:29" x14ac:dyDescent="0.2">
      <c r="T4" s="42" t="s">
        <v>188</v>
      </c>
      <c r="X4" s="2"/>
      <c r="AA4" s="2"/>
    </row>
    <row r="5" spans="2:29" x14ac:dyDescent="0.2">
      <c r="T5" s="42" t="s">
        <v>189</v>
      </c>
      <c r="X5" s="2"/>
      <c r="AA5" s="2"/>
    </row>
    <row r="6" spans="2:29" x14ac:dyDescent="0.2">
      <c r="F6" s="2"/>
      <c r="G6" s="2"/>
      <c r="N6" s="94"/>
      <c r="R6" s="94"/>
      <c r="S6" s="94"/>
      <c r="T6" s="94"/>
      <c r="W6" s="94"/>
      <c r="X6" s="2"/>
      <c r="Z6" s="94"/>
      <c r="AA6" s="2" t="s">
        <v>190</v>
      </c>
      <c r="AC6" s="2"/>
    </row>
    <row r="7" spans="2:29" ht="8.25" customHeight="1" thickBot="1" x14ac:dyDescent="0.25">
      <c r="B7" s="1920"/>
      <c r="C7" s="1921"/>
      <c r="D7" s="1946" t="s">
        <v>191</v>
      </c>
      <c r="E7" s="188"/>
      <c r="F7" s="189"/>
      <c r="G7" s="189"/>
      <c r="H7" s="193"/>
      <c r="I7" s="193"/>
      <c r="J7" s="193"/>
      <c r="K7" s="193"/>
      <c r="L7" s="193"/>
      <c r="M7" s="193"/>
      <c r="N7" s="193"/>
      <c r="O7" s="193"/>
      <c r="P7" s="193"/>
      <c r="Q7" s="194"/>
      <c r="R7" s="194"/>
      <c r="S7" s="194"/>
      <c r="T7" s="193"/>
      <c r="U7" s="193"/>
      <c r="V7" s="193"/>
      <c r="W7" s="193"/>
      <c r="X7" s="195"/>
      <c r="Y7" s="196"/>
      <c r="Z7" s="193"/>
      <c r="AA7" s="195"/>
      <c r="AB7" s="196"/>
    </row>
    <row r="8" spans="2:29" ht="13.5" customHeight="1" thickTop="1" thickBot="1" x14ac:dyDescent="0.25">
      <c r="B8" s="1922"/>
      <c r="C8" s="1923"/>
      <c r="D8" s="1930"/>
      <c r="E8" s="190"/>
      <c r="F8" s="191"/>
      <c r="G8" s="191"/>
      <c r="H8" s="159"/>
      <c r="I8" s="160"/>
      <c r="J8" s="161"/>
      <c r="K8" s="159"/>
      <c r="L8" s="160"/>
      <c r="M8" s="160"/>
      <c r="N8" s="172"/>
      <c r="O8" s="172"/>
      <c r="P8" s="172"/>
      <c r="Q8" s="173"/>
      <c r="R8" s="173"/>
      <c r="S8" s="173"/>
      <c r="T8" s="172"/>
      <c r="U8" s="172"/>
      <c r="V8" s="172"/>
      <c r="W8" s="172"/>
      <c r="X8" s="174"/>
      <c r="Y8" s="174"/>
      <c r="Z8" s="172"/>
      <c r="AA8" s="174"/>
      <c r="AB8" s="175"/>
    </row>
    <row r="9" spans="2:29" ht="12.75" customHeight="1" x14ac:dyDescent="0.2">
      <c r="B9" s="1922"/>
      <c r="C9" s="1923"/>
      <c r="D9" s="1930"/>
      <c r="E9" s="190"/>
      <c r="F9" s="191"/>
      <c r="G9" s="191"/>
      <c r="H9" s="162"/>
      <c r="J9" s="163"/>
      <c r="K9" s="162"/>
      <c r="N9" s="183"/>
      <c r="O9" s="184"/>
      <c r="P9" s="184"/>
      <c r="Q9" s="202"/>
      <c r="R9" s="184"/>
      <c r="S9" s="184"/>
      <c r="T9" s="202"/>
      <c r="U9" s="184"/>
      <c r="V9" s="203"/>
      <c r="W9" s="183"/>
      <c r="X9" s="122"/>
      <c r="Y9" s="260"/>
      <c r="Z9" s="202"/>
      <c r="AA9" s="122"/>
      <c r="AB9" s="197"/>
    </row>
    <row r="10" spans="2:29" ht="12" customHeight="1" x14ac:dyDescent="0.2">
      <c r="B10" s="1922"/>
      <c r="C10" s="1923"/>
      <c r="D10" s="1930"/>
      <c r="E10" s="190"/>
      <c r="F10" s="191"/>
      <c r="G10" s="191"/>
      <c r="H10" s="162"/>
      <c r="I10" s="97"/>
      <c r="J10" s="164"/>
      <c r="K10" s="162"/>
      <c r="L10" s="97"/>
      <c r="M10" s="98"/>
      <c r="N10" s="185"/>
      <c r="O10" s="186"/>
      <c r="P10" s="186"/>
      <c r="Q10" s="207"/>
      <c r="R10" s="208"/>
      <c r="S10" s="209"/>
      <c r="T10" s="207"/>
      <c r="U10" s="208"/>
      <c r="V10" s="211"/>
      <c r="W10" s="185"/>
      <c r="X10" s="198"/>
      <c r="Y10" s="261"/>
      <c r="Z10" s="264"/>
      <c r="AA10" s="198"/>
      <c r="AB10" s="199"/>
      <c r="AC10" s="96"/>
    </row>
    <row r="11" spans="2:29" ht="12" customHeight="1" x14ac:dyDescent="0.2">
      <c r="B11" s="1922"/>
      <c r="C11" s="1923"/>
      <c r="D11" s="1930"/>
      <c r="E11" s="1926" t="s">
        <v>204</v>
      </c>
      <c r="F11" s="192"/>
      <c r="G11" s="192"/>
      <c r="H11" s="1917" t="s">
        <v>205</v>
      </c>
      <c r="I11" s="99"/>
      <c r="J11" s="165"/>
      <c r="K11" s="1917" t="s">
        <v>206</v>
      </c>
      <c r="L11" s="99"/>
      <c r="M11" s="100"/>
      <c r="N11" s="1910" t="s">
        <v>207</v>
      </c>
      <c r="O11" s="187"/>
      <c r="P11" s="187"/>
      <c r="Q11" s="1943" t="s">
        <v>208</v>
      </c>
      <c r="R11" s="99"/>
      <c r="S11" s="210"/>
      <c r="T11" s="1943" t="s">
        <v>209</v>
      </c>
      <c r="U11" s="99"/>
      <c r="V11" s="100"/>
      <c r="W11" s="1907" t="s">
        <v>210</v>
      </c>
      <c r="X11" s="200"/>
      <c r="Y11" s="262"/>
      <c r="Z11" s="1902" t="s">
        <v>211</v>
      </c>
      <c r="AA11" s="200"/>
      <c r="AB11" s="201"/>
      <c r="AC11" s="96"/>
    </row>
    <row r="12" spans="2:29" ht="12.75" customHeight="1" x14ac:dyDescent="0.2">
      <c r="B12" s="1922"/>
      <c r="C12" s="1923"/>
      <c r="D12" s="1930"/>
      <c r="E12" s="1927"/>
      <c r="F12" s="1932" t="s">
        <v>200</v>
      </c>
      <c r="G12" s="1934" t="s">
        <v>201</v>
      </c>
      <c r="H12" s="1918"/>
      <c r="I12" s="1887" t="s">
        <v>200</v>
      </c>
      <c r="J12" s="1913" t="s">
        <v>201</v>
      </c>
      <c r="K12" s="1918"/>
      <c r="L12" s="1887" t="s">
        <v>200</v>
      </c>
      <c r="M12" s="1870" t="s">
        <v>201</v>
      </c>
      <c r="N12" s="1911"/>
      <c r="O12" s="1896" t="s">
        <v>200</v>
      </c>
      <c r="P12" s="1898" t="s">
        <v>201</v>
      </c>
      <c r="Q12" s="1944"/>
      <c r="R12" s="1887" t="s">
        <v>200</v>
      </c>
      <c r="S12" s="1887" t="s">
        <v>201</v>
      </c>
      <c r="T12" s="1944"/>
      <c r="U12" s="1887" t="s">
        <v>200</v>
      </c>
      <c r="V12" s="1915" t="s">
        <v>201</v>
      </c>
      <c r="W12" s="1908"/>
      <c r="X12" s="1905" t="s">
        <v>200</v>
      </c>
      <c r="Y12" s="1894" t="s">
        <v>201</v>
      </c>
      <c r="Z12" s="1903"/>
      <c r="AA12" s="1905" t="s">
        <v>200</v>
      </c>
      <c r="AB12" s="1947" t="s">
        <v>201</v>
      </c>
      <c r="AC12" s="96"/>
    </row>
    <row r="13" spans="2:29" ht="9.75" customHeight="1" x14ac:dyDescent="0.2">
      <c r="B13" s="1922"/>
      <c r="C13" s="1923"/>
      <c r="D13" s="1930"/>
      <c r="E13" s="1927"/>
      <c r="F13" s="1932"/>
      <c r="G13" s="1934"/>
      <c r="H13" s="1918"/>
      <c r="I13" s="1887"/>
      <c r="J13" s="1913"/>
      <c r="K13" s="1918"/>
      <c r="L13" s="1887"/>
      <c r="M13" s="1870"/>
      <c r="N13" s="1911"/>
      <c r="O13" s="1896"/>
      <c r="P13" s="1898"/>
      <c r="Q13" s="1944"/>
      <c r="R13" s="1887"/>
      <c r="S13" s="1887"/>
      <c r="T13" s="1944"/>
      <c r="U13" s="1887"/>
      <c r="V13" s="1915"/>
      <c r="W13" s="1908"/>
      <c r="X13" s="1905"/>
      <c r="Y13" s="1894"/>
      <c r="Z13" s="1903"/>
      <c r="AA13" s="1905"/>
      <c r="AB13" s="1947"/>
      <c r="AC13" s="96"/>
    </row>
    <row r="14" spans="2:29" ht="72" customHeight="1" x14ac:dyDescent="0.2">
      <c r="B14" s="1924"/>
      <c r="C14" s="1925"/>
      <c r="D14" s="1931"/>
      <c r="E14" s="1928"/>
      <c r="F14" s="1933"/>
      <c r="G14" s="1935"/>
      <c r="H14" s="1919"/>
      <c r="I14" s="1888"/>
      <c r="J14" s="1914"/>
      <c r="K14" s="1919"/>
      <c r="L14" s="1888"/>
      <c r="M14" s="1871"/>
      <c r="N14" s="1912"/>
      <c r="O14" s="1897"/>
      <c r="P14" s="1899"/>
      <c r="Q14" s="1945"/>
      <c r="R14" s="1888"/>
      <c r="S14" s="1888"/>
      <c r="T14" s="1945"/>
      <c r="U14" s="1888"/>
      <c r="V14" s="1916"/>
      <c r="W14" s="1909"/>
      <c r="X14" s="1906"/>
      <c r="Y14" s="1895"/>
      <c r="Z14" s="1904"/>
      <c r="AA14" s="1906"/>
      <c r="AB14" s="1948"/>
      <c r="AC14" s="96"/>
    </row>
    <row r="15" spans="2:29" ht="12.9" customHeight="1" x14ac:dyDescent="0.2">
      <c r="B15" s="1849" t="s">
        <v>167</v>
      </c>
      <c r="C15" s="1865"/>
      <c r="D15" s="430">
        <v>530</v>
      </c>
      <c r="E15" s="46">
        <f>E18+E21+E24+E27+E30+E33</f>
        <v>7391</v>
      </c>
      <c r="F15" s="46">
        <f>F18+F21+F24+F27+F30+F33</f>
        <v>4174</v>
      </c>
      <c r="G15" s="156">
        <f>G18+G21+G24+G27+G30+G33</f>
        <v>3217</v>
      </c>
      <c r="H15" s="166">
        <f t="shared" ref="H15:AB15" si="0">H18+H21+H24+H27+H30+H33</f>
        <v>2502</v>
      </c>
      <c r="I15" s="102">
        <f t="shared" si="0"/>
        <v>1861</v>
      </c>
      <c r="J15" s="167">
        <f t="shared" si="0"/>
        <v>641</v>
      </c>
      <c r="K15" s="176">
        <f t="shared" si="0"/>
        <v>4889</v>
      </c>
      <c r="L15" s="102">
        <f>L18+L21+L24+L27+L30+L33</f>
        <v>2313</v>
      </c>
      <c r="M15" s="105">
        <f t="shared" si="0"/>
        <v>2576</v>
      </c>
      <c r="N15" s="104">
        <f>N18+N21+N24+N27+N30+N33</f>
        <v>3344</v>
      </c>
      <c r="O15" s="102">
        <f t="shared" si="0"/>
        <v>1242</v>
      </c>
      <c r="P15" s="105">
        <f t="shared" si="0"/>
        <v>2102</v>
      </c>
      <c r="Q15" s="102">
        <f>Q18+Q21+Q24+Q27+Q30+Q33</f>
        <v>747</v>
      </c>
      <c r="R15" s="102">
        <f>R18+R21+R24+R27+R30+R33</f>
        <v>407</v>
      </c>
      <c r="S15" s="102">
        <f>S18+S21+S24+S27+S30+S33</f>
        <v>340</v>
      </c>
      <c r="T15" s="102">
        <f t="shared" si="0"/>
        <v>2597</v>
      </c>
      <c r="U15" s="102">
        <f t="shared" si="0"/>
        <v>835</v>
      </c>
      <c r="V15" s="204">
        <f t="shared" si="0"/>
        <v>1762</v>
      </c>
      <c r="W15" s="104">
        <f>W18+W21+W24+W27+W30+W33</f>
        <v>101</v>
      </c>
      <c r="X15" s="46">
        <f>X18+X21+X24+X27+X30+X33</f>
        <v>83</v>
      </c>
      <c r="Y15" s="257">
        <f>Y18+Y21+Y24+Y27+Y30+Y33</f>
        <v>18</v>
      </c>
      <c r="Z15" s="105">
        <f t="shared" si="0"/>
        <v>1444</v>
      </c>
      <c r="AA15" s="46">
        <f t="shared" si="0"/>
        <v>988</v>
      </c>
      <c r="AB15" s="177">
        <f t="shared" si="0"/>
        <v>456</v>
      </c>
      <c r="AC15" s="151"/>
    </row>
    <row r="16" spans="2:29" ht="12.9" customHeight="1" x14ac:dyDescent="0.2">
      <c r="B16" s="1850"/>
      <c r="C16" s="1866"/>
      <c r="D16" s="432"/>
      <c r="E16" s="348"/>
      <c r="F16" s="348">
        <f>ROUND(F15/E15,3)</f>
        <v>0.56499999999999995</v>
      </c>
      <c r="G16" s="349">
        <f>ROUND(G15/E15,3)</f>
        <v>0.435</v>
      </c>
      <c r="H16" s="350">
        <f>ROUND(H15/E15,3)</f>
        <v>0.33900000000000002</v>
      </c>
      <c r="I16" s="351">
        <f>ROUND(I15/E15,3)</f>
        <v>0.252</v>
      </c>
      <c r="J16" s="352">
        <f>ROUND(J15/E15,3)</f>
        <v>8.6999999999999994E-2</v>
      </c>
      <c r="K16" s="350">
        <f>ROUND(K15/E15,3)</f>
        <v>0.66100000000000003</v>
      </c>
      <c r="L16" s="351">
        <f>ROUND(L15/E15,3)</f>
        <v>0.313</v>
      </c>
      <c r="M16" s="353">
        <f>ROUND(M15/E15,3)</f>
        <v>0.34899999999999998</v>
      </c>
      <c r="N16" s="354">
        <f>ROUND(N15/E15,3)</f>
        <v>0.45200000000000001</v>
      </c>
      <c r="O16" s="351">
        <f>ROUND(O15/E15,3)</f>
        <v>0.16800000000000001</v>
      </c>
      <c r="P16" s="353">
        <f>ROUND(P15/E15,3)</f>
        <v>0.28399999999999997</v>
      </c>
      <c r="Q16" s="351">
        <f>ROUND(Q15/E15,3)</f>
        <v>0.10100000000000001</v>
      </c>
      <c r="R16" s="351">
        <f>ROUND(R15/E15,3)</f>
        <v>5.5E-2</v>
      </c>
      <c r="S16" s="351">
        <f>ROUND(S15/E15,3)</f>
        <v>4.5999999999999999E-2</v>
      </c>
      <c r="T16" s="351">
        <f>ROUND(T15/E15,3)</f>
        <v>0.35099999999999998</v>
      </c>
      <c r="U16" s="351">
        <f>ROUND(U15/E15,3)</f>
        <v>0.113</v>
      </c>
      <c r="V16" s="355">
        <f>ROUND(V15/E15,3)</f>
        <v>0.23799999999999999</v>
      </c>
      <c r="W16" s="354">
        <f>ROUND(W15/E15,3)</f>
        <v>1.4E-2</v>
      </c>
      <c r="X16" s="348">
        <f>ROUND(X15/E15,3)</f>
        <v>1.0999999999999999E-2</v>
      </c>
      <c r="Y16" s="356">
        <f>ROUND(Y15/E15,3)</f>
        <v>2E-3</v>
      </c>
      <c r="Z16" s="357">
        <f>ROUND(Z15/E15,3)</f>
        <v>0.19500000000000001</v>
      </c>
      <c r="AA16" s="348">
        <f>ROUND(AA15/E15,3)</f>
        <v>0.13400000000000001</v>
      </c>
      <c r="AB16" s="358">
        <f>ROUND(AB15/E15,3)</f>
        <v>6.2E-2</v>
      </c>
      <c r="AC16" s="152"/>
    </row>
    <row r="17" spans="2:29" ht="12.75" customHeight="1" thickBot="1" x14ac:dyDescent="0.25">
      <c r="B17" s="1867"/>
      <c r="C17" s="1868"/>
      <c r="D17" s="433"/>
      <c r="E17" s="404"/>
      <c r="F17" s="359">
        <f>ROUND(F15/F15,3)</f>
        <v>1</v>
      </c>
      <c r="G17" s="360">
        <f>ROUND(G15/G15,3)</f>
        <v>1</v>
      </c>
      <c r="H17" s="361"/>
      <c r="I17" s="362">
        <f>ROUND(I15/F15,3)</f>
        <v>0.44600000000000001</v>
      </c>
      <c r="J17" s="363">
        <f>ROUND(J15/G15,3)</f>
        <v>0.19900000000000001</v>
      </c>
      <c r="K17" s="364"/>
      <c r="L17" s="362">
        <f>ROUND(L15/F15,3)</f>
        <v>0.55400000000000005</v>
      </c>
      <c r="M17" s="365">
        <f>ROUND(M15/G15,3)</f>
        <v>0.80100000000000005</v>
      </c>
      <c r="N17" s="366"/>
      <c r="O17" s="362">
        <f>ROUND(O15/F15,3)</f>
        <v>0.29799999999999999</v>
      </c>
      <c r="P17" s="365">
        <f>ROUND(P15/G15,3)</f>
        <v>0.65300000000000002</v>
      </c>
      <c r="Q17" s="367"/>
      <c r="R17" s="362">
        <f>ROUND(R15/F15,3)</f>
        <v>9.8000000000000004E-2</v>
      </c>
      <c r="S17" s="362">
        <f>ROUND(S15/G15,3)</f>
        <v>0.106</v>
      </c>
      <c r="T17" s="367"/>
      <c r="U17" s="362">
        <f>ROUND(U15/F15,3)</f>
        <v>0.2</v>
      </c>
      <c r="V17" s="368">
        <f>ROUND(V15/G15,3)</f>
        <v>0.54800000000000004</v>
      </c>
      <c r="W17" s="366"/>
      <c r="X17" s="359">
        <f>ROUND(X15/F15,3)</f>
        <v>0.02</v>
      </c>
      <c r="Y17" s="369">
        <f>ROUND(Y15/G15,3)</f>
        <v>6.0000000000000001E-3</v>
      </c>
      <c r="Z17" s="370"/>
      <c r="AA17" s="359">
        <f>ROUND(AA15/F15,3)</f>
        <v>0.23699999999999999</v>
      </c>
      <c r="AB17" s="371">
        <f>ROUND(AB15/G15,3)</f>
        <v>0.14199999999999999</v>
      </c>
      <c r="AC17" s="152"/>
    </row>
    <row r="18" spans="2:29" ht="12.9" customHeight="1" thickTop="1" x14ac:dyDescent="0.2">
      <c r="B18" s="1852" t="s">
        <v>168</v>
      </c>
      <c r="C18" s="1855" t="s">
        <v>169</v>
      </c>
      <c r="D18" s="434">
        <v>57</v>
      </c>
      <c r="E18" s="106">
        <f>F18+G18</f>
        <v>313</v>
      </c>
      <c r="F18" s="106">
        <f>I18+L18</f>
        <v>252</v>
      </c>
      <c r="G18" s="157">
        <f>J18+M18</f>
        <v>61</v>
      </c>
      <c r="H18" s="168">
        <v>220</v>
      </c>
      <c r="I18" s="108">
        <v>185</v>
      </c>
      <c r="J18" s="169">
        <v>35</v>
      </c>
      <c r="K18" s="178">
        <f>L18+M18</f>
        <v>93</v>
      </c>
      <c r="L18" s="108">
        <f>O18+AA18+X18</f>
        <v>67</v>
      </c>
      <c r="M18" s="110">
        <f>P18+AB18+Y18</f>
        <v>26</v>
      </c>
      <c r="N18" s="107">
        <f>O18+P18</f>
        <v>54</v>
      </c>
      <c r="O18" s="108">
        <f>R18+U18</f>
        <v>35</v>
      </c>
      <c r="P18" s="109">
        <f>S18+V18</f>
        <v>19</v>
      </c>
      <c r="Q18" s="108">
        <v>17</v>
      </c>
      <c r="R18" s="108">
        <v>16</v>
      </c>
      <c r="S18" s="108">
        <v>1</v>
      </c>
      <c r="T18" s="108">
        <v>37</v>
      </c>
      <c r="U18" s="108">
        <v>19</v>
      </c>
      <c r="V18" s="205">
        <v>18</v>
      </c>
      <c r="W18" s="107">
        <v>9</v>
      </c>
      <c r="X18" s="106">
        <v>9</v>
      </c>
      <c r="Y18" s="258">
        <v>0</v>
      </c>
      <c r="Z18" s="265">
        <v>30</v>
      </c>
      <c r="AA18" s="106">
        <v>23</v>
      </c>
      <c r="AB18" s="179">
        <v>7</v>
      </c>
      <c r="AC18" s="151"/>
    </row>
    <row r="19" spans="2:29" ht="12.9" customHeight="1" x14ac:dyDescent="0.2">
      <c r="B19" s="1853"/>
      <c r="C19" s="1850"/>
      <c r="D19" s="432"/>
      <c r="E19" s="348"/>
      <c r="F19" s="348">
        <f>ROUND(F18/E18,3)</f>
        <v>0.80500000000000005</v>
      </c>
      <c r="G19" s="349">
        <f>ROUND(G18/E18,3)</f>
        <v>0.19500000000000001</v>
      </c>
      <c r="H19" s="350">
        <f>ROUND(H18/E18,3)</f>
        <v>0.70299999999999996</v>
      </c>
      <c r="I19" s="351">
        <f>ROUND(I18/E18,3)</f>
        <v>0.59099999999999997</v>
      </c>
      <c r="J19" s="352">
        <f>ROUND(J18/E18,3)</f>
        <v>0.112</v>
      </c>
      <c r="K19" s="372">
        <f>ROUND(K18/E18,3)</f>
        <v>0.29699999999999999</v>
      </c>
      <c r="L19" s="351">
        <f>ROUND(L18/E18,3)</f>
        <v>0.214</v>
      </c>
      <c r="M19" s="353">
        <f>ROUND(M18/E18,3)</f>
        <v>8.3000000000000004E-2</v>
      </c>
      <c r="N19" s="354">
        <f>ROUND(N18/E18,3)</f>
        <v>0.17299999999999999</v>
      </c>
      <c r="O19" s="351">
        <f>ROUND(O18/E18,3)</f>
        <v>0.112</v>
      </c>
      <c r="P19" s="373">
        <f>ROUND(P18/E18,3)</f>
        <v>6.0999999999999999E-2</v>
      </c>
      <c r="Q19" s="351">
        <f>ROUND(Q18/E18,3)</f>
        <v>5.3999999999999999E-2</v>
      </c>
      <c r="R19" s="351">
        <f>ROUND(R18/E18,3)</f>
        <v>5.0999999999999997E-2</v>
      </c>
      <c r="S19" s="351">
        <f>ROUND(S18/E18,3)</f>
        <v>3.0000000000000001E-3</v>
      </c>
      <c r="T19" s="351">
        <f>ROUND(T18/E18,3)</f>
        <v>0.11799999999999999</v>
      </c>
      <c r="U19" s="351">
        <f>ROUND(U18/E18,3)</f>
        <v>6.0999999999999999E-2</v>
      </c>
      <c r="V19" s="355">
        <f>ROUND(V18/E18,3)</f>
        <v>5.8000000000000003E-2</v>
      </c>
      <c r="W19" s="354">
        <f>ROUND(W18/E18,3)</f>
        <v>2.9000000000000001E-2</v>
      </c>
      <c r="X19" s="348">
        <f>ROUND(X18/E18,3)</f>
        <v>2.9000000000000001E-2</v>
      </c>
      <c r="Y19" s="374">
        <f>ROUND(Y18/E18,3)</f>
        <v>0</v>
      </c>
      <c r="Z19" s="357">
        <f>ROUND(Z18/E18,3)</f>
        <v>9.6000000000000002E-2</v>
      </c>
      <c r="AA19" s="348">
        <f>ROUND(AA18/E18,3)</f>
        <v>7.2999999999999995E-2</v>
      </c>
      <c r="AB19" s="375">
        <f>ROUND(AB18/E18,3)</f>
        <v>2.1999999999999999E-2</v>
      </c>
      <c r="AC19" s="152"/>
    </row>
    <row r="20" spans="2:29" ht="12.9" customHeight="1" x14ac:dyDescent="0.2">
      <c r="B20" s="1853"/>
      <c r="C20" s="1851"/>
      <c r="D20" s="141"/>
      <c r="E20" s="405"/>
      <c r="F20" s="376">
        <f>ROUND(F18/F18,3)</f>
        <v>1</v>
      </c>
      <c r="G20" s="377">
        <f>ROUND(G18/G18,3)</f>
        <v>1</v>
      </c>
      <c r="H20" s="378"/>
      <c r="I20" s="379">
        <f>ROUND(I18/F18,3)</f>
        <v>0.73399999999999999</v>
      </c>
      <c r="J20" s="380">
        <f>ROUND(J18/G18,3)</f>
        <v>0.57399999999999995</v>
      </c>
      <c r="K20" s="381"/>
      <c r="L20" s="379">
        <f>ROUND(L18/F18,3)</f>
        <v>0.26600000000000001</v>
      </c>
      <c r="M20" s="382">
        <f>ROUND(M18/G18,3)</f>
        <v>0.42599999999999999</v>
      </c>
      <c r="N20" s="383"/>
      <c r="O20" s="379">
        <f>ROUND(O18/F18,3)</f>
        <v>0.13900000000000001</v>
      </c>
      <c r="P20" s="384">
        <f>ROUND(P18/G18,3)</f>
        <v>0.311</v>
      </c>
      <c r="Q20" s="385"/>
      <c r="R20" s="379">
        <f>ROUND(R18/F18,3)</f>
        <v>6.3E-2</v>
      </c>
      <c r="S20" s="379">
        <f>ROUND(S18/G18,3)</f>
        <v>1.6E-2</v>
      </c>
      <c r="T20" s="385"/>
      <c r="U20" s="379">
        <f>ROUND(U18/F18,3)</f>
        <v>7.4999999999999997E-2</v>
      </c>
      <c r="V20" s="386">
        <f>ROUND(V18/G18,3)</f>
        <v>0.29499999999999998</v>
      </c>
      <c r="W20" s="383"/>
      <c r="X20" s="376">
        <f>ROUND(X18/F18,3)</f>
        <v>3.5999999999999997E-2</v>
      </c>
      <c r="Y20" s="387">
        <f>ROUND(Y18/G18,3)</f>
        <v>0</v>
      </c>
      <c r="Z20" s="388"/>
      <c r="AA20" s="376">
        <f>ROUND(AA18/F18,3)</f>
        <v>9.0999999999999998E-2</v>
      </c>
      <c r="AB20" s="389">
        <f>ROUND(AB18/G18,3)</f>
        <v>0.115</v>
      </c>
      <c r="AC20" s="152"/>
    </row>
    <row r="21" spans="2:29" ht="12.9" customHeight="1" x14ac:dyDescent="0.2">
      <c r="B21" s="1853"/>
      <c r="C21" s="1863" t="s">
        <v>170</v>
      </c>
      <c r="D21" s="437">
        <v>104</v>
      </c>
      <c r="E21" s="46">
        <f>F21+G21</f>
        <v>1880</v>
      </c>
      <c r="F21" s="46">
        <f>I21+L21</f>
        <v>1461</v>
      </c>
      <c r="G21" s="156">
        <f>J21+M21</f>
        <v>419</v>
      </c>
      <c r="H21" s="166">
        <v>913</v>
      </c>
      <c r="I21" s="102">
        <v>818</v>
      </c>
      <c r="J21" s="167">
        <v>95</v>
      </c>
      <c r="K21" s="176">
        <f>L21+M21</f>
        <v>967</v>
      </c>
      <c r="L21" s="102">
        <f>O21+AA21+X21</f>
        <v>643</v>
      </c>
      <c r="M21" s="105">
        <f>P21+AB21+Y21</f>
        <v>324</v>
      </c>
      <c r="N21" s="101">
        <f>O21+P21</f>
        <v>493</v>
      </c>
      <c r="O21" s="102">
        <f>R21+U21</f>
        <v>262</v>
      </c>
      <c r="P21" s="103">
        <f>S21+V21</f>
        <v>231</v>
      </c>
      <c r="Q21" s="102">
        <v>325</v>
      </c>
      <c r="R21" s="102">
        <v>199</v>
      </c>
      <c r="S21" s="102">
        <v>126</v>
      </c>
      <c r="T21" s="102">
        <v>168</v>
      </c>
      <c r="U21" s="102">
        <v>63</v>
      </c>
      <c r="V21" s="204">
        <v>105</v>
      </c>
      <c r="W21" s="101">
        <v>51</v>
      </c>
      <c r="X21" s="46">
        <v>45</v>
      </c>
      <c r="Y21" s="259">
        <v>6</v>
      </c>
      <c r="Z21" s="266">
        <v>423</v>
      </c>
      <c r="AA21" s="46">
        <v>336</v>
      </c>
      <c r="AB21" s="180">
        <v>87</v>
      </c>
      <c r="AC21" s="151"/>
    </row>
    <row r="22" spans="2:29" ht="12.9" customHeight="1" x14ac:dyDescent="0.2">
      <c r="B22" s="1853"/>
      <c r="C22" s="1936"/>
      <c r="D22" s="432"/>
      <c r="E22" s="348"/>
      <c r="F22" s="348">
        <f>ROUND(F21/E21,3)</f>
        <v>0.77700000000000002</v>
      </c>
      <c r="G22" s="349">
        <f>ROUND(G21/E21,3)</f>
        <v>0.223</v>
      </c>
      <c r="H22" s="350">
        <f>ROUND(H21/E21,3)</f>
        <v>0.48599999999999999</v>
      </c>
      <c r="I22" s="351">
        <f>ROUND(I21/E21,3)</f>
        <v>0.435</v>
      </c>
      <c r="J22" s="352">
        <f>ROUND(J21/E21,3)</f>
        <v>5.0999999999999997E-2</v>
      </c>
      <c r="K22" s="372">
        <f>ROUND(K21/E21,3)</f>
        <v>0.51400000000000001</v>
      </c>
      <c r="L22" s="351">
        <f>ROUND(L21/E21,3)</f>
        <v>0.34200000000000003</v>
      </c>
      <c r="M22" s="353">
        <f>ROUND(M21/E21,3)</f>
        <v>0.17199999999999999</v>
      </c>
      <c r="N22" s="354">
        <f>ROUND(N21/E21,3)</f>
        <v>0.26200000000000001</v>
      </c>
      <c r="O22" s="351">
        <f>ROUND(O21/E21,3)</f>
        <v>0.13900000000000001</v>
      </c>
      <c r="P22" s="373">
        <f>ROUND(P21/E21,3)</f>
        <v>0.123</v>
      </c>
      <c r="Q22" s="351">
        <f>ROUND(Q21/E21,3)</f>
        <v>0.17299999999999999</v>
      </c>
      <c r="R22" s="351">
        <f>ROUND(R21/E21,3)</f>
        <v>0.106</v>
      </c>
      <c r="S22" s="351">
        <f>ROUND(S21/E21,3)</f>
        <v>6.7000000000000004E-2</v>
      </c>
      <c r="T22" s="351">
        <f>ROUND(T21/E21,3)</f>
        <v>8.8999999999999996E-2</v>
      </c>
      <c r="U22" s="351">
        <f>ROUND(U21/E21,3)</f>
        <v>3.4000000000000002E-2</v>
      </c>
      <c r="V22" s="355">
        <f>ROUND(V21/E21,3)</f>
        <v>5.6000000000000001E-2</v>
      </c>
      <c r="W22" s="354">
        <f>ROUND(W21/E21,3)</f>
        <v>2.7E-2</v>
      </c>
      <c r="X22" s="348">
        <f>ROUND(X21/E21,3)</f>
        <v>2.4E-2</v>
      </c>
      <c r="Y22" s="374">
        <f>ROUND(Y21/E21,3)</f>
        <v>3.0000000000000001E-3</v>
      </c>
      <c r="Z22" s="357">
        <f>ROUND(Z21/E21,3)</f>
        <v>0.22500000000000001</v>
      </c>
      <c r="AA22" s="348">
        <f>ROUND(AA21/E21,3)</f>
        <v>0.17899999999999999</v>
      </c>
      <c r="AB22" s="375">
        <f>ROUND(AB21/E21,3)</f>
        <v>4.5999999999999999E-2</v>
      </c>
      <c r="AC22" s="152"/>
    </row>
    <row r="23" spans="2:29" ht="12.9" customHeight="1" x14ac:dyDescent="0.2">
      <c r="B23" s="1853"/>
      <c r="C23" s="1861"/>
      <c r="D23" s="438"/>
      <c r="E23" s="405"/>
      <c r="F23" s="376">
        <f>ROUND(F21/F21,3)</f>
        <v>1</v>
      </c>
      <c r="G23" s="377">
        <f>ROUND(G21/G21,3)</f>
        <v>1</v>
      </c>
      <c r="H23" s="378"/>
      <c r="I23" s="379">
        <f>ROUND(I21/F21,3)</f>
        <v>0.56000000000000005</v>
      </c>
      <c r="J23" s="380">
        <f>ROUND(J21/G21,3)</f>
        <v>0.22700000000000001</v>
      </c>
      <c r="K23" s="381"/>
      <c r="L23" s="379">
        <f>ROUND(L21/F21,3)</f>
        <v>0.44</v>
      </c>
      <c r="M23" s="382">
        <f>ROUND(M21/G21,3)</f>
        <v>0.77300000000000002</v>
      </c>
      <c r="N23" s="383"/>
      <c r="O23" s="379">
        <f>ROUND(O21/F21,3)</f>
        <v>0.17899999999999999</v>
      </c>
      <c r="P23" s="384">
        <f>ROUND(P21/G21,3)</f>
        <v>0.55100000000000005</v>
      </c>
      <c r="Q23" s="385"/>
      <c r="R23" s="379">
        <f>ROUND(R21/F21,3)</f>
        <v>0.13600000000000001</v>
      </c>
      <c r="S23" s="379">
        <f>ROUND(S21/G21,3)</f>
        <v>0.30099999999999999</v>
      </c>
      <c r="T23" s="385"/>
      <c r="U23" s="379">
        <f>ROUND(U21/F21,3)</f>
        <v>4.2999999999999997E-2</v>
      </c>
      <c r="V23" s="386">
        <f>ROUND(V21/G21,3)</f>
        <v>0.251</v>
      </c>
      <c r="W23" s="383"/>
      <c r="X23" s="376">
        <f>ROUND(X21/F21,3)</f>
        <v>3.1E-2</v>
      </c>
      <c r="Y23" s="387">
        <f>ROUND(Y21/G21,3)</f>
        <v>1.4E-2</v>
      </c>
      <c r="Z23" s="388"/>
      <c r="AA23" s="376">
        <f>ROUND(AA21/F21,3)</f>
        <v>0.23</v>
      </c>
      <c r="AB23" s="389">
        <f>ROUND(AB21/G21,3)</f>
        <v>0.20799999999999999</v>
      </c>
      <c r="AC23" s="152"/>
    </row>
    <row r="24" spans="2:29" ht="12.9" customHeight="1" x14ac:dyDescent="0.2">
      <c r="B24" s="1853"/>
      <c r="C24" s="1937" t="s">
        <v>202</v>
      </c>
      <c r="D24" s="309">
        <v>32</v>
      </c>
      <c r="E24" s="46">
        <f>F24+G24</f>
        <v>361</v>
      </c>
      <c r="F24" s="46">
        <f>I24+L24</f>
        <v>339</v>
      </c>
      <c r="G24" s="156">
        <f>J24+M24</f>
        <v>22</v>
      </c>
      <c r="H24" s="166">
        <v>235</v>
      </c>
      <c r="I24" s="102">
        <v>228</v>
      </c>
      <c r="J24" s="167">
        <v>7</v>
      </c>
      <c r="K24" s="176">
        <f>L24+M24</f>
        <v>126</v>
      </c>
      <c r="L24" s="102">
        <f>O24+AA24+X24</f>
        <v>111</v>
      </c>
      <c r="M24" s="105">
        <f>P24+AB24+Y24</f>
        <v>15</v>
      </c>
      <c r="N24" s="101">
        <f>O24+P24</f>
        <v>41</v>
      </c>
      <c r="O24" s="102">
        <f>R24+U24</f>
        <v>33</v>
      </c>
      <c r="P24" s="103">
        <f>S24+V24</f>
        <v>8</v>
      </c>
      <c r="Q24" s="102">
        <v>28</v>
      </c>
      <c r="R24" s="102">
        <v>25</v>
      </c>
      <c r="S24" s="102">
        <v>3</v>
      </c>
      <c r="T24" s="102">
        <v>13</v>
      </c>
      <c r="U24" s="102">
        <v>8</v>
      </c>
      <c r="V24" s="204">
        <v>5</v>
      </c>
      <c r="W24" s="101">
        <v>0</v>
      </c>
      <c r="X24" s="46">
        <v>0</v>
      </c>
      <c r="Y24" s="259">
        <v>0</v>
      </c>
      <c r="Z24" s="266">
        <v>85</v>
      </c>
      <c r="AA24" s="46">
        <v>78</v>
      </c>
      <c r="AB24" s="180">
        <v>7</v>
      </c>
      <c r="AC24" s="151"/>
    </row>
    <row r="25" spans="2:29" ht="12.9" customHeight="1" x14ac:dyDescent="0.2">
      <c r="B25" s="1853"/>
      <c r="C25" s="1938"/>
      <c r="D25" s="432"/>
      <c r="E25" s="348"/>
      <c r="F25" s="348">
        <f>ROUND(F24/E24,3)</f>
        <v>0.93899999999999995</v>
      </c>
      <c r="G25" s="349">
        <f>ROUND(G24/E24,3)</f>
        <v>6.0999999999999999E-2</v>
      </c>
      <c r="H25" s="350">
        <f>ROUND(H24/E24,3)</f>
        <v>0.65100000000000002</v>
      </c>
      <c r="I25" s="351">
        <f>ROUND(I24/E24,3)</f>
        <v>0.63200000000000001</v>
      </c>
      <c r="J25" s="352">
        <f>ROUND(J24/E24,3)</f>
        <v>1.9E-2</v>
      </c>
      <c r="K25" s="372">
        <f>ROUND(K24/E24,3)</f>
        <v>0.34899999999999998</v>
      </c>
      <c r="L25" s="351">
        <f>ROUND(L24/E24,3)</f>
        <v>0.307</v>
      </c>
      <c r="M25" s="353">
        <f>ROUND(M24/E24,3)</f>
        <v>4.2000000000000003E-2</v>
      </c>
      <c r="N25" s="354">
        <f>ROUND(N24/E24,3)</f>
        <v>0.114</v>
      </c>
      <c r="O25" s="351">
        <f>ROUND(O24/E24,3)</f>
        <v>9.0999999999999998E-2</v>
      </c>
      <c r="P25" s="373">
        <f>ROUND(P24/E24,3)</f>
        <v>2.1999999999999999E-2</v>
      </c>
      <c r="Q25" s="351">
        <f>ROUND(Q24/E24,3)</f>
        <v>7.8E-2</v>
      </c>
      <c r="R25" s="351">
        <f>ROUND(R24/E24,3)</f>
        <v>6.9000000000000006E-2</v>
      </c>
      <c r="S25" s="351">
        <f>ROUND(S24/E24,3)</f>
        <v>8.0000000000000002E-3</v>
      </c>
      <c r="T25" s="351">
        <f>ROUND(T24/E24,3)</f>
        <v>3.5999999999999997E-2</v>
      </c>
      <c r="U25" s="351">
        <f>ROUND(U24/E24,3)</f>
        <v>2.1999999999999999E-2</v>
      </c>
      <c r="V25" s="355">
        <f>ROUND(V24/E24,3)</f>
        <v>1.4E-2</v>
      </c>
      <c r="W25" s="354">
        <f>ROUND(W24/E24,3)</f>
        <v>0</v>
      </c>
      <c r="X25" s="348">
        <f>ROUND(X24/E24,3)</f>
        <v>0</v>
      </c>
      <c r="Y25" s="374">
        <f>ROUND(Y24/E24,3)</f>
        <v>0</v>
      </c>
      <c r="Z25" s="357">
        <f>ROUND(Z24/E24,3)</f>
        <v>0.23499999999999999</v>
      </c>
      <c r="AA25" s="348">
        <f>ROUND(AA24/E24,3)</f>
        <v>0.216</v>
      </c>
      <c r="AB25" s="375">
        <f>ROUND(AB24/E24,3)</f>
        <v>1.9E-2</v>
      </c>
      <c r="AC25" s="152"/>
    </row>
    <row r="26" spans="2:29" ht="12.9" customHeight="1" x14ac:dyDescent="0.2">
      <c r="B26" s="1853"/>
      <c r="C26" s="1939"/>
      <c r="D26" s="438"/>
      <c r="E26" s="405"/>
      <c r="F26" s="376">
        <f>ROUND(F24/F24,3)</f>
        <v>1</v>
      </c>
      <c r="G26" s="377">
        <f>ROUND(G24/G24,3)</f>
        <v>1</v>
      </c>
      <c r="H26" s="378"/>
      <c r="I26" s="379">
        <f>ROUND(I24/F24,3)</f>
        <v>0.67300000000000004</v>
      </c>
      <c r="J26" s="380">
        <f>ROUND(J24/G24,3)</f>
        <v>0.318</v>
      </c>
      <c r="K26" s="381"/>
      <c r="L26" s="379">
        <f>ROUND(L24/F24,3)</f>
        <v>0.32700000000000001</v>
      </c>
      <c r="M26" s="382">
        <f>ROUND(M24/G24,3)</f>
        <v>0.68200000000000005</v>
      </c>
      <c r="N26" s="383"/>
      <c r="O26" s="379">
        <f>ROUND(O24/F24,3)</f>
        <v>9.7000000000000003E-2</v>
      </c>
      <c r="P26" s="384">
        <f>ROUND(P24/G24,3)</f>
        <v>0.36399999999999999</v>
      </c>
      <c r="Q26" s="385"/>
      <c r="R26" s="379">
        <f>ROUND(R24/F24,3)</f>
        <v>7.3999999999999996E-2</v>
      </c>
      <c r="S26" s="379">
        <f>ROUND(S24/G24,3)</f>
        <v>0.13600000000000001</v>
      </c>
      <c r="T26" s="385"/>
      <c r="U26" s="379">
        <f>ROUND(U24/F24,3)</f>
        <v>2.4E-2</v>
      </c>
      <c r="V26" s="386">
        <f>ROUND(V24/G24,3)</f>
        <v>0.22700000000000001</v>
      </c>
      <c r="W26" s="383"/>
      <c r="X26" s="376">
        <f>ROUND(X24/F24,3)</f>
        <v>0</v>
      </c>
      <c r="Y26" s="387">
        <f>ROUND(Y24/G24,3)</f>
        <v>0</v>
      </c>
      <c r="Z26" s="388"/>
      <c r="AA26" s="376">
        <f>ROUND(AA24/F24,3)</f>
        <v>0.23</v>
      </c>
      <c r="AB26" s="389">
        <f>ROUND(AB24/G24,3)</f>
        <v>0.318</v>
      </c>
      <c r="AC26" s="152"/>
    </row>
    <row r="27" spans="2:29" ht="12.9" customHeight="1" x14ac:dyDescent="0.2">
      <c r="B27" s="1853"/>
      <c r="C27" s="1940" t="s">
        <v>172</v>
      </c>
      <c r="D27" s="309">
        <v>124</v>
      </c>
      <c r="E27" s="46">
        <f>F27+G27</f>
        <v>815</v>
      </c>
      <c r="F27" s="46">
        <f>I27+L27</f>
        <v>391</v>
      </c>
      <c r="G27" s="156">
        <f>J27+M27</f>
        <v>424</v>
      </c>
      <c r="H27" s="166">
        <v>212</v>
      </c>
      <c r="I27" s="102">
        <v>152</v>
      </c>
      <c r="J27" s="167">
        <v>60</v>
      </c>
      <c r="K27" s="176">
        <f>L27+M27</f>
        <v>603</v>
      </c>
      <c r="L27" s="102">
        <f>O27+AA27+X27</f>
        <v>239</v>
      </c>
      <c r="M27" s="105">
        <f>P27+AB27+Y27</f>
        <v>364</v>
      </c>
      <c r="N27" s="101">
        <f>O27+P27</f>
        <v>404</v>
      </c>
      <c r="O27" s="102">
        <f>R27+U27</f>
        <v>139</v>
      </c>
      <c r="P27" s="103">
        <f>S27+V27</f>
        <v>265</v>
      </c>
      <c r="Q27" s="102">
        <v>117</v>
      </c>
      <c r="R27" s="102">
        <v>49</v>
      </c>
      <c r="S27" s="102">
        <v>68</v>
      </c>
      <c r="T27" s="102">
        <v>287</v>
      </c>
      <c r="U27" s="102">
        <v>90</v>
      </c>
      <c r="V27" s="204">
        <v>197</v>
      </c>
      <c r="W27" s="101">
        <v>16</v>
      </c>
      <c r="X27" s="46">
        <v>14</v>
      </c>
      <c r="Y27" s="259">
        <v>2</v>
      </c>
      <c r="Z27" s="266">
        <v>183</v>
      </c>
      <c r="AA27" s="46">
        <v>86</v>
      </c>
      <c r="AB27" s="180">
        <v>97</v>
      </c>
      <c r="AC27" s="151"/>
    </row>
    <row r="28" spans="2:29" ht="12.9" customHeight="1" x14ac:dyDescent="0.2">
      <c r="B28" s="1853"/>
      <c r="C28" s="1900"/>
      <c r="D28" s="432"/>
      <c r="E28" s="348"/>
      <c r="F28" s="348">
        <f>ROUND(F27/E27,3)</f>
        <v>0.48</v>
      </c>
      <c r="G28" s="349">
        <f>ROUND(G27/E27,3)</f>
        <v>0.52</v>
      </c>
      <c r="H28" s="350">
        <f>ROUND(H27/E27,3)</f>
        <v>0.26</v>
      </c>
      <c r="I28" s="351">
        <f>ROUND(I27/E27,3)</f>
        <v>0.187</v>
      </c>
      <c r="J28" s="352">
        <f>ROUND(J27/E27,3)</f>
        <v>7.3999999999999996E-2</v>
      </c>
      <c r="K28" s="372">
        <f>ROUND(K27/E27,3)</f>
        <v>0.74</v>
      </c>
      <c r="L28" s="351">
        <f>ROUND(L27/E27,3)</f>
        <v>0.29299999999999998</v>
      </c>
      <c r="M28" s="353">
        <f>ROUND(M27/E27,3)</f>
        <v>0.44700000000000001</v>
      </c>
      <c r="N28" s="354">
        <f>ROUND(N27/E27,3)</f>
        <v>0.496</v>
      </c>
      <c r="O28" s="351">
        <f>ROUND(O27/E27,3)</f>
        <v>0.17100000000000001</v>
      </c>
      <c r="P28" s="373">
        <f>ROUND(P27/E27,3)</f>
        <v>0.32500000000000001</v>
      </c>
      <c r="Q28" s="351">
        <f>ROUND(Q27/E27,3)</f>
        <v>0.14399999999999999</v>
      </c>
      <c r="R28" s="351">
        <f>ROUND(R27/E27,3)</f>
        <v>0.06</v>
      </c>
      <c r="S28" s="351">
        <f>ROUND(S27/E27,3)</f>
        <v>8.3000000000000004E-2</v>
      </c>
      <c r="T28" s="351">
        <f>ROUND(T27/E27,3)</f>
        <v>0.35199999999999998</v>
      </c>
      <c r="U28" s="351">
        <f>ROUND(U27/E27,3)</f>
        <v>0.11</v>
      </c>
      <c r="V28" s="355">
        <f>ROUND(V27/E27,3)</f>
        <v>0.24199999999999999</v>
      </c>
      <c r="W28" s="354">
        <f>ROUND(W27/E27,3)</f>
        <v>0.02</v>
      </c>
      <c r="X28" s="348">
        <f>ROUND(X27/E27,3)</f>
        <v>1.7000000000000001E-2</v>
      </c>
      <c r="Y28" s="374">
        <f>ROUND(Y27/E27,3)</f>
        <v>2E-3</v>
      </c>
      <c r="Z28" s="357">
        <f>ROUND(Z27/E27,3)</f>
        <v>0.22500000000000001</v>
      </c>
      <c r="AA28" s="348">
        <f>ROUND(AA27/E27,3)</f>
        <v>0.106</v>
      </c>
      <c r="AB28" s="375">
        <f>ROUND(AB27/E27,3)</f>
        <v>0.11899999999999999</v>
      </c>
      <c r="AC28" s="152"/>
    </row>
    <row r="29" spans="2:29" ht="12.9" customHeight="1" x14ac:dyDescent="0.2">
      <c r="B29" s="1853"/>
      <c r="C29" s="1942"/>
      <c r="D29" s="438"/>
      <c r="E29" s="405"/>
      <c r="F29" s="376">
        <f>ROUND(F27/F27,3)</f>
        <v>1</v>
      </c>
      <c r="G29" s="377">
        <f>ROUND(G27/G27,3)</f>
        <v>1</v>
      </c>
      <c r="H29" s="378"/>
      <c r="I29" s="379">
        <f>ROUND(I27/F27,3)</f>
        <v>0.38900000000000001</v>
      </c>
      <c r="J29" s="380">
        <f>ROUND(J27/G27,3)</f>
        <v>0.14199999999999999</v>
      </c>
      <c r="K29" s="381"/>
      <c r="L29" s="379">
        <f>ROUND(L27/F27,3)</f>
        <v>0.61099999999999999</v>
      </c>
      <c r="M29" s="382">
        <f>ROUND(M27/G27,3)</f>
        <v>0.85799999999999998</v>
      </c>
      <c r="N29" s="383"/>
      <c r="O29" s="379">
        <f>ROUND(O27/F27,3)</f>
        <v>0.35499999999999998</v>
      </c>
      <c r="P29" s="384">
        <f>ROUND(P27/G27,3)</f>
        <v>0.625</v>
      </c>
      <c r="Q29" s="385"/>
      <c r="R29" s="379">
        <f>ROUND(R27/F27,3)</f>
        <v>0.125</v>
      </c>
      <c r="S29" s="379">
        <f>ROUND(S27/G27,3)</f>
        <v>0.16</v>
      </c>
      <c r="T29" s="385"/>
      <c r="U29" s="379">
        <f>ROUND(U27/F27,3)</f>
        <v>0.23</v>
      </c>
      <c r="V29" s="386">
        <f>ROUND(V27/G27,3)</f>
        <v>0.46500000000000002</v>
      </c>
      <c r="W29" s="383"/>
      <c r="X29" s="376">
        <f>ROUND(X27/F27,3)</f>
        <v>3.5999999999999997E-2</v>
      </c>
      <c r="Y29" s="387">
        <f>ROUND(Y27/G27,3)</f>
        <v>5.0000000000000001E-3</v>
      </c>
      <c r="Z29" s="388"/>
      <c r="AA29" s="376">
        <f>ROUND(AA27/F27,3)</f>
        <v>0.22</v>
      </c>
      <c r="AB29" s="389">
        <f>ROUND(AB27/G27,3)</f>
        <v>0.22900000000000001</v>
      </c>
      <c r="AC29" s="152"/>
    </row>
    <row r="30" spans="2:29" ht="12.9" customHeight="1" x14ac:dyDescent="0.2">
      <c r="B30" s="1853"/>
      <c r="C30" s="1863" t="s">
        <v>173</v>
      </c>
      <c r="D30" s="309">
        <v>14</v>
      </c>
      <c r="E30" s="46">
        <f>F30+G30</f>
        <v>211</v>
      </c>
      <c r="F30" s="46">
        <f>I30+L30</f>
        <v>117</v>
      </c>
      <c r="G30" s="156">
        <f>J30+M30</f>
        <v>94</v>
      </c>
      <c r="H30" s="166">
        <v>150</v>
      </c>
      <c r="I30" s="102">
        <v>60</v>
      </c>
      <c r="J30" s="167">
        <v>90</v>
      </c>
      <c r="K30" s="176">
        <f>L30+M30</f>
        <v>61</v>
      </c>
      <c r="L30" s="102">
        <f>O30+AA30+X30</f>
        <v>57</v>
      </c>
      <c r="M30" s="105">
        <f>P30+AB30+Y30</f>
        <v>4</v>
      </c>
      <c r="N30" s="101">
        <f>O30+P30</f>
        <v>26</v>
      </c>
      <c r="O30" s="102">
        <f>R30+U30</f>
        <v>25</v>
      </c>
      <c r="P30" s="103">
        <f>S30+V30</f>
        <v>1</v>
      </c>
      <c r="Q30" s="102">
        <v>5</v>
      </c>
      <c r="R30" s="102">
        <v>5</v>
      </c>
      <c r="S30" s="102">
        <v>0</v>
      </c>
      <c r="T30" s="102">
        <v>21</v>
      </c>
      <c r="U30" s="102">
        <v>20</v>
      </c>
      <c r="V30" s="204">
        <v>1</v>
      </c>
      <c r="W30" s="101">
        <v>1</v>
      </c>
      <c r="X30" s="46">
        <v>1</v>
      </c>
      <c r="Y30" s="259">
        <v>0</v>
      </c>
      <c r="Z30" s="266">
        <v>34</v>
      </c>
      <c r="AA30" s="46">
        <v>31</v>
      </c>
      <c r="AB30" s="180">
        <v>3</v>
      </c>
      <c r="AC30" s="151"/>
    </row>
    <row r="31" spans="2:29" ht="12.9" customHeight="1" x14ac:dyDescent="0.2">
      <c r="B31" s="1853"/>
      <c r="C31" s="1936"/>
      <c r="D31" s="432"/>
      <c r="E31" s="348"/>
      <c r="F31" s="348">
        <f>ROUND(F30/E30,3)</f>
        <v>0.55500000000000005</v>
      </c>
      <c r="G31" s="349">
        <f>ROUND(G30/E30,3)</f>
        <v>0.44500000000000001</v>
      </c>
      <c r="H31" s="350">
        <f>ROUND(H30/E30,3)</f>
        <v>0.71099999999999997</v>
      </c>
      <c r="I31" s="351">
        <f>ROUND(I30/E30,3)</f>
        <v>0.28399999999999997</v>
      </c>
      <c r="J31" s="352">
        <f>ROUND(J30/E30,3)</f>
        <v>0.42699999999999999</v>
      </c>
      <c r="K31" s="372">
        <f>ROUND(K30/E30,3)</f>
        <v>0.28899999999999998</v>
      </c>
      <c r="L31" s="351">
        <f>ROUND(L30/E30,3)</f>
        <v>0.27</v>
      </c>
      <c r="M31" s="353">
        <f>ROUND(M30/E30,3)</f>
        <v>1.9E-2</v>
      </c>
      <c r="N31" s="354">
        <f>ROUND(N30/E30,3)</f>
        <v>0.123</v>
      </c>
      <c r="O31" s="351">
        <f>ROUND(O30/E30,3)</f>
        <v>0.11799999999999999</v>
      </c>
      <c r="P31" s="373">
        <f>ROUND(P30/E30,3)</f>
        <v>5.0000000000000001E-3</v>
      </c>
      <c r="Q31" s="351">
        <f>ROUND(Q30/E30,3)</f>
        <v>2.4E-2</v>
      </c>
      <c r="R31" s="351">
        <f>ROUND(R30/E30,3)</f>
        <v>2.4E-2</v>
      </c>
      <c r="S31" s="351">
        <f>ROUND(S30/E30,3)</f>
        <v>0</v>
      </c>
      <c r="T31" s="351">
        <f>ROUND(T30/E30,3)</f>
        <v>0.1</v>
      </c>
      <c r="U31" s="351">
        <f>ROUND(U30/E30,3)</f>
        <v>9.5000000000000001E-2</v>
      </c>
      <c r="V31" s="355">
        <f>ROUND(V30/E30,3)</f>
        <v>5.0000000000000001E-3</v>
      </c>
      <c r="W31" s="354">
        <f>ROUND(W30/E30,3)</f>
        <v>5.0000000000000001E-3</v>
      </c>
      <c r="X31" s="348">
        <f>ROUND(X30/E30,3)</f>
        <v>5.0000000000000001E-3</v>
      </c>
      <c r="Y31" s="374">
        <f>ROUND(Y30/E30,3)</f>
        <v>0</v>
      </c>
      <c r="Z31" s="357">
        <f>ROUND(Z30/E30,3)</f>
        <v>0.161</v>
      </c>
      <c r="AA31" s="348">
        <f>ROUND(AA30/E30,3)</f>
        <v>0.14699999999999999</v>
      </c>
      <c r="AB31" s="375">
        <f>ROUND(AB30/E30,3)</f>
        <v>1.4E-2</v>
      </c>
      <c r="AC31" s="152"/>
    </row>
    <row r="32" spans="2:29" ht="12.9" customHeight="1" x14ac:dyDescent="0.2">
      <c r="B32" s="1853"/>
      <c r="C32" s="1861"/>
      <c r="D32" s="438"/>
      <c r="E32" s="405"/>
      <c r="F32" s="376">
        <f>ROUND(F30/F30,3)</f>
        <v>1</v>
      </c>
      <c r="G32" s="377">
        <f>ROUND(G30/G30,3)</f>
        <v>1</v>
      </c>
      <c r="H32" s="378"/>
      <c r="I32" s="379">
        <f>ROUND(I30/F30,3)</f>
        <v>0.51300000000000001</v>
      </c>
      <c r="J32" s="380">
        <f>ROUND(J30/G30,3)</f>
        <v>0.95699999999999996</v>
      </c>
      <c r="K32" s="381"/>
      <c r="L32" s="379">
        <f>ROUND(L30/F30,3)</f>
        <v>0.48699999999999999</v>
      </c>
      <c r="M32" s="382">
        <f>ROUND(M30/G30,3)</f>
        <v>4.2999999999999997E-2</v>
      </c>
      <c r="N32" s="383"/>
      <c r="O32" s="379">
        <f>ROUND(O30/F30,3)</f>
        <v>0.214</v>
      </c>
      <c r="P32" s="384">
        <f>ROUND(P30/G30,3)</f>
        <v>1.0999999999999999E-2</v>
      </c>
      <c r="Q32" s="385"/>
      <c r="R32" s="379">
        <f>ROUND(R30/F30,3)</f>
        <v>4.2999999999999997E-2</v>
      </c>
      <c r="S32" s="379">
        <f>ROUND(S30/G30,3)</f>
        <v>0</v>
      </c>
      <c r="T32" s="385"/>
      <c r="U32" s="379">
        <f>ROUND(U30/F30,3)</f>
        <v>0.17100000000000001</v>
      </c>
      <c r="V32" s="386">
        <f>ROUND(V30/G30,3)</f>
        <v>1.0999999999999999E-2</v>
      </c>
      <c r="W32" s="383"/>
      <c r="X32" s="376">
        <f>ROUND(X30/F30,3)</f>
        <v>8.9999999999999993E-3</v>
      </c>
      <c r="Y32" s="387">
        <f>ROUND(Y30/G30,3)</f>
        <v>0</v>
      </c>
      <c r="Z32" s="388"/>
      <c r="AA32" s="376">
        <f>ROUND(AA30/F30,3)</f>
        <v>0.26500000000000001</v>
      </c>
      <c r="AB32" s="389">
        <f>ROUND(AB30/G30,3)</f>
        <v>3.2000000000000001E-2</v>
      </c>
      <c r="AC32" s="152"/>
    </row>
    <row r="33" spans="2:29" ht="12.9" customHeight="1" x14ac:dyDescent="0.2">
      <c r="B33" s="1853"/>
      <c r="C33" s="1936" t="s">
        <v>174</v>
      </c>
      <c r="D33" s="309">
        <v>199</v>
      </c>
      <c r="E33" s="46">
        <f>F33+G33</f>
        <v>3811</v>
      </c>
      <c r="F33" s="46">
        <f>I33+L33</f>
        <v>1614</v>
      </c>
      <c r="G33" s="156">
        <f>J33+M33</f>
        <v>2197</v>
      </c>
      <c r="H33" s="166">
        <v>772</v>
      </c>
      <c r="I33" s="102">
        <v>418</v>
      </c>
      <c r="J33" s="167">
        <v>354</v>
      </c>
      <c r="K33" s="176">
        <f>L33+M33</f>
        <v>3039</v>
      </c>
      <c r="L33" s="102">
        <f>O33+AA33+X33</f>
        <v>1196</v>
      </c>
      <c r="M33" s="105">
        <f>P33+AB33+Y33</f>
        <v>1843</v>
      </c>
      <c r="N33" s="101">
        <f>O33+P33</f>
        <v>2326</v>
      </c>
      <c r="O33" s="102">
        <f>R33+U33</f>
        <v>748</v>
      </c>
      <c r="P33" s="103">
        <f>S33+V33</f>
        <v>1578</v>
      </c>
      <c r="Q33" s="102">
        <v>255</v>
      </c>
      <c r="R33" s="102">
        <v>113</v>
      </c>
      <c r="S33" s="102">
        <v>142</v>
      </c>
      <c r="T33" s="102">
        <v>2071</v>
      </c>
      <c r="U33" s="102">
        <v>635</v>
      </c>
      <c r="V33" s="204">
        <v>1436</v>
      </c>
      <c r="W33" s="101">
        <v>24</v>
      </c>
      <c r="X33" s="46">
        <v>14</v>
      </c>
      <c r="Y33" s="259">
        <v>10</v>
      </c>
      <c r="Z33" s="266">
        <v>689</v>
      </c>
      <c r="AA33" s="46">
        <v>434</v>
      </c>
      <c r="AB33" s="180">
        <v>255</v>
      </c>
      <c r="AC33" s="151"/>
    </row>
    <row r="34" spans="2:29" ht="12.9" customHeight="1" x14ac:dyDescent="0.2">
      <c r="B34" s="1853"/>
      <c r="C34" s="1936"/>
      <c r="D34" s="432"/>
      <c r="E34" s="348"/>
      <c r="F34" s="348">
        <f>ROUND(F33/E33,3)</f>
        <v>0.42399999999999999</v>
      </c>
      <c r="G34" s="349">
        <f>ROUND(G33/E33,3)</f>
        <v>0.57599999999999996</v>
      </c>
      <c r="H34" s="350">
        <f>ROUND(H33/E33,3)</f>
        <v>0.20300000000000001</v>
      </c>
      <c r="I34" s="351">
        <f>ROUND(I33/E33,3)</f>
        <v>0.11</v>
      </c>
      <c r="J34" s="352">
        <f>ROUND(J33/E33,3)</f>
        <v>9.2999999999999999E-2</v>
      </c>
      <c r="K34" s="372">
        <f>ROUND(K33/E33,3)</f>
        <v>0.79700000000000004</v>
      </c>
      <c r="L34" s="351">
        <f>ROUND(L33/E33,3)</f>
        <v>0.314</v>
      </c>
      <c r="M34" s="353">
        <f>ROUND(M33/E33,3)</f>
        <v>0.48399999999999999</v>
      </c>
      <c r="N34" s="354">
        <f>ROUND(N33/E33,3)</f>
        <v>0.61</v>
      </c>
      <c r="O34" s="351">
        <f>ROUND(O33/E33,3)</f>
        <v>0.19600000000000001</v>
      </c>
      <c r="P34" s="373">
        <f>ROUND(P33/E33,3)</f>
        <v>0.41399999999999998</v>
      </c>
      <c r="Q34" s="351">
        <f>ROUND(Q33/E33,3)</f>
        <v>6.7000000000000004E-2</v>
      </c>
      <c r="R34" s="351">
        <f>ROUND(R33/E33,3)</f>
        <v>0.03</v>
      </c>
      <c r="S34" s="351">
        <f>ROUND(S33/E33,3)</f>
        <v>3.6999999999999998E-2</v>
      </c>
      <c r="T34" s="351">
        <f>ROUND(T33/E33,3)</f>
        <v>0.54300000000000004</v>
      </c>
      <c r="U34" s="351">
        <f>ROUND(U33/E33,3)</f>
        <v>0.16700000000000001</v>
      </c>
      <c r="V34" s="355">
        <f>ROUND(V33/E33,3)</f>
        <v>0.377</v>
      </c>
      <c r="W34" s="354">
        <f>ROUND(W33/E33,3)</f>
        <v>6.0000000000000001E-3</v>
      </c>
      <c r="X34" s="348">
        <f>ROUND(X33/E33,3)</f>
        <v>4.0000000000000001E-3</v>
      </c>
      <c r="Y34" s="374">
        <f>ROUND(Y33/E33,3)</f>
        <v>3.0000000000000001E-3</v>
      </c>
      <c r="Z34" s="357">
        <f>ROUND(Z33/E33,3)</f>
        <v>0.18099999999999999</v>
      </c>
      <c r="AA34" s="348">
        <f>ROUND(AA33/E33,3)</f>
        <v>0.114</v>
      </c>
      <c r="AB34" s="375">
        <f>ROUND(AB33/E33,3)</f>
        <v>6.7000000000000004E-2</v>
      </c>
      <c r="AC34" s="152"/>
    </row>
    <row r="35" spans="2:29" ht="12.9" customHeight="1" thickBot="1" x14ac:dyDescent="0.25">
      <c r="B35" s="1854"/>
      <c r="C35" s="1936"/>
      <c r="D35" s="439"/>
      <c r="E35" s="405"/>
      <c r="F35" s="376">
        <f>ROUND(F33/F33,3)</f>
        <v>1</v>
      </c>
      <c r="G35" s="377">
        <f>ROUND(G33/G33,3)</f>
        <v>1</v>
      </c>
      <c r="H35" s="378"/>
      <c r="I35" s="379">
        <f>ROUND(I33/F33,3)</f>
        <v>0.25900000000000001</v>
      </c>
      <c r="J35" s="380">
        <f>ROUND(J33/G33,3)</f>
        <v>0.161</v>
      </c>
      <c r="K35" s="381"/>
      <c r="L35" s="390">
        <f>ROUND(L33/F33,3)</f>
        <v>0.74099999999999999</v>
      </c>
      <c r="M35" s="382">
        <f>ROUND(M33/G33,3)</f>
        <v>0.83899999999999997</v>
      </c>
      <c r="N35" s="383"/>
      <c r="O35" s="379">
        <f>ROUND(O33/F33,3)</f>
        <v>0.46300000000000002</v>
      </c>
      <c r="P35" s="384">
        <f>ROUND(P33/G33,3)</f>
        <v>0.71799999999999997</v>
      </c>
      <c r="Q35" s="385"/>
      <c r="R35" s="379">
        <f>ROUND(R33/F33,3)</f>
        <v>7.0000000000000007E-2</v>
      </c>
      <c r="S35" s="379">
        <f>ROUND(S33/G33,3)</f>
        <v>6.5000000000000002E-2</v>
      </c>
      <c r="T35" s="385"/>
      <c r="U35" s="379">
        <f>ROUND(U33/F33,3)</f>
        <v>0.39300000000000002</v>
      </c>
      <c r="V35" s="386">
        <f>ROUND(V33/G33,3)</f>
        <v>0.65400000000000003</v>
      </c>
      <c r="W35" s="383"/>
      <c r="X35" s="376">
        <f>ROUND(X33/F33,3)</f>
        <v>8.9999999999999993E-3</v>
      </c>
      <c r="Y35" s="387">
        <f>ROUND(Y33/G33,3)</f>
        <v>5.0000000000000001E-3</v>
      </c>
      <c r="Z35" s="388"/>
      <c r="AA35" s="376">
        <f>ROUND(AA33/F33,3)</f>
        <v>0.26900000000000002</v>
      </c>
      <c r="AB35" s="389">
        <f>ROUND(AB33/G33,3)</f>
        <v>0.11600000000000001</v>
      </c>
      <c r="AC35" s="152"/>
    </row>
    <row r="36" spans="2:29" ht="12.9" customHeight="1" thickTop="1" x14ac:dyDescent="0.2">
      <c r="B36" s="1852" t="s">
        <v>175</v>
      </c>
      <c r="C36" s="1860" t="s">
        <v>176</v>
      </c>
      <c r="D36" s="309">
        <v>96</v>
      </c>
      <c r="E36" s="106">
        <f>F36+G36</f>
        <v>182</v>
      </c>
      <c r="F36" s="106">
        <f>I36+L36</f>
        <v>92</v>
      </c>
      <c r="G36" s="157">
        <f>J36+M36</f>
        <v>90</v>
      </c>
      <c r="H36" s="168">
        <v>82</v>
      </c>
      <c r="I36" s="108">
        <v>55</v>
      </c>
      <c r="J36" s="169">
        <v>27</v>
      </c>
      <c r="K36" s="178">
        <f>L36+M36</f>
        <v>100</v>
      </c>
      <c r="L36" s="111">
        <f>O36+AA36+X36</f>
        <v>37</v>
      </c>
      <c r="M36" s="110">
        <f>P36+AB36+Y36</f>
        <v>63</v>
      </c>
      <c r="N36" s="107">
        <f>O36+P36</f>
        <v>80</v>
      </c>
      <c r="O36" s="108">
        <f>R36+U36</f>
        <v>25</v>
      </c>
      <c r="P36" s="109">
        <f>S36+V36</f>
        <v>55</v>
      </c>
      <c r="Q36" s="108">
        <v>23</v>
      </c>
      <c r="R36" s="108">
        <v>7</v>
      </c>
      <c r="S36" s="108">
        <v>16</v>
      </c>
      <c r="T36" s="108">
        <v>57</v>
      </c>
      <c r="U36" s="108">
        <v>18</v>
      </c>
      <c r="V36" s="205">
        <v>39</v>
      </c>
      <c r="W36" s="107">
        <v>1</v>
      </c>
      <c r="X36" s="106">
        <v>1</v>
      </c>
      <c r="Y36" s="258">
        <v>0</v>
      </c>
      <c r="Z36" s="265">
        <v>19</v>
      </c>
      <c r="AA36" s="106">
        <v>11</v>
      </c>
      <c r="AB36" s="179">
        <v>8</v>
      </c>
      <c r="AC36" s="151"/>
    </row>
    <row r="37" spans="2:29" ht="12.9" customHeight="1" x14ac:dyDescent="0.2">
      <c r="B37" s="1853"/>
      <c r="C37" s="1861"/>
      <c r="D37" s="432"/>
      <c r="E37" s="348"/>
      <c r="F37" s="348">
        <f>ROUND(F36/E36,3)</f>
        <v>0.505</v>
      </c>
      <c r="G37" s="349">
        <f>ROUND(G36/E36,3)</f>
        <v>0.495</v>
      </c>
      <c r="H37" s="350">
        <f>ROUND(H36/E36,3)</f>
        <v>0.45100000000000001</v>
      </c>
      <c r="I37" s="351">
        <f>ROUND(I36/E36,3)</f>
        <v>0.30199999999999999</v>
      </c>
      <c r="J37" s="352">
        <f>ROUND(J36/E36,3)</f>
        <v>0.14799999999999999</v>
      </c>
      <c r="K37" s="372">
        <f>ROUND(K36/E36,3)</f>
        <v>0.54900000000000004</v>
      </c>
      <c r="L37" s="351">
        <f>ROUND(L36/E36,3)</f>
        <v>0.20300000000000001</v>
      </c>
      <c r="M37" s="353">
        <f>ROUND(M36/E36,3)</f>
        <v>0.34599999999999997</v>
      </c>
      <c r="N37" s="354">
        <f>ROUND(N36/E36,3)</f>
        <v>0.44</v>
      </c>
      <c r="O37" s="351">
        <f>ROUND(O36/E36,3)</f>
        <v>0.13700000000000001</v>
      </c>
      <c r="P37" s="373">
        <f>ROUND(P36/E36,3)</f>
        <v>0.30199999999999999</v>
      </c>
      <c r="Q37" s="351">
        <f>ROUND(Q36/E36,3)</f>
        <v>0.126</v>
      </c>
      <c r="R37" s="351">
        <f>ROUND(R36/E36,3)</f>
        <v>3.7999999999999999E-2</v>
      </c>
      <c r="S37" s="351">
        <f>ROUND(S36/E36,3)</f>
        <v>8.7999999999999995E-2</v>
      </c>
      <c r="T37" s="351">
        <f>ROUND(T36/E36,3)</f>
        <v>0.313</v>
      </c>
      <c r="U37" s="351">
        <f>ROUND(U36/E36,3)</f>
        <v>9.9000000000000005E-2</v>
      </c>
      <c r="V37" s="355">
        <f>ROUND(V36/E36,3)</f>
        <v>0.214</v>
      </c>
      <c r="W37" s="354">
        <f>ROUND(W36/E36,3)</f>
        <v>5.0000000000000001E-3</v>
      </c>
      <c r="X37" s="348">
        <f>ROUND(X36/E36,3)</f>
        <v>5.0000000000000001E-3</v>
      </c>
      <c r="Y37" s="374">
        <f>ROUND(Y36/E36,3)</f>
        <v>0</v>
      </c>
      <c r="Z37" s="357">
        <f>ROUND(Z36/E36,3)</f>
        <v>0.104</v>
      </c>
      <c r="AA37" s="348">
        <f>ROUND(AA36/E36,3)</f>
        <v>0.06</v>
      </c>
      <c r="AB37" s="375">
        <f>ROUND(AB36/E36,3)</f>
        <v>4.3999999999999997E-2</v>
      </c>
      <c r="AC37" s="152"/>
    </row>
    <row r="38" spans="2:29" ht="12.9" customHeight="1" x14ac:dyDescent="0.2">
      <c r="B38" s="1853"/>
      <c r="C38" s="1862"/>
      <c r="D38" s="438"/>
      <c r="E38" s="405"/>
      <c r="F38" s="376">
        <f>ROUND(F36/F36,3)</f>
        <v>1</v>
      </c>
      <c r="G38" s="377">
        <f>ROUND(G36/G36,3)</f>
        <v>1</v>
      </c>
      <c r="H38" s="378"/>
      <c r="I38" s="379">
        <f>ROUND(I36/F36,3)</f>
        <v>0.59799999999999998</v>
      </c>
      <c r="J38" s="380">
        <f>ROUND(J36/G36,3)</f>
        <v>0.3</v>
      </c>
      <c r="K38" s="381"/>
      <c r="L38" s="379">
        <f>ROUND(L36/F36,3)</f>
        <v>0.40200000000000002</v>
      </c>
      <c r="M38" s="386">
        <f>ROUND(M36/G36,3)</f>
        <v>0.7</v>
      </c>
      <c r="N38" s="383"/>
      <c r="O38" s="379">
        <f>ROUND(O36/F36,3)</f>
        <v>0.27200000000000002</v>
      </c>
      <c r="P38" s="384">
        <f>ROUND(P36/G36,3)</f>
        <v>0.61099999999999999</v>
      </c>
      <c r="Q38" s="385"/>
      <c r="R38" s="379">
        <f>ROUND(R36/F36,3)</f>
        <v>7.5999999999999998E-2</v>
      </c>
      <c r="S38" s="379">
        <f>ROUND(S36/G36,3)</f>
        <v>0.17799999999999999</v>
      </c>
      <c r="T38" s="385"/>
      <c r="U38" s="379">
        <f>ROUND(U36/F36,3)</f>
        <v>0.19600000000000001</v>
      </c>
      <c r="V38" s="386">
        <f>ROUND(V36/G36,3)</f>
        <v>0.433</v>
      </c>
      <c r="W38" s="383"/>
      <c r="X38" s="376">
        <f>ROUND(X36/F36,3)</f>
        <v>1.0999999999999999E-2</v>
      </c>
      <c r="Y38" s="387">
        <f>ROUND(Y36/G36,3)</f>
        <v>0</v>
      </c>
      <c r="Z38" s="388"/>
      <c r="AA38" s="376">
        <f>ROUND(AA36/F36,3)</f>
        <v>0.12</v>
      </c>
      <c r="AB38" s="389">
        <f>ROUND(AB36/G36,3)</f>
        <v>8.8999999999999996E-2</v>
      </c>
      <c r="AC38" s="152"/>
    </row>
    <row r="39" spans="2:29" ht="12.9" customHeight="1" x14ac:dyDescent="0.2">
      <c r="B39" s="1853"/>
      <c r="C39" s="1862" t="s">
        <v>177</v>
      </c>
      <c r="D39" s="309">
        <v>232</v>
      </c>
      <c r="E39" s="46">
        <f>F39+G39</f>
        <v>894</v>
      </c>
      <c r="F39" s="46">
        <f>I39+L39</f>
        <v>519</v>
      </c>
      <c r="G39" s="156">
        <f>J39+M39</f>
        <v>375</v>
      </c>
      <c r="H39" s="166">
        <v>440</v>
      </c>
      <c r="I39" s="102">
        <v>322</v>
      </c>
      <c r="J39" s="167">
        <v>118</v>
      </c>
      <c r="K39" s="176">
        <f>L39+M39</f>
        <v>454</v>
      </c>
      <c r="L39" s="102">
        <f>O39+AA39+X39</f>
        <v>197</v>
      </c>
      <c r="M39" s="112">
        <f>P39+AB39+Y39</f>
        <v>257</v>
      </c>
      <c r="N39" s="101">
        <f>O39+P39</f>
        <v>325</v>
      </c>
      <c r="O39" s="102">
        <f>R39+U39</f>
        <v>115</v>
      </c>
      <c r="P39" s="103">
        <f>S39+V39</f>
        <v>210</v>
      </c>
      <c r="Q39" s="102">
        <v>67</v>
      </c>
      <c r="R39" s="102">
        <v>31</v>
      </c>
      <c r="S39" s="102">
        <v>36</v>
      </c>
      <c r="T39" s="102">
        <v>258</v>
      </c>
      <c r="U39" s="102">
        <v>84</v>
      </c>
      <c r="V39" s="204">
        <v>174</v>
      </c>
      <c r="W39" s="101">
        <v>10</v>
      </c>
      <c r="X39" s="46">
        <v>1</v>
      </c>
      <c r="Y39" s="259">
        <v>9</v>
      </c>
      <c r="Z39" s="266">
        <v>119</v>
      </c>
      <c r="AA39" s="46">
        <v>81</v>
      </c>
      <c r="AB39" s="180">
        <v>38</v>
      </c>
      <c r="AC39" s="151"/>
    </row>
    <row r="40" spans="2:29" ht="12.9" customHeight="1" x14ac:dyDescent="0.2">
      <c r="B40" s="1853"/>
      <c r="C40" s="1862"/>
      <c r="D40" s="432"/>
      <c r="E40" s="348"/>
      <c r="F40" s="348">
        <f>ROUND(F39/E39,3)</f>
        <v>0.58099999999999996</v>
      </c>
      <c r="G40" s="349">
        <f>ROUND(G39/E39,3)</f>
        <v>0.41899999999999998</v>
      </c>
      <c r="H40" s="350">
        <f>ROUND(H39/E39,3)</f>
        <v>0.49199999999999999</v>
      </c>
      <c r="I40" s="351">
        <f>ROUND(I39/E39,3)</f>
        <v>0.36</v>
      </c>
      <c r="J40" s="352">
        <f>ROUND(J39/E39,3)</f>
        <v>0.13200000000000001</v>
      </c>
      <c r="K40" s="372">
        <f>ROUND(K39/E39,3)</f>
        <v>0.50800000000000001</v>
      </c>
      <c r="L40" s="351">
        <f>ROUND(L39/E39,3)</f>
        <v>0.22</v>
      </c>
      <c r="M40" s="353">
        <f>ROUND(M39/E39,3)</f>
        <v>0.28699999999999998</v>
      </c>
      <c r="N40" s="354">
        <f>ROUND(N39/E39,3)</f>
        <v>0.36399999999999999</v>
      </c>
      <c r="O40" s="351">
        <f>ROUND(O39/E39,3)</f>
        <v>0.129</v>
      </c>
      <c r="P40" s="373">
        <f>ROUND(P39/E39,3)</f>
        <v>0.23499999999999999</v>
      </c>
      <c r="Q40" s="351">
        <f>ROUND(Q39/E39,3)</f>
        <v>7.4999999999999997E-2</v>
      </c>
      <c r="R40" s="351">
        <f>ROUND(R39/E39,3)</f>
        <v>3.5000000000000003E-2</v>
      </c>
      <c r="S40" s="351">
        <f>ROUND(S39/E39,3)</f>
        <v>0.04</v>
      </c>
      <c r="T40" s="351">
        <f>ROUND(T39/E39,3)</f>
        <v>0.28899999999999998</v>
      </c>
      <c r="U40" s="351">
        <f>ROUND(U39/E39,3)</f>
        <v>9.4E-2</v>
      </c>
      <c r="V40" s="355">
        <f>ROUND(V39/E39,3)</f>
        <v>0.19500000000000001</v>
      </c>
      <c r="W40" s="354">
        <f>ROUND(W39/E39,3)</f>
        <v>1.0999999999999999E-2</v>
      </c>
      <c r="X40" s="348">
        <f>ROUND(X39/E39,3)</f>
        <v>1E-3</v>
      </c>
      <c r="Y40" s="374">
        <f>ROUND(Y39/E39,3)</f>
        <v>0.01</v>
      </c>
      <c r="Z40" s="357">
        <f>ROUND(Z39/E39,3)</f>
        <v>0.13300000000000001</v>
      </c>
      <c r="AA40" s="348">
        <f>ROUND(AA39/E39,3)</f>
        <v>9.0999999999999998E-2</v>
      </c>
      <c r="AB40" s="375">
        <f>ROUND(AB39/E39,3)</f>
        <v>4.2999999999999997E-2</v>
      </c>
      <c r="AC40" s="152"/>
    </row>
    <row r="41" spans="2:29" ht="12.9" customHeight="1" x14ac:dyDescent="0.2">
      <c r="B41" s="1853"/>
      <c r="C41" s="1862"/>
      <c r="D41" s="438"/>
      <c r="E41" s="405"/>
      <c r="F41" s="376">
        <f>ROUND(F39/F39,3)</f>
        <v>1</v>
      </c>
      <c r="G41" s="377">
        <f>ROUND(G39/G39,3)</f>
        <v>1</v>
      </c>
      <c r="H41" s="378"/>
      <c r="I41" s="379">
        <f>ROUND(I39/F39,3)</f>
        <v>0.62</v>
      </c>
      <c r="J41" s="380">
        <f>ROUND(J39/G39,3)</f>
        <v>0.315</v>
      </c>
      <c r="K41" s="381"/>
      <c r="L41" s="379">
        <f>ROUND(L39/F39,3)</f>
        <v>0.38</v>
      </c>
      <c r="M41" s="382">
        <f>ROUND(M39/G39,3)</f>
        <v>0.68500000000000005</v>
      </c>
      <c r="N41" s="383"/>
      <c r="O41" s="379">
        <f>ROUND(O39/F39,3)</f>
        <v>0.222</v>
      </c>
      <c r="P41" s="384">
        <f>ROUND(P39/G39,3)</f>
        <v>0.56000000000000005</v>
      </c>
      <c r="Q41" s="385"/>
      <c r="R41" s="379">
        <f>ROUND(R39/F39,3)</f>
        <v>0.06</v>
      </c>
      <c r="S41" s="379">
        <f>ROUND(S39/G39,3)</f>
        <v>9.6000000000000002E-2</v>
      </c>
      <c r="T41" s="385"/>
      <c r="U41" s="379">
        <f>ROUND(U39/F39,3)</f>
        <v>0.16200000000000001</v>
      </c>
      <c r="V41" s="386">
        <f>ROUND(V39/G39,3)</f>
        <v>0.46400000000000002</v>
      </c>
      <c r="W41" s="383"/>
      <c r="X41" s="376">
        <f>ROUND(X39/F39,3)</f>
        <v>2E-3</v>
      </c>
      <c r="Y41" s="387">
        <f>ROUND(Y39/G39,3)</f>
        <v>2.4E-2</v>
      </c>
      <c r="Z41" s="388"/>
      <c r="AA41" s="376">
        <f>ROUND(AA39/F39,3)</f>
        <v>0.156</v>
      </c>
      <c r="AB41" s="389">
        <f>ROUND(AB39/G39,3)</f>
        <v>0.10100000000000001</v>
      </c>
      <c r="AC41" s="152"/>
    </row>
    <row r="42" spans="2:29" ht="12.9" customHeight="1" x14ac:dyDescent="0.2">
      <c r="B42" s="1853"/>
      <c r="C42" s="1861" t="s">
        <v>178</v>
      </c>
      <c r="D42" s="309">
        <v>79</v>
      </c>
      <c r="E42" s="47">
        <f>F42+G42</f>
        <v>684</v>
      </c>
      <c r="F42" s="47">
        <f>I42+L42</f>
        <v>342</v>
      </c>
      <c r="G42" s="158">
        <f>J42+M42</f>
        <v>342</v>
      </c>
      <c r="H42" s="170">
        <v>272</v>
      </c>
      <c r="I42" s="111">
        <v>204</v>
      </c>
      <c r="J42" s="171">
        <v>68</v>
      </c>
      <c r="K42" s="181">
        <f>L42+M42</f>
        <v>412</v>
      </c>
      <c r="L42" s="102">
        <f>O42+AA42+X42</f>
        <v>138</v>
      </c>
      <c r="M42" s="112">
        <f>P42+AB42+Y42</f>
        <v>274</v>
      </c>
      <c r="N42" s="113">
        <f>O42+P42</f>
        <v>338</v>
      </c>
      <c r="O42" s="111">
        <f>R42+U42</f>
        <v>95</v>
      </c>
      <c r="P42" s="114">
        <f>S42+V42</f>
        <v>243</v>
      </c>
      <c r="Q42" s="111">
        <v>73</v>
      </c>
      <c r="R42" s="111">
        <v>35</v>
      </c>
      <c r="S42" s="111">
        <v>38</v>
      </c>
      <c r="T42" s="111">
        <v>265</v>
      </c>
      <c r="U42" s="111">
        <v>60</v>
      </c>
      <c r="V42" s="206">
        <v>205</v>
      </c>
      <c r="W42" s="113">
        <v>0</v>
      </c>
      <c r="X42" s="47">
        <v>0</v>
      </c>
      <c r="Y42" s="263">
        <v>0</v>
      </c>
      <c r="Z42" s="267">
        <v>74</v>
      </c>
      <c r="AA42" s="47">
        <v>43</v>
      </c>
      <c r="AB42" s="182">
        <v>31</v>
      </c>
      <c r="AC42" s="151"/>
    </row>
    <row r="43" spans="2:29" ht="12.9" customHeight="1" x14ac:dyDescent="0.2">
      <c r="B43" s="1853"/>
      <c r="C43" s="1862"/>
      <c r="D43" s="432"/>
      <c r="E43" s="348"/>
      <c r="F43" s="348">
        <f>ROUND(F42/E42,3)</f>
        <v>0.5</v>
      </c>
      <c r="G43" s="349">
        <f>ROUND(G42/E42,3)</f>
        <v>0.5</v>
      </c>
      <c r="H43" s="350">
        <f>ROUND(H42/E42,3)</f>
        <v>0.39800000000000002</v>
      </c>
      <c r="I43" s="351">
        <f>ROUND(I42/E42,3)</f>
        <v>0.29799999999999999</v>
      </c>
      <c r="J43" s="352">
        <f>ROUND(J42/E42,3)</f>
        <v>9.9000000000000005E-2</v>
      </c>
      <c r="K43" s="372">
        <f>ROUND(K42/E42,3)</f>
        <v>0.60199999999999998</v>
      </c>
      <c r="L43" s="351">
        <f>ROUND(L42/E42,3)</f>
        <v>0.20200000000000001</v>
      </c>
      <c r="M43" s="353">
        <f>ROUND(M42/E42,3)</f>
        <v>0.40100000000000002</v>
      </c>
      <c r="N43" s="354">
        <f>ROUND(N42/E42,3)</f>
        <v>0.49399999999999999</v>
      </c>
      <c r="O43" s="351">
        <f>ROUND(O42/E42,3)</f>
        <v>0.13900000000000001</v>
      </c>
      <c r="P43" s="373">
        <f>ROUND(P42/E42,3)</f>
        <v>0.35499999999999998</v>
      </c>
      <c r="Q43" s="351">
        <f>ROUND(Q42/E42,3)</f>
        <v>0.107</v>
      </c>
      <c r="R43" s="351">
        <f>ROUND(R42/E42,3)</f>
        <v>5.0999999999999997E-2</v>
      </c>
      <c r="S43" s="351">
        <f>ROUND(S42/E42,3)</f>
        <v>5.6000000000000001E-2</v>
      </c>
      <c r="T43" s="351">
        <f>ROUND(T42/E42,3)</f>
        <v>0.38700000000000001</v>
      </c>
      <c r="U43" s="351">
        <f>ROUND(U42/E42,3)</f>
        <v>8.7999999999999995E-2</v>
      </c>
      <c r="V43" s="355">
        <f>ROUND(V42/E42,3)</f>
        <v>0.3</v>
      </c>
      <c r="W43" s="354">
        <f>ROUND(W42/E42,3)</f>
        <v>0</v>
      </c>
      <c r="X43" s="348">
        <f>ROUND(X42/E42,3)</f>
        <v>0</v>
      </c>
      <c r="Y43" s="374">
        <f>ROUND(Y42/E42,3)</f>
        <v>0</v>
      </c>
      <c r="Z43" s="357">
        <f>ROUND(Z42/E42,3)</f>
        <v>0.108</v>
      </c>
      <c r="AA43" s="348">
        <f>ROUND(AA42/E42,3)</f>
        <v>6.3E-2</v>
      </c>
      <c r="AB43" s="375">
        <f>ROUND(AB42/E42,3)</f>
        <v>4.4999999999999998E-2</v>
      </c>
      <c r="AC43" s="152"/>
    </row>
    <row r="44" spans="2:29" ht="12.9" customHeight="1" x14ac:dyDescent="0.2">
      <c r="B44" s="1853"/>
      <c r="C44" s="1862"/>
      <c r="D44" s="438"/>
      <c r="E44" s="405"/>
      <c r="F44" s="376">
        <f>ROUND(F42/F42,3)</f>
        <v>1</v>
      </c>
      <c r="G44" s="377">
        <f>ROUND(G42/G42,3)</f>
        <v>1</v>
      </c>
      <c r="H44" s="378"/>
      <c r="I44" s="379">
        <f>ROUND(I42/F42,3)</f>
        <v>0.59599999999999997</v>
      </c>
      <c r="J44" s="380">
        <f>ROUND(J42/G42,3)</f>
        <v>0.19900000000000001</v>
      </c>
      <c r="K44" s="381"/>
      <c r="L44" s="379">
        <f>ROUND(L42/F42,3)</f>
        <v>0.40400000000000003</v>
      </c>
      <c r="M44" s="382">
        <f>ROUND(M42/G42,3)</f>
        <v>0.80100000000000005</v>
      </c>
      <c r="N44" s="383"/>
      <c r="O44" s="379">
        <f>ROUND(O42/F42,3)</f>
        <v>0.27800000000000002</v>
      </c>
      <c r="P44" s="384">
        <f>ROUND(P42/G42,3)</f>
        <v>0.71099999999999997</v>
      </c>
      <c r="Q44" s="385"/>
      <c r="R44" s="379">
        <f>ROUND(R42/F42,3)</f>
        <v>0.10199999999999999</v>
      </c>
      <c r="S44" s="379">
        <f>ROUND(S42/G42,3)</f>
        <v>0.111</v>
      </c>
      <c r="T44" s="385"/>
      <c r="U44" s="379">
        <f>ROUND(U42/F42,3)</f>
        <v>0.17499999999999999</v>
      </c>
      <c r="V44" s="386">
        <f>ROUND(V42/G42,3)</f>
        <v>0.59899999999999998</v>
      </c>
      <c r="W44" s="383"/>
      <c r="X44" s="376">
        <f>ROUND(X42/F42,3)</f>
        <v>0</v>
      </c>
      <c r="Y44" s="387">
        <f>ROUND(Y42/G42,3)</f>
        <v>0</v>
      </c>
      <c r="Z44" s="388"/>
      <c r="AA44" s="376">
        <f>ROUND(AA42/F42,3)</f>
        <v>0.126</v>
      </c>
      <c r="AB44" s="389">
        <f>ROUND(AB42/G42,3)</f>
        <v>9.0999999999999998E-2</v>
      </c>
      <c r="AC44" s="152"/>
    </row>
    <row r="45" spans="2:29" ht="12.9" customHeight="1" x14ac:dyDescent="0.2">
      <c r="B45" s="1853"/>
      <c r="C45" s="1862" t="s">
        <v>179</v>
      </c>
      <c r="D45" s="309">
        <v>62</v>
      </c>
      <c r="E45" s="46">
        <f>F45+G45</f>
        <v>915</v>
      </c>
      <c r="F45" s="46">
        <f>I45+L45</f>
        <v>487</v>
      </c>
      <c r="G45" s="156">
        <f>J45+M45</f>
        <v>428</v>
      </c>
      <c r="H45" s="166">
        <v>238</v>
      </c>
      <c r="I45" s="102">
        <v>170</v>
      </c>
      <c r="J45" s="167">
        <v>68</v>
      </c>
      <c r="K45" s="176">
        <f>L45+M45</f>
        <v>677</v>
      </c>
      <c r="L45" s="102">
        <f>O45+AA45+X45</f>
        <v>317</v>
      </c>
      <c r="M45" s="112">
        <f>P45+AB45+Y45</f>
        <v>360</v>
      </c>
      <c r="N45" s="101">
        <f>O45+P45</f>
        <v>497</v>
      </c>
      <c r="O45" s="102">
        <f>R45+U45</f>
        <v>188</v>
      </c>
      <c r="P45" s="103">
        <f>S45+V45</f>
        <v>309</v>
      </c>
      <c r="Q45" s="102">
        <v>126</v>
      </c>
      <c r="R45" s="102">
        <v>72</v>
      </c>
      <c r="S45" s="102">
        <v>54</v>
      </c>
      <c r="T45" s="102">
        <v>371</v>
      </c>
      <c r="U45" s="102">
        <v>116</v>
      </c>
      <c r="V45" s="204">
        <v>255</v>
      </c>
      <c r="W45" s="101">
        <v>23</v>
      </c>
      <c r="X45" s="46">
        <v>22</v>
      </c>
      <c r="Y45" s="259">
        <v>1</v>
      </c>
      <c r="Z45" s="266">
        <v>157</v>
      </c>
      <c r="AA45" s="46">
        <v>107</v>
      </c>
      <c r="AB45" s="180">
        <v>50</v>
      </c>
      <c r="AC45" s="151"/>
    </row>
    <row r="46" spans="2:29" ht="12.9" customHeight="1" x14ac:dyDescent="0.2">
      <c r="B46" s="1853"/>
      <c r="C46" s="1862"/>
      <c r="D46" s="432"/>
      <c r="E46" s="348"/>
      <c r="F46" s="348">
        <f>ROUND(F45/E45,3)</f>
        <v>0.53200000000000003</v>
      </c>
      <c r="G46" s="349">
        <f>ROUND(G45/E45,3)</f>
        <v>0.46800000000000003</v>
      </c>
      <c r="H46" s="350">
        <f>ROUND(H45/E45,3)</f>
        <v>0.26</v>
      </c>
      <c r="I46" s="351">
        <f>ROUND(I45/E45,3)</f>
        <v>0.186</v>
      </c>
      <c r="J46" s="352">
        <f>ROUND(J45/E45,3)</f>
        <v>7.3999999999999996E-2</v>
      </c>
      <c r="K46" s="372">
        <f>ROUND(K45/E45,3)</f>
        <v>0.74</v>
      </c>
      <c r="L46" s="351">
        <f>ROUND(L45/E45,3)</f>
        <v>0.34599999999999997</v>
      </c>
      <c r="M46" s="353">
        <f>ROUND(M45/E45,3)</f>
        <v>0.39300000000000002</v>
      </c>
      <c r="N46" s="354">
        <f>ROUND(N45/E45,3)</f>
        <v>0.54300000000000004</v>
      </c>
      <c r="O46" s="351">
        <f>ROUND(O45/E45,3)</f>
        <v>0.20499999999999999</v>
      </c>
      <c r="P46" s="373">
        <f>ROUND(P45/E45,3)</f>
        <v>0.33800000000000002</v>
      </c>
      <c r="Q46" s="351">
        <f>ROUND(Q45/E45,3)</f>
        <v>0.13800000000000001</v>
      </c>
      <c r="R46" s="351">
        <f>ROUND(R45/E45,3)</f>
        <v>7.9000000000000001E-2</v>
      </c>
      <c r="S46" s="351">
        <f>ROUND(S45/E45,3)</f>
        <v>5.8999999999999997E-2</v>
      </c>
      <c r="T46" s="351">
        <f>ROUND(T45/E45,3)</f>
        <v>0.40500000000000003</v>
      </c>
      <c r="U46" s="351">
        <f>ROUND(U45/E45,3)</f>
        <v>0.127</v>
      </c>
      <c r="V46" s="355">
        <f>ROUND(V45/E45,3)</f>
        <v>0.27900000000000003</v>
      </c>
      <c r="W46" s="354">
        <f>ROUND(W45/E45,3)</f>
        <v>2.5000000000000001E-2</v>
      </c>
      <c r="X46" s="348">
        <f>ROUND(X45/E45,3)</f>
        <v>2.4E-2</v>
      </c>
      <c r="Y46" s="374">
        <f>ROUND(Y45/E45,3)</f>
        <v>1E-3</v>
      </c>
      <c r="Z46" s="357">
        <f>ROUND(Z45/E45,3)</f>
        <v>0.17199999999999999</v>
      </c>
      <c r="AA46" s="348">
        <f>ROUND(AA45/E45,3)</f>
        <v>0.11700000000000001</v>
      </c>
      <c r="AB46" s="375">
        <f>ROUND(AB45/E45,3)</f>
        <v>5.5E-2</v>
      </c>
      <c r="AC46" s="152"/>
    </row>
    <row r="47" spans="2:29" ht="12.9" customHeight="1" x14ac:dyDescent="0.2">
      <c r="B47" s="1853"/>
      <c r="C47" s="1862"/>
      <c r="D47" s="438"/>
      <c r="E47" s="405"/>
      <c r="F47" s="376">
        <f>ROUND(F45/F45,3)</f>
        <v>1</v>
      </c>
      <c r="G47" s="377">
        <f>ROUND(G45/G45,3)</f>
        <v>1</v>
      </c>
      <c r="H47" s="378"/>
      <c r="I47" s="379">
        <f>ROUND(I45/F45,3)</f>
        <v>0.34899999999999998</v>
      </c>
      <c r="J47" s="380">
        <f>ROUND(J45/G45,3)</f>
        <v>0.159</v>
      </c>
      <c r="K47" s="381"/>
      <c r="L47" s="379">
        <f>ROUND(L45/F45,3)</f>
        <v>0.65100000000000002</v>
      </c>
      <c r="M47" s="382">
        <f>ROUND(M45/G45,3)</f>
        <v>0.84099999999999997</v>
      </c>
      <c r="N47" s="383"/>
      <c r="O47" s="379">
        <f>ROUND(O45/F45,3)</f>
        <v>0.38600000000000001</v>
      </c>
      <c r="P47" s="384">
        <f>ROUND(P45/G45,3)</f>
        <v>0.72199999999999998</v>
      </c>
      <c r="Q47" s="385"/>
      <c r="R47" s="379">
        <f>ROUND(R45/F45,3)</f>
        <v>0.14799999999999999</v>
      </c>
      <c r="S47" s="379">
        <f>ROUND(S45/G45,3)</f>
        <v>0.126</v>
      </c>
      <c r="T47" s="385"/>
      <c r="U47" s="379">
        <f>ROUND(U45/F45,3)</f>
        <v>0.23799999999999999</v>
      </c>
      <c r="V47" s="386">
        <f>ROUND(V45/G45,3)</f>
        <v>0.59599999999999997</v>
      </c>
      <c r="W47" s="383"/>
      <c r="X47" s="376">
        <f>ROUND(X45/F45,3)</f>
        <v>4.4999999999999998E-2</v>
      </c>
      <c r="Y47" s="387">
        <f>ROUND(Y45/G45,3)</f>
        <v>2E-3</v>
      </c>
      <c r="Z47" s="388"/>
      <c r="AA47" s="376">
        <f>ROUND(AA45/F45,3)</f>
        <v>0.22</v>
      </c>
      <c r="AB47" s="389">
        <f>ROUND(AB45/G45,3)</f>
        <v>0.11700000000000001</v>
      </c>
      <c r="AC47" s="152"/>
    </row>
    <row r="48" spans="2:29" ht="12.9" customHeight="1" x14ac:dyDescent="0.2">
      <c r="B48" s="1853"/>
      <c r="C48" s="1862" t="s">
        <v>180</v>
      </c>
      <c r="D48" s="309">
        <v>26</v>
      </c>
      <c r="E48" s="46">
        <f>F48+G48</f>
        <v>1230</v>
      </c>
      <c r="F48" s="46">
        <f>I48+L48</f>
        <v>493</v>
      </c>
      <c r="G48" s="156">
        <f>J48+M48</f>
        <v>737</v>
      </c>
      <c r="H48" s="166">
        <v>211</v>
      </c>
      <c r="I48" s="102">
        <v>107</v>
      </c>
      <c r="J48" s="167">
        <v>104</v>
      </c>
      <c r="K48" s="176">
        <f>L48+M48</f>
        <v>1019</v>
      </c>
      <c r="L48" s="102">
        <f>O48+AA48+X48</f>
        <v>386</v>
      </c>
      <c r="M48" s="112">
        <f>P48+AB48+Y48</f>
        <v>633</v>
      </c>
      <c r="N48" s="101">
        <f>O48+P48</f>
        <v>848</v>
      </c>
      <c r="O48" s="102">
        <f>R48+U48</f>
        <v>297</v>
      </c>
      <c r="P48" s="103">
        <f>S48+V48</f>
        <v>551</v>
      </c>
      <c r="Q48" s="102">
        <v>137</v>
      </c>
      <c r="R48" s="102">
        <v>58</v>
      </c>
      <c r="S48" s="102">
        <v>79</v>
      </c>
      <c r="T48" s="102">
        <v>711</v>
      </c>
      <c r="U48" s="102">
        <v>239</v>
      </c>
      <c r="V48" s="204">
        <v>472</v>
      </c>
      <c r="W48" s="101">
        <v>16</v>
      </c>
      <c r="X48" s="46">
        <v>14</v>
      </c>
      <c r="Y48" s="259">
        <v>2</v>
      </c>
      <c r="Z48" s="266">
        <v>155</v>
      </c>
      <c r="AA48" s="46">
        <v>75</v>
      </c>
      <c r="AB48" s="180">
        <v>80</v>
      </c>
      <c r="AC48" s="151"/>
    </row>
    <row r="49" spans="2:29" ht="12.9" customHeight="1" x14ac:dyDescent="0.2">
      <c r="B49" s="1853"/>
      <c r="C49" s="1863"/>
      <c r="D49" s="432"/>
      <c r="E49" s="348"/>
      <c r="F49" s="348">
        <f>ROUND(F48/E48,3)</f>
        <v>0.40100000000000002</v>
      </c>
      <c r="G49" s="349">
        <f>ROUND(G48/E48,3)</f>
        <v>0.59899999999999998</v>
      </c>
      <c r="H49" s="350">
        <f>ROUND(H48/E48,3)</f>
        <v>0.17199999999999999</v>
      </c>
      <c r="I49" s="351">
        <f>ROUND(I48/E48,3)</f>
        <v>8.6999999999999994E-2</v>
      </c>
      <c r="J49" s="352">
        <f>ROUND(J48/E48,3)</f>
        <v>8.5000000000000006E-2</v>
      </c>
      <c r="K49" s="372">
        <f>ROUND(K48/E48,3)</f>
        <v>0.82799999999999996</v>
      </c>
      <c r="L49" s="351">
        <f>ROUND(L48/E48,3)</f>
        <v>0.314</v>
      </c>
      <c r="M49" s="353">
        <f>ROUND(M48/E48,3)</f>
        <v>0.51500000000000001</v>
      </c>
      <c r="N49" s="354">
        <f>ROUND(N48/E48,3)</f>
        <v>0.68899999999999995</v>
      </c>
      <c r="O49" s="351">
        <f>ROUND(O48/E48,3)</f>
        <v>0.24099999999999999</v>
      </c>
      <c r="P49" s="373">
        <f>ROUND(P48/E48,3)</f>
        <v>0.44800000000000001</v>
      </c>
      <c r="Q49" s="351">
        <f>ROUND(Q48/E48,3)</f>
        <v>0.111</v>
      </c>
      <c r="R49" s="351">
        <f>ROUND(R48/E48,3)</f>
        <v>4.7E-2</v>
      </c>
      <c r="S49" s="351">
        <f>ROUND(S48/E48,3)</f>
        <v>6.4000000000000001E-2</v>
      </c>
      <c r="T49" s="351">
        <f>ROUND(T48/E48,3)</f>
        <v>0.57799999999999996</v>
      </c>
      <c r="U49" s="351">
        <f>ROUND(U48/E48,3)</f>
        <v>0.19400000000000001</v>
      </c>
      <c r="V49" s="355">
        <f>ROUND(V48/E48,3)</f>
        <v>0.38400000000000001</v>
      </c>
      <c r="W49" s="354">
        <f>ROUND(W48/E48,3)</f>
        <v>1.2999999999999999E-2</v>
      </c>
      <c r="X49" s="348">
        <f>ROUND(X48/E48,3)</f>
        <v>1.0999999999999999E-2</v>
      </c>
      <c r="Y49" s="374">
        <f>ROUND(Y48/E48,3)</f>
        <v>2E-3</v>
      </c>
      <c r="Z49" s="357">
        <f>ROUND(Z48/E48,3)</f>
        <v>0.126</v>
      </c>
      <c r="AA49" s="348">
        <f>ROUND(AA48/E48,3)</f>
        <v>6.0999999999999999E-2</v>
      </c>
      <c r="AB49" s="375">
        <f>ROUND(AB48/E48,3)</f>
        <v>6.5000000000000002E-2</v>
      </c>
      <c r="AC49" s="152"/>
    </row>
    <row r="50" spans="2:29" ht="12.9" customHeight="1" x14ac:dyDescent="0.2">
      <c r="B50" s="1853"/>
      <c r="C50" s="1863"/>
      <c r="D50" s="438"/>
      <c r="E50" s="405"/>
      <c r="F50" s="376">
        <f>ROUND(F48/F48,3)</f>
        <v>1</v>
      </c>
      <c r="G50" s="377">
        <f>ROUND(G48/G48,3)</f>
        <v>1</v>
      </c>
      <c r="H50" s="378"/>
      <c r="I50" s="379">
        <f>ROUND(I48/F48,3)</f>
        <v>0.217</v>
      </c>
      <c r="J50" s="380">
        <f>ROUND(J48/G48,3)</f>
        <v>0.14099999999999999</v>
      </c>
      <c r="K50" s="381"/>
      <c r="L50" s="379">
        <f>ROUND(L48/F48,3)</f>
        <v>0.78300000000000003</v>
      </c>
      <c r="M50" s="382">
        <f>ROUND(M48/G48,3)</f>
        <v>0.85899999999999999</v>
      </c>
      <c r="N50" s="383"/>
      <c r="O50" s="379">
        <f>ROUND(O48/F48,3)</f>
        <v>0.60199999999999998</v>
      </c>
      <c r="P50" s="384">
        <f>ROUND(P48/G48,3)</f>
        <v>0.748</v>
      </c>
      <c r="Q50" s="385"/>
      <c r="R50" s="379">
        <f>ROUND(R48/F48,3)</f>
        <v>0.11799999999999999</v>
      </c>
      <c r="S50" s="379">
        <f>ROUND(S48/G48,3)</f>
        <v>0.107</v>
      </c>
      <c r="T50" s="385"/>
      <c r="U50" s="379">
        <f>ROUND(U48/F48,3)</f>
        <v>0.48499999999999999</v>
      </c>
      <c r="V50" s="386">
        <f>ROUND(V48/G48,3)</f>
        <v>0.64</v>
      </c>
      <c r="W50" s="383"/>
      <c r="X50" s="376">
        <f>ROUND(X48/F48,3)</f>
        <v>2.8000000000000001E-2</v>
      </c>
      <c r="Y50" s="387">
        <f>ROUND(Y48/G48,3)</f>
        <v>3.0000000000000001E-3</v>
      </c>
      <c r="Z50" s="388"/>
      <c r="AA50" s="376">
        <f>ROUND(AA48/F48,3)</f>
        <v>0.152</v>
      </c>
      <c r="AB50" s="389">
        <f>ROUND(AB48/G48,3)</f>
        <v>0.109</v>
      </c>
      <c r="AC50" s="152"/>
    </row>
    <row r="51" spans="2:29" ht="12.9" customHeight="1" x14ac:dyDescent="0.2">
      <c r="B51" s="1853"/>
      <c r="C51" s="1862" t="s">
        <v>181</v>
      </c>
      <c r="D51" s="309">
        <v>35</v>
      </c>
      <c r="E51" s="47">
        <f>F51+G51</f>
        <v>3486</v>
      </c>
      <c r="F51" s="46">
        <f>I51+L51</f>
        <v>2241</v>
      </c>
      <c r="G51" s="156">
        <f>J51+M51</f>
        <v>1245</v>
      </c>
      <c r="H51" s="170">
        <v>1259</v>
      </c>
      <c r="I51" s="111">
        <v>1003</v>
      </c>
      <c r="J51" s="171">
        <v>256</v>
      </c>
      <c r="K51" s="181">
        <f>L51+M51</f>
        <v>2227</v>
      </c>
      <c r="L51" s="102">
        <f>O51+AA51+X51</f>
        <v>1238</v>
      </c>
      <c r="M51" s="112">
        <f>P51+AB51+Y51</f>
        <v>989</v>
      </c>
      <c r="N51" s="113">
        <f>O51+P51</f>
        <v>1256</v>
      </c>
      <c r="O51" s="111">
        <f>R51+U51</f>
        <v>522</v>
      </c>
      <c r="P51" s="114">
        <f>S51+V51</f>
        <v>734</v>
      </c>
      <c r="Q51" s="111">
        <v>321</v>
      </c>
      <c r="R51" s="111">
        <v>204</v>
      </c>
      <c r="S51" s="111">
        <v>117</v>
      </c>
      <c r="T51" s="111">
        <v>935</v>
      </c>
      <c r="U51" s="111">
        <v>318</v>
      </c>
      <c r="V51" s="206">
        <v>617</v>
      </c>
      <c r="W51" s="113">
        <v>51</v>
      </c>
      <c r="X51" s="47">
        <v>45</v>
      </c>
      <c r="Y51" s="263">
        <v>6</v>
      </c>
      <c r="Z51" s="267">
        <v>920</v>
      </c>
      <c r="AA51" s="47">
        <v>671</v>
      </c>
      <c r="AB51" s="182">
        <v>249</v>
      </c>
      <c r="AC51" s="151"/>
    </row>
    <row r="52" spans="2:29" ht="12.9" customHeight="1" x14ac:dyDescent="0.2">
      <c r="B52" s="1853"/>
      <c r="C52" s="1863"/>
      <c r="D52" s="432"/>
      <c r="E52" s="348"/>
      <c r="F52" s="348">
        <f>ROUND(F51/E51,3)</f>
        <v>0.64300000000000002</v>
      </c>
      <c r="G52" s="349">
        <f>ROUND(G51/E51,3)</f>
        <v>0.35699999999999998</v>
      </c>
      <c r="H52" s="350">
        <f>ROUND(H51/E51,3)</f>
        <v>0.36099999999999999</v>
      </c>
      <c r="I52" s="351">
        <f>ROUND(I51/E51,3)</f>
        <v>0.28799999999999998</v>
      </c>
      <c r="J52" s="352">
        <f>ROUND(J51/E51,3)</f>
        <v>7.2999999999999995E-2</v>
      </c>
      <c r="K52" s="372">
        <f>ROUND(K51/E51,3)</f>
        <v>0.63900000000000001</v>
      </c>
      <c r="L52" s="351">
        <f>ROUND(L51/E51,3)</f>
        <v>0.35499999999999998</v>
      </c>
      <c r="M52" s="353">
        <f>ROUND(M51/E51,3)</f>
        <v>0.28399999999999997</v>
      </c>
      <c r="N52" s="354">
        <f>ROUND(N51/E51,3)</f>
        <v>0.36</v>
      </c>
      <c r="O52" s="351">
        <f>ROUND(O51/E51,3)</f>
        <v>0.15</v>
      </c>
      <c r="P52" s="373">
        <f>ROUND(P51/E51,3)</f>
        <v>0.21099999999999999</v>
      </c>
      <c r="Q52" s="351">
        <f>ROUND(Q51/E51,3)</f>
        <v>9.1999999999999998E-2</v>
      </c>
      <c r="R52" s="351">
        <f>ROUND(R51/E51,3)</f>
        <v>5.8999999999999997E-2</v>
      </c>
      <c r="S52" s="351">
        <f>ROUND(S51/E51,3)</f>
        <v>3.4000000000000002E-2</v>
      </c>
      <c r="T52" s="351">
        <f>ROUND(T51/E51,3)</f>
        <v>0.26800000000000002</v>
      </c>
      <c r="U52" s="351">
        <f>ROUND(U51/E51,3)</f>
        <v>9.0999999999999998E-2</v>
      </c>
      <c r="V52" s="355">
        <f>ROUND(V51/E51,3)</f>
        <v>0.17699999999999999</v>
      </c>
      <c r="W52" s="354">
        <f>ROUND(W51/E51,3)</f>
        <v>1.4999999999999999E-2</v>
      </c>
      <c r="X52" s="348">
        <f>ROUND(X51/E51,3)</f>
        <v>1.2999999999999999E-2</v>
      </c>
      <c r="Y52" s="374">
        <f>ROUND(Y51/E51,3)</f>
        <v>2E-3</v>
      </c>
      <c r="Z52" s="357">
        <f>ROUND(Z51/E51,3)</f>
        <v>0.26400000000000001</v>
      </c>
      <c r="AA52" s="348">
        <f>ROUND(AA51/E51,3)</f>
        <v>0.192</v>
      </c>
      <c r="AB52" s="375">
        <f>ROUND(AB51/E51,3)</f>
        <v>7.0999999999999994E-2</v>
      </c>
      <c r="AC52" s="152"/>
    </row>
    <row r="53" spans="2:29" ht="12.9" customHeight="1" thickBot="1" x14ac:dyDescent="0.25">
      <c r="B53" s="1853"/>
      <c r="C53" s="1864"/>
      <c r="D53" s="439"/>
      <c r="E53" s="406"/>
      <c r="F53" s="391">
        <f>ROUND(F51/F51,3)</f>
        <v>1</v>
      </c>
      <c r="G53" s="392">
        <f>ROUND(G51/G51,3)</f>
        <v>1</v>
      </c>
      <c r="H53" s="393"/>
      <c r="I53" s="390">
        <f>ROUND(I51/F51,3)</f>
        <v>0.44800000000000001</v>
      </c>
      <c r="J53" s="394">
        <f>ROUND(J51/G51,3)</f>
        <v>0.20599999999999999</v>
      </c>
      <c r="K53" s="395"/>
      <c r="L53" s="390">
        <f>ROUND(L51/F51,3)</f>
        <v>0.55200000000000005</v>
      </c>
      <c r="M53" s="396">
        <f>ROUND(M51/G51,3)</f>
        <v>0.79400000000000004</v>
      </c>
      <c r="N53" s="397"/>
      <c r="O53" s="390">
        <f>ROUND(O51/F51,3)</f>
        <v>0.23300000000000001</v>
      </c>
      <c r="P53" s="398">
        <f>ROUND(P51/G51,3)</f>
        <v>0.59</v>
      </c>
      <c r="Q53" s="399"/>
      <c r="R53" s="390">
        <f>ROUND(R51/F51,3)</f>
        <v>9.0999999999999998E-2</v>
      </c>
      <c r="S53" s="390">
        <f>ROUND(S51/G51,3)</f>
        <v>9.4E-2</v>
      </c>
      <c r="T53" s="399"/>
      <c r="U53" s="390">
        <f>ROUND(U51/F51,3)</f>
        <v>0.14199999999999999</v>
      </c>
      <c r="V53" s="400">
        <f>ROUND(V51/G51,3)</f>
        <v>0.496</v>
      </c>
      <c r="W53" s="397"/>
      <c r="X53" s="391">
        <f>ROUND(X51/F51,3)</f>
        <v>0.02</v>
      </c>
      <c r="Y53" s="401">
        <f>ROUND(Y51/G51,3)</f>
        <v>5.0000000000000001E-3</v>
      </c>
      <c r="Z53" s="402"/>
      <c r="AA53" s="391">
        <f>ROUND(AA51/F51,3)</f>
        <v>0.29899999999999999</v>
      </c>
      <c r="AB53" s="403">
        <f>ROUND(AB51/G51,3)</f>
        <v>0.2</v>
      </c>
      <c r="AC53" s="152"/>
    </row>
    <row r="54" spans="2:29" ht="12.9" customHeight="1" thickTop="1" x14ac:dyDescent="0.2">
      <c r="B54" s="1853"/>
      <c r="C54" s="43" t="s">
        <v>182</v>
      </c>
      <c r="D54" s="148">
        <f>D39+D42+D45+D48</f>
        <v>399</v>
      </c>
      <c r="E54" s="46">
        <f>E39+E42+E45+E48</f>
        <v>3723</v>
      </c>
      <c r="F54" s="46">
        <f t="shared" ref="F54:AB54" si="1">F39+F42+F45+F48</f>
        <v>1841</v>
      </c>
      <c r="G54" s="156">
        <f t="shared" si="1"/>
        <v>1882</v>
      </c>
      <c r="H54" s="166">
        <f t="shared" si="1"/>
        <v>1161</v>
      </c>
      <c r="I54" s="102">
        <f>I39+I42+I45+I48</f>
        <v>803</v>
      </c>
      <c r="J54" s="167">
        <f t="shared" si="1"/>
        <v>358</v>
      </c>
      <c r="K54" s="176">
        <f t="shared" si="1"/>
        <v>2562</v>
      </c>
      <c r="L54" s="102">
        <f t="shared" si="1"/>
        <v>1038</v>
      </c>
      <c r="M54" s="105">
        <f t="shared" si="1"/>
        <v>1524</v>
      </c>
      <c r="N54" s="101">
        <f t="shared" si="1"/>
        <v>2008</v>
      </c>
      <c r="O54" s="102">
        <f t="shared" si="1"/>
        <v>695</v>
      </c>
      <c r="P54" s="103">
        <f t="shared" si="1"/>
        <v>1313</v>
      </c>
      <c r="Q54" s="102">
        <f t="shared" si="1"/>
        <v>403</v>
      </c>
      <c r="R54" s="102">
        <f t="shared" si="1"/>
        <v>196</v>
      </c>
      <c r="S54" s="102">
        <f>S39+S42+S45+S48</f>
        <v>207</v>
      </c>
      <c r="T54" s="102">
        <f t="shared" si="1"/>
        <v>1605</v>
      </c>
      <c r="U54" s="102">
        <f t="shared" si="1"/>
        <v>499</v>
      </c>
      <c r="V54" s="204">
        <f t="shared" si="1"/>
        <v>1106</v>
      </c>
      <c r="W54" s="101">
        <f t="shared" si="1"/>
        <v>49</v>
      </c>
      <c r="X54" s="46">
        <f t="shared" si="1"/>
        <v>37</v>
      </c>
      <c r="Y54" s="259">
        <f t="shared" si="1"/>
        <v>12</v>
      </c>
      <c r="Z54" s="266">
        <f t="shared" si="1"/>
        <v>505</v>
      </c>
      <c r="AA54" s="46">
        <f t="shared" si="1"/>
        <v>306</v>
      </c>
      <c r="AB54" s="180">
        <f t="shared" si="1"/>
        <v>199</v>
      </c>
      <c r="AC54" s="152"/>
    </row>
    <row r="55" spans="2:29" ht="12.9" customHeight="1" x14ac:dyDescent="0.2">
      <c r="B55" s="1853"/>
      <c r="C55" s="41" t="s">
        <v>183</v>
      </c>
      <c r="D55" s="432"/>
      <c r="E55" s="348"/>
      <c r="F55" s="348">
        <f>ROUND(F54/E54,3)</f>
        <v>0.49399999999999999</v>
      </c>
      <c r="G55" s="349">
        <f>ROUND(G54/E54,3)</f>
        <v>0.50600000000000001</v>
      </c>
      <c r="H55" s="350">
        <f>ROUND(H54/E54,3)</f>
        <v>0.312</v>
      </c>
      <c r="I55" s="351">
        <f>ROUND(I54/E54,3)</f>
        <v>0.216</v>
      </c>
      <c r="J55" s="352">
        <f>ROUND(J54/E54,3)</f>
        <v>9.6000000000000002E-2</v>
      </c>
      <c r="K55" s="372">
        <f>ROUND(K54/E54,3)</f>
        <v>0.68799999999999994</v>
      </c>
      <c r="L55" s="351">
        <f>ROUND(L54/E54,3)</f>
        <v>0.27900000000000003</v>
      </c>
      <c r="M55" s="353">
        <f>ROUND(M54/E54,3)</f>
        <v>0.40899999999999997</v>
      </c>
      <c r="N55" s="354">
        <f>ROUND(N54/E54,3)</f>
        <v>0.53900000000000003</v>
      </c>
      <c r="O55" s="351">
        <f>ROUND(O54/E54,3)</f>
        <v>0.187</v>
      </c>
      <c r="P55" s="373">
        <f>ROUND(P54/E54,3)</f>
        <v>0.35299999999999998</v>
      </c>
      <c r="Q55" s="351">
        <f>ROUND(Q54/E54,3)</f>
        <v>0.108</v>
      </c>
      <c r="R55" s="351">
        <f>ROUND(R54/E54,3)</f>
        <v>5.2999999999999999E-2</v>
      </c>
      <c r="S55" s="351">
        <f>ROUND(S54/E54,3)</f>
        <v>5.6000000000000001E-2</v>
      </c>
      <c r="T55" s="351">
        <f>ROUND(T54/E54,3)</f>
        <v>0.43099999999999999</v>
      </c>
      <c r="U55" s="351">
        <f>ROUND(U54/E54,3)</f>
        <v>0.13400000000000001</v>
      </c>
      <c r="V55" s="355">
        <f>ROUND(V54/E54,3)</f>
        <v>0.29699999999999999</v>
      </c>
      <c r="W55" s="354">
        <f>ROUND(W54/E54,3)</f>
        <v>1.2999999999999999E-2</v>
      </c>
      <c r="X55" s="348">
        <f>ROUND(X54/E54,3)</f>
        <v>0.01</v>
      </c>
      <c r="Y55" s="374">
        <f>ROUND(Y54/E54,3)</f>
        <v>3.0000000000000001E-3</v>
      </c>
      <c r="Z55" s="357">
        <f>ROUND(Z54/E54,3)</f>
        <v>0.13600000000000001</v>
      </c>
      <c r="AA55" s="348">
        <f>ROUND(AA54/E54,3)</f>
        <v>8.2000000000000003E-2</v>
      </c>
      <c r="AB55" s="375">
        <f>ROUND(AB54/E54,3)</f>
        <v>5.2999999999999999E-2</v>
      </c>
      <c r="AC55" s="152"/>
    </row>
    <row r="56" spans="2:29" ht="12.9" customHeight="1" x14ac:dyDescent="0.2">
      <c r="B56" s="1853"/>
      <c r="C56" s="6"/>
      <c r="D56" s="438"/>
      <c r="E56" s="405"/>
      <c r="F56" s="376">
        <f>ROUND(F54/F54,3)</f>
        <v>1</v>
      </c>
      <c r="G56" s="377">
        <f>ROUND(G54/G54,3)</f>
        <v>1</v>
      </c>
      <c r="H56" s="378"/>
      <c r="I56" s="379">
        <f>ROUND(I54/F54,3)</f>
        <v>0.436</v>
      </c>
      <c r="J56" s="380">
        <f>ROUND(J54/G54,3)</f>
        <v>0.19</v>
      </c>
      <c r="K56" s="381"/>
      <c r="L56" s="379">
        <f>ROUND(L54/F54,3)</f>
        <v>0.56399999999999995</v>
      </c>
      <c r="M56" s="382">
        <f>ROUND(M54/G54,3)</f>
        <v>0.81</v>
      </c>
      <c r="N56" s="383"/>
      <c r="O56" s="379">
        <f>ROUND(O54/F54,3)</f>
        <v>0.378</v>
      </c>
      <c r="P56" s="384">
        <f>ROUND(P54/G54,3)</f>
        <v>0.69799999999999995</v>
      </c>
      <c r="Q56" s="385"/>
      <c r="R56" s="379">
        <f>ROUND(R54/F54,3)</f>
        <v>0.106</v>
      </c>
      <c r="S56" s="379">
        <f>ROUND(S54/G54,3)</f>
        <v>0.11</v>
      </c>
      <c r="T56" s="385"/>
      <c r="U56" s="379">
        <f>ROUND(U54/F54,3)</f>
        <v>0.27100000000000002</v>
      </c>
      <c r="V56" s="386">
        <f>ROUND(V54/G54,3)</f>
        <v>0.58799999999999997</v>
      </c>
      <c r="W56" s="383"/>
      <c r="X56" s="376">
        <f>ROUND(X54/F54,3)</f>
        <v>0.02</v>
      </c>
      <c r="Y56" s="387">
        <f>ROUND(Y54/G54,3)</f>
        <v>6.0000000000000001E-3</v>
      </c>
      <c r="Z56" s="388"/>
      <c r="AA56" s="376">
        <f>ROUND(AA54/F54,3)</f>
        <v>0.16600000000000001</v>
      </c>
      <c r="AB56" s="389">
        <f>ROUND(AB54/G54,3)</f>
        <v>0.106</v>
      </c>
      <c r="AC56" s="152"/>
    </row>
    <row r="57" spans="2:29" ht="12.9" customHeight="1" x14ac:dyDescent="0.2">
      <c r="B57" s="1853"/>
      <c r="C57" s="5" t="s">
        <v>182</v>
      </c>
      <c r="D57" s="148">
        <f>D42+D45+D48+D51</f>
        <v>202</v>
      </c>
      <c r="E57" s="46">
        <f t="shared" ref="E57:AB57" si="2">E42+E45+E48+E51</f>
        <v>6315</v>
      </c>
      <c r="F57" s="46">
        <f t="shared" si="2"/>
        <v>3563</v>
      </c>
      <c r="G57" s="156">
        <f t="shared" si="2"/>
        <v>2752</v>
      </c>
      <c r="H57" s="170">
        <f t="shared" si="2"/>
        <v>1980</v>
      </c>
      <c r="I57" s="111">
        <f>I42+I45+I48+I51</f>
        <v>1484</v>
      </c>
      <c r="J57" s="171">
        <f t="shared" si="2"/>
        <v>496</v>
      </c>
      <c r="K57" s="181">
        <f t="shared" si="2"/>
        <v>4335</v>
      </c>
      <c r="L57" s="111">
        <f t="shared" si="2"/>
        <v>2079</v>
      </c>
      <c r="M57" s="112">
        <f t="shared" si="2"/>
        <v>2256</v>
      </c>
      <c r="N57" s="113">
        <f t="shared" si="2"/>
        <v>2939</v>
      </c>
      <c r="O57" s="111">
        <f t="shared" si="2"/>
        <v>1102</v>
      </c>
      <c r="P57" s="114">
        <f t="shared" si="2"/>
        <v>1837</v>
      </c>
      <c r="Q57" s="111">
        <f t="shared" si="2"/>
        <v>657</v>
      </c>
      <c r="R57" s="111">
        <f t="shared" si="2"/>
        <v>369</v>
      </c>
      <c r="S57" s="111">
        <f t="shared" si="2"/>
        <v>288</v>
      </c>
      <c r="T57" s="111">
        <f t="shared" si="2"/>
        <v>2282</v>
      </c>
      <c r="U57" s="111">
        <f t="shared" si="2"/>
        <v>733</v>
      </c>
      <c r="V57" s="206">
        <f t="shared" si="2"/>
        <v>1549</v>
      </c>
      <c r="W57" s="113">
        <f t="shared" si="2"/>
        <v>90</v>
      </c>
      <c r="X57" s="47">
        <f t="shared" si="2"/>
        <v>81</v>
      </c>
      <c r="Y57" s="263">
        <f t="shared" si="2"/>
        <v>9</v>
      </c>
      <c r="Z57" s="267">
        <f t="shared" si="2"/>
        <v>1306</v>
      </c>
      <c r="AA57" s="47">
        <f t="shared" si="2"/>
        <v>896</v>
      </c>
      <c r="AB57" s="182">
        <f t="shared" si="2"/>
        <v>410</v>
      </c>
      <c r="AC57" s="152"/>
    </row>
    <row r="58" spans="2:29" ht="12.9" customHeight="1" x14ac:dyDescent="0.2">
      <c r="B58" s="1853"/>
      <c r="C58" s="41" t="s">
        <v>184</v>
      </c>
      <c r="D58" s="432"/>
      <c r="E58" s="348"/>
      <c r="F58" s="348">
        <f>ROUND(F57/E57,3)</f>
        <v>0.56399999999999995</v>
      </c>
      <c r="G58" s="349">
        <f>ROUND(G57/E57,3)</f>
        <v>0.436</v>
      </c>
      <c r="H58" s="350">
        <f>ROUND(H57/E57,3)</f>
        <v>0.314</v>
      </c>
      <c r="I58" s="351">
        <f>ROUND(I57/E57,3)</f>
        <v>0.23499999999999999</v>
      </c>
      <c r="J58" s="352">
        <f>ROUND(J57/E57,3)</f>
        <v>7.9000000000000001E-2</v>
      </c>
      <c r="K58" s="372">
        <f>ROUND(K57/E57,3)</f>
        <v>0.68600000000000005</v>
      </c>
      <c r="L58" s="351">
        <f>ROUND(L57/E57,3)</f>
        <v>0.32900000000000001</v>
      </c>
      <c r="M58" s="353">
        <f>ROUND(M57/E57,3)</f>
        <v>0.35699999999999998</v>
      </c>
      <c r="N58" s="354">
        <f>ROUND(N57/E57,3)</f>
        <v>0.46500000000000002</v>
      </c>
      <c r="O58" s="351">
        <f>ROUND(O57/E57,3)</f>
        <v>0.17499999999999999</v>
      </c>
      <c r="P58" s="373">
        <f>ROUND(P57/E57,3)</f>
        <v>0.29099999999999998</v>
      </c>
      <c r="Q58" s="351">
        <f>ROUND(Q57/E57,3)</f>
        <v>0.104</v>
      </c>
      <c r="R58" s="351">
        <f>ROUND(R57/E57,3)</f>
        <v>5.8000000000000003E-2</v>
      </c>
      <c r="S58" s="351">
        <f>ROUND(S57/E57,3)</f>
        <v>4.5999999999999999E-2</v>
      </c>
      <c r="T58" s="351">
        <f>ROUND(T57/E57,3)</f>
        <v>0.36099999999999999</v>
      </c>
      <c r="U58" s="351">
        <f>ROUND(U57/E57,3)</f>
        <v>0.11600000000000001</v>
      </c>
      <c r="V58" s="355">
        <f>ROUND(V57/E57,3)</f>
        <v>0.245</v>
      </c>
      <c r="W58" s="354">
        <f>ROUND(W57/E57,3)</f>
        <v>1.4E-2</v>
      </c>
      <c r="X58" s="348">
        <f>ROUND(X57/E57,3)</f>
        <v>1.2999999999999999E-2</v>
      </c>
      <c r="Y58" s="374">
        <f>ROUND(Y57/E57,3)</f>
        <v>1E-3</v>
      </c>
      <c r="Z58" s="357">
        <f>ROUND(Z57/E57,3)</f>
        <v>0.20699999999999999</v>
      </c>
      <c r="AA58" s="348">
        <f>ROUND(AA57/E57,3)</f>
        <v>0.14199999999999999</v>
      </c>
      <c r="AB58" s="375">
        <f>ROUND(AB57/E57,3)</f>
        <v>6.5000000000000002E-2</v>
      </c>
      <c r="AC58" s="152"/>
    </row>
    <row r="59" spans="2:29" ht="12.9" customHeight="1" thickBot="1" x14ac:dyDescent="0.25">
      <c r="B59" s="1859"/>
      <c r="C59" s="6"/>
      <c r="D59" s="438"/>
      <c r="E59" s="405"/>
      <c r="F59" s="376">
        <f>ROUND(F57/F57,3)</f>
        <v>1</v>
      </c>
      <c r="G59" s="377">
        <f>ROUND(G57/G57,3)</f>
        <v>1</v>
      </c>
      <c r="H59" s="407"/>
      <c r="I59" s="408">
        <f>ROUND(I57/F57,3)</f>
        <v>0.41699999999999998</v>
      </c>
      <c r="J59" s="409">
        <f>ROUND(J57/G57,3)</f>
        <v>0.18</v>
      </c>
      <c r="K59" s="410"/>
      <c r="L59" s="408">
        <f>ROUND(L57/F57,3)</f>
        <v>0.58299999999999996</v>
      </c>
      <c r="M59" s="411">
        <f>ROUND(M57/G57,3)</f>
        <v>0.82</v>
      </c>
      <c r="N59" s="412"/>
      <c r="O59" s="408">
        <f>ROUND(O57/F57,3)</f>
        <v>0.309</v>
      </c>
      <c r="P59" s="413">
        <f>ROUND(P57/G57,3)</f>
        <v>0.66800000000000004</v>
      </c>
      <c r="Q59" s="414"/>
      <c r="R59" s="408">
        <f>ROUND(R57/F57,3)</f>
        <v>0.104</v>
      </c>
      <c r="S59" s="408">
        <f>ROUND(S57/G57,3)</f>
        <v>0.105</v>
      </c>
      <c r="T59" s="414"/>
      <c r="U59" s="408">
        <f>ROUND(U57/F57,3)</f>
        <v>0.20599999999999999</v>
      </c>
      <c r="V59" s="415">
        <f>ROUND(V57/G57,3)</f>
        <v>0.56299999999999994</v>
      </c>
      <c r="W59" s="412"/>
      <c r="X59" s="416">
        <f>ROUND(X57/F57,3)</f>
        <v>2.3E-2</v>
      </c>
      <c r="Y59" s="417">
        <f>ROUND(Y57/G57,3)</f>
        <v>3.0000000000000001E-3</v>
      </c>
      <c r="Z59" s="418"/>
      <c r="AA59" s="416">
        <f>ROUND(AA57/F57,3)</f>
        <v>0.251</v>
      </c>
      <c r="AB59" s="419">
        <f>ROUND(AB57/G57,3)</f>
        <v>0.14899999999999999</v>
      </c>
      <c r="AC59" s="152"/>
    </row>
    <row r="60" spans="2:29" ht="15" customHeight="1" thickTop="1" x14ac:dyDescent="0.2">
      <c r="E60" s="32"/>
      <c r="F60" s="32"/>
      <c r="G60" s="32"/>
      <c r="H60" s="115"/>
      <c r="I60" s="115"/>
      <c r="J60" s="115"/>
      <c r="K60" s="115"/>
      <c r="L60" s="115"/>
      <c r="M60" s="115"/>
      <c r="N60" s="115"/>
      <c r="O60" s="115"/>
      <c r="P60" s="115"/>
      <c r="Q60" s="115"/>
      <c r="R60" s="115"/>
      <c r="S60" s="115"/>
      <c r="T60" s="115"/>
      <c r="U60" s="115"/>
      <c r="V60" s="115"/>
      <c r="W60" s="115"/>
      <c r="X60" s="32"/>
      <c r="Y60" s="32"/>
      <c r="Z60" s="115"/>
      <c r="AA60" s="32"/>
      <c r="AB60" s="32"/>
      <c r="AC60" s="32"/>
    </row>
    <row r="61" spans="2:29" x14ac:dyDescent="0.2">
      <c r="B61" s="1" t="s">
        <v>212</v>
      </c>
      <c r="D61" s="7">
        <f>D36+D39+D42+D45+D48+D51</f>
        <v>530</v>
      </c>
      <c r="E61" s="7">
        <f>E36+E39+E42+E45+E48+E51</f>
        <v>7391</v>
      </c>
      <c r="F61" s="7">
        <f t="shared" ref="F61:AB61" si="3">F36+F39+F42+F45+F48+F51</f>
        <v>4174</v>
      </c>
      <c r="G61" s="7">
        <f t="shared" si="3"/>
        <v>3217</v>
      </c>
      <c r="H61" s="7">
        <f>H36+H39+H42+H45+H48+H51</f>
        <v>2502</v>
      </c>
      <c r="I61" s="7">
        <f>I36+I39+I42+I45+I48+I51</f>
        <v>1861</v>
      </c>
      <c r="J61" s="7">
        <f t="shared" si="3"/>
        <v>641</v>
      </c>
      <c r="K61" s="7">
        <f t="shared" si="3"/>
        <v>4889</v>
      </c>
      <c r="L61" s="7">
        <f t="shared" si="3"/>
        <v>2313</v>
      </c>
      <c r="M61" s="7">
        <f t="shared" si="3"/>
        <v>2576</v>
      </c>
      <c r="N61" s="7">
        <f t="shared" si="3"/>
        <v>3344</v>
      </c>
      <c r="O61" s="7">
        <f t="shared" si="3"/>
        <v>1242</v>
      </c>
      <c r="P61" s="7">
        <f t="shared" si="3"/>
        <v>2102</v>
      </c>
      <c r="Q61" s="7">
        <f t="shared" si="3"/>
        <v>747</v>
      </c>
      <c r="R61" s="7">
        <f t="shared" si="3"/>
        <v>407</v>
      </c>
      <c r="S61" s="7">
        <f>S36+S39+S42+S45+S48+S51</f>
        <v>340</v>
      </c>
      <c r="T61" s="7">
        <f t="shared" si="3"/>
        <v>2597</v>
      </c>
      <c r="U61" s="7">
        <f t="shared" si="3"/>
        <v>835</v>
      </c>
      <c r="V61" s="7">
        <f t="shared" si="3"/>
        <v>1762</v>
      </c>
      <c r="W61" s="7">
        <f>W36+W39+W42+W45+W48+W51</f>
        <v>101</v>
      </c>
      <c r="X61" s="7">
        <f t="shared" si="3"/>
        <v>83</v>
      </c>
      <c r="Y61" s="7">
        <f t="shared" si="3"/>
        <v>18</v>
      </c>
      <c r="Z61" s="7">
        <f t="shared" si="3"/>
        <v>1444</v>
      </c>
      <c r="AA61" s="7">
        <f t="shared" si="3"/>
        <v>988</v>
      </c>
      <c r="AB61" s="1">
        <f t="shared" si="3"/>
        <v>456</v>
      </c>
    </row>
    <row r="62" spans="2:29" s="44" customFormat="1" x14ac:dyDescent="0.2">
      <c r="B62" s="44" t="s">
        <v>213</v>
      </c>
      <c r="E62" s="86"/>
      <c r="F62" s="86">
        <f>F61/E61</f>
        <v>0.56474090109592745</v>
      </c>
      <c r="G62" s="86">
        <f>G61/E61</f>
        <v>0.43525909890407249</v>
      </c>
      <c r="H62" s="86">
        <f>H61/E61</f>
        <v>0.33851982140441078</v>
      </c>
      <c r="I62" s="87">
        <f>I61/E61</f>
        <v>0.25179272087674198</v>
      </c>
      <c r="J62" s="87">
        <f>J61/E61</f>
        <v>8.6727100527668785E-2</v>
      </c>
      <c r="K62" s="87">
        <f>K61/E61</f>
        <v>0.66148017859558927</v>
      </c>
      <c r="L62" s="86">
        <f>L61/E61</f>
        <v>0.31294818021918552</v>
      </c>
      <c r="M62" s="86">
        <f>M61/E61</f>
        <v>0.34853199837640375</v>
      </c>
      <c r="N62" s="86">
        <f>N61/E61</f>
        <v>0.45244215938303339</v>
      </c>
      <c r="O62" s="86">
        <f>O61/E61</f>
        <v>0.16804221350290893</v>
      </c>
      <c r="P62" s="86">
        <f>P61/E61</f>
        <v>0.28439994588012446</v>
      </c>
      <c r="Q62" s="87">
        <f>Q61/E61</f>
        <v>0.10106886754160466</v>
      </c>
      <c r="R62" s="87">
        <f>R61/E61</f>
        <v>5.5066973345961306E-2</v>
      </c>
      <c r="S62" s="86">
        <f>S61/E61</f>
        <v>4.600189419564335E-2</v>
      </c>
      <c r="T62" s="86">
        <f>T61/E61</f>
        <v>0.35137329184142879</v>
      </c>
      <c r="U62" s="86">
        <f>U61/E61</f>
        <v>0.11297524015694764</v>
      </c>
      <c r="V62" s="86">
        <f>V61/E61</f>
        <v>0.23839805168448114</v>
      </c>
      <c r="W62" s="86">
        <f>W61/E61</f>
        <v>1.3665268569882288E-2</v>
      </c>
      <c r="X62" s="86">
        <f>X61/E61</f>
        <v>1.1229874171289405E-2</v>
      </c>
      <c r="Y62" s="87">
        <f>Y61/E61</f>
        <v>2.4353943985928831E-3</v>
      </c>
      <c r="Z62" s="87">
        <f>Z61/E61</f>
        <v>0.19537275064267351</v>
      </c>
      <c r="AA62" s="86">
        <f>AA61/E61</f>
        <v>0.13367609254498714</v>
      </c>
      <c r="AB62" s="44">
        <f>AB61/E61</f>
        <v>6.1696658097686374E-2</v>
      </c>
    </row>
    <row r="63" spans="2:29" s="44" customFormat="1" x14ac:dyDescent="0.2">
      <c r="B63" s="44" t="s">
        <v>214</v>
      </c>
      <c r="D63" s="319"/>
      <c r="F63" s="44">
        <f>ROUND(F61/F61,3)</f>
        <v>1</v>
      </c>
      <c r="G63" s="44">
        <f>ROUND(G61/G61,3)</f>
        <v>1</v>
      </c>
      <c r="I63" s="319">
        <f>ROUND(I61/F61,3)</f>
        <v>0.44600000000000001</v>
      </c>
      <c r="J63" s="319">
        <f>ROUND(J61/G61,3)</f>
        <v>0.19900000000000001</v>
      </c>
      <c r="K63" s="319"/>
      <c r="L63" s="319">
        <f>ROUND(L61/F61,3)</f>
        <v>0.55400000000000005</v>
      </c>
      <c r="M63" s="86">
        <f>ROUND(M61/G61,3)</f>
        <v>0.80100000000000005</v>
      </c>
      <c r="N63" s="86"/>
      <c r="O63" s="86">
        <f>ROUND(O61/F61,3)</f>
        <v>0.29799999999999999</v>
      </c>
      <c r="P63" s="86">
        <f>ROUND(P61/G61,3)</f>
        <v>0.65300000000000002</v>
      </c>
      <c r="Q63" s="86"/>
      <c r="R63" s="86">
        <f>ROUND(R61/F61,3)</f>
        <v>9.8000000000000004E-2</v>
      </c>
      <c r="S63" s="86">
        <f>ROUND(S61/G61,3)</f>
        <v>0.106</v>
      </c>
      <c r="T63" s="319"/>
      <c r="U63" s="86">
        <f>ROUND(U61/F61,3)</f>
        <v>0.2</v>
      </c>
      <c r="V63" s="86">
        <f>ROUND(V61/G61,3)</f>
        <v>0.54800000000000004</v>
      </c>
      <c r="W63" s="86"/>
      <c r="X63" s="86">
        <f>ROUND(X61/F61,3)</f>
        <v>0.02</v>
      </c>
      <c r="Y63" s="86">
        <f>ROUND(Y61/G61,3)</f>
        <v>6.0000000000000001E-3</v>
      </c>
      <c r="Z63" s="86"/>
      <c r="AA63" s="86">
        <f>ROUND(AA61/F61,3)</f>
        <v>0.23699999999999999</v>
      </c>
      <c r="AB63" s="44">
        <f>ROUND(AB61/G61,3)</f>
        <v>0.14199999999999999</v>
      </c>
    </row>
    <row r="64" spans="2:29" s="44" customFormat="1" x14ac:dyDescent="0.2">
      <c r="D64" s="319"/>
      <c r="I64" s="319"/>
      <c r="J64" s="319"/>
      <c r="K64" s="319"/>
      <c r="L64" s="319"/>
      <c r="M64" s="86"/>
      <c r="N64" s="86"/>
      <c r="O64" s="86"/>
      <c r="P64" s="86"/>
      <c r="Q64" s="86"/>
      <c r="R64" s="86"/>
      <c r="S64" s="86"/>
      <c r="T64" s="319"/>
      <c r="U64" s="86"/>
      <c r="V64" s="86"/>
      <c r="W64" s="86"/>
      <c r="X64" s="86"/>
      <c r="Y64" s="86"/>
      <c r="Z64" s="86"/>
      <c r="AA64" s="86"/>
    </row>
    <row r="65" spans="2:28" s="44" customFormat="1" x14ac:dyDescent="0.2">
      <c r="B65" s="44" t="s">
        <v>215</v>
      </c>
      <c r="D65" s="334">
        <f>D54+D51+D36</f>
        <v>530</v>
      </c>
      <c r="E65" s="334">
        <f t="shared" ref="E65:AB65" si="4">E54+E51+E36</f>
        <v>7391</v>
      </c>
      <c r="F65" s="334">
        <f t="shared" si="4"/>
        <v>4174</v>
      </c>
      <c r="G65" s="334">
        <f t="shared" si="4"/>
        <v>3217</v>
      </c>
      <c r="H65" s="334">
        <f t="shared" si="4"/>
        <v>2502</v>
      </c>
      <c r="I65" s="334">
        <f t="shared" si="4"/>
        <v>1861</v>
      </c>
      <c r="J65" s="334">
        <f t="shared" si="4"/>
        <v>641</v>
      </c>
      <c r="K65" s="334">
        <f t="shared" si="4"/>
        <v>4889</v>
      </c>
      <c r="L65" s="334">
        <f t="shared" si="4"/>
        <v>2313</v>
      </c>
      <c r="M65" s="334">
        <f t="shared" si="4"/>
        <v>2576</v>
      </c>
      <c r="N65" s="334">
        <f t="shared" si="4"/>
        <v>3344</v>
      </c>
      <c r="O65" s="334">
        <f t="shared" si="4"/>
        <v>1242</v>
      </c>
      <c r="P65" s="334">
        <f t="shared" si="4"/>
        <v>2102</v>
      </c>
      <c r="Q65" s="334">
        <f t="shared" si="4"/>
        <v>747</v>
      </c>
      <c r="R65" s="334">
        <f t="shared" si="4"/>
        <v>407</v>
      </c>
      <c r="S65" s="334">
        <f t="shared" si="4"/>
        <v>340</v>
      </c>
      <c r="T65" s="334">
        <f t="shared" si="4"/>
        <v>2597</v>
      </c>
      <c r="U65" s="334">
        <f t="shared" si="4"/>
        <v>835</v>
      </c>
      <c r="V65" s="334">
        <f t="shared" si="4"/>
        <v>1762</v>
      </c>
      <c r="W65" s="334">
        <f t="shared" si="4"/>
        <v>101</v>
      </c>
      <c r="X65" s="334">
        <f t="shared" si="4"/>
        <v>83</v>
      </c>
      <c r="Y65" s="334">
        <f t="shared" si="4"/>
        <v>18</v>
      </c>
      <c r="Z65" s="334">
        <f t="shared" si="4"/>
        <v>1444</v>
      </c>
      <c r="AA65" s="334">
        <f t="shared" si="4"/>
        <v>988</v>
      </c>
      <c r="AB65" s="334">
        <f t="shared" si="4"/>
        <v>456</v>
      </c>
    </row>
    <row r="66" spans="2:28" s="44" customFormat="1" x14ac:dyDescent="0.2">
      <c r="D66" s="334">
        <f>D57+D39+D36</f>
        <v>530</v>
      </c>
      <c r="E66" s="334">
        <f t="shared" ref="E66:AB66" si="5">E57+E39+E36</f>
        <v>7391</v>
      </c>
      <c r="F66" s="334">
        <f t="shared" si="5"/>
        <v>4174</v>
      </c>
      <c r="G66" s="334">
        <f t="shared" si="5"/>
        <v>3217</v>
      </c>
      <c r="H66" s="334">
        <f t="shared" si="5"/>
        <v>2502</v>
      </c>
      <c r="I66" s="334">
        <f t="shared" si="5"/>
        <v>1861</v>
      </c>
      <c r="J66" s="334">
        <f t="shared" si="5"/>
        <v>641</v>
      </c>
      <c r="K66" s="334">
        <f t="shared" si="5"/>
        <v>4889</v>
      </c>
      <c r="L66" s="334">
        <f t="shared" si="5"/>
        <v>2313</v>
      </c>
      <c r="M66" s="334">
        <f t="shared" si="5"/>
        <v>2576</v>
      </c>
      <c r="N66" s="334">
        <f t="shared" si="5"/>
        <v>3344</v>
      </c>
      <c r="O66" s="334">
        <f t="shared" si="5"/>
        <v>1242</v>
      </c>
      <c r="P66" s="334">
        <f t="shared" si="5"/>
        <v>2102</v>
      </c>
      <c r="Q66" s="334">
        <f t="shared" si="5"/>
        <v>747</v>
      </c>
      <c r="R66" s="334">
        <f t="shared" si="5"/>
        <v>407</v>
      </c>
      <c r="S66" s="334">
        <f t="shared" si="5"/>
        <v>340</v>
      </c>
      <c r="T66" s="334">
        <f t="shared" si="5"/>
        <v>2597</v>
      </c>
      <c r="U66" s="334">
        <f t="shared" si="5"/>
        <v>835</v>
      </c>
      <c r="V66" s="334">
        <f t="shared" si="5"/>
        <v>1762</v>
      </c>
      <c r="W66" s="334">
        <f t="shared" si="5"/>
        <v>101</v>
      </c>
      <c r="X66" s="334">
        <f t="shared" si="5"/>
        <v>83</v>
      </c>
      <c r="Y66" s="334">
        <f t="shared" si="5"/>
        <v>18</v>
      </c>
      <c r="Z66" s="334">
        <f t="shared" si="5"/>
        <v>1444</v>
      </c>
      <c r="AA66" s="334">
        <f t="shared" si="5"/>
        <v>988</v>
      </c>
      <c r="AB66" s="334">
        <f t="shared" si="5"/>
        <v>456</v>
      </c>
    </row>
    <row r="67" spans="2:28" x14ac:dyDescent="0.2">
      <c r="D67" s="2"/>
      <c r="E67" s="1"/>
      <c r="H67" s="1"/>
      <c r="I67" s="2"/>
      <c r="J67" s="2"/>
      <c r="K67" s="2"/>
      <c r="L67" s="2"/>
      <c r="M67" s="86"/>
      <c r="N67" s="86"/>
      <c r="O67" s="86"/>
      <c r="P67" s="86"/>
      <c r="Q67" s="86"/>
      <c r="R67" s="86"/>
      <c r="S67" s="86"/>
      <c r="T67" s="2"/>
      <c r="U67" s="86"/>
      <c r="V67" s="86"/>
      <c r="W67" s="86"/>
      <c r="X67" s="86"/>
      <c r="Y67" s="86"/>
      <c r="Z67" s="86"/>
      <c r="AA67" s="86"/>
    </row>
    <row r="68" spans="2:28" s="322" customFormat="1" x14ac:dyDescent="0.2">
      <c r="B68" s="336" t="s">
        <v>216</v>
      </c>
      <c r="C68" s="336"/>
      <c r="D68" s="337">
        <f>D15-D61</f>
        <v>0</v>
      </c>
      <c r="E68" s="337">
        <f t="shared" ref="E68:AB70" si="6">E15-E61</f>
        <v>0</v>
      </c>
      <c r="F68" s="337">
        <f>F15-F61</f>
        <v>0</v>
      </c>
      <c r="G68" s="337">
        <f>G15-G61</f>
        <v>0</v>
      </c>
      <c r="H68" s="337">
        <f t="shared" si="6"/>
        <v>0</v>
      </c>
      <c r="I68" s="337">
        <f t="shared" si="6"/>
        <v>0</v>
      </c>
      <c r="J68" s="337">
        <f t="shared" si="6"/>
        <v>0</v>
      </c>
      <c r="K68" s="337">
        <f>K15-K61</f>
        <v>0</v>
      </c>
      <c r="L68" s="337">
        <f t="shared" si="6"/>
        <v>0</v>
      </c>
      <c r="M68" s="337">
        <f t="shared" si="6"/>
        <v>0</v>
      </c>
      <c r="N68" s="337">
        <f t="shared" si="6"/>
        <v>0</v>
      </c>
      <c r="O68" s="337">
        <f t="shared" si="6"/>
        <v>0</v>
      </c>
      <c r="P68" s="337">
        <f t="shared" si="6"/>
        <v>0</v>
      </c>
      <c r="Q68" s="337">
        <f>Q15-Q61</f>
        <v>0</v>
      </c>
      <c r="R68" s="337">
        <f t="shared" si="6"/>
        <v>0</v>
      </c>
      <c r="S68" s="337">
        <f>S15-S61</f>
        <v>0</v>
      </c>
      <c r="T68" s="337">
        <f t="shared" si="6"/>
        <v>0</v>
      </c>
      <c r="U68" s="337">
        <f t="shared" si="6"/>
        <v>0</v>
      </c>
      <c r="V68" s="337">
        <f t="shared" si="6"/>
        <v>0</v>
      </c>
      <c r="W68" s="337">
        <f>W15-W61</f>
        <v>0</v>
      </c>
      <c r="X68" s="337">
        <f t="shared" si="6"/>
        <v>0</v>
      </c>
      <c r="Y68" s="337">
        <f t="shared" si="6"/>
        <v>0</v>
      </c>
      <c r="Z68" s="337">
        <f t="shared" si="6"/>
        <v>0</v>
      </c>
      <c r="AA68" s="337">
        <f t="shared" si="6"/>
        <v>0</v>
      </c>
      <c r="AB68" s="336">
        <f t="shared" si="6"/>
        <v>0</v>
      </c>
    </row>
    <row r="69" spans="2:28" s="322" customFormat="1" x14ac:dyDescent="0.2">
      <c r="B69" s="336"/>
      <c r="C69" s="336"/>
      <c r="D69" s="337"/>
      <c r="E69" s="337"/>
      <c r="F69" s="337">
        <f>F16-F62</f>
        <v>2.5909890407249669E-4</v>
      </c>
      <c r="G69" s="337">
        <f>G16-G62</f>
        <v>-2.5909890407249669E-4</v>
      </c>
      <c r="H69" s="337">
        <f>H16-H62</f>
        <v>4.8017859558924236E-4</v>
      </c>
      <c r="I69" s="337">
        <f>I16-I62</f>
        <v>2.0727912325801956E-4</v>
      </c>
      <c r="J69" s="337">
        <f t="shared" si="6"/>
        <v>2.7289947233120893E-4</v>
      </c>
      <c r="K69" s="337">
        <f t="shared" si="6"/>
        <v>-4.8017859558924236E-4</v>
      </c>
      <c r="L69" s="337">
        <f t="shared" si="6"/>
        <v>5.1819780814477134E-5</v>
      </c>
      <c r="M69" s="337">
        <f t="shared" si="6"/>
        <v>4.6800162359622588E-4</v>
      </c>
      <c r="N69" s="337">
        <f t="shared" si="6"/>
        <v>-4.4215938303338032E-4</v>
      </c>
      <c r="O69" s="337">
        <f t="shared" si="6"/>
        <v>-4.2213502908922118E-5</v>
      </c>
      <c r="P69" s="337">
        <f t="shared" si="6"/>
        <v>-3.9994588012448595E-4</v>
      </c>
      <c r="Q69" s="337">
        <f t="shared" si="6"/>
        <v>-6.8867541604650251E-5</v>
      </c>
      <c r="R69" s="337">
        <f t="shared" si="6"/>
        <v>-6.6973345961306163E-5</v>
      </c>
      <c r="S69" s="337">
        <f t="shared" si="6"/>
        <v>-1.8941956433510265E-6</v>
      </c>
      <c r="T69" s="337">
        <f>T16-T62</f>
        <v>-3.7329184142881333E-4</v>
      </c>
      <c r="U69" s="337">
        <f t="shared" si="6"/>
        <v>2.4759843052363228E-5</v>
      </c>
      <c r="V69" s="337">
        <f t="shared" si="6"/>
        <v>-3.980516844811488E-4</v>
      </c>
      <c r="W69" s="337">
        <f t="shared" si="6"/>
        <v>3.3473143011771185E-4</v>
      </c>
      <c r="X69" s="337">
        <f t="shared" si="6"/>
        <v>-2.2987417128940597E-4</v>
      </c>
      <c r="Y69" s="337">
        <f t="shared" si="6"/>
        <v>-4.3539439859288306E-4</v>
      </c>
      <c r="Z69" s="337">
        <f t="shared" si="6"/>
        <v>-3.7275064267350277E-4</v>
      </c>
      <c r="AA69" s="337">
        <f t="shared" si="6"/>
        <v>3.2390745501287288E-4</v>
      </c>
      <c r="AB69" s="336">
        <f>AB16-AB62</f>
        <v>3.0334190231362523E-4</v>
      </c>
    </row>
    <row r="70" spans="2:28" s="322" customFormat="1" x14ac:dyDescent="0.2">
      <c r="B70" s="336"/>
      <c r="C70" s="336"/>
      <c r="D70" s="337"/>
      <c r="E70" s="337"/>
      <c r="F70" s="337">
        <f>F17-F63</f>
        <v>0</v>
      </c>
      <c r="G70" s="337">
        <f t="shared" si="6"/>
        <v>0</v>
      </c>
      <c r="H70" s="337"/>
      <c r="I70" s="337">
        <f>I17-I63</f>
        <v>0</v>
      </c>
      <c r="J70" s="337">
        <f t="shared" si="6"/>
        <v>0</v>
      </c>
      <c r="K70" s="337"/>
      <c r="L70" s="337">
        <f t="shared" si="6"/>
        <v>0</v>
      </c>
      <c r="M70" s="337">
        <f t="shared" si="6"/>
        <v>0</v>
      </c>
      <c r="N70" s="337"/>
      <c r="O70" s="337">
        <f t="shared" si="6"/>
        <v>0</v>
      </c>
      <c r="P70" s="337">
        <f t="shared" si="6"/>
        <v>0</v>
      </c>
      <c r="Q70" s="337"/>
      <c r="R70" s="337">
        <f t="shared" si="6"/>
        <v>0</v>
      </c>
      <c r="S70" s="337">
        <f t="shared" si="6"/>
        <v>0</v>
      </c>
      <c r="T70" s="337"/>
      <c r="U70" s="338">
        <f t="shared" si="6"/>
        <v>0</v>
      </c>
      <c r="V70" s="338">
        <f t="shared" si="6"/>
        <v>0</v>
      </c>
      <c r="W70" s="338"/>
      <c r="X70" s="338">
        <f t="shared" si="6"/>
        <v>0</v>
      </c>
      <c r="Y70" s="338">
        <f t="shared" si="6"/>
        <v>0</v>
      </c>
      <c r="Z70" s="338"/>
      <c r="AA70" s="338">
        <f>AA17-AA63</f>
        <v>0</v>
      </c>
      <c r="AB70" s="336">
        <f t="shared" si="6"/>
        <v>0</v>
      </c>
    </row>
    <row r="71" spans="2:28" x14ac:dyDescent="0.2">
      <c r="B71" s="336"/>
      <c r="C71" s="336"/>
      <c r="D71" s="336"/>
      <c r="E71" s="337"/>
      <c r="F71" s="336"/>
      <c r="G71" s="336"/>
      <c r="H71" s="339"/>
      <c r="I71" s="339"/>
      <c r="J71" s="339"/>
      <c r="K71" s="339"/>
      <c r="L71" s="339"/>
      <c r="M71" s="339"/>
      <c r="N71" s="340"/>
      <c r="O71" s="339"/>
      <c r="P71" s="339"/>
      <c r="Q71" s="339"/>
      <c r="R71" s="340"/>
      <c r="S71" s="340"/>
      <c r="T71" s="340"/>
      <c r="U71" s="339"/>
      <c r="V71" s="339"/>
      <c r="W71" s="340"/>
      <c r="X71" s="336"/>
      <c r="Y71" s="336"/>
      <c r="Z71" s="340"/>
      <c r="AA71" s="336"/>
      <c r="AB71" s="336"/>
    </row>
    <row r="72" spans="2:28" x14ac:dyDescent="0.2">
      <c r="B72" s="336"/>
      <c r="C72" s="336"/>
      <c r="D72" s="336">
        <f>D65-D61</f>
        <v>0</v>
      </c>
      <c r="E72" s="336">
        <f t="shared" ref="E72:AB72" si="7">E65-E61</f>
        <v>0</v>
      </c>
      <c r="F72" s="336">
        <f t="shared" si="7"/>
        <v>0</v>
      </c>
      <c r="G72" s="336">
        <f t="shared" si="7"/>
        <v>0</v>
      </c>
      <c r="H72" s="336">
        <f t="shared" si="7"/>
        <v>0</v>
      </c>
      <c r="I72" s="336">
        <f t="shared" si="7"/>
        <v>0</v>
      </c>
      <c r="J72" s="336">
        <f t="shared" si="7"/>
        <v>0</v>
      </c>
      <c r="K72" s="336">
        <f t="shared" si="7"/>
        <v>0</v>
      </c>
      <c r="L72" s="336">
        <f t="shared" si="7"/>
        <v>0</v>
      </c>
      <c r="M72" s="336">
        <f t="shared" si="7"/>
        <v>0</v>
      </c>
      <c r="N72" s="336">
        <f t="shared" si="7"/>
        <v>0</v>
      </c>
      <c r="O72" s="336">
        <f t="shared" si="7"/>
        <v>0</v>
      </c>
      <c r="P72" s="336">
        <f t="shared" si="7"/>
        <v>0</v>
      </c>
      <c r="Q72" s="336">
        <f t="shared" si="7"/>
        <v>0</v>
      </c>
      <c r="R72" s="336">
        <f t="shared" si="7"/>
        <v>0</v>
      </c>
      <c r="S72" s="336">
        <f t="shared" si="7"/>
        <v>0</v>
      </c>
      <c r="T72" s="336">
        <f t="shared" si="7"/>
        <v>0</v>
      </c>
      <c r="U72" s="336">
        <f t="shared" si="7"/>
        <v>0</v>
      </c>
      <c r="V72" s="336">
        <f t="shared" si="7"/>
        <v>0</v>
      </c>
      <c r="W72" s="336">
        <f t="shared" si="7"/>
        <v>0</v>
      </c>
      <c r="X72" s="336">
        <f t="shared" si="7"/>
        <v>0</v>
      </c>
      <c r="Y72" s="336">
        <f t="shared" si="7"/>
        <v>0</v>
      </c>
      <c r="Z72" s="336">
        <f t="shared" si="7"/>
        <v>0</v>
      </c>
      <c r="AA72" s="336">
        <f t="shared" si="7"/>
        <v>0</v>
      </c>
      <c r="AB72" s="336">
        <f t="shared" si="7"/>
        <v>0</v>
      </c>
    </row>
    <row r="73" spans="2:28" x14ac:dyDescent="0.2">
      <c r="B73" s="336"/>
      <c r="C73" s="336"/>
      <c r="D73" s="336">
        <f>D66-D61</f>
        <v>0</v>
      </c>
      <c r="E73" s="336">
        <f t="shared" ref="E73:AB73" si="8">E66-E61</f>
        <v>0</v>
      </c>
      <c r="F73" s="336">
        <f t="shared" si="8"/>
        <v>0</v>
      </c>
      <c r="G73" s="336">
        <f t="shared" si="8"/>
        <v>0</v>
      </c>
      <c r="H73" s="336">
        <f t="shared" si="8"/>
        <v>0</v>
      </c>
      <c r="I73" s="336">
        <f t="shared" si="8"/>
        <v>0</v>
      </c>
      <c r="J73" s="336">
        <f t="shared" si="8"/>
        <v>0</v>
      </c>
      <c r="K73" s="336">
        <f t="shared" si="8"/>
        <v>0</v>
      </c>
      <c r="L73" s="336">
        <f t="shared" si="8"/>
        <v>0</v>
      </c>
      <c r="M73" s="336">
        <f t="shared" si="8"/>
        <v>0</v>
      </c>
      <c r="N73" s="336">
        <f t="shared" si="8"/>
        <v>0</v>
      </c>
      <c r="O73" s="336">
        <f t="shared" si="8"/>
        <v>0</v>
      </c>
      <c r="P73" s="336">
        <f t="shared" si="8"/>
        <v>0</v>
      </c>
      <c r="Q73" s="336">
        <f t="shared" si="8"/>
        <v>0</v>
      </c>
      <c r="R73" s="336">
        <f t="shared" si="8"/>
        <v>0</v>
      </c>
      <c r="S73" s="336">
        <f t="shared" si="8"/>
        <v>0</v>
      </c>
      <c r="T73" s="336">
        <f t="shared" si="8"/>
        <v>0</v>
      </c>
      <c r="U73" s="336">
        <f t="shared" si="8"/>
        <v>0</v>
      </c>
      <c r="V73" s="336">
        <f t="shared" si="8"/>
        <v>0</v>
      </c>
      <c r="W73" s="336">
        <f t="shared" si="8"/>
        <v>0</v>
      </c>
      <c r="X73" s="336">
        <f t="shared" si="8"/>
        <v>0</v>
      </c>
      <c r="Y73" s="336">
        <f t="shared" si="8"/>
        <v>0</v>
      </c>
      <c r="Z73" s="336">
        <f t="shared" si="8"/>
        <v>0</v>
      </c>
      <c r="AA73" s="336">
        <f t="shared" si="8"/>
        <v>0</v>
      </c>
      <c r="AB73" s="336">
        <f t="shared" si="8"/>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3A41-21EC-4388-A992-B737228ED079}">
  <sheetPr codeName="Sheet57">
    <tabColor rgb="FF00B0F0"/>
    <pageSetUpPr fitToPage="1"/>
  </sheetPr>
  <dimension ref="B2:Q94"/>
  <sheetViews>
    <sheetView view="pageBreakPreview" zoomScale="90" zoomScaleNormal="75" zoomScaleSheetLayoutView="90" workbookViewId="0"/>
  </sheetViews>
  <sheetFormatPr defaultColWidth="9" defaultRowHeight="13.2" x14ac:dyDescent="0.2"/>
  <cols>
    <col min="1" max="1" width="4.6640625" style="1" customWidth="1"/>
    <col min="2" max="2" width="4.6640625" style="19" customWidth="1"/>
    <col min="3" max="3" width="16.6640625" style="1" customWidth="1"/>
    <col min="4" max="17" width="11.6640625" style="1" customWidth="1"/>
    <col min="18" max="16384" width="9" style="1"/>
  </cols>
  <sheetData>
    <row r="2" spans="2:17" x14ac:dyDescent="0.2">
      <c r="B2" s="1" t="s">
        <v>640</v>
      </c>
    </row>
    <row r="3" spans="2:17" x14ac:dyDescent="0.2">
      <c r="B3" s="1"/>
    </row>
    <row r="4" spans="2:17" x14ac:dyDescent="0.2">
      <c r="B4" s="1"/>
      <c r="K4" s="70"/>
      <c r="M4" s="70" t="s">
        <v>152</v>
      </c>
    </row>
    <row r="5" spans="2:17" ht="13.5" customHeight="1" x14ac:dyDescent="0.2">
      <c r="B5" s="1"/>
      <c r="K5" s="70"/>
      <c r="M5" s="70" t="s">
        <v>293</v>
      </c>
    </row>
    <row r="6" spans="2:17" ht="15.75" customHeight="1" x14ac:dyDescent="0.2">
      <c r="B6" s="1"/>
      <c r="K6" s="70"/>
      <c r="M6" s="70" t="s">
        <v>641</v>
      </c>
    </row>
    <row r="7" spans="2:17" ht="15.75" customHeight="1" x14ac:dyDescent="0.2">
      <c r="B7" s="1"/>
      <c r="K7" s="70"/>
      <c r="N7" s="70"/>
    </row>
    <row r="8" spans="2:17" ht="21.75" customHeight="1" thickBot="1" x14ac:dyDescent="0.25">
      <c r="B8" s="1"/>
      <c r="Q8" s="2" t="s">
        <v>315</v>
      </c>
    </row>
    <row r="9" spans="2:17" ht="15.75" customHeight="1" x14ac:dyDescent="0.2">
      <c r="B9" s="1969"/>
      <c r="C9" s="1969"/>
      <c r="D9" s="1856" t="s">
        <v>243</v>
      </c>
      <c r="E9" s="2030" t="s">
        <v>637</v>
      </c>
      <c r="F9" s="217"/>
      <c r="G9" s="217"/>
      <c r="H9" s="217"/>
      <c r="I9" s="217"/>
      <c r="J9" s="217"/>
      <c r="K9" s="217"/>
      <c r="L9" s="218"/>
      <c r="M9" s="217"/>
      <c r="N9" s="217"/>
      <c r="O9" s="218"/>
      <c r="P9" s="218"/>
      <c r="Q9" s="219"/>
    </row>
    <row r="10" spans="2:17" ht="15.75" customHeight="1" x14ac:dyDescent="0.2">
      <c r="B10" s="1969"/>
      <c r="C10" s="1969"/>
      <c r="D10" s="1857"/>
      <c r="E10" s="2031"/>
      <c r="F10" s="1937" t="s">
        <v>642</v>
      </c>
      <c r="G10" s="1937" t="s">
        <v>643</v>
      </c>
      <c r="H10" s="1937" t="s">
        <v>644</v>
      </c>
      <c r="I10" s="1937" t="s">
        <v>645</v>
      </c>
      <c r="J10" s="1937" t="s">
        <v>646</v>
      </c>
      <c r="K10" s="1937" t="s">
        <v>647</v>
      </c>
      <c r="L10" s="1937" t="s">
        <v>648</v>
      </c>
      <c r="M10" s="1937" t="s">
        <v>649</v>
      </c>
      <c r="N10" s="1937" t="s">
        <v>650</v>
      </c>
      <c r="O10" s="1937" t="s">
        <v>651</v>
      </c>
      <c r="P10" s="1971" t="s">
        <v>652</v>
      </c>
      <c r="Q10" s="2024" t="s">
        <v>671</v>
      </c>
    </row>
    <row r="11" spans="2:17" ht="15.75" customHeight="1" x14ac:dyDescent="0.2">
      <c r="B11" s="1969"/>
      <c r="C11" s="1969"/>
      <c r="D11" s="1857"/>
      <c r="E11" s="2031"/>
      <c r="F11" s="1944"/>
      <c r="G11" s="1944"/>
      <c r="H11" s="1944"/>
      <c r="I11" s="1944"/>
      <c r="J11" s="1944"/>
      <c r="K11" s="1944"/>
      <c r="L11" s="1944"/>
      <c r="M11" s="1944"/>
      <c r="N11" s="1944"/>
      <c r="O11" s="1944"/>
      <c r="P11" s="1943"/>
      <c r="Q11" s="2025"/>
    </row>
    <row r="12" spans="2:17" ht="65.25" customHeight="1" x14ac:dyDescent="0.2">
      <c r="B12" s="1969"/>
      <c r="C12" s="1969"/>
      <c r="D12" s="1960"/>
      <c r="E12" s="2032"/>
      <c r="F12" s="1945"/>
      <c r="G12" s="1945"/>
      <c r="H12" s="1945"/>
      <c r="I12" s="1945"/>
      <c r="J12" s="1945"/>
      <c r="K12" s="1945"/>
      <c r="L12" s="1945"/>
      <c r="M12" s="1945"/>
      <c r="N12" s="1945"/>
      <c r="O12" s="1945"/>
      <c r="P12" s="1972"/>
      <c r="Q12" s="2026"/>
    </row>
    <row r="13" spans="2:17" s="304" customFormat="1" ht="15.75" customHeight="1" x14ac:dyDescent="0.2">
      <c r="B13" s="1953" t="s">
        <v>250</v>
      </c>
      <c r="C13" s="1978"/>
      <c r="D13" s="1347">
        <f>D16+D19+D22+D25+D28+D31</f>
        <v>425</v>
      </c>
      <c r="E13" s="1443">
        <f>E16+E19+E22+E25+E28+E31</f>
        <v>158</v>
      </c>
      <c r="F13" s="1199">
        <f t="shared" ref="F13:P13" si="0">F16+F19+F22+F25+F28+F31</f>
        <v>27</v>
      </c>
      <c r="G13" s="1199">
        <f t="shared" si="0"/>
        <v>67</v>
      </c>
      <c r="H13" s="1199">
        <f t="shared" si="0"/>
        <v>27</v>
      </c>
      <c r="I13" s="1199">
        <f t="shared" si="0"/>
        <v>21</v>
      </c>
      <c r="J13" s="1199">
        <f t="shared" ref="J13:L13" si="1">J16+J19+J22+J25+J28+J31</f>
        <v>30</v>
      </c>
      <c r="K13" s="1199">
        <f t="shared" si="1"/>
        <v>24</v>
      </c>
      <c r="L13" s="1199">
        <f t="shared" si="1"/>
        <v>7</v>
      </c>
      <c r="M13" s="1199">
        <f t="shared" si="0"/>
        <v>18</v>
      </c>
      <c r="N13" s="1199">
        <f t="shared" si="0"/>
        <v>19</v>
      </c>
      <c r="O13" s="1199">
        <f t="shared" si="0"/>
        <v>7</v>
      </c>
      <c r="P13" s="1199">
        <f t="shared" si="0"/>
        <v>13</v>
      </c>
      <c r="Q13" s="1180">
        <f>Q16+Q19+Q22+Q25+Q28+Q31</f>
        <v>13</v>
      </c>
    </row>
    <row r="14" spans="2:17" s="304" customFormat="1" ht="15.75" customHeight="1" x14ac:dyDescent="0.2">
      <c r="B14" s="1955"/>
      <c r="C14" s="1979"/>
      <c r="D14" s="1355"/>
      <c r="E14" s="560">
        <f>E13/D13</f>
        <v>0.37176470588235294</v>
      </c>
      <c r="F14" s="443">
        <f>F13/D13</f>
        <v>6.3529411764705876E-2</v>
      </c>
      <c r="G14" s="443">
        <f>G13/D13</f>
        <v>0.15764705882352942</v>
      </c>
      <c r="H14" s="443">
        <f>H13/D13</f>
        <v>6.3529411764705876E-2</v>
      </c>
      <c r="I14" s="443">
        <f>I13/D13</f>
        <v>4.9411764705882349E-2</v>
      </c>
      <c r="J14" s="443">
        <f>J13/D13</f>
        <v>7.0588235294117646E-2</v>
      </c>
      <c r="K14" s="443">
        <f>K13/D13</f>
        <v>5.647058823529412E-2</v>
      </c>
      <c r="L14" s="443">
        <f>L13/D13</f>
        <v>1.6470588235294119E-2</v>
      </c>
      <c r="M14" s="443">
        <f>M13/D13</f>
        <v>4.2352941176470586E-2</v>
      </c>
      <c r="N14" s="443">
        <f>N13/D13</f>
        <v>4.4705882352941179E-2</v>
      </c>
      <c r="O14" s="443">
        <f>O13/D13</f>
        <v>1.6470588235294119E-2</v>
      </c>
      <c r="P14" s="443">
        <f>P13/D13</f>
        <v>3.0588235294117649E-2</v>
      </c>
      <c r="Q14" s="444">
        <f>Q13/D13</f>
        <v>3.0588235294117649E-2</v>
      </c>
    </row>
    <row r="15" spans="2:17" s="304" customFormat="1" ht="15.75" customHeight="1" thickBot="1" x14ac:dyDescent="0.25">
      <c r="B15" s="1957"/>
      <c r="C15" s="2023"/>
      <c r="D15" s="1362"/>
      <c r="E15" s="564"/>
      <c r="F15" s="445">
        <f>F13/E13</f>
        <v>0.17088607594936708</v>
      </c>
      <c r="G15" s="445">
        <f>G13/E13</f>
        <v>0.42405063291139239</v>
      </c>
      <c r="H15" s="445">
        <f>H13/E13</f>
        <v>0.17088607594936708</v>
      </c>
      <c r="I15" s="445">
        <f>I13/E13</f>
        <v>0.13291139240506328</v>
      </c>
      <c r="J15" s="445">
        <f>J13/E13</f>
        <v>0.189873417721519</v>
      </c>
      <c r="K15" s="445">
        <f>K13/E13</f>
        <v>0.15189873417721519</v>
      </c>
      <c r="L15" s="445">
        <f>L13/E13</f>
        <v>4.4303797468354431E-2</v>
      </c>
      <c r="M15" s="445">
        <f>M13/E13</f>
        <v>0.11392405063291139</v>
      </c>
      <c r="N15" s="445">
        <f>N13/E13</f>
        <v>0.12025316455696203</v>
      </c>
      <c r="O15" s="445">
        <f>O13/E13</f>
        <v>4.4303797468354431E-2</v>
      </c>
      <c r="P15" s="445">
        <f>P13/E13</f>
        <v>8.2278481012658222E-2</v>
      </c>
      <c r="Q15" s="446">
        <f>Q13/E13</f>
        <v>8.2278481012658222E-2</v>
      </c>
    </row>
    <row r="16" spans="2:17" s="304" customFormat="1" ht="15.75" customHeight="1" thickTop="1" x14ac:dyDescent="0.2">
      <c r="B16" s="1852" t="s">
        <v>251</v>
      </c>
      <c r="C16" s="2003" t="s">
        <v>252</v>
      </c>
      <c r="D16" s="1327">
        <f>表1!D14</f>
        <v>54</v>
      </c>
      <c r="E16" s="1473">
        <f>'表28-1'!E13</f>
        <v>16</v>
      </c>
      <c r="F16" s="1187">
        <v>4</v>
      </c>
      <c r="G16" s="1187">
        <v>12</v>
      </c>
      <c r="H16" s="1187">
        <v>2</v>
      </c>
      <c r="I16" s="1187">
        <v>0</v>
      </c>
      <c r="J16" s="1187">
        <v>1</v>
      </c>
      <c r="K16" s="1187">
        <v>0</v>
      </c>
      <c r="L16" s="1187">
        <v>1</v>
      </c>
      <c r="M16" s="1187">
        <v>1</v>
      </c>
      <c r="N16" s="1187">
        <v>2</v>
      </c>
      <c r="O16" s="1187">
        <v>7</v>
      </c>
      <c r="P16" s="1187">
        <v>1</v>
      </c>
      <c r="Q16" s="1188">
        <v>0</v>
      </c>
    </row>
    <row r="17" spans="2:17" s="304" customFormat="1" ht="15.75" customHeight="1" x14ac:dyDescent="0.2">
      <c r="B17" s="1853"/>
      <c r="C17" s="1900"/>
      <c r="D17" s="1324"/>
      <c r="E17" s="560">
        <f>E16/D16</f>
        <v>0.29629629629629628</v>
      </c>
      <c r="F17" s="443">
        <f>F16/D16</f>
        <v>7.407407407407407E-2</v>
      </c>
      <c r="G17" s="443">
        <f>G16/D16</f>
        <v>0.22222222222222221</v>
      </c>
      <c r="H17" s="443">
        <f>H16/D16</f>
        <v>3.7037037037037035E-2</v>
      </c>
      <c r="I17" s="443">
        <f>I16/D16</f>
        <v>0</v>
      </c>
      <c r="J17" s="443">
        <f>J16/D16</f>
        <v>1.8518518518518517E-2</v>
      </c>
      <c r="K17" s="443">
        <f>K16/D16</f>
        <v>0</v>
      </c>
      <c r="L17" s="443">
        <f>L16/D16</f>
        <v>1.8518518518518517E-2</v>
      </c>
      <c r="M17" s="443">
        <f>M16/D16</f>
        <v>1.8518518518518517E-2</v>
      </c>
      <c r="N17" s="443">
        <f>N16/D16</f>
        <v>3.7037037037037035E-2</v>
      </c>
      <c r="O17" s="443">
        <f>O16/D16</f>
        <v>0.12962962962962962</v>
      </c>
      <c r="P17" s="443">
        <f>P16/D16</f>
        <v>1.8518518518518517E-2</v>
      </c>
      <c r="Q17" s="444">
        <f>Q16/D16</f>
        <v>0</v>
      </c>
    </row>
    <row r="18" spans="2:17" s="304" customFormat="1" ht="15.75" customHeight="1" x14ac:dyDescent="0.2">
      <c r="B18" s="1853"/>
      <c r="C18" s="1901"/>
      <c r="D18" s="1370"/>
      <c r="E18" s="567"/>
      <c r="F18" s="449">
        <f>F16/E16</f>
        <v>0.25</v>
      </c>
      <c r="G18" s="449">
        <f>G16/E16</f>
        <v>0.75</v>
      </c>
      <c r="H18" s="449">
        <f>H16/E16</f>
        <v>0.125</v>
      </c>
      <c r="I18" s="449">
        <f>I16/E16</f>
        <v>0</v>
      </c>
      <c r="J18" s="449">
        <f>J16/E16</f>
        <v>6.25E-2</v>
      </c>
      <c r="K18" s="449">
        <f>K16/E16</f>
        <v>0</v>
      </c>
      <c r="L18" s="449">
        <f>L16/E16</f>
        <v>6.25E-2</v>
      </c>
      <c r="M18" s="449">
        <f>M16/E16</f>
        <v>6.25E-2</v>
      </c>
      <c r="N18" s="449">
        <f>N16/E16</f>
        <v>0.125</v>
      </c>
      <c r="O18" s="449">
        <f>O16/E16</f>
        <v>0.4375</v>
      </c>
      <c r="P18" s="449">
        <f>P16/E16</f>
        <v>6.25E-2</v>
      </c>
      <c r="Q18" s="450">
        <f>Q16/E16</f>
        <v>0</v>
      </c>
    </row>
    <row r="19" spans="2:17" s="304" customFormat="1" ht="15.75" customHeight="1" x14ac:dyDescent="0.2">
      <c r="B19" s="1853"/>
      <c r="C19" s="1940" t="s">
        <v>253</v>
      </c>
      <c r="D19" s="1334">
        <f>表1!D17</f>
        <v>76</v>
      </c>
      <c r="E19" s="1447">
        <f>'表28-1'!E15</f>
        <v>29</v>
      </c>
      <c r="F19" s="1194">
        <v>5</v>
      </c>
      <c r="G19" s="1194">
        <v>17</v>
      </c>
      <c r="H19" s="1194">
        <v>4</v>
      </c>
      <c r="I19" s="1194">
        <v>1</v>
      </c>
      <c r="J19" s="1194">
        <v>1</v>
      </c>
      <c r="K19" s="1194">
        <v>0</v>
      </c>
      <c r="L19" s="1194">
        <v>0</v>
      </c>
      <c r="M19" s="1194">
        <v>13</v>
      </c>
      <c r="N19" s="1194">
        <v>1</v>
      </c>
      <c r="O19" s="1194">
        <v>0</v>
      </c>
      <c r="P19" s="1194">
        <v>3</v>
      </c>
      <c r="Q19" s="1195">
        <v>1</v>
      </c>
    </row>
    <row r="20" spans="2:17" s="304" customFormat="1" ht="15.75" customHeight="1" x14ac:dyDescent="0.2">
      <c r="B20" s="1853"/>
      <c r="C20" s="1900"/>
      <c r="D20" s="1324"/>
      <c r="E20" s="560">
        <f>E19/D19</f>
        <v>0.38157894736842107</v>
      </c>
      <c r="F20" s="443">
        <f>F19/D19</f>
        <v>6.5789473684210523E-2</v>
      </c>
      <c r="G20" s="443">
        <f>G19/D19</f>
        <v>0.22368421052631579</v>
      </c>
      <c r="H20" s="443">
        <f>H19/D19</f>
        <v>5.2631578947368418E-2</v>
      </c>
      <c r="I20" s="443">
        <f>I19/D19</f>
        <v>1.3157894736842105E-2</v>
      </c>
      <c r="J20" s="443">
        <f>J19/D19</f>
        <v>1.3157894736842105E-2</v>
      </c>
      <c r="K20" s="443">
        <f>K19/D19</f>
        <v>0</v>
      </c>
      <c r="L20" s="443">
        <f>L19/D19</f>
        <v>0</v>
      </c>
      <c r="M20" s="443">
        <f>M19/D19</f>
        <v>0.17105263157894737</v>
      </c>
      <c r="N20" s="443">
        <f>N19/D19</f>
        <v>1.3157894736842105E-2</v>
      </c>
      <c r="O20" s="443">
        <f>O19/D19</f>
        <v>0</v>
      </c>
      <c r="P20" s="443">
        <f>P19/D19</f>
        <v>3.9473684210526314E-2</v>
      </c>
      <c r="Q20" s="444">
        <f>Q19/D19</f>
        <v>1.3157894736842105E-2</v>
      </c>
    </row>
    <row r="21" spans="2:17" s="304" customFormat="1" ht="15.75" customHeight="1" x14ac:dyDescent="0.2">
      <c r="B21" s="1853"/>
      <c r="C21" s="1901"/>
      <c r="D21" s="1374"/>
      <c r="E21" s="567"/>
      <c r="F21" s="449">
        <f>F19/E19</f>
        <v>0.17241379310344829</v>
      </c>
      <c r="G21" s="449">
        <f>G19/E19</f>
        <v>0.58620689655172409</v>
      </c>
      <c r="H21" s="449">
        <f>H19/E19</f>
        <v>0.13793103448275862</v>
      </c>
      <c r="I21" s="449">
        <f>I19/E19</f>
        <v>3.4482758620689655E-2</v>
      </c>
      <c r="J21" s="449">
        <f>J19/E19</f>
        <v>3.4482758620689655E-2</v>
      </c>
      <c r="K21" s="449">
        <f>K19/E19</f>
        <v>0</v>
      </c>
      <c r="L21" s="449">
        <f>L19/E19</f>
        <v>0</v>
      </c>
      <c r="M21" s="449">
        <f>M19/E19</f>
        <v>0.44827586206896552</v>
      </c>
      <c r="N21" s="449">
        <f>N19/E19</f>
        <v>3.4482758620689655E-2</v>
      </c>
      <c r="O21" s="449">
        <f>O19/E19</f>
        <v>0</v>
      </c>
      <c r="P21" s="449">
        <f>P19/E19</f>
        <v>0.10344827586206896</v>
      </c>
      <c r="Q21" s="450">
        <f>Q19/E19</f>
        <v>3.4482758620689655E-2</v>
      </c>
    </row>
    <row r="22" spans="2:17" s="304" customFormat="1" ht="15.75" customHeight="1" x14ac:dyDescent="0.2">
      <c r="B22" s="1853"/>
      <c r="C22" s="1940" t="s">
        <v>254</v>
      </c>
      <c r="D22" s="1341">
        <f>表1!D20</f>
        <v>28</v>
      </c>
      <c r="E22" s="1447">
        <f>'表28-1'!E17</f>
        <v>13</v>
      </c>
      <c r="F22" s="1194">
        <v>3</v>
      </c>
      <c r="G22" s="1194">
        <v>3</v>
      </c>
      <c r="H22" s="1194">
        <v>1</v>
      </c>
      <c r="I22" s="1194">
        <v>0</v>
      </c>
      <c r="J22" s="1194">
        <v>1</v>
      </c>
      <c r="K22" s="1194">
        <v>0</v>
      </c>
      <c r="L22" s="1194">
        <v>1</v>
      </c>
      <c r="M22" s="1194">
        <v>0</v>
      </c>
      <c r="N22" s="1194">
        <v>11</v>
      </c>
      <c r="O22" s="1194">
        <v>0</v>
      </c>
      <c r="P22" s="1194">
        <v>1</v>
      </c>
      <c r="Q22" s="1195">
        <v>0</v>
      </c>
    </row>
    <row r="23" spans="2:17" s="304" customFormat="1" ht="15.75" customHeight="1" x14ac:dyDescent="0.2">
      <c r="B23" s="1853"/>
      <c r="C23" s="1900"/>
      <c r="D23" s="1324"/>
      <c r="E23" s="560">
        <f>E22/D22</f>
        <v>0.4642857142857143</v>
      </c>
      <c r="F23" s="443">
        <f>F22/D22</f>
        <v>0.10714285714285714</v>
      </c>
      <c r="G23" s="443">
        <f>G22/D22</f>
        <v>0.10714285714285714</v>
      </c>
      <c r="H23" s="443">
        <f>H22/D22</f>
        <v>3.5714285714285712E-2</v>
      </c>
      <c r="I23" s="443">
        <f>I22/D22</f>
        <v>0</v>
      </c>
      <c r="J23" s="443">
        <f>J22/D22</f>
        <v>3.5714285714285712E-2</v>
      </c>
      <c r="K23" s="443">
        <f>K22/D22</f>
        <v>0</v>
      </c>
      <c r="L23" s="443">
        <f>L22/D22</f>
        <v>3.5714285714285712E-2</v>
      </c>
      <c r="M23" s="443">
        <f>M22/D22</f>
        <v>0</v>
      </c>
      <c r="N23" s="443">
        <f>N22/D22</f>
        <v>0.39285714285714285</v>
      </c>
      <c r="O23" s="443">
        <f>O22/D22</f>
        <v>0</v>
      </c>
      <c r="P23" s="443">
        <f>P22/D22</f>
        <v>3.5714285714285712E-2</v>
      </c>
      <c r="Q23" s="444">
        <f>Q22/D22</f>
        <v>0</v>
      </c>
    </row>
    <row r="24" spans="2:17" s="304" customFormat="1" ht="15.75" customHeight="1" x14ac:dyDescent="0.2">
      <c r="B24" s="1853"/>
      <c r="C24" s="1901"/>
      <c r="D24" s="1374"/>
      <c r="E24" s="567"/>
      <c r="F24" s="449">
        <f>F22/E22</f>
        <v>0.23076923076923078</v>
      </c>
      <c r="G24" s="449">
        <f>G22/E22</f>
        <v>0.23076923076923078</v>
      </c>
      <c r="H24" s="449">
        <f>H22/E22</f>
        <v>7.6923076923076927E-2</v>
      </c>
      <c r="I24" s="449">
        <f>I22/E22</f>
        <v>0</v>
      </c>
      <c r="J24" s="449">
        <f>J22/E22</f>
        <v>7.6923076923076927E-2</v>
      </c>
      <c r="K24" s="449">
        <f>K22/E22</f>
        <v>0</v>
      </c>
      <c r="L24" s="449">
        <f>L22/E22</f>
        <v>7.6923076923076927E-2</v>
      </c>
      <c r="M24" s="449">
        <f>M22/E22</f>
        <v>0</v>
      </c>
      <c r="N24" s="449">
        <f>N22/E22</f>
        <v>0.84615384615384615</v>
      </c>
      <c r="O24" s="449">
        <f>O22/E22</f>
        <v>0</v>
      </c>
      <c r="P24" s="449">
        <f>P22/E22</f>
        <v>7.6923076923076927E-2</v>
      </c>
      <c r="Q24" s="450">
        <f>Q22/E22</f>
        <v>0</v>
      </c>
    </row>
    <row r="25" spans="2:17" s="304" customFormat="1" ht="15.75" customHeight="1" x14ac:dyDescent="0.2">
      <c r="B25" s="1853"/>
      <c r="C25" s="1940" t="s">
        <v>255</v>
      </c>
      <c r="D25" s="1341">
        <f>表1!D23</f>
        <v>89</v>
      </c>
      <c r="E25" s="1447">
        <f>'表28-1'!E19</f>
        <v>34</v>
      </c>
      <c r="F25" s="1194">
        <v>6</v>
      </c>
      <c r="G25" s="1194">
        <v>11</v>
      </c>
      <c r="H25" s="1194">
        <v>5</v>
      </c>
      <c r="I25" s="1194">
        <v>15</v>
      </c>
      <c r="J25" s="1194">
        <v>12</v>
      </c>
      <c r="K25" s="1194">
        <v>0</v>
      </c>
      <c r="L25" s="1194">
        <v>1</v>
      </c>
      <c r="M25" s="1194">
        <v>2</v>
      </c>
      <c r="N25" s="1194">
        <v>4</v>
      </c>
      <c r="O25" s="1194">
        <v>0</v>
      </c>
      <c r="P25" s="1194">
        <v>6</v>
      </c>
      <c r="Q25" s="1195">
        <v>1</v>
      </c>
    </row>
    <row r="26" spans="2:17" s="304" customFormat="1" ht="15.75" customHeight="1" x14ac:dyDescent="0.2">
      <c r="B26" s="1853"/>
      <c r="C26" s="1900"/>
      <c r="D26" s="1324"/>
      <c r="E26" s="560">
        <f>E25/D25</f>
        <v>0.38202247191011235</v>
      </c>
      <c r="F26" s="443">
        <f>F25/D25</f>
        <v>6.741573033707865E-2</v>
      </c>
      <c r="G26" s="443">
        <f>G25/D25</f>
        <v>0.12359550561797752</v>
      </c>
      <c r="H26" s="443">
        <f>H25/D25</f>
        <v>5.6179775280898875E-2</v>
      </c>
      <c r="I26" s="443">
        <f>I25/D25</f>
        <v>0.16853932584269662</v>
      </c>
      <c r="J26" s="443">
        <f>J25/D25</f>
        <v>0.1348314606741573</v>
      </c>
      <c r="K26" s="443">
        <f>K25/D25</f>
        <v>0</v>
      </c>
      <c r="L26" s="443">
        <f>L25/D25</f>
        <v>1.1235955056179775E-2</v>
      </c>
      <c r="M26" s="443">
        <f>M25/D25</f>
        <v>2.247191011235955E-2</v>
      </c>
      <c r="N26" s="443">
        <f>N25/D25</f>
        <v>4.49438202247191E-2</v>
      </c>
      <c r="O26" s="443">
        <f>O25/D25</f>
        <v>0</v>
      </c>
      <c r="P26" s="443">
        <f>P25/D25</f>
        <v>6.741573033707865E-2</v>
      </c>
      <c r="Q26" s="444">
        <f>Q25/D25</f>
        <v>1.1235955056179775E-2</v>
      </c>
    </row>
    <row r="27" spans="2:17" s="304" customFormat="1" ht="15.75" customHeight="1" x14ac:dyDescent="0.2">
      <c r="B27" s="1853"/>
      <c r="C27" s="1901"/>
      <c r="D27" s="1374"/>
      <c r="E27" s="567"/>
      <c r="F27" s="449">
        <f>F25/E25</f>
        <v>0.17647058823529413</v>
      </c>
      <c r="G27" s="449">
        <f>G25/E25</f>
        <v>0.3235294117647059</v>
      </c>
      <c r="H27" s="449">
        <f>H25/E25</f>
        <v>0.14705882352941177</v>
      </c>
      <c r="I27" s="449">
        <f>I25/E25</f>
        <v>0.44117647058823528</v>
      </c>
      <c r="J27" s="449">
        <f>J25/E25</f>
        <v>0.35294117647058826</v>
      </c>
      <c r="K27" s="449">
        <f>K25/E25</f>
        <v>0</v>
      </c>
      <c r="L27" s="449">
        <f>L25/E25</f>
        <v>2.9411764705882353E-2</v>
      </c>
      <c r="M27" s="449">
        <f>M25/E25</f>
        <v>5.8823529411764705E-2</v>
      </c>
      <c r="N27" s="449">
        <f>N25/E25</f>
        <v>0.11764705882352941</v>
      </c>
      <c r="O27" s="449">
        <f>O25/E25</f>
        <v>0</v>
      </c>
      <c r="P27" s="449">
        <f>P25/E25</f>
        <v>0.17647058823529413</v>
      </c>
      <c r="Q27" s="450">
        <f>Q25/E25</f>
        <v>2.9411764705882353E-2</v>
      </c>
    </row>
    <row r="28" spans="2:17" s="304" customFormat="1" ht="15.75" customHeight="1" x14ac:dyDescent="0.2">
      <c r="B28" s="1853"/>
      <c r="C28" s="1940" t="s">
        <v>256</v>
      </c>
      <c r="D28" s="1341">
        <f>表1!D26</f>
        <v>16</v>
      </c>
      <c r="E28" s="1443">
        <f>'表28-1'!E21</f>
        <v>3</v>
      </c>
      <c r="F28" s="1199">
        <v>1</v>
      </c>
      <c r="G28" s="1199">
        <v>1</v>
      </c>
      <c r="H28" s="1199">
        <v>2</v>
      </c>
      <c r="I28" s="1199">
        <v>1</v>
      </c>
      <c r="J28" s="1199">
        <v>0</v>
      </c>
      <c r="K28" s="1199">
        <v>0</v>
      </c>
      <c r="L28" s="1199">
        <v>0</v>
      </c>
      <c r="M28" s="1199">
        <v>0</v>
      </c>
      <c r="N28" s="1199">
        <v>0</v>
      </c>
      <c r="O28" s="1199">
        <v>0</v>
      </c>
      <c r="P28" s="1199">
        <v>0</v>
      </c>
      <c r="Q28" s="1180">
        <v>0</v>
      </c>
    </row>
    <row r="29" spans="2:17" s="304" customFormat="1" ht="15.75" customHeight="1" x14ac:dyDescent="0.2">
      <c r="B29" s="1853"/>
      <c r="C29" s="1900"/>
      <c r="D29" s="1324"/>
      <c r="E29" s="560">
        <f>E28/D28</f>
        <v>0.1875</v>
      </c>
      <c r="F29" s="443">
        <f>F28/D28</f>
        <v>6.25E-2</v>
      </c>
      <c r="G29" s="443">
        <f>G28/D28</f>
        <v>6.25E-2</v>
      </c>
      <c r="H29" s="443">
        <f>H28/D28</f>
        <v>0.125</v>
      </c>
      <c r="I29" s="443">
        <f>I28/D28</f>
        <v>6.25E-2</v>
      </c>
      <c r="J29" s="443">
        <f>J28/D28</f>
        <v>0</v>
      </c>
      <c r="K29" s="443">
        <f>K28/D28</f>
        <v>0</v>
      </c>
      <c r="L29" s="443">
        <f>L28/D28</f>
        <v>0</v>
      </c>
      <c r="M29" s="443">
        <f>M28/D28</f>
        <v>0</v>
      </c>
      <c r="N29" s="443">
        <f>N28/D28</f>
        <v>0</v>
      </c>
      <c r="O29" s="443">
        <f>O28/D28</f>
        <v>0</v>
      </c>
      <c r="P29" s="443">
        <f>P28/D28</f>
        <v>0</v>
      </c>
      <c r="Q29" s="444">
        <f>Q28/D28</f>
        <v>0</v>
      </c>
    </row>
    <row r="30" spans="2:17" s="304" customFormat="1" ht="15.75" customHeight="1" x14ac:dyDescent="0.2">
      <c r="B30" s="1853"/>
      <c r="C30" s="1901"/>
      <c r="D30" s="1374"/>
      <c r="E30" s="567"/>
      <c r="F30" s="449">
        <f>F28/E28</f>
        <v>0.33333333333333331</v>
      </c>
      <c r="G30" s="449">
        <f>G28/E28</f>
        <v>0.33333333333333331</v>
      </c>
      <c r="H30" s="449">
        <f>H28/E28</f>
        <v>0.66666666666666663</v>
      </c>
      <c r="I30" s="449">
        <f>I28/E28</f>
        <v>0.33333333333333331</v>
      </c>
      <c r="J30" s="449">
        <f>J28/E28</f>
        <v>0</v>
      </c>
      <c r="K30" s="449">
        <f>K28/E28</f>
        <v>0</v>
      </c>
      <c r="L30" s="449">
        <f>L28/E28</f>
        <v>0</v>
      </c>
      <c r="M30" s="449">
        <f>M28/E28</f>
        <v>0</v>
      </c>
      <c r="N30" s="449">
        <f>N28/E28</f>
        <v>0</v>
      </c>
      <c r="O30" s="449">
        <f>O28/E28</f>
        <v>0</v>
      </c>
      <c r="P30" s="449">
        <f>P28/E28</f>
        <v>0</v>
      </c>
      <c r="Q30" s="450">
        <f>Q28/E28</f>
        <v>0</v>
      </c>
    </row>
    <row r="31" spans="2:17" s="304" customFormat="1" ht="15.75" customHeight="1" x14ac:dyDescent="0.2">
      <c r="B31" s="1853"/>
      <c r="C31" s="1940" t="s">
        <v>257</v>
      </c>
      <c r="D31" s="1341">
        <f>表1!D29</f>
        <v>162</v>
      </c>
      <c r="E31" s="1447">
        <f>'表28-1'!E23</f>
        <v>63</v>
      </c>
      <c r="F31" s="1194">
        <v>8</v>
      </c>
      <c r="G31" s="1194">
        <v>23</v>
      </c>
      <c r="H31" s="1194">
        <v>13</v>
      </c>
      <c r="I31" s="1194">
        <v>4</v>
      </c>
      <c r="J31" s="1194">
        <v>15</v>
      </c>
      <c r="K31" s="1194">
        <v>24</v>
      </c>
      <c r="L31" s="1194">
        <v>4</v>
      </c>
      <c r="M31" s="1194">
        <v>2</v>
      </c>
      <c r="N31" s="1194">
        <v>1</v>
      </c>
      <c r="O31" s="1194">
        <v>0</v>
      </c>
      <c r="P31" s="1194">
        <v>2</v>
      </c>
      <c r="Q31" s="1195">
        <v>11</v>
      </c>
    </row>
    <row r="32" spans="2:17" s="304" customFormat="1" ht="15.75" customHeight="1" x14ac:dyDescent="0.2">
      <c r="B32" s="1853"/>
      <c r="C32" s="1900"/>
      <c r="D32" s="1324"/>
      <c r="E32" s="560">
        <f>E31/D31</f>
        <v>0.3888888888888889</v>
      </c>
      <c r="F32" s="443">
        <f>F31/D31</f>
        <v>4.9382716049382713E-2</v>
      </c>
      <c r="G32" s="443">
        <f>G31/D31</f>
        <v>0.1419753086419753</v>
      </c>
      <c r="H32" s="443">
        <f>H31/D31</f>
        <v>8.0246913580246909E-2</v>
      </c>
      <c r="I32" s="443">
        <f>I31/D31</f>
        <v>2.4691358024691357E-2</v>
      </c>
      <c r="J32" s="443">
        <f>J31/D31</f>
        <v>9.2592592592592587E-2</v>
      </c>
      <c r="K32" s="443">
        <f>K31/D31</f>
        <v>0.14814814814814814</v>
      </c>
      <c r="L32" s="443">
        <f>L31/D31</f>
        <v>2.4691358024691357E-2</v>
      </c>
      <c r="M32" s="443">
        <f>M31/D31</f>
        <v>1.2345679012345678E-2</v>
      </c>
      <c r="N32" s="443">
        <f>N31/D31</f>
        <v>6.1728395061728392E-3</v>
      </c>
      <c r="O32" s="443">
        <f>O31/D31</f>
        <v>0</v>
      </c>
      <c r="P32" s="443">
        <f>P31/D31</f>
        <v>1.2345679012345678E-2</v>
      </c>
      <c r="Q32" s="444">
        <f>Q31/D31</f>
        <v>6.7901234567901231E-2</v>
      </c>
    </row>
    <row r="33" spans="2:17" s="304" customFormat="1" ht="15.75" customHeight="1" thickBot="1" x14ac:dyDescent="0.25">
      <c r="B33" s="1854"/>
      <c r="C33" s="2009"/>
      <c r="D33" s="1375"/>
      <c r="E33" s="569"/>
      <c r="F33" s="453">
        <f>F31/E31</f>
        <v>0.12698412698412698</v>
      </c>
      <c r="G33" s="453">
        <f>G31/E31</f>
        <v>0.36507936507936506</v>
      </c>
      <c r="H33" s="453">
        <f>H31/E31</f>
        <v>0.20634920634920634</v>
      </c>
      <c r="I33" s="453">
        <f>I31/E31</f>
        <v>6.3492063492063489E-2</v>
      </c>
      <c r="J33" s="453">
        <f>J31/E31</f>
        <v>0.23809523809523808</v>
      </c>
      <c r="K33" s="453">
        <f>K31/E31</f>
        <v>0.38095238095238093</v>
      </c>
      <c r="L33" s="453">
        <f>L31/E31</f>
        <v>6.3492063492063489E-2</v>
      </c>
      <c r="M33" s="453">
        <f>M31/E31</f>
        <v>3.1746031746031744E-2</v>
      </c>
      <c r="N33" s="453">
        <f>N31/E31</f>
        <v>1.5873015873015872E-2</v>
      </c>
      <c r="O33" s="453">
        <f>O31/E31</f>
        <v>0</v>
      </c>
      <c r="P33" s="453">
        <f>P31/E31</f>
        <v>3.1746031746031744E-2</v>
      </c>
      <c r="Q33" s="454">
        <f>Q31/E31</f>
        <v>0.17460317460317459</v>
      </c>
    </row>
    <row r="34" spans="2:17" s="304" customFormat="1" ht="15.75" customHeight="1" thickTop="1" x14ac:dyDescent="0.2">
      <c r="B34" s="1852" t="s">
        <v>258</v>
      </c>
      <c r="C34" s="2003" t="s">
        <v>259</v>
      </c>
      <c r="D34" s="1341">
        <f>表1!D32</f>
        <v>87</v>
      </c>
      <c r="E34" s="1447">
        <f>'表28-1'!E25</f>
        <v>23</v>
      </c>
      <c r="F34" s="1194">
        <v>4</v>
      </c>
      <c r="G34" s="1194">
        <v>10</v>
      </c>
      <c r="H34" s="1194">
        <v>6</v>
      </c>
      <c r="I34" s="1194">
        <v>3</v>
      </c>
      <c r="J34" s="1194">
        <v>5</v>
      </c>
      <c r="K34" s="1194">
        <v>1</v>
      </c>
      <c r="L34" s="1194">
        <v>2</v>
      </c>
      <c r="M34" s="1194">
        <v>4</v>
      </c>
      <c r="N34" s="1194">
        <v>3</v>
      </c>
      <c r="O34" s="1194">
        <v>1</v>
      </c>
      <c r="P34" s="1194">
        <v>0</v>
      </c>
      <c r="Q34" s="1195">
        <v>0</v>
      </c>
    </row>
    <row r="35" spans="2:17" s="304" customFormat="1" ht="15.75" customHeight="1" x14ac:dyDescent="0.2">
      <c r="B35" s="1853"/>
      <c r="C35" s="1900"/>
      <c r="D35" s="1324"/>
      <c r="E35" s="560">
        <f>E34/D34</f>
        <v>0.26436781609195403</v>
      </c>
      <c r="F35" s="443">
        <f>F34/D34</f>
        <v>4.5977011494252873E-2</v>
      </c>
      <c r="G35" s="443">
        <f>G34/D34</f>
        <v>0.11494252873563218</v>
      </c>
      <c r="H35" s="443">
        <f>H34/D34</f>
        <v>6.8965517241379309E-2</v>
      </c>
      <c r="I35" s="443">
        <f>I34/D34</f>
        <v>3.4482758620689655E-2</v>
      </c>
      <c r="J35" s="443">
        <f>J34/D34</f>
        <v>5.7471264367816091E-2</v>
      </c>
      <c r="K35" s="443">
        <f>K34/D34</f>
        <v>1.1494252873563218E-2</v>
      </c>
      <c r="L35" s="443">
        <f>L34/D34</f>
        <v>2.2988505747126436E-2</v>
      </c>
      <c r="M35" s="443">
        <f>M34/D34</f>
        <v>4.5977011494252873E-2</v>
      </c>
      <c r="N35" s="443">
        <f>N34/D34</f>
        <v>3.4482758620689655E-2</v>
      </c>
      <c r="O35" s="443">
        <f>O34/D34</f>
        <v>1.1494252873563218E-2</v>
      </c>
      <c r="P35" s="443">
        <f>P34/D34</f>
        <v>0</v>
      </c>
      <c r="Q35" s="444">
        <f>Q34/D34</f>
        <v>0</v>
      </c>
    </row>
    <row r="36" spans="2:17" s="304" customFormat="1" ht="15.75" customHeight="1" x14ac:dyDescent="0.2">
      <c r="B36" s="1853"/>
      <c r="C36" s="1901"/>
      <c r="D36" s="1374"/>
      <c r="E36" s="567"/>
      <c r="F36" s="449">
        <f>F34/E34</f>
        <v>0.17391304347826086</v>
      </c>
      <c r="G36" s="449">
        <f>G34/E34</f>
        <v>0.43478260869565216</v>
      </c>
      <c r="H36" s="449">
        <f>H34/E34</f>
        <v>0.2608695652173913</v>
      </c>
      <c r="I36" s="449">
        <f>I34/E34</f>
        <v>0.13043478260869565</v>
      </c>
      <c r="J36" s="449">
        <f>J34/E34</f>
        <v>0.21739130434782608</v>
      </c>
      <c r="K36" s="449">
        <f>K34/E34</f>
        <v>4.3478260869565216E-2</v>
      </c>
      <c r="L36" s="449">
        <f>L34/E34</f>
        <v>8.6956521739130432E-2</v>
      </c>
      <c r="M36" s="449">
        <f>M34/E34</f>
        <v>0.17391304347826086</v>
      </c>
      <c r="N36" s="449">
        <f>N34/E34</f>
        <v>0.13043478260869565</v>
      </c>
      <c r="O36" s="449">
        <f>O34/E34</f>
        <v>4.3478260869565216E-2</v>
      </c>
      <c r="P36" s="449">
        <f>P34/E34</f>
        <v>0</v>
      </c>
      <c r="Q36" s="450">
        <f>Q34/E34</f>
        <v>0</v>
      </c>
    </row>
    <row r="37" spans="2:17" s="304" customFormat="1" ht="15.75" customHeight="1" x14ac:dyDescent="0.2">
      <c r="B37" s="1853"/>
      <c r="C37" s="1940" t="s">
        <v>260</v>
      </c>
      <c r="D37" s="1341">
        <f>表1!D35</f>
        <v>181</v>
      </c>
      <c r="E37" s="1447">
        <f>'表28-1'!E27</f>
        <v>75</v>
      </c>
      <c r="F37" s="1194">
        <v>9</v>
      </c>
      <c r="G37" s="1194">
        <v>33</v>
      </c>
      <c r="H37" s="1194">
        <v>12</v>
      </c>
      <c r="I37" s="1194">
        <v>13</v>
      </c>
      <c r="J37" s="1194">
        <v>16</v>
      </c>
      <c r="K37" s="1194">
        <v>8</v>
      </c>
      <c r="L37" s="1194">
        <v>1</v>
      </c>
      <c r="M37" s="1194">
        <v>4</v>
      </c>
      <c r="N37" s="1194">
        <v>10</v>
      </c>
      <c r="O37" s="1194">
        <v>6</v>
      </c>
      <c r="P37" s="1194">
        <v>9</v>
      </c>
      <c r="Q37" s="1195">
        <v>6</v>
      </c>
    </row>
    <row r="38" spans="2:17" s="304" customFormat="1" ht="15.75" customHeight="1" x14ac:dyDescent="0.2">
      <c r="B38" s="1853"/>
      <c r="C38" s="1900"/>
      <c r="D38" s="1324"/>
      <c r="E38" s="560">
        <f>E37/D37</f>
        <v>0.4143646408839779</v>
      </c>
      <c r="F38" s="443">
        <f>F37/D37</f>
        <v>4.9723756906077346E-2</v>
      </c>
      <c r="G38" s="443">
        <f>G37/D37</f>
        <v>0.18232044198895028</v>
      </c>
      <c r="H38" s="443">
        <f>H37/D37</f>
        <v>6.6298342541436461E-2</v>
      </c>
      <c r="I38" s="443">
        <f>I37/D37</f>
        <v>7.18232044198895E-2</v>
      </c>
      <c r="J38" s="443">
        <f>J37/D37</f>
        <v>8.8397790055248615E-2</v>
      </c>
      <c r="K38" s="443">
        <f>K37/D37</f>
        <v>4.4198895027624308E-2</v>
      </c>
      <c r="L38" s="443">
        <f>L37/D37</f>
        <v>5.5248618784530384E-3</v>
      </c>
      <c r="M38" s="443">
        <f>M37/D37</f>
        <v>2.2099447513812154E-2</v>
      </c>
      <c r="N38" s="443">
        <f>N37/D37</f>
        <v>5.5248618784530384E-2</v>
      </c>
      <c r="O38" s="443">
        <f>O37/D37</f>
        <v>3.3149171270718231E-2</v>
      </c>
      <c r="P38" s="443">
        <f>P37/D37</f>
        <v>4.9723756906077346E-2</v>
      </c>
      <c r="Q38" s="444">
        <f>Q37/D37</f>
        <v>3.3149171270718231E-2</v>
      </c>
    </row>
    <row r="39" spans="2:17" x14ac:dyDescent="0.2">
      <c r="B39" s="1853"/>
      <c r="C39" s="1901"/>
      <c r="D39" s="1374"/>
      <c r="E39" s="567"/>
      <c r="F39" s="449">
        <f>F37/E37</f>
        <v>0.12</v>
      </c>
      <c r="G39" s="449">
        <f>G37/E37</f>
        <v>0.44</v>
      </c>
      <c r="H39" s="449">
        <f>H37/E37</f>
        <v>0.16</v>
      </c>
      <c r="I39" s="449">
        <f>I37/E37</f>
        <v>0.17333333333333334</v>
      </c>
      <c r="J39" s="449">
        <f>J37/E37</f>
        <v>0.21333333333333335</v>
      </c>
      <c r="K39" s="449">
        <f>K37/E37</f>
        <v>0.10666666666666667</v>
      </c>
      <c r="L39" s="449">
        <f>L37/E37</f>
        <v>1.3333333333333334E-2</v>
      </c>
      <c r="M39" s="449">
        <f>M37/E37</f>
        <v>5.3333333333333337E-2</v>
      </c>
      <c r="N39" s="449">
        <f>N37/E37</f>
        <v>0.13333333333333333</v>
      </c>
      <c r="O39" s="449">
        <f>O37/E37</f>
        <v>0.08</v>
      </c>
      <c r="P39" s="449">
        <f>P37/E37</f>
        <v>0.12</v>
      </c>
      <c r="Q39" s="450">
        <f>Q37/E37</f>
        <v>0.08</v>
      </c>
    </row>
    <row r="40" spans="2:17" ht="13.5" customHeight="1" x14ac:dyDescent="0.2">
      <c r="B40" s="1853"/>
      <c r="C40" s="1940" t="s">
        <v>261</v>
      </c>
      <c r="D40" s="1341">
        <f>表1!D38</f>
        <v>50</v>
      </c>
      <c r="E40" s="1443">
        <f>'表28-1'!E29</f>
        <v>22</v>
      </c>
      <c r="F40" s="1199">
        <v>3</v>
      </c>
      <c r="G40" s="1199">
        <v>6</v>
      </c>
      <c r="H40" s="1199">
        <v>1</v>
      </c>
      <c r="I40" s="1199">
        <v>0</v>
      </c>
      <c r="J40" s="1199">
        <v>3</v>
      </c>
      <c r="K40" s="1199">
        <v>4</v>
      </c>
      <c r="L40" s="1199">
        <v>1</v>
      </c>
      <c r="M40" s="1199">
        <v>4</v>
      </c>
      <c r="N40" s="1199">
        <v>2</v>
      </c>
      <c r="O40" s="1199">
        <v>0</v>
      </c>
      <c r="P40" s="1199">
        <v>2</v>
      </c>
      <c r="Q40" s="1180">
        <v>2</v>
      </c>
    </row>
    <row r="41" spans="2:17" ht="13.5" customHeight="1" x14ac:dyDescent="0.2">
      <c r="B41" s="1853"/>
      <c r="C41" s="1900"/>
      <c r="D41" s="1324"/>
      <c r="E41" s="560">
        <f>E40/D40</f>
        <v>0.44</v>
      </c>
      <c r="F41" s="443">
        <f>F40/D40</f>
        <v>0.06</v>
      </c>
      <c r="G41" s="443">
        <f>G40/D40</f>
        <v>0.12</v>
      </c>
      <c r="H41" s="443">
        <f>H40/D40</f>
        <v>0.02</v>
      </c>
      <c r="I41" s="443">
        <f>I40/D40</f>
        <v>0</v>
      </c>
      <c r="J41" s="443">
        <f>J40/D40</f>
        <v>0.06</v>
      </c>
      <c r="K41" s="443">
        <f>K40/D40</f>
        <v>0.08</v>
      </c>
      <c r="L41" s="443">
        <f>L40/D40</f>
        <v>0.02</v>
      </c>
      <c r="M41" s="443">
        <f>M40/D40</f>
        <v>0.08</v>
      </c>
      <c r="N41" s="443">
        <f>N40/D40</f>
        <v>0.04</v>
      </c>
      <c r="O41" s="443">
        <f>O40/D40</f>
        <v>0</v>
      </c>
      <c r="P41" s="443">
        <f>P40/D40</f>
        <v>0.04</v>
      </c>
      <c r="Q41" s="444">
        <f>Q40/D40</f>
        <v>0.04</v>
      </c>
    </row>
    <row r="42" spans="2:17" ht="14.25" customHeight="1" x14ac:dyDescent="0.2">
      <c r="B42" s="1853"/>
      <c r="C42" s="1901"/>
      <c r="D42" s="1374"/>
      <c r="E42" s="567"/>
      <c r="F42" s="449">
        <f>F40/E40</f>
        <v>0.13636363636363635</v>
      </c>
      <c r="G42" s="449">
        <f>G40/E40</f>
        <v>0.27272727272727271</v>
      </c>
      <c r="H42" s="449">
        <f>H40/E40</f>
        <v>4.5454545454545456E-2</v>
      </c>
      <c r="I42" s="449">
        <f>I40/E40</f>
        <v>0</v>
      </c>
      <c r="J42" s="449">
        <f>J40/E40</f>
        <v>0.13636363636363635</v>
      </c>
      <c r="K42" s="449">
        <f>K40/E40</f>
        <v>0.18181818181818182</v>
      </c>
      <c r="L42" s="449">
        <f>L40/E40</f>
        <v>4.5454545454545456E-2</v>
      </c>
      <c r="M42" s="449">
        <f>M40/E40</f>
        <v>0.18181818181818182</v>
      </c>
      <c r="N42" s="449">
        <f>N40/E40</f>
        <v>9.0909090909090912E-2</v>
      </c>
      <c r="O42" s="449">
        <f>O40/E40</f>
        <v>0</v>
      </c>
      <c r="P42" s="449">
        <f>P40/E40</f>
        <v>9.0909090909090912E-2</v>
      </c>
      <c r="Q42" s="450">
        <f>Q40/E40</f>
        <v>9.0909090909090912E-2</v>
      </c>
    </row>
    <row r="43" spans="2:17" x14ac:dyDescent="0.2">
      <c r="B43" s="1853"/>
      <c r="C43" s="1940" t="s">
        <v>262</v>
      </c>
      <c r="D43" s="1341">
        <f>表1!D41</f>
        <v>40</v>
      </c>
      <c r="E43" s="1443">
        <f>'表28-1'!E31</f>
        <v>17</v>
      </c>
      <c r="F43" s="1199">
        <v>6</v>
      </c>
      <c r="G43" s="1199">
        <v>8</v>
      </c>
      <c r="H43" s="1199">
        <v>2</v>
      </c>
      <c r="I43" s="1199">
        <v>2</v>
      </c>
      <c r="J43" s="1199">
        <v>3</v>
      </c>
      <c r="K43" s="1199">
        <v>4</v>
      </c>
      <c r="L43" s="1199">
        <v>0</v>
      </c>
      <c r="M43" s="1199">
        <v>3</v>
      </c>
      <c r="N43" s="1199">
        <v>3</v>
      </c>
      <c r="O43" s="1199">
        <v>0</v>
      </c>
      <c r="P43" s="1199">
        <v>0</v>
      </c>
      <c r="Q43" s="1180">
        <v>1</v>
      </c>
    </row>
    <row r="44" spans="2:17" x14ac:dyDescent="0.2">
      <c r="B44" s="1853"/>
      <c r="C44" s="1900"/>
      <c r="D44" s="1324"/>
      <c r="E44" s="560">
        <f>E43/D43</f>
        <v>0.42499999999999999</v>
      </c>
      <c r="F44" s="443">
        <f>F43/D43</f>
        <v>0.15</v>
      </c>
      <c r="G44" s="443">
        <f>G43/D43</f>
        <v>0.2</v>
      </c>
      <c r="H44" s="443">
        <f>H43/D43</f>
        <v>0.05</v>
      </c>
      <c r="I44" s="443">
        <f>I43/D43</f>
        <v>0.05</v>
      </c>
      <c r="J44" s="443">
        <f>J43/D43</f>
        <v>7.4999999999999997E-2</v>
      </c>
      <c r="K44" s="443">
        <f>K43/D43</f>
        <v>0.1</v>
      </c>
      <c r="L44" s="443">
        <f>L43/D43</f>
        <v>0</v>
      </c>
      <c r="M44" s="443">
        <f>M43/D43</f>
        <v>7.4999999999999997E-2</v>
      </c>
      <c r="N44" s="443">
        <f>N43/D43</f>
        <v>7.4999999999999997E-2</v>
      </c>
      <c r="O44" s="443">
        <f>O43/D43</f>
        <v>0</v>
      </c>
      <c r="P44" s="443">
        <f>P43/D43</f>
        <v>0</v>
      </c>
      <c r="Q44" s="444">
        <f>Q43/D43</f>
        <v>2.5000000000000001E-2</v>
      </c>
    </row>
    <row r="45" spans="2:17" x14ac:dyDescent="0.2">
      <c r="B45" s="1853"/>
      <c r="C45" s="1901"/>
      <c r="D45" s="1374"/>
      <c r="E45" s="567"/>
      <c r="F45" s="449">
        <f>F43/E43</f>
        <v>0.35294117647058826</v>
      </c>
      <c r="G45" s="449">
        <f>G43/E43</f>
        <v>0.47058823529411764</v>
      </c>
      <c r="H45" s="449">
        <f>H43/E43</f>
        <v>0.11764705882352941</v>
      </c>
      <c r="I45" s="449">
        <f>I43/E43</f>
        <v>0.11764705882352941</v>
      </c>
      <c r="J45" s="449">
        <f>J43/E43</f>
        <v>0.17647058823529413</v>
      </c>
      <c r="K45" s="449">
        <f>K43/E43</f>
        <v>0.23529411764705882</v>
      </c>
      <c r="L45" s="449">
        <f>L43/E43</f>
        <v>0</v>
      </c>
      <c r="M45" s="449">
        <f>M43/E43</f>
        <v>0.17647058823529413</v>
      </c>
      <c r="N45" s="449">
        <f>N43/E43</f>
        <v>0.17647058823529413</v>
      </c>
      <c r="O45" s="449">
        <f>O43/E43</f>
        <v>0</v>
      </c>
      <c r="P45" s="449">
        <f>P43/E43</f>
        <v>0</v>
      </c>
      <c r="Q45" s="450">
        <f>Q43/E43</f>
        <v>5.8823529411764705E-2</v>
      </c>
    </row>
    <row r="46" spans="2:17" x14ac:dyDescent="0.2">
      <c r="B46" s="1853"/>
      <c r="C46" s="1940" t="s">
        <v>263</v>
      </c>
      <c r="D46" s="1341">
        <f>表1!D44</f>
        <v>27</v>
      </c>
      <c r="E46" s="1443">
        <f>'表28-1'!E33</f>
        <v>9</v>
      </c>
      <c r="F46" s="1199">
        <v>1</v>
      </c>
      <c r="G46" s="1199">
        <v>4</v>
      </c>
      <c r="H46" s="1199">
        <v>3</v>
      </c>
      <c r="I46" s="1199">
        <v>2</v>
      </c>
      <c r="J46" s="1199">
        <v>2</v>
      </c>
      <c r="K46" s="1199">
        <v>2</v>
      </c>
      <c r="L46" s="1199">
        <v>2</v>
      </c>
      <c r="M46" s="1199">
        <v>2</v>
      </c>
      <c r="N46" s="1199">
        <v>0</v>
      </c>
      <c r="O46" s="1199">
        <v>0</v>
      </c>
      <c r="P46" s="1199">
        <v>1</v>
      </c>
      <c r="Q46" s="1180">
        <v>1</v>
      </c>
    </row>
    <row r="47" spans="2:17" x14ac:dyDescent="0.2">
      <c r="B47" s="1853"/>
      <c r="C47" s="1900"/>
      <c r="D47" s="1324"/>
      <c r="E47" s="560">
        <f>E46/D46</f>
        <v>0.33333333333333331</v>
      </c>
      <c r="F47" s="443">
        <f>F46/D46</f>
        <v>3.7037037037037035E-2</v>
      </c>
      <c r="G47" s="443">
        <f>G46/D46</f>
        <v>0.14814814814814814</v>
      </c>
      <c r="H47" s="443">
        <f>H46/D46</f>
        <v>0.1111111111111111</v>
      </c>
      <c r="I47" s="443">
        <f>I46/D46</f>
        <v>7.407407407407407E-2</v>
      </c>
      <c r="J47" s="443">
        <f>J46/D46</f>
        <v>7.407407407407407E-2</v>
      </c>
      <c r="K47" s="443">
        <f>K46/D46</f>
        <v>7.407407407407407E-2</v>
      </c>
      <c r="L47" s="443">
        <f>L46/D46</f>
        <v>7.407407407407407E-2</v>
      </c>
      <c r="M47" s="443">
        <f>M46/D46</f>
        <v>7.407407407407407E-2</v>
      </c>
      <c r="N47" s="443">
        <f>N46/D46</f>
        <v>0</v>
      </c>
      <c r="O47" s="443">
        <f>O46/D46</f>
        <v>0</v>
      </c>
      <c r="P47" s="443">
        <f>P46/D46</f>
        <v>3.7037037037037035E-2</v>
      </c>
      <c r="Q47" s="444">
        <f>Q46/D46</f>
        <v>3.7037037037037035E-2</v>
      </c>
    </row>
    <row r="48" spans="2:17" x14ac:dyDescent="0.2">
      <c r="B48" s="1853"/>
      <c r="C48" s="1901"/>
      <c r="D48" s="1374"/>
      <c r="E48" s="567"/>
      <c r="F48" s="449">
        <f>F46/E46</f>
        <v>0.1111111111111111</v>
      </c>
      <c r="G48" s="449">
        <f>G46/E46</f>
        <v>0.44444444444444442</v>
      </c>
      <c r="H48" s="449">
        <f>H46/E46</f>
        <v>0.33333333333333331</v>
      </c>
      <c r="I48" s="449">
        <f>I46/E46</f>
        <v>0.22222222222222221</v>
      </c>
      <c r="J48" s="449">
        <f>J46/E46</f>
        <v>0.22222222222222221</v>
      </c>
      <c r="K48" s="449">
        <f>K46/E46</f>
        <v>0.22222222222222221</v>
      </c>
      <c r="L48" s="449">
        <f>L46/E46</f>
        <v>0.22222222222222221</v>
      </c>
      <c r="M48" s="449">
        <f>M46/E46</f>
        <v>0.22222222222222221</v>
      </c>
      <c r="N48" s="449">
        <f>N46/E46</f>
        <v>0</v>
      </c>
      <c r="O48" s="449">
        <f>O46/E46</f>
        <v>0</v>
      </c>
      <c r="P48" s="449">
        <f>P46/E46</f>
        <v>0.1111111111111111</v>
      </c>
      <c r="Q48" s="450">
        <f>Q46/E46</f>
        <v>0.1111111111111111</v>
      </c>
    </row>
    <row r="49" spans="2:17" x14ac:dyDescent="0.2">
      <c r="B49" s="1853"/>
      <c r="C49" s="1940" t="s">
        <v>264</v>
      </c>
      <c r="D49" s="1341">
        <f>表1!D47</f>
        <v>40</v>
      </c>
      <c r="E49" s="1443">
        <f>'表28-1'!E35</f>
        <v>12</v>
      </c>
      <c r="F49" s="1199">
        <v>4</v>
      </c>
      <c r="G49" s="1199">
        <v>6</v>
      </c>
      <c r="H49" s="1199">
        <v>3</v>
      </c>
      <c r="I49" s="1199">
        <v>1</v>
      </c>
      <c r="J49" s="1199">
        <v>1</v>
      </c>
      <c r="K49" s="1199">
        <v>5</v>
      </c>
      <c r="L49" s="1199">
        <v>1</v>
      </c>
      <c r="M49" s="1199">
        <v>1</v>
      </c>
      <c r="N49" s="1199">
        <v>1</v>
      </c>
      <c r="O49" s="1199">
        <v>0</v>
      </c>
      <c r="P49" s="1199">
        <v>1</v>
      </c>
      <c r="Q49" s="1180">
        <v>3</v>
      </c>
    </row>
    <row r="50" spans="2:17" x14ac:dyDescent="0.2">
      <c r="B50" s="1853"/>
      <c r="C50" s="1900"/>
      <c r="D50" s="1324"/>
      <c r="E50" s="560">
        <f>E49/D49</f>
        <v>0.3</v>
      </c>
      <c r="F50" s="443">
        <f>F49/D49</f>
        <v>0.1</v>
      </c>
      <c r="G50" s="443">
        <f>G49/D49</f>
        <v>0.15</v>
      </c>
      <c r="H50" s="443">
        <f>H49/D49</f>
        <v>7.4999999999999997E-2</v>
      </c>
      <c r="I50" s="443">
        <f>I49/D49</f>
        <v>2.5000000000000001E-2</v>
      </c>
      <c r="J50" s="443">
        <f>J49/D49</f>
        <v>2.5000000000000001E-2</v>
      </c>
      <c r="K50" s="443">
        <f>K49/D49</f>
        <v>0.125</v>
      </c>
      <c r="L50" s="443">
        <f>L49/D49</f>
        <v>2.5000000000000001E-2</v>
      </c>
      <c r="M50" s="443">
        <f>M49/D49</f>
        <v>2.5000000000000001E-2</v>
      </c>
      <c r="N50" s="443">
        <f>N49/D49</f>
        <v>2.5000000000000001E-2</v>
      </c>
      <c r="O50" s="443">
        <f>O49/D49</f>
        <v>0</v>
      </c>
      <c r="P50" s="443">
        <f>P49/D49</f>
        <v>2.5000000000000001E-2</v>
      </c>
      <c r="Q50" s="444">
        <f>Q49/D49</f>
        <v>7.4999999999999997E-2</v>
      </c>
    </row>
    <row r="51" spans="2:17" ht="13.8" thickBot="1" x14ac:dyDescent="0.25">
      <c r="B51" s="1853"/>
      <c r="C51" s="2009"/>
      <c r="D51" s="1375"/>
      <c r="E51" s="569"/>
      <c r="F51" s="453">
        <f>F49/E49</f>
        <v>0.33333333333333331</v>
      </c>
      <c r="G51" s="453">
        <f>G49/E49</f>
        <v>0.5</v>
      </c>
      <c r="H51" s="453">
        <f>H49/E49</f>
        <v>0.25</v>
      </c>
      <c r="I51" s="453">
        <f>I49/E49</f>
        <v>8.3333333333333329E-2</v>
      </c>
      <c r="J51" s="453">
        <f>J49/E49</f>
        <v>8.3333333333333329E-2</v>
      </c>
      <c r="K51" s="453">
        <f>K49/E49</f>
        <v>0.41666666666666669</v>
      </c>
      <c r="L51" s="453">
        <f>L49/E49</f>
        <v>8.3333333333333329E-2</v>
      </c>
      <c r="M51" s="453">
        <f>M49/E49</f>
        <v>8.3333333333333329E-2</v>
      </c>
      <c r="N51" s="453">
        <f>N49/E49</f>
        <v>8.3333333333333329E-2</v>
      </c>
      <c r="O51" s="453">
        <f>O49/E49</f>
        <v>0</v>
      </c>
      <c r="P51" s="453">
        <f>P49/E49</f>
        <v>8.3333333333333329E-2</v>
      </c>
      <c r="Q51" s="454">
        <f>Q49/E49</f>
        <v>0.25</v>
      </c>
    </row>
    <row r="52" spans="2:17" ht="13.8" thickTop="1" x14ac:dyDescent="0.2">
      <c r="B52" s="1853"/>
      <c r="C52" s="37" t="s">
        <v>265</v>
      </c>
      <c r="D52" s="1453">
        <f>D37+D40+D43+D46</f>
        <v>298</v>
      </c>
      <c r="E52" s="1447">
        <f>E37+E40+E43+E46</f>
        <v>123</v>
      </c>
      <c r="F52" s="1194">
        <f t="shared" ref="F52:Q52" si="2">F37+F40+F43+F46</f>
        <v>19</v>
      </c>
      <c r="G52" s="1194">
        <f>G37+G40+G43+G46</f>
        <v>51</v>
      </c>
      <c r="H52" s="1194">
        <f t="shared" si="2"/>
        <v>18</v>
      </c>
      <c r="I52" s="1194">
        <f t="shared" si="2"/>
        <v>17</v>
      </c>
      <c r="J52" s="1194">
        <f t="shared" ref="J52:L52" si="3">J37+J40+J43+J46</f>
        <v>24</v>
      </c>
      <c r="K52" s="1194">
        <f t="shared" si="3"/>
        <v>18</v>
      </c>
      <c r="L52" s="1194">
        <f t="shared" si="3"/>
        <v>4</v>
      </c>
      <c r="M52" s="1194">
        <f t="shared" si="2"/>
        <v>13</v>
      </c>
      <c r="N52" s="1194">
        <f t="shared" si="2"/>
        <v>15</v>
      </c>
      <c r="O52" s="1194">
        <f t="shared" si="2"/>
        <v>6</v>
      </c>
      <c r="P52" s="1194">
        <f t="shared" si="2"/>
        <v>12</v>
      </c>
      <c r="Q52" s="1195">
        <f t="shared" si="2"/>
        <v>10</v>
      </c>
    </row>
    <row r="53" spans="2:17" x14ac:dyDescent="0.2">
      <c r="B53" s="1853"/>
      <c r="C53" s="45" t="s">
        <v>266</v>
      </c>
      <c r="D53" s="1449"/>
      <c r="E53" s="560">
        <f>E52/D52</f>
        <v>0.41275167785234901</v>
      </c>
      <c r="F53" s="443">
        <f>F52/D52</f>
        <v>6.3758389261744972E-2</v>
      </c>
      <c r="G53" s="443">
        <f>G52/D52</f>
        <v>0.17114093959731544</v>
      </c>
      <c r="H53" s="443">
        <f>H52/D52</f>
        <v>6.0402684563758392E-2</v>
      </c>
      <c r="I53" s="443">
        <f>I52/D52</f>
        <v>5.7046979865771813E-2</v>
      </c>
      <c r="J53" s="443">
        <f>J52/D52</f>
        <v>8.0536912751677847E-2</v>
      </c>
      <c r="K53" s="443">
        <f>K52/D52</f>
        <v>6.0402684563758392E-2</v>
      </c>
      <c r="L53" s="443">
        <f>L52/D52</f>
        <v>1.3422818791946308E-2</v>
      </c>
      <c r="M53" s="443">
        <f>M52/D52</f>
        <v>4.3624161073825503E-2</v>
      </c>
      <c r="N53" s="443">
        <f>N52/D52</f>
        <v>5.0335570469798654E-2</v>
      </c>
      <c r="O53" s="443">
        <f>O52/D52</f>
        <v>2.0134228187919462E-2</v>
      </c>
      <c r="P53" s="443">
        <f>P52/D52</f>
        <v>4.0268456375838924E-2</v>
      </c>
      <c r="Q53" s="444">
        <f>Q52/D52</f>
        <v>3.3557046979865772E-2</v>
      </c>
    </row>
    <row r="54" spans="2:17" x14ac:dyDescent="0.2">
      <c r="B54" s="1853"/>
      <c r="C54" s="38"/>
      <c r="D54" s="1450"/>
      <c r="E54" s="567"/>
      <c r="F54" s="449">
        <f>F52/E52</f>
        <v>0.15447154471544716</v>
      </c>
      <c r="G54" s="449">
        <f>G52/E52</f>
        <v>0.41463414634146339</v>
      </c>
      <c r="H54" s="449">
        <f>H52/E52</f>
        <v>0.14634146341463414</v>
      </c>
      <c r="I54" s="449">
        <f>I52/E52</f>
        <v>0.13821138211382114</v>
      </c>
      <c r="J54" s="449">
        <f>J52/E52</f>
        <v>0.1951219512195122</v>
      </c>
      <c r="K54" s="449">
        <f>K52/E52</f>
        <v>0.14634146341463414</v>
      </c>
      <c r="L54" s="449">
        <f>L52/E52</f>
        <v>3.2520325203252036E-2</v>
      </c>
      <c r="M54" s="449">
        <f>M52/E52</f>
        <v>0.10569105691056911</v>
      </c>
      <c r="N54" s="449">
        <f>N52/E52</f>
        <v>0.12195121951219512</v>
      </c>
      <c r="O54" s="449">
        <f>O52/E52</f>
        <v>4.878048780487805E-2</v>
      </c>
      <c r="P54" s="449">
        <f>P52/E52</f>
        <v>9.7560975609756101E-2</v>
      </c>
      <c r="Q54" s="450">
        <f>Q52/E52</f>
        <v>8.1300813008130079E-2</v>
      </c>
    </row>
    <row r="55" spans="2:17" x14ac:dyDescent="0.2">
      <c r="B55" s="1853"/>
      <c r="C55" s="40" t="s">
        <v>265</v>
      </c>
      <c r="D55" s="1565">
        <f>'表28-1'!D39</f>
        <v>157</v>
      </c>
      <c r="E55" s="1443">
        <f>E40+E43+E46+E49</f>
        <v>60</v>
      </c>
      <c r="F55" s="1199">
        <f t="shared" ref="F55:Q55" si="4">F40+F43+F46+F49</f>
        <v>14</v>
      </c>
      <c r="G55" s="1199">
        <f t="shared" si="4"/>
        <v>24</v>
      </c>
      <c r="H55" s="1199">
        <f t="shared" si="4"/>
        <v>9</v>
      </c>
      <c r="I55" s="1199">
        <f t="shared" si="4"/>
        <v>5</v>
      </c>
      <c r="J55" s="1199">
        <f t="shared" ref="J55:L55" si="5">J40+J43+J46+J49</f>
        <v>9</v>
      </c>
      <c r="K55" s="1199">
        <f t="shared" si="5"/>
        <v>15</v>
      </c>
      <c r="L55" s="1199">
        <f t="shared" si="5"/>
        <v>4</v>
      </c>
      <c r="M55" s="1199">
        <f t="shared" si="4"/>
        <v>10</v>
      </c>
      <c r="N55" s="1199">
        <f t="shared" si="4"/>
        <v>6</v>
      </c>
      <c r="O55" s="1199">
        <f t="shared" si="4"/>
        <v>0</v>
      </c>
      <c r="P55" s="1199">
        <f t="shared" si="4"/>
        <v>4</v>
      </c>
      <c r="Q55" s="1180">
        <f t="shared" si="4"/>
        <v>7</v>
      </c>
    </row>
    <row r="56" spans="2:17" x14ac:dyDescent="0.2">
      <c r="B56" s="1853"/>
      <c r="C56" s="45" t="s">
        <v>267</v>
      </c>
      <c r="D56" s="1452"/>
      <c r="E56" s="560">
        <f>E55/D55</f>
        <v>0.38216560509554143</v>
      </c>
      <c r="F56" s="443">
        <f>F55/D55</f>
        <v>8.9171974522292988E-2</v>
      </c>
      <c r="G56" s="443">
        <f>G55/D55</f>
        <v>0.15286624203821655</v>
      </c>
      <c r="H56" s="443">
        <f>H55/D55</f>
        <v>5.7324840764331211E-2</v>
      </c>
      <c r="I56" s="443">
        <f>I55/D55</f>
        <v>3.1847133757961783E-2</v>
      </c>
      <c r="J56" s="443">
        <f>J55/D55</f>
        <v>5.7324840764331211E-2</v>
      </c>
      <c r="K56" s="443">
        <f>K55/D55</f>
        <v>9.5541401273885357E-2</v>
      </c>
      <c r="L56" s="443">
        <f>L55/D55</f>
        <v>2.5477707006369428E-2</v>
      </c>
      <c r="M56" s="443">
        <f>M55/D55</f>
        <v>6.3694267515923567E-2</v>
      </c>
      <c r="N56" s="443">
        <f>N55/D55</f>
        <v>3.8216560509554139E-2</v>
      </c>
      <c r="O56" s="443">
        <f>O55/D55</f>
        <v>0</v>
      </c>
      <c r="P56" s="443">
        <f>P55/D55</f>
        <v>2.5477707006369428E-2</v>
      </c>
      <c r="Q56" s="444">
        <f>Q55/D55</f>
        <v>4.4585987261146494E-2</v>
      </c>
    </row>
    <row r="57" spans="2:17" ht="13.8" thickBot="1" x14ac:dyDescent="0.25">
      <c r="B57" s="1859"/>
      <c r="C57" s="38"/>
      <c r="D57" s="1450"/>
      <c r="E57" s="575"/>
      <c r="F57" s="456">
        <f>F55/E55</f>
        <v>0.23333333333333334</v>
      </c>
      <c r="G57" s="456">
        <f>G55/E55</f>
        <v>0.4</v>
      </c>
      <c r="H57" s="456">
        <f>H55/E55</f>
        <v>0.15</v>
      </c>
      <c r="I57" s="456">
        <f>I55/E55</f>
        <v>8.3333333333333329E-2</v>
      </c>
      <c r="J57" s="456">
        <f>J55/E55</f>
        <v>0.15</v>
      </c>
      <c r="K57" s="456">
        <f>K55/E55</f>
        <v>0.25</v>
      </c>
      <c r="L57" s="456">
        <f>L55/E55</f>
        <v>6.6666666666666666E-2</v>
      </c>
      <c r="M57" s="456">
        <f>M55/E55</f>
        <v>0.16666666666666666</v>
      </c>
      <c r="N57" s="456">
        <f>N55/E55</f>
        <v>0.1</v>
      </c>
      <c r="O57" s="456">
        <f>O55/E55</f>
        <v>0</v>
      </c>
      <c r="P57" s="456">
        <f>P55/E55</f>
        <v>6.6666666666666666E-2</v>
      </c>
      <c r="Q57" s="457">
        <f>Q55/E55</f>
        <v>0.11666666666666667</v>
      </c>
    </row>
    <row r="58" spans="2:17" ht="13.2" customHeight="1" x14ac:dyDescent="0.2">
      <c r="B58" s="1816"/>
      <c r="C58" s="2416" t="s">
        <v>984</v>
      </c>
      <c r="D58" s="2416"/>
      <c r="E58" s="2416"/>
      <c r="F58" s="2416"/>
      <c r="G58" s="129"/>
      <c r="H58" s="129"/>
      <c r="I58" s="129"/>
      <c r="J58" s="129"/>
      <c r="K58" s="129"/>
      <c r="L58" s="129"/>
      <c r="M58" s="129"/>
      <c r="N58" s="129"/>
      <c r="O58" s="129"/>
      <c r="P58" s="129"/>
      <c r="Q58" s="129"/>
    </row>
    <row r="59" spans="2:17" x14ac:dyDescent="0.2">
      <c r="B59" s="1"/>
      <c r="C59" s="27"/>
    </row>
    <row r="60" spans="2:17" x14ac:dyDescent="0.2">
      <c r="B60" s="44"/>
      <c r="E60" s="44"/>
      <c r="F60" s="86"/>
      <c r="G60" s="86"/>
      <c r="H60" s="86"/>
      <c r="I60" s="86"/>
      <c r="J60" s="86"/>
      <c r="K60" s="86"/>
      <c r="L60" s="86"/>
      <c r="M60" s="86"/>
      <c r="N60" s="86"/>
      <c r="O60" s="86"/>
      <c r="P60" s="86"/>
      <c r="Q60" s="86"/>
    </row>
    <row r="61" spans="2:17" x14ac:dyDescent="0.2">
      <c r="B61" s="44"/>
      <c r="E61" s="44"/>
      <c r="F61" s="86"/>
      <c r="G61" s="86"/>
      <c r="H61" s="86"/>
      <c r="I61" s="86"/>
      <c r="J61" s="86"/>
      <c r="K61" s="86"/>
      <c r="L61" s="86"/>
      <c r="M61" s="86"/>
      <c r="N61" s="86"/>
      <c r="O61" s="86"/>
      <c r="P61" s="86"/>
      <c r="Q61" s="86"/>
    </row>
    <row r="63" spans="2:17" x14ac:dyDescent="0.2">
      <c r="B63" s="1"/>
      <c r="C63" s="19"/>
      <c r="D63" s="88"/>
      <c r="E63" s="88"/>
      <c r="F63" s="88"/>
      <c r="G63" s="88"/>
      <c r="H63" s="88"/>
      <c r="I63" s="88"/>
      <c r="J63" s="88"/>
      <c r="K63" s="88"/>
      <c r="L63" s="88"/>
      <c r="M63" s="88"/>
      <c r="N63" s="88"/>
      <c r="O63" s="88"/>
      <c r="P63" s="88"/>
      <c r="Q63" s="88"/>
    </row>
    <row r="64" spans="2:17" x14ac:dyDescent="0.2">
      <c r="B64" s="1"/>
      <c r="C64" s="19"/>
      <c r="D64" s="7"/>
      <c r="E64" s="7"/>
      <c r="F64" s="7"/>
      <c r="G64" s="7"/>
      <c r="H64" s="7"/>
      <c r="I64" s="7"/>
      <c r="J64" s="7"/>
      <c r="K64" s="7"/>
      <c r="L64" s="7"/>
      <c r="M64" s="7"/>
      <c r="N64" s="7"/>
      <c r="O64" s="7"/>
      <c r="P64" s="7"/>
      <c r="Q64" s="7"/>
    </row>
    <row r="65" spans="2:17" x14ac:dyDescent="0.2">
      <c r="B65" s="1"/>
      <c r="C65" s="19"/>
      <c r="D65" s="19"/>
    </row>
    <row r="66" spans="2:17" x14ac:dyDescent="0.2">
      <c r="B66" s="332"/>
      <c r="C66" s="19"/>
      <c r="D66" s="336"/>
      <c r="E66" s="336"/>
      <c r="F66" s="336"/>
      <c r="G66" s="336"/>
      <c r="H66" s="336"/>
      <c r="I66" s="336"/>
      <c r="J66" s="336"/>
      <c r="K66" s="336"/>
      <c r="L66" s="336"/>
      <c r="M66" s="336"/>
      <c r="N66" s="336"/>
      <c r="O66" s="336"/>
      <c r="P66" s="336"/>
      <c r="Q66" s="336"/>
    </row>
    <row r="67" spans="2:17" x14ac:dyDescent="0.2">
      <c r="C67" s="19"/>
      <c r="D67" s="336"/>
      <c r="E67" s="336"/>
      <c r="F67" s="336"/>
      <c r="G67" s="336"/>
      <c r="H67" s="336"/>
      <c r="I67" s="336"/>
      <c r="J67" s="336"/>
      <c r="K67" s="336"/>
      <c r="L67" s="336"/>
      <c r="M67" s="336"/>
      <c r="N67" s="336"/>
      <c r="O67" s="336"/>
      <c r="P67" s="336"/>
      <c r="Q67" s="336"/>
    </row>
    <row r="68" spans="2:17" x14ac:dyDescent="0.2">
      <c r="C68" s="19"/>
      <c r="D68" s="336"/>
      <c r="E68" s="336"/>
      <c r="F68" s="336"/>
      <c r="G68" s="336"/>
      <c r="H68" s="336"/>
      <c r="I68" s="336"/>
      <c r="J68" s="336"/>
      <c r="K68" s="336"/>
      <c r="L68" s="336"/>
      <c r="M68" s="336"/>
      <c r="N68" s="336"/>
      <c r="O68" s="336"/>
      <c r="P68" s="336"/>
      <c r="Q68" s="336"/>
    </row>
    <row r="69" spans="2:17" x14ac:dyDescent="0.2">
      <c r="C69" s="19"/>
      <c r="D69" s="336"/>
      <c r="E69" s="336"/>
      <c r="F69" s="336"/>
      <c r="G69" s="336"/>
      <c r="H69" s="336"/>
      <c r="I69" s="336"/>
      <c r="J69" s="336"/>
      <c r="K69" s="336"/>
      <c r="L69" s="336"/>
      <c r="M69" s="336"/>
      <c r="N69" s="336"/>
      <c r="O69" s="336"/>
      <c r="P69" s="336"/>
      <c r="Q69" s="336"/>
    </row>
    <row r="70" spans="2:17" x14ac:dyDescent="0.2">
      <c r="C70" s="19"/>
      <c r="D70" s="332"/>
      <c r="E70" s="332"/>
      <c r="F70" s="332"/>
      <c r="G70" s="332"/>
      <c r="H70" s="332"/>
      <c r="I70" s="332"/>
      <c r="J70" s="332"/>
      <c r="K70" s="332"/>
      <c r="L70" s="332"/>
      <c r="M70" s="332"/>
      <c r="N70" s="332"/>
      <c r="O70" s="332"/>
      <c r="P70" s="332"/>
      <c r="Q70" s="332"/>
    </row>
    <row r="71" spans="2:17" x14ac:dyDescent="0.2">
      <c r="C71" s="19"/>
      <c r="D71" s="332"/>
      <c r="E71" s="332"/>
      <c r="F71" s="332"/>
      <c r="G71" s="332"/>
      <c r="H71" s="332"/>
      <c r="I71" s="332"/>
      <c r="J71" s="332"/>
      <c r="K71" s="332"/>
      <c r="L71" s="332"/>
      <c r="M71" s="332"/>
      <c r="N71" s="332"/>
      <c r="O71" s="332"/>
      <c r="P71" s="332"/>
      <c r="Q71" s="332"/>
    </row>
    <row r="72" spans="2:17" x14ac:dyDescent="0.2">
      <c r="C72" s="19"/>
      <c r="D72" s="19"/>
    </row>
    <row r="73" spans="2:17" x14ac:dyDescent="0.2">
      <c r="C73" s="19"/>
      <c r="D73" s="19"/>
    </row>
    <row r="74" spans="2:17" x14ac:dyDescent="0.2">
      <c r="C74" s="19"/>
      <c r="D74" s="19"/>
    </row>
    <row r="75" spans="2:17" x14ac:dyDescent="0.2">
      <c r="C75" s="19"/>
      <c r="D75" s="19"/>
    </row>
    <row r="76" spans="2:17" x14ac:dyDescent="0.2">
      <c r="C76" s="19"/>
      <c r="D76" s="19"/>
    </row>
    <row r="77" spans="2:17" x14ac:dyDescent="0.2">
      <c r="C77" s="19"/>
      <c r="D77" s="19"/>
    </row>
    <row r="78" spans="2:17" x14ac:dyDescent="0.2">
      <c r="C78" s="19"/>
      <c r="D78" s="19"/>
    </row>
    <row r="79" spans="2:17" x14ac:dyDescent="0.2">
      <c r="C79" s="19"/>
      <c r="D79" s="19"/>
    </row>
    <row r="80" spans="2:17"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1">
    <mergeCell ref="B34:B57"/>
    <mergeCell ref="C34:C36"/>
    <mergeCell ref="C37:C39"/>
    <mergeCell ref="C40:C42"/>
    <mergeCell ref="C43:C45"/>
    <mergeCell ref="C46:C48"/>
    <mergeCell ref="E9:E12"/>
    <mergeCell ref="C19:C21"/>
    <mergeCell ref="G10:G12"/>
    <mergeCell ref="P10:P12"/>
    <mergeCell ref="Q10:Q12"/>
    <mergeCell ref="J10:J12"/>
    <mergeCell ref="K10:K12"/>
    <mergeCell ref="L10:L12"/>
    <mergeCell ref="O10:O12"/>
    <mergeCell ref="C58:F58"/>
    <mergeCell ref="C16:C18"/>
    <mergeCell ref="F10:F12"/>
    <mergeCell ref="C49:C51"/>
    <mergeCell ref="N10:N12"/>
    <mergeCell ref="C22:C24"/>
    <mergeCell ref="C25:C27"/>
    <mergeCell ref="C28:C30"/>
    <mergeCell ref="C31:C33"/>
    <mergeCell ref="H10:H12"/>
    <mergeCell ref="I10:I12"/>
    <mergeCell ref="M10:M12"/>
    <mergeCell ref="B13:C15"/>
    <mergeCell ref="B16:B33"/>
    <mergeCell ref="B9:C12"/>
    <mergeCell ref="D9:D12"/>
  </mergeCells>
  <phoneticPr fontId="2"/>
  <printOptions horizontalCentered="1"/>
  <pageMargins left="0.82677165354330717" right="0.43307086614173229" top="0.59055118110236227" bottom="0.35433070866141736" header="0.19685039370078741" footer="0.19685039370078741"/>
  <pageSetup paperSize="9" scale="63" firstPageNumber="20" fitToWidth="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F714-7902-43DF-9019-83396B1D29A6}">
  <sheetPr codeName="Sheet58">
    <tabColor rgb="FF00B0F0"/>
  </sheetPr>
  <dimension ref="B2:R58"/>
  <sheetViews>
    <sheetView view="pageBreakPreview" zoomScale="80" zoomScaleNormal="100" zoomScaleSheetLayoutView="8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1" width="19" style="1" customWidth="1"/>
    <col min="12" max="12" width="17.88671875" style="1" customWidth="1"/>
    <col min="13" max="13" width="13.109375" style="1" customWidth="1"/>
    <col min="14" max="15" width="10.33203125" style="1" customWidth="1"/>
    <col min="16" max="16" width="9.6640625" style="1" customWidth="1"/>
    <col min="17" max="17" width="10" style="1" customWidth="1"/>
    <col min="18" max="18" width="7.6640625" style="1" customWidth="1"/>
    <col min="19" max="16384" width="9" style="1"/>
  </cols>
  <sheetData>
    <row r="2" spans="2:18" ht="14.4" x14ac:dyDescent="0.2">
      <c r="B2" s="26" t="s">
        <v>653</v>
      </c>
    </row>
    <row r="3" spans="2:18" ht="14.4" x14ac:dyDescent="0.2">
      <c r="B3" s="26"/>
    </row>
    <row r="4" spans="2:18" ht="14.4" x14ac:dyDescent="0.2">
      <c r="B4" s="26"/>
      <c r="G4" s="924"/>
      <c r="H4" s="924"/>
      <c r="I4" s="924"/>
      <c r="J4" s="924" t="s">
        <v>152</v>
      </c>
      <c r="K4" s="924"/>
    </row>
    <row r="5" spans="2:18" ht="14.4" x14ac:dyDescent="0.2">
      <c r="B5" s="26"/>
      <c r="G5" s="924"/>
      <c r="H5" s="924"/>
      <c r="I5" s="924"/>
      <c r="J5" s="924" t="s">
        <v>293</v>
      </c>
      <c r="K5" s="924"/>
    </row>
    <row r="6" spans="2:18" ht="14.4" x14ac:dyDescent="0.2">
      <c r="B6" s="26"/>
    </row>
    <row r="7" spans="2:18" ht="13.8" thickBot="1" x14ac:dyDescent="0.25">
      <c r="B7" s="17"/>
      <c r="C7" s="17"/>
      <c r="D7" s="17"/>
      <c r="E7" s="1" t="s">
        <v>654</v>
      </c>
      <c r="K7" s="2" t="s">
        <v>155</v>
      </c>
      <c r="L7" s="2"/>
    </row>
    <row r="8" spans="2:18" ht="12.9" customHeight="1" x14ac:dyDescent="0.2">
      <c r="B8" s="18"/>
      <c r="C8" s="11"/>
      <c r="D8" s="1856" t="s">
        <v>615</v>
      </c>
      <c r="E8" s="1929" t="s">
        <v>655</v>
      </c>
      <c r="F8" s="2256" t="s">
        <v>656</v>
      </c>
      <c r="G8" s="2256" t="s">
        <v>856</v>
      </c>
      <c r="H8" s="2256" t="s">
        <v>657</v>
      </c>
      <c r="I8" s="2256" t="s">
        <v>983</v>
      </c>
      <c r="J8" s="2256" t="s">
        <v>658</v>
      </c>
      <c r="K8" s="2253" t="s">
        <v>659</v>
      </c>
      <c r="L8" s="2417" t="s">
        <v>296</v>
      </c>
    </row>
    <row r="9" spans="2:18" x14ac:dyDescent="0.2">
      <c r="B9" s="18"/>
      <c r="C9" s="11"/>
      <c r="D9" s="1857"/>
      <c r="E9" s="2419"/>
      <c r="F9" s="2421"/>
      <c r="G9" s="1900"/>
      <c r="H9" s="1900"/>
      <c r="I9" s="1900"/>
      <c r="J9" s="1900"/>
      <c r="K9" s="1973"/>
      <c r="L9" s="2418"/>
    </row>
    <row r="10" spans="2:18" ht="41.25" customHeight="1" x14ac:dyDescent="0.2">
      <c r="B10" s="35"/>
      <c r="C10" s="36"/>
      <c r="D10" s="1960"/>
      <c r="E10" s="2420"/>
      <c r="F10" s="2422"/>
      <c r="G10" s="1901"/>
      <c r="H10" s="1901"/>
      <c r="I10" s="1901"/>
      <c r="J10" s="1901"/>
      <c r="K10" s="1974"/>
      <c r="L10" s="2415"/>
      <c r="M10" s="1" t="s">
        <v>660</v>
      </c>
      <c r="N10" s="325"/>
      <c r="O10" s="325"/>
    </row>
    <row r="11" spans="2:18" ht="21" customHeight="1" x14ac:dyDescent="0.2">
      <c r="B11" s="1849" t="s">
        <v>405</v>
      </c>
      <c r="C11" s="1989"/>
      <c r="D11" s="242">
        <f t="shared" ref="D11:L11" si="0">D13+D15+D17+D19+D21+D23</f>
        <v>389</v>
      </c>
      <c r="E11" s="50">
        <f t="shared" si="0"/>
        <v>22</v>
      </c>
      <c r="F11" s="80">
        <f t="shared" si="0"/>
        <v>83</v>
      </c>
      <c r="G11" s="80">
        <f t="shared" si="0"/>
        <v>68</v>
      </c>
      <c r="H11" s="80">
        <f t="shared" si="0"/>
        <v>200</v>
      </c>
      <c r="I11" s="80">
        <f t="shared" si="0"/>
        <v>116</v>
      </c>
      <c r="J11" s="80">
        <f t="shared" si="0"/>
        <v>184</v>
      </c>
      <c r="K11" s="83">
        <f t="shared" si="0"/>
        <v>24</v>
      </c>
      <c r="L11" s="614">
        <f t="shared" si="0"/>
        <v>36</v>
      </c>
      <c r="M11" s="1">
        <f>SUM(M13:M23)</f>
        <v>425</v>
      </c>
      <c r="N11" s="336"/>
      <c r="O11" s="336"/>
      <c r="P11" s="336"/>
      <c r="Q11" s="336"/>
      <c r="R11" s="336"/>
    </row>
    <row r="12" spans="2:18" ht="21" customHeight="1" thickBot="1" x14ac:dyDescent="0.25">
      <c r="B12" s="2399"/>
      <c r="C12" s="2400"/>
      <c r="D12" s="459"/>
      <c r="E12" s="131">
        <f>E11/D11</f>
        <v>5.6555269922879174E-2</v>
      </c>
      <c r="F12" s="314">
        <f>F11/D11</f>
        <v>0.21336760925449871</v>
      </c>
      <c r="G12" s="314">
        <f>G11/$D$11</f>
        <v>0.17480719794344474</v>
      </c>
      <c r="H12" s="314">
        <f t="shared" ref="H12:J12" si="1">H11/$D$11</f>
        <v>0.51413881748071977</v>
      </c>
      <c r="I12" s="314">
        <f t="shared" si="1"/>
        <v>0.29820051413881749</v>
      </c>
      <c r="J12" s="314">
        <f t="shared" si="1"/>
        <v>0.47300771208226222</v>
      </c>
      <c r="K12" s="130">
        <f>K11/D11</f>
        <v>6.1696658097686374E-2</v>
      </c>
      <c r="L12" s="951">
        <f>L11/D11</f>
        <v>9.2544987146529561E-2</v>
      </c>
      <c r="N12" s="304"/>
      <c r="O12" s="304"/>
      <c r="P12" s="304"/>
      <c r="Q12" s="304"/>
      <c r="R12" s="304"/>
    </row>
    <row r="13" spans="2:18" ht="21" customHeight="1" thickTop="1" x14ac:dyDescent="0.2">
      <c r="B13" s="1852" t="s">
        <v>411</v>
      </c>
      <c r="C13" s="2003" t="s">
        <v>169</v>
      </c>
      <c r="D13" s="447">
        <f>M13-L13</f>
        <v>52</v>
      </c>
      <c r="E13" s="1473">
        <v>4</v>
      </c>
      <c r="F13" s="1480">
        <v>4</v>
      </c>
      <c r="G13" s="1480">
        <v>3</v>
      </c>
      <c r="H13" s="1480">
        <v>36</v>
      </c>
      <c r="I13" s="1480">
        <v>16</v>
      </c>
      <c r="J13" s="1480">
        <v>32</v>
      </c>
      <c r="K13" s="1483">
        <v>0</v>
      </c>
      <c r="L13" s="846">
        <v>2</v>
      </c>
      <c r="M13" s="1">
        <f>'表5-1'!D14</f>
        <v>54</v>
      </c>
      <c r="N13" s="336"/>
      <c r="O13" s="336"/>
      <c r="P13" s="336"/>
      <c r="Q13" s="336"/>
      <c r="R13" s="336"/>
    </row>
    <row r="14" spans="2:18" ht="21" customHeight="1" x14ac:dyDescent="0.2">
      <c r="B14" s="1853"/>
      <c r="C14" s="1901"/>
      <c r="D14" s="460"/>
      <c r="E14" s="1489">
        <f>E13/D13</f>
        <v>7.6923076923076927E-2</v>
      </c>
      <c r="F14" s="1490">
        <f>F13/D13</f>
        <v>7.6923076923076927E-2</v>
      </c>
      <c r="G14" s="1490">
        <f>G13/$D$13</f>
        <v>5.7692307692307696E-2</v>
      </c>
      <c r="H14" s="1490">
        <f t="shared" ref="H14:J14" si="2">H13/$D$13</f>
        <v>0.69230769230769229</v>
      </c>
      <c r="I14" s="1490">
        <f t="shared" si="2"/>
        <v>0.30769230769230771</v>
      </c>
      <c r="J14" s="1490">
        <f t="shared" si="2"/>
        <v>0.61538461538461542</v>
      </c>
      <c r="K14" s="1488">
        <f>K13/D13</f>
        <v>0</v>
      </c>
      <c r="L14" s="952">
        <f>L13/D13</f>
        <v>3.8461538461538464E-2</v>
      </c>
      <c r="N14" s="304"/>
      <c r="O14" s="304"/>
      <c r="P14" s="304"/>
      <c r="Q14" s="304"/>
      <c r="R14" s="304"/>
    </row>
    <row r="15" spans="2:18" ht="21" customHeight="1" x14ac:dyDescent="0.2">
      <c r="B15" s="1853"/>
      <c r="C15" s="1940" t="s">
        <v>170</v>
      </c>
      <c r="D15" s="440">
        <f>M15-L15</f>
        <v>64</v>
      </c>
      <c r="E15" s="1348">
        <v>6</v>
      </c>
      <c r="F15" s="1464">
        <v>9</v>
      </c>
      <c r="G15" s="1464">
        <v>12</v>
      </c>
      <c r="H15" s="1464">
        <v>21</v>
      </c>
      <c r="I15" s="1464">
        <v>19</v>
      </c>
      <c r="J15" s="1464">
        <v>29</v>
      </c>
      <c r="K15" s="1467">
        <v>7</v>
      </c>
      <c r="L15" s="605">
        <v>12</v>
      </c>
      <c r="M15" s="1">
        <f>'表5-1'!D16</f>
        <v>76</v>
      </c>
      <c r="N15" s="336"/>
      <c r="O15" s="336"/>
      <c r="P15" s="336"/>
      <c r="Q15" s="336"/>
      <c r="R15" s="336"/>
    </row>
    <row r="16" spans="2:18" ht="21" customHeight="1" x14ac:dyDescent="0.2">
      <c r="B16" s="1853"/>
      <c r="C16" s="1901"/>
      <c r="D16" s="463"/>
      <c r="E16" s="1489">
        <f>E15/D15</f>
        <v>9.375E-2</v>
      </c>
      <c r="F16" s="1490">
        <f>F15/D15</f>
        <v>0.140625</v>
      </c>
      <c r="G16" s="1490">
        <f>G15/$D$15</f>
        <v>0.1875</v>
      </c>
      <c r="H16" s="1490">
        <f t="shared" ref="H16:J16" si="3">H15/$D$15</f>
        <v>0.328125</v>
      </c>
      <c r="I16" s="1490">
        <f t="shared" si="3"/>
        <v>0.296875</v>
      </c>
      <c r="J16" s="1490">
        <f t="shared" si="3"/>
        <v>0.453125</v>
      </c>
      <c r="K16" s="1488">
        <f>K15/D15</f>
        <v>0.109375</v>
      </c>
      <c r="L16" s="952">
        <f>L15/D15</f>
        <v>0.1875</v>
      </c>
      <c r="N16" s="304"/>
      <c r="O16" s="304"/>
      <c r="P16" s="304"/>
      <c r="Q16" s="304"/>
      <c r="R16" s="304"/>
    </row>
    <row r="17" spans="2:18" ht="21" customHeight="1" x14ac:dyDescent="0.2">
      <c r="B17" s="1853"/>
      <c r="C17" s="1937" t="s">
        <v>412</v>
      </c>
      <c r="D17" s="440">
        <f>M17-L17</f>
        <v>26</v>
      </c>
      <c r="E17" s="1348">
        <v>3</v>
      </c>
      <c r="F17" s="1464">
        <v>2</v>
      </c>
      <c r="G17" s="1464">
        <v>3</v>
      </c>
      <c r="H17" s="1464">
        <v>14</v>
      </c>
      <c r="I17" s="1464">
        <v>9</v>
      </c>
      <c r="J17" s="1464">
        <v>11</v>
      </c>
      <c r="K17" s="1467">
        <v>1</v>
      </c>
      <c r="L17" s="605">
        <v>2</v>
      </c>
      <c r="M17" s="1">
        <f>'表5-1'!D18</f>
        <v>28</v>
      </c>
      <c r="N17" s="336"/>
      <c r="O17" s="336"/>
      <c r="P17" s="336"/>
      <c r="Q17" s="336"/>
      <c r="R17" s="336"/>
    </row>
    <row r="18" spans="2:18" ht="21" customHeight="1" x14ac:dyDescent="0.2">
      <c r="B18" s="1853"/>
      <c r="C18" s="1945"/>
      <c r="D18" s="463"/>
      <c r="E18" s="1489">
        <f>E17/D17</f>
        <v>0.11538461538461539</v>
      </c>
      <c r="F18" s="1490">
        <f>F17/D17</f>
        <v>7.6923076923076927E-2</v>
      </c>
      <c r="G18" s="1490">
        <f>G17/$D$17</f>
        <v>0.11538461538461539</v>
      </c>
      <c r="H18" s="1490">
        <f t="shared" ref="H18:J18" si="4">H17/$D$17</f>
        <v>0.53846153846153844</v>
      </c>
      <c r="I18" s="1490">
        <f t="shared" si="4"/>
        <v>0.34615384615384615</v>
      </c>
      <c r="J18" s="1490">
        <f t="shared" si="4"/>
        <v>0.42307692307692307</v>
      </c>
      <c r="K18" s="1488">
        <f>K17/D17</f>
        <v>3.8461538461538464E-2</v>
      </c>
      <c r="L18" s="952">
        <f>L17/D17</f>
        <v>7.6923076923076927E-2</v>
      </c>
      <c r="N18" s="304"/>
      <c r="O18" s="304"/>
      <c r="P18" s="304"/>
      <c r="Q18" s="304"/>
      <c r="R18" s="304"/>
    </row>
    <row r="19" spans="2:18" ht="21" customHeight="1" x14ac:dyDescent="0.2">
      <c r="B19" s="1853"/>
      <c r="C19" s="1940" t="s">
        <v>307</v>
      </c>
      <c r="D19" s="440">
        <f>M19-L19</f>
        <v>81</v>
      </c>
      <c r="E19" s="1348">
        <v>4</v>
      </c>
      <c r="F19" s="1464">
        <v>10</v>
      </c>
      <c r="G19" s="1464">
        <v>7</v>
      </c>
      <c r="H19" s="1464">
        <v>37</v>
      </c>
      <c r="I19" s="1464">
        <v>16</v>
      </c>
      <c r="J19" s="1464">
        <v>44</v>
      </c>
      <c r="K19" s="1467">
        <v>4</v>
      </c>
      <c r="L19" s="605">
        <v>8</v>
      </c>
      <c r="M19" s="1">
        <f>'表5-1'!D20</f>
        <v>89</v>
      </c>
      <c r="N19" s="336"/>
      <c r="O19" s="336"/>
      <c r="P19" s="336"/>
      <c r="Q19" s="336"/>
      <c r="R19" s="336"/>
    </row>
    <row r="20" spans="2:18" ht="21" customHeight="1" x14ac:dyDescent="0.2">
      <c r="B20" s="1853"/>
      <c r="C20" s="1901"/>
      <c r="D20" s="463"/>
      <c r="E20" s="1489">
        <f>E19/D19</f>
        <v>4.9382716049382713E-2</v>
      </c>
      <c r="F20" s="1490">
        <f>F19/D19</f>
        <v>0.12345679012345678</v>
      </c>
      <c r="G20" s="1490">
        <f>G19/$D$19</f>
        <v>8.6419753086419748E-2</v>
      </c>
      <c r="H20" s="1490">
        <f t="shared" ref="H20:J20" si="5">H19/$D$19</f>
        <v>0.4567901234567901</v>
      </c>
      <c r="I20" s="1490">
        <f t="shared" si="5"/>
        <v>0.19753086419753085</v>
      </c>
      <c r="J20" s="1490">
        <f t="shared" si="5"/>
        <v>0.54320987654320985</v>
      </c>
      <c r="K20" s="1488">
        <f>K19/D19</f>
        <v>4.9382716049382713E-2</v>
      </c>
      <c r="L20" s="952">
        <f>L19/D19</f>
        <v>9.8765432098765427E-2</v>
      </c>
      <c r="N20" s="304"/>
      <c r="O20" s="304"/>
      <c r="P20" s="304"/>
      <c r="Q20" s="304"/>
      <c r="R20" s="304"/>
    </row>
    <row r="21" spans="2:18" ht="21" customHeight="1" x14ac:dyDescent="0.2">
      <c r="B21" s="1853"/>
      <c r="C21" s="1940" t="s">
        <v>308</v>
      </c>
      <c r="D21" s="440">
        <f>M21-L21</f>
        <v>15</v>
      </c>
      <c r="E21" s="1348">
        <v>3</v>
      </c>
      <c r="F21" s="1464">
        <v>7</v>
      </c>
      <c r="G21" s="1464">
        <v>6</v>
      </c>
      <c r="H21" s="1464">
        <v>6</v>
      </c>
      <c r="I21" s="1464">
        <v>9</v>
      </c>
      <c r="J21" s="1464">
        <v>5</v>
      </c>
      <c r="K21" s="1467">
        <v>1</v>
      </c>
      <c r="L21" s="605">
        <v>1</v>
      </c>
      <c r="M21" s="1">
        <f>'表5-1'!D22</f>
        <v>16</v>
      </c>
      <c r="N21" s="336"/>
      <c r="O21" s="336"/>
      <c r="P21" s="336"/>
      <c r="Q21" s="336"/>
      <c r="R21" s="336"/>
    </row>
    <row r="22" spans="2:18" ht="21" customHeight="1" x14ac:dyDescent="0.2">
      <c r="B22" s="1853"/>
      <c r="C22" s="1901"/>
      <c r="D22" s="463"/>
      <c r="E22" s="1489">
        <f>E21/D21</f>
        <v>0.2</v>
      </c>
      <c r="F22" s="1490">
        <f>F21/D21</f>
        <v>0.46666666666666667</v>
      </c>
      <c r="G22" s="1490">
        <f>G21/$D$21</f>
        <v>0.4</v>
      </c>
      <c r="H22" s="1490">
        <f t="shared" ref="H22:J22" si="6">H21/$D$21</f>
        <v>0.4</v>
      </c>
      <c r="I22" s="1490">
        <f t="shared" si="6"/>
        <v>0.6</v>
      </c>
      <c r="J22" s="1490">
        <f t="shared" si="6"/>
        <v>0.33333333333333331</v>
      </c>
      <c r="K22" s="1492">
        <f>K21/D21</f>
        <v>6.6666666666666666E-2</v>
      </c>
      <c r="L22" s="952">
        <f>L21/D21</f>
        <v>6.6666666666666666E-2</v>
      </c>
      <c r="N22" s="304"/>
      <c r="O22" s="304"/>
      <c r="P22" s="304"/>
      <c r="Q22" s="304"/>
      <c r="R22" s="304"/>
    </row>
    <row r="23" spans="2:18" ht="21" customHeight="1" x14ac:dyDescent="0.2">
      <c r="B23" s="1853"/>
      <c r="C23" s="1940" t="s">
        <v>174</v>
      </c>
      <c r="D23" s="440">
        <f>M23-L23</f>
        <v>151</v>
      </c>
      <c r="E23" s="1365">
        <v>2</v>
      </c>
      <c r="F23" s="1474">
        <v>51</v>
      </c>
      <c r="G23" s="1474">
        <v>37</v>
      </c>
      <c r="H23" s="1474">
        <v>86</v>
      </c>
      <c r="I23" s="1474">
        <v>47</v>
      </c>
      <c r="J23" s="1474">
        <v>63</v>
      </c>
      <c r="K23" s="1477">
        <v>11</v>
      </c>
      <c r="L23" s="605">
        <v>11</v>
      </c>
      <c r="M23" s="1">
        <f>'表5-1'!D24</f>
        <v>162</v>
      </c>
      <c r="N23" s="336"/>
      <c r="O23" s="336"/>
      <c r="P23" s="336"/>
      <c r="Q23" s="336"/>
      <c r="R23" s="336"/>
    </row>
    <row r="24" spans="2:18" ht="21" customHeight="1" thickBot="1" x14ac:dyDescent="0.25">
      <c r="B24" s="1854"/>
      <c r="C24" s="2009"/>
      <c r="D24" s="460"/>
      <c r="E24" s="1356">
        <f>E23/D23</f>
        <v>1.3245033112582781E-2</v>
      </c>
      <c r="F24" s="1468">
        <f>F23/D23</f>
        <v>0.33774834437086093</v>
      </c>
      <c r="G24" s="1468">
        <f>G23/$D$23</f>
        <v>0.24503311258278146</v>
      </c>
      <c r="H24" s="1468">
        <f t="shared" ref="H24:J24" si="7">H23/$D$23</f>
        <v>0.56953642384105962</v>
      </c>
      <c r="I24" s="1468">
        <f t="shared" si="7"/>
        <v>0.31125827814569534</v>
      </c>
      <c r="J24" s="1468">
        <f t="shared" si="7"/>
        <v>0.41721854304635764</v>
      </c>
      <c r="K24" s="1488">
        <f>K23/D23</f>
        <v>7.2847682119205295E-2</v>
      </c>
      <c r="L24" s="953">
        <f>L23/D23</f>
        <v>7.2847682119205295E-2</v>
      </c>
      <c r="N24" s="304"/>
      <c r="O24" s="304"/>
      <c r="P24" s="304"/>
      <c r="Q24" s="304"/>
      <c r="R24" s="304"/>
    </row>
    <row r="25" spans="2:18" ht="21" customHeight="1" thickTop="1" x14ac:dyDescent="0.2">
      <c r="B25" s="1852" t="s">
        <v>413</v>
      </c>
      <c r="C25" s="2003" t="s">
        <v>414</v>
      </c>
      <c r="D25" s="447">
        <f>M25-L25</f>
        <v>74</v>
      </c>
      <c r="E25" s="1473">
        <v>0</v>
      </c>
      <c r="F25" s="1480">
        <v>6</v>
      </c>
      <c r="G25" s="1480">
        <v>7</v>
      </c>
      <c r="H25" s="1480">
        <v>25</v>
      </c>
      <c r="I25" s="1480">
        <v>8</v>
      </c>
      <c r="J25" s="1480">
        <v>49</v>
      </c>
      <c r="K25" s="1483">
        <v>6</v>
      </c>
      <c r="L25" s="605">
        <v>13</v>
      </c>
      <c r="M25" s="1">
        <f>'表5-1'!D26</f>
        <v>87</v>
      </c>
      <c r="N25" s="336"/>
      <c r="O25" s="336"/>
      <c r="P25" s="336"/>
      <c r="Q25" s="336"/>
      <c r="R25" s="336"/>
    </row>
    <row r="26" spans="2:18" ht="21" customHeight="1" x14ac:dyDescent="0.2">
      <c r="B26" s="1853"/>
      <c r="C26" s="1901"/>
      <c r="D26" s="463"/>
      <c r="E26" s="1489">
        <f>E25/D25</f>
        <v>0</v>
      </c>
      <c r="F26" s="1490">
        <f>F25/D25</f>
        <v>8.1081081081081086E-2</v>
      </c>
      <c r="G26" s="1490">
        <f>G25/$D$25</f>
        <v>9.45945945945946E-2</v>
      </c>
      <c r="H26" s="1490">
        <f t="shared" ref="H26:J26" si="8">H25/$D$25</f>
        <v>0.33783783783783783</v>
      </c>
      <c r="I26" s="1490">
        <f t="shared" si="8"/>
        <v>0.10810810810810811</v>
      </c>
      <c r="J26" s="1490">
        <f t="shared" si="8"/>
        <v>0.66216216216216217</v>
      </c>
      <c r="K26" s="1492">
        <f>K25/D25</f>
        <v>8.1081081081081086E-2</v>
      </c>
      <c r="L26" s="952">
        <f>L25/D25</f>
        <v>0.17567567567567569</v>
      </c>
      <c r="N26" s="304"/>
      <c r="O26" s="304"/>
      <c r="P26" s="304"/>
      <c r="Q26" s="304"/>
      <c r="R26" s="304"/>
    </row>
    <row r="27" spans="2:18" ht="21" customHeight="1" x14ac:dyDescent="0.2">
      <c r="B27" s="1853"/>
      <c r="C27" s="1940" t="s">
        <v>415</v>
      </c>
      <c r="D27" s="451">
        <f>M27-L27</f>
        <v>167</v>
      </c>
      <c r="E27" s="1365">
        <v>6</v>
      </c>
      <c r="F27" s="1474">
        <v>24</v>
      </c>
      <c r="G27" s="1474">
        <v>23</v>
      </c>
      <c r="H27" s="1474">
        <v>91</v>
      </c>
      <c r="I27" s="1474">
        <v>34</v>
      </c>
      <c r="J27" s="1474">
        <v>87</v>
      </c>
      <c r="K27" s="1477">
        <v>12</v>
      </c>
      <c r="L27" s="605">
        <v>14</v>
      </c>
      <c r="M27" s="1">
        <f>'表5-1'!D28</f>
        <v>181</v>
      </c>
      <c r="N27" s="336"/>
      <c r="O27" s="336"/>
      <c r="P27" s="336"/>
      <c r="Q27" s="336"/>
      <c r="R27" s="336"/>
    </row>
    <row r="28" spans="2:18" ht="21" customHeight="1" x14ac:dyDescent="0.2">
      <c r="B28" s="1853"/>
      <c r="C28" s="1901"/>
      <c r="D28" s="463"/>
      <c r="E28" s="1489">
        <f>E27/D27</f>
        <v>3.5928143712574849E-2</v>
      </c>
      <c r="F28" s="1490">
        <f>F27/D27</f>
        <v>0.1437125748502994</v>
      </c>
      <c r="G28" s="1490">
        <f>G27/$D$27</f>
        <v>0.1377245508982036</v>
      </c>
      <c r="H28" s="1490">
        <f t="shared" ref="H28:J28" si="9">H27/$D$27</f>
        <v>0.54491017964071853</v>
      </c>
      <c r="I28" s="1490">
        <f t="shared" si="9"/>
        <v>0.20359281437125748</v>
      </c>
      <c r="J28" s="1490">
        <f t="shared" si="9"/>
        <v>0.52095808383233533</v>
      </c>
      <c r="K28" s="1492">
        <f>K27/D27</f>
        <v>7.1856287425149698E-2</v>
      </c>
      <c r="L28" s="952">
        <f>L27/D27</f>
        <v>8.3832335329341312E-2</v>
      </c>
      <c r="N28" s="304"/>
      <c r="O28" s="304"/>
      <c r="P28" s="304"/>
      <c r="Q28" s="304"/>
      <c r="R28" s="304"/>
    </row>
    <row r="29" spans="2:18" ht="21" customHeight="1" x14ac:dyDescent="0.2">
      <c r="B29" s="1853"/>
      <c r="C29" s="1940" t="s">
        <v>416</v>
      </c>
      <c r="D29" s="451">
        <f>M29-L29</f>
        <v>45</v>
      </c>
      <c r="E29" s="1365">
        <v>4</v>
      </c>
      <c r="F29" s="1474">
        <v>10</v>
      </c>
      <c r="G29" s="1474">
        <v>6</v>
      </c>
      <c r="H29" s="1474">
        <v>27</v>
      </c>
      <c r="I29" s="1474">
        <v>17</v>
      </c>
      <c r="J29" s="1474">
        <v>17</v>
      </c>
      <c r="K29" s="1477">
        <v>5</v>
      </c>
      <c r="L29" s="605">
        <v>5</v>
      </c>
      <c r="M29" s="1">
        <f>'表5-1'!D30</f>
        <v>50</v>
      </c>
      <c r="N29" s="336"/>
      <c r="O29" s="336"/>
      <c r="P29" s="336"/>
      <c r="Q29" s="336"/>
      <c r="R29" s="336"/>
    </row>
    <row r="30" spans="2:18" ht="21" customHeight="1" x14ac:dyDescent="0.2">
      <c r="B30" s="1853"/>
      <c r="C30" s="2401"/>
      <c r="D30" s="463"/>
      <c r="E30" s="1489">
        <f>E29/D29</f>
        <v>8.8888888888888892E-2</v>
      </c>
      <c r="F30" s="1490">
        <f>F29/D29</f>
        <v>0.22222222222222221</v>
      </c>
      <c r="G30" s="1490">
        <f>G29/$D$29</f>
        <v>0.13333333333333333</v>
      </c>
      <c r="H30" s="1490">
        <f t="shared" ref="H30:J30" si="10">H29/$D$29</f>
        <v>0.6</v>
      </c>
      <c r="I30" s="1490">
        <f t="shared" si="10"/>
        <v>0.37777777777777777</v>
      </c>
      <c r="J30" s="1490">
        <f t="shared" si="10"/>
        <v>0.37777777777777777</v>
      </c>
      <c r="K30" s="1492">
        <f>K29/D29</f>
        <v>0.1111111111111111</v>
      </c>
      <c r="L30" s="952">
        <f>L29/D29</f>
        <v>0.1111111111111111</v>
      </c>
      <c r="N30" s="304"/>
      <c r="O30" s="304"/>
      <c r="P30" s="304"/>
      <c r="Q30" s="304"/>
      <c r="R30" s="304"/>
    </row>
    <row r="31" spans="2:18" ht="21" customHeight="1" x14ac:dyDescent="0.2">
      <c r="B31" s="1853"/>
      <c r="C31" s="1940" t="s">
        <v>417</v>
      </c>
      <c r="D31" s="451">
        <f>M31-L31</f>
        <v>36</v>
      </c>
      <c r="E31" s="1365">
        <v>0</v>
      </c>
      <c r="F31" s="1474">
        <v>10</v>
      </c>
      <c r="G31" s="1474">
        <v>6</v>
      </c>
      <c r="H31" s="1474">
        <v>25</v>
      </c>
      <c r="I31" s="1474">
        <v>14</v>
      </c>
      <c r="J31" s="1474">
        <v>14</v>
      </c>
      <c r="K31" s="1477">
        <v>1</v>
      </c>
      <c r="L31" s="605">
        <v>4</v>
      </c>
      <c r="M31" s="1">
        <f>'表5-1'!D32</f>
        <v>40</v>
      </c>
      <c r="N31" s="336"/>
      <c r="O31" s="336"/>
      <c r="P31" s="336"/>
      <c r="Q31" s="336"/>
      <c r="R31" s="336"/>
    </row>
    <row r="32" spans="2:18" ht="21" customHeight="1" x14ac:dyDescent="0.2">
      <c r="B32" s="1853"/>
      <c r="C32" s="2401"/>
      <c r="D32" s="463"/>
      <c r="E32" s="1489">
        <f>E31/D31</f>
        <v>0</v>
      </c>
      <c r="F32" s="1490">
        <f>F31/D31</f>
        <v>0.27777777777777779</v>
      </c>
      <c r="G32" s="1490">
        <f>G31/$D$31</f>
        <v>0.16666666666666666</v>
      </c>
      <c r="H32" s="1490">
        <f t="shared" ref="H32:J32" si="11">H31/$D$31</f>
        <v>0.69444444444444442</v>
      </c>
      <c r="I32" s="1490">
        <f t="shared" si="11"/>
        <v>0.3888888888888889</v>
      </c>
      <c r="J32" s="1490">
        <f t="shared" si="11"/>
        <v>0.3888888888888889</v>
      </c>
      <c r="K32" s="1492">
        <f>K31/D31</f>
        <v>2.7777777777777776E-2</v>
      </c>
      <c r="L32" s="952">
        <f>L31/D31</f>
        <v>0.1111111111111111</v>
      </c>
      <c r="N32" s="304"/>
      <c r="O32" s="304"/>
      <c r="P32" s="304"/>
      <c r="Q32" s="304"/>
      <c r="R32" s="304"/>
    </row>
    <row r="33" spans="2:18" ht="21" customHeight="1" x14ac:dyDescent="0.2">
      <c r="B33" s="1853"/>
      <c r="C33" s="1940" t="s">
        <v>180</v>
      </c>
      <c r="D33" s="451">
        <f>M33-L33</f>
        <v>27</v>
      </c>
      <c r="E33" s="1365">
        <v>5</v>
      </c>
      <c r="F33" s="1474">
        <v>9</v>
      </c>
      <c r="G33" s="1474">
        <v>6</v>
      </c>
      <c r="H33" s="1474">
        <v>13</v>
      </c>
      <c r="I33" s="1474">
        <v>14</v>
      </c>
      <c r="J33" s="1474">
        <v>10</v>
      </c>
      <c r="K33" s="1477">
        <v>0</v>
      </c>
      <c r="L33" s="605">
        <v>0</v>
      </c>
      <c r="M33" s="1">
        <f>'表5-1'!D34</f>
        <v>27</v>
      </c>
      <c r="N33" s="336"/>
      <c r="O33" s="336"/>
      <c r="P33" s="336"/>
      <c r="Q33" s="336"/>
      <c r="R33" s="336"/>
    </row>
    <row r="34" spans="2:18" ht="21" customHeight="1" x14ac:dyDescent="0.2">
      <c r="B34" s="1853"/>
      <c r="C34" s="2401"/>
      <c r="D34" s="463"/>
      <c r="E34" s="1489">
        <f>E33/D33</f>
        <v>0.18518518518518517</v>
      </c>
      <c r="F34" s="1490">
        <f>F33/D33</f>
        <v>0.33333333333333331</v>
      </c>
      <c r="G34" s="1490">
        <f>G33/$D$33</f>
        <v>0.22222222222222221</v>
      </c>
      <c r="H34" s="1490">
        <f t="shared" ref="H34:J34" si="12">H33/$D$33</f>
        <v>0.48148148148148145</v>
      </c>
      <c r="I34" s="1490">
        <f t="shared" si="12"/>
        <v>0.51851851851851849</v>
      </c>
      <c r="J34" s="1490">
        <f t="shared" si="12"/>
        <v>0.37037037037037035</v>
      </c>
      <c r="K34" s="1492">
        <f>K33/D33</f>
        <v>0</v>
      </c>
      <c r="L34" s="952">
        <f>L33/D33</f>
        <v>0</v>
      </c>
      <c r="N34" s="304"/>
      <c r="O34" s="304"/>
      <c r="P34" s="304"/>
      <c r="Q34" s="304"/>
      <c r="R34" s="304"/>
    </row>
    <row r="35" spans="2:18" ht="21" customHeight="1" x14ac:dyDescent="0.2">
      <c r="B35" s="1853"/>
      <c r="C35" s="1940" t="s">
        <v>418</v>
      </c>
      <c r="D35" s="451">
        <f>M35-L35</f>
        <v>40</v>
      </c>
      <c r="E35" s="1365">
        <v>7</v>
      </c>
      <c r="F35" s="1474">
        <v>24</v>
      </c>
      <c r="G35" s="1474">
        <v>20</v>
      </c>
      <c r="H35" s="1474">
        <v>19</v>
      </c>
      <c r="I35" s="1474">
        <v>29</v>
      </c>
      <c r="J35" s="1474">
        <v>7</v>
      </c>
      <c r="K35" s="1477">
        <v>0</v>
      </c>
      <c r="L35" s="605">
        <v>0</v>
      </c>
      <c r="M35" s="1">
        <f>'表5-1'!D36</f>
        <v>40</v>
      </c>
      <c r="N35" s="336"/>
      <c r="O35" s="336"/>
      <c r="P35" s="336"/>
      <c r="Q35" s="336"/>
      <c r="R35" s="336"/>
    </row>
    <row r="36" spans="2:18" ht="21" customHeight="1" thickBot="1" x14ac:dyDescent="0.25">
      <c r="B36" s="1853"/>
      <c r="C36" s="2402"/>
      <c r="D36" s="460"/>
      <c r="E36" s="1498">
        <f>E35/D35</f>
        <v>0.17499999999999999</v>
      </c>
      <c r="F36" s="1499">
        <f>F35/D35</f>
        <v>0.6</v>
      </c>
      <c r="G36" s="1499">
        <f>G35/$D$35</f>
        <v>0.5</v>
      </c>
      <c r="H36" s="1499">
        <f t="shared" ref="H36:J36" si="13">H35/$D$35</f>
        <v>0.47499999999999998</v>
      </c>
      <c r="I36" s="1499">
        <f t="shared" si="13"/>
        <v>0.72499999999999998</v>
      </c>
      <c r="J36" s="1499">
        <f t="shared" si="13"/>
        <v>0.17499999999999999</v>
      </c>
      <c r="K36" s="1488">
        <f>K35/D35</f>
        <v>0</v>
      </c>
      <c r="L36" s="952">
        <f>L35/D35</f>
        <v>0</v>
      </c>
      <c r="N36" s="304"/>
      <c r="O36" s="304"/>
      <c r="P36" s="304"/>
      <c r="Q36" s="304"/>
      <c r="R36" s="304"/>
    </row>
    <row r="37" spans="2:18" ht="21" customHeight="1" thickTop="1" x14ac:dyDescent="0.2">
      <c r="B37" s="1853"/>
      <c r="C37" s="39" t="s">
        <v>419</v>
      </c>
      <c r="D37" s="54">
        <f>D27+D29+D31+D33</f>
        <v>275</v>
      </c>
      <c r="E37" s="317">
        <f t="shared" ref="E37:L37" si="14">E27+E29+E31+E33</f>
        <v>15</v>
      </c>
      <c r="F37" s="82">
        <f t="shared" si="14"/>
        <v>53</v>
      </c>
      <c r="G37" s="82">
        <f t="shared" si="14"/>
        <v>41</v>
      </c>
      <c r="H37" s="82">
        <f t="shared" si="14"/>
        <v>156</v>
      </c>
      <c r="I37" s="82">
        <f t="shared" si="14"/>
        <v>79</v>
      </c>
      <c r="J37" s="82">
        <f t="shared" si="14"/>
        <v>128</v>
      </c>
      <c r="K37" s="85">
        <f t="shared" si="14"/>
        <v>18</v>
      </c>
      <c r="L37" s="846">
        <f t="shared" si="14"/>
        <v>23</v>
      </c>
      <c r="M37" s="1">
        <f>SUM(M27:M33)</f>
        <v>298</v>
      </c>
      <c r="N37" s="336"/>
      <c r="O37" s="336"/>
      <c r="P37" s="336"/>
      <c r="Q37" s="336"/>
      <c r="R37" s="336"/>
    </row>
    <row r="38" spans="2:18" ht="21" customHeight="1" x14ac:dyDescent="0.2">
      <c r="B38" s="1853"/>
      <c r="C38" s="38" t="s">
        <v>183</v>
      </c>
      <c r="D38" s="463"/>
      <c r="E38" s="134">
        <f>E37/D37</f>
        <v>5.4545454545454543E-2</v>
      </c>
      <c r="F38" s="315">
        <f>F37/D37</f>
        <v>0.19272727272727272</v>
      </c>
      <c r="G38" s="315">
        <f>G37/$D$37</f>
        <v>0.14909090909090908</v>
      </c>
      <c r="H38" s="315">
        <f t="shared" ref="H38:J38" si="15">H37/$D$37</f>
        <v>0.56727272727272726</v>
      </c>
      <c r="I38" s="315">
        <f t="shared" si="15"/>
        <v>0.28727272727272729</v>
      </c>
      <c r="J38" s="315">
        <f t="shared" si="15"/>
        <v>0.46545454545454545</v>
      </c>
      <c r="K38" s="135">
        <f>K37/D37</f>
        <v>6.545454545454546E-2</v>
      </c>
      <c r="L38" s="952">
        <f>L37/D37</f>
        <v>8.3636363636363634E-2</v>
      </c>
      <c r="N38" s="304"/>
      <c r="O38" s="304"/>
      <c r="P38" s="304"/>
      <c r="Q38" s="304"/>
      <c r="R38" s="304"/>
    </row>
    <row r="39" spans="2:18" ht="21" customHeight="1" x14ac:dyDescent="0.2">
      <c r="B39" s="1853"/>
      <c r="C39" s="37" t="s">
        <v>419</v>
      </c>
      <c r="D39" s="56">
        <f>D29+D31+D33+D35</f>
        <v>148</v>
      </c>
      <c r="E39" s="51">
        <f t="shared" ref="E39:L39" si="16">E29+E31+E33+E35</f>
        <v>16</v>
      </c>
      <c r="F39" s="81">
        <f t="shared" si="16"/>
        <v>53</v>
      </c>
      <c r="G39" s="81">
        <f t="shared" si="16"/>
        <v>38</v>
      </c>
      <c r="H39" s="81">
        <f t="shared" si="16"/>
        <v>84</v>
      </c>
      <c r="I39" s="81">
        <f t="shared" si="16"/>
        <v>74</v>
      </c>
      <c r="J39" s="81">
        <f t="shared" si="16"/>
        <v>48</v>
      </c>
      <c r="K39" s="84">
        <f t="shared" si="16"/>
        <v>6</v>
      </c>
      <c r="L39" s="605">
        <f t="shared" si="16"/>
        <v>9</v>
      </c>
      <c r="M39" s="1">
        <f>SUM(M29:M35)</f>
        <v>157</v>
      </c>
      <c r="N39" s="336"/>
      <c r="O39" s="336"/>
      <c r="P39" s="336"/>
      <c r="Q39" s="336"/>
      <c r="R39" s="336"/>
    </row>
    <row r="40" spans="2:18" ht="21" customHeight="1" thickBot="1" x14ac:dyDescent="0.25">
      <c r="B40" s="1859"/>
      <c r="C40" s="38" t="s">
        <v>420</v>
      </c>
      <c r="D40" s="463"/>
      <c r="E40" s="132">
        <f>E39/D39</f>
        <v>0.10810810810810811</v>
      </c>
      <c r="F40" s="316">
        <f>F39/D39</f>
        <v>0.35810810810810811</v>
      </c>
      <c r="G40" s="316">
        <f>G39/$D$39</f>
        <v>0.25675675675675674</v>
      </c>
      <c r="H40" s="316">
        <f t="shared" ref="H40:J40" si="17">H39/$D$39</f>
        <v>0.56756756756756754</v>
      </c>
      <c r="I40" s="316">
        <f t="shared" si="17"/>
        <v>0.5</v>
      </c>
      <c r="J40" s="316">
        <f t="shared" si="17"/>
        <v>0.32432432432432434</v>
      </c>
      <c r="K40" s="133">
        <f>K39/D39</f>
        <v>4.0540540540540543E-2</v>
      </c>
      <c r="L40" s="954">
        <f>L39/D39</f>
        <v>6.0810810810810814E-2</v>
      </c>
      <c r="N40" s="304"/>
      <c r="O40" s="304"/>
      <c r="P40" s="304"/>
      <c r="Q40" s="304"/>
      <c r="R40" s="304"/>
    </row>
    <row r="41" spans="2:18" ht="21" customHeight="1" x14ac:dyDescent="0.2">
      <c r="B41" s="96"/>
      <c r="C41" s="694" t="s">
        <v>661</v>
      </c>
      <c r="D41" s="2"/>
      <c r="E41" s="950"/>
      <c r="F41" s="950"/>
      <c r="G41" s="950"/>
      <c r="H41" s="950"/>
      <c r="I41" s="950"/>
      <c r="J41" s="950"/>
      <c r="K41" s="950"/>
      <c r="L41" s="950"/>
      <c r="N41" s="304"/>
      <c r="O41" s="304"/>
      <c r="P41" s="304"/>
      <c r="Q41" s="304"/>
      <c r="R41" s="304"/>
    </row>
    <row r="42" spans="2:18" ht="21" customHeight="1" x14ac:dyDescent="0.2">
      <c r="B42" s="96"/>
      <c r="C42" s="694" t="s">
        <v>662</v>
      </c>
      <c r="D42" s="2"/>
      <c r="E42" s="950"/>
      <c r="F42" s="950"/>
      <c r="G42" s="950"/>
      <c r="H42" s="950"/>
      <c r="I42" s="950"/>
      <c r="J42" s="950"/>
      <c r="K42" s="950"/>
      <c r="L42" s="950"/>
      <c r="N42" s="304"/>
      <c r="O42" s="304"/>
      <c r="P42" s="304"/>
      <c r="Q42" s="304"/>
      <c r="R42" s="304"/>
    </row>
    <row r="43" spans="2:18" ht="21" customHeight="1" x14ac:dyDescent="0.2">
      <c r="B43" s="96"/>
      <c r="C43" s="694"/>
      <c r="D43" s="2"/>
      <c r="E43" s="950"/>
      <c r="F43" s="950"/>
      <c r="G43" s="950"/>
      <c r="H43" s="950"/>
      <c r="I43" s="950"/>
      <c r="J43" s="950"/>
      <c r="K43" s="950"/>
      <c r="L43" s="950"/>
      <c r="N43" s="304"/>
      <c r="O43" s="304"/>
      <c r="P43" s="304"/>
      <c r="Q43" s="304"/>
      <c r="R43" s="304"/>
    </row>
    <row r="44" spans="2:18" x14ac:dyDescent="0.2">
      <c r="E44" s="12"/>
      <c r="F44" s="12"/>
      <c r="G44" s="12"/>
      <c r="H44" s="12"/>
      <c r="I44" s="12"/>
      <c r="J44" s="12"/>
      <c r="K44" s="12"/>
      <c r="L44" s="12"/>
    </row>
    <row r="45" spans="2:18" s="44" customFormat="1" x14ac:dyDescent="0.2">
      <c r="B45" s="1"/>
      <c r="D45" s="1"/>
      <c r="E45" s="1"/>
      <c r="F45" s="1"/>
      <c r="G45" s="1"/>
      <c r="H45" s="1"/>
      <c r="I45" s="1"/>
      <c r="J45" s="1"/>
      <c r="K45" s="1"/>
      <c r="L45" s="1"/>
    </row>
    <row r="46" spans="2:18" s="44" customFormat="1" x14ac:dyDescent="0.2">
      <c r="B46"/>
      <c r="E46" s="86"/>
      <c r="F46" s="86"/>
      <c r="G46" s="86"/>
      <c r="H46" s="86"/>
      <c r="I46" s="86"/>
      <c r="J46" s="86"/>
      <c r="K46" s="86"/>
      <c r="L46" s="86"/>
    </row>
    <row r="47" spans="2:18" x14ac:dyDescent="0.2">
      <c r="B47"/>
      <c r="E47" s="86"/>
      <c r="F47" s="86"/>
      <c r="G47" s="86"/>
      <c r="H47" s="86"/>
      <c r="I47" s="86"/>
      <c r="J47" s="86"/>
      <c r="K47" s="86"/>
      <c r="L47" s="86"/>
    </row>
    <row r="48" spans="2:18" x14ac:dyDescent="0.2">
      <c r="B48"/>
      <c r="E48" s="88"/>
      <c r="F48" s="88"/>
      <c r="G48" s="88"/>
      <c r="H48" s="88"/>
      <c r="I48" s="88"/>
      <c r="J48" s="88"/>
      <c r="K48" s="88"/>
      <c r="L48" s="88"/>
    </row>
    <row r="49" spans="2:12" ht="14.25" customHeight="1" x14ac:dyDescent="0.2">
      <c r="B49"/>
      <c r="E49" s="7"/>
      <c r="F49" s="7"/>
      <c r="G49" s="7"/>
      <c r="H49" s="7"/>
      <c r="I49" s="7"/>
      <c r="J49" s="7"/>
      <c r="K49" s="7"/>
      <c r="L49" s="7"/>
    </row>
    <row r="50" spans="2:12" x14ac:dyDescent="0.2">
      <c r="B50"/>
    </row>
    <row r="51" spans="2:12" ht="13.5" customHeight="1" x14ac:dyDescent="0.2">
      <c r="B51" s="345"/>
      <c r="D51" s="336"/>
      <c r="E51" s="332"/>
      <c r="F51" s="332"/>
      <c r="G51" s="332"/>
      <c r="H51" s="332"/>
      <c r="I51" s="332"/>
      <c r="J51" s="332"/>
      <c r="K51" s="332"/>
      <c r="L51" s="332"/>
    </row>
    <row r="52" spans="2:12" x14ac:dyDescent="0.2">
      <c r="D52" s="336"/>
      <c r="E52" s="332"/>
      <c r="F52" s="332"/>
      <c r="G52" s="332"/>
      <c r="H52" s="332"/>
      <c r="I52" s="332"/>
      <c r="J52" s="332"/>
      <c r="K52" s="332"/>
      <c r="L52" s="332"/>
    </row>
    <row r="53" spans="2:12" x14ac:dyDescent="0.2">
      <c r="D53" s="336"/>
      <c r="E53" s="332"/>
      <c r="F53" s="332"/>
      <c r="G53" s="332"/>
      <c r="H53" s="332"/>
      <c r="I53" s="332"/>
      <c r="J53" s="332"/>
      <c r="K53" s="332"/>
      <c r="L53" s="332"/>
    </row>
    <row r="54" spans="2:12" x14ac:dyDescent="0.2">
      <c r="D54" s="336"/>
      <c r="E54" s="332"/>
      <c r="F54" s="332"/>
      <c r="G54" s="332"/>
      <c r="H54" s="332"/>
      <c r="I54" s="332"/>
      <c r="J54" s="332"/>
      <c r="K54" s="332"/>
      <c r="L54" s="332"/>
    </row>
    <row r="55" spans="2:12" ht="13.5" customHeight="1" x14ac:dyDescent="0.2">
      <c r="D55" s="336"/>
      <c r="E55" s="332"/>
      <c r="F55" s="332"/>
      <c r="G55" s="332"/>
      <c r="H55" s="332"/>
      <c r="I55" s="332"/>
      <c r="J55" s="332"/>
      <c r="K55" s="332"/>
      <c r="L55" s="332"/>
    </row>
    <row r="58" spans="2:12" ht="13.5" customHeight="1" x14ac:dyDescent="0.2"/>
  </sheetData>
  <mergeCells count="24">
    <mergeCell ref="J8:J10"/>
    <mergeCell ref="K8:K10"/>
    <mergeCell ref="L8:L10"/>
    <mergeCell ref="B11:C12"/>
    <mergeCell ref="B13:B24"/>
    <mergeCell ref="C13:C14"/>
    <mergeCell ref="C15:C16"/>
    <mergeCell ref="C17:C18"/>
    <mergeCell ref="C19:C20"/>
    <mergeCell ref="C21:C22"/>
    <mergeCell ref="D8:D10"/>
    <mergeCell ref="E8:E10"/>
    <mergeCell ref="F8:F10"/>
    <mergeCell ref="G8:G10"/>
    <mergeCell ref="H8:H10"/>
    <mergeCell ref="I8:I10"/>
    <mergeCell ref="C23:C24"/>
    <mergeCell ref="B25:B40"/>
    <mergeCell ref="C25:C26"/>
    <mergeCell ref="C27:C28"/>
    <mergeCell ref="C29:C30"/>
    <mergeCell ref="C31:C32"/>
    <mergeCell ref="C33:C34"/>
    <mergeCell ref="C35:C36"/>
  </mergeCells>
  <phoneticPr fontId="2"/>
  <printOptions horizontalCentered="1"/>
  <pageMargins left="0.47244094488188981" right="0.19685039370078741" top="0.62992125984251968" bottom="0.39370078740157483" header="0.35433070866141736" footer="0.19685039370078741"/>
  <pageSetup paperSize="9" scale="6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E785-762C-41EF-B3FB-1E130A5DA417}">
  <sheetPr codeName="Sheet59">
    <tabColor rgb="FF00B0F0"/>
    <pageSetUpPr fitToPage="1"/>
  </sheetPr>
  <dimension ref="B2:L52"/>
  <sheetViews>
    <sheetView view="pageBreakPreview" zoomScale="90" zoomScaleNormal="100" zoomScaleSheetLayoutView="9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663</v>
      </c>
    </row>
    <row r="4" spans="2:11" x14ac:dyDescent="0.2">
      <c r="F4" s="924" t="s">
        <v>152</v>
      </c>
    </row>
    <row r="5" spans="2:11" x14ac:dyDescent="0.2">
      <c r="F5" s="924" t="s">
        <v>293</v>
      </c>
    </row>
    <row r="6" spans="2:11" ht="10.5" customHeight="1" x14ac:dyDescent="0.2"/>
    <row r="7" spans="2:11" ht="13.8" thickBot="1" x14ac:dyDescent="0.25">
      <c r="E7" s="1" t="s">
        <v>654</v>
      </c>
      <c r="G7" s="2" t="s">
        <v>155</v>
      </c>
      <c r="K7" s="2"/>
    </row>
    <row r="8" spans="2:11" ht="7.5" customHeight="1" x14ac:dyDescent="0.2">
      <c r="B8" s="8"/>
      <c r="C8" s="4"/>
      <c r="D8" s="1950" t="s">
        <v>636</v>
      </c>
      <c r="E8" s="1929" t="s">
        <v>664</v>
      </c>
      <c r="F8" s="2256" t="s">
        <v>665</v>
      </c>
      <c r="G8" s="2253" t="s">
        <v>296</v>
      </c>
    </row>
    <row r="9" spans="2:11" ht="7.5" customHeight="1" x14ac:dyDescent="0.2">
      <c r="B9" s="18"/>
      <c r="C9" s="11"/>
      <c r="D9" s="1973"/>
      <c r="E9" s="2254"/>
      <c r="F9" s="2257"/>
      <c r="G9" s="1973"/>
    </row>
    <row r="10" spans="2:11" ht="66.75" customHeight="1" x14ac:dyDescent="0.2">
      <c r="B10" s="35"/>
      <c r="C10" s="36"/>
      <c r="D10" s="1974"/>
      <c r="E10" s="2255"/>
      <c r="F10" s="2258"/>
      <c r="G10" s="1974"/>
      <c r="J10" s="325"/>
    </row>
    <row r="11" spans="2:11" ht="20.100000000000001" customHeight="1" x14ac:dyDescent="0.2">
      <c r="B11" s="1953" t="s">
        <v>250</v>
      </c>
      <c r="C11" s="1978"/>
      <c r="D11" s="1178">
        <f t="shared" ref="D11" si="0">D13+D15+D17+D19+D21+D23</f>
        <v>425</v>
      </c>
      <c r="E11" s="1348">
        <f>E13+E15+E17+E19+E21+E23</f>
        <v>61</v>
      </c>
      <c r="F11" s="1464">
        <f>F13+F15+F17+F19+F21+F23</f>
        <v>357</v>
      </c>
      <c r="G11" s="1467">
        <f>G13+G15+G17+G19+G21+G23</f>
        <v>7</v>
      </c>
      <c r="J11" s="332"/>
    </row>
    <row r="12" spans="2:11" ht="20.100000000000001" customHeight="1" thickBot="1" x14ac:dyDescent="0.25">
      <c r="B12" s="1955"/>
      <c r="C12" s="1979"/>
      <c r="D12" s="1324"/>
      <c r="E12" s="1485">
        <f>E11/D11</f>
        <v>0.14352941176470588</v>
      </c>
      <c r="F12" s="1486">
        <f t="shared" ref="F12" si="1">F11/D11</f>
        <v>0.84</v>
      </c>
      <c r="G12" s="1488">
        <f>G11/D11</f>
        <v>1.6470588235294119E-2</v>
      </c>
      <c r="H12" s="44"/>
      <c r="I12" s="44"/>
      <c r="J12" s="332"/>
    </row>
    <row r="13" spans="2:11" ht="20.100000000000001" customHeight="1" thickTop="1" x14ac:dyDescent="0.2">
      <c r="B13" s="1852" t="s">
        <v>281</v>
      </c>
      <c r="C13" s="1959" t="s">
        <v>252</v>
      </c>
      <c r="D13" s="1327">
        <f>'表5-1'!D14</f>
        <v>54</v>
      </c>
      <c r="E13" s="1473">
        <v>24</v>
      </c>
      <c r="F13" s="1480">
        <v>29</v>
      </c>
      <c r="G13" s="1483">
        <f>$D13-E13-F13</f>
        <v>1</v>
      </c>
      <c r="J13" s="332"/>
    </row>
    <row r="14" spans="2:11" ht="20.100000000000001" customHeight="1" x14ac:dyDescent="0.2">
      <c r="B14" s="1853"/>
      <c r="C14" s="1857"/>
      <c r="D14" s="1332"/>
      <c r="E14" s="1489">
        <f>E13/D13</f>
        <v>0.44444444444444442</v>
      </c>
      <c r="F14" s="1490">
        <f t="shared" ref="F14" si="2">F13/D13</f>
        <v>0.53703703703703709</v>
      </c>
      <c r="G14" s="1492">
        <f>G13/D13</f>
        <v>1.8518518518518517E-2</v>
      </c>
      <c r="I14" s="44"/>
      <c r="J14" s="332"/>
    </row>
    <row r="15" spans="2:11" ht="20.100000000000001" customHeight="1" x14ac:dyDescent="0.2">
      <c r="B15" s="1853"/>
      <c r="C15" s="1856" t="s">
        <v>253</v>
      </c>
      <c r="D15" s="1334">
        <f>'表5-1'!D16</f>
        <v>76</v>
      </c>
      <c r="E15" s="1348">
        <v>10</v>
      </c>
      <c r="F15" s="1464">
        <v>64</v>
      </c>
      <c r="G15" s="1467">
        <f>D15-E15-F15</f>
        <v>2</v>
      </c>
      <c r="J15" s="332"/>
    </row>
    <row r="16" spans="2:11" ht="20.100000000000001" customHeight="1" x14ac:dyDescent="0.2">
      <c r="B16" s="1853"/>
      <c r="C16" s="1857"/>
      <c r="D16" s="1301"/>
      <c r="E16" s="1489">
        <f>E15/D15</f>
        <v>0.13157894736842105</v>
      </c>
      <c r="F16" s="1490">
        <f t="shared" ref="F16" si="3">F15/D15</f>
        <v>0.84210526315789469</v>
      </c>
      <c r="G16" s="1492">
        <f>G15/D15</f>
        <v>2.6315789473684209E-2</v>
      </c>
      <c r="I16" s="44"/>
      <c r="J16" s="332"/>
    </row>
    <row r="17" spans="2:10" ht="20.100000000000001" customHeight="1" x14ac:dyDescent="0.2">
      <c r="B17" s="1853"/>
      <c r="C17" s="1856" t="s">
        <v>282</v>
      </c>
      <c r="D17" s="1334">
        <f>'表5-1'!D18</f>
        <v>28</v>
      </c>
      <c r="E17" s="1348">
        <v>5</v>
      </c>
      <c r="F17" s="1464">
        <v>22</v>
      </c>
      <c r="G17" s="1467">
        <f>D17-E17-F17</f>
        <v>1</v>
      </c>
      <c r="J17" s="332"/>
    </row>
    <row r="18" spans="2:10" ht="20.100000000000001" customHeight="1" x14ac:dyDescent="0.2">
      <c r="B18" s="1853"/>
      <c r="C18" s="1857"/>
      <c r="D18" s="1301"/>
      <c r="E18" s="1489">
        <f>E17/D17</f>
        <v>0.17857142857142858</v>
      </c>
      <c r="F18" s="1490">
        <f t="shared" ref="F18" si="4">F17/D17</f>
        <v>0.7857142857142857</v>
      </c>
      <c r="G18" s="1492">
        <f>G17/D17</f>
        <v>3.5714285714285712E-2</v>
      </c>
      <c r="I18" s="44"/>
      <c r="J18" s="332"/>
    </row>
    <row r="19" spans="2:10" ht="20.100000000000001" customHeight="1" x14ac:dyDescent="0.2">
      <c r="B19" s="1853"/>
      <c r="C19" s="1856" t="s">
        <v>255</v>
      </c>
      <c r="D19" s="1334">
        <f>'表5-1'!D20</f>
        <v>89</v>
      </c>
      <c r="E19" s="1348">
        <v>8</v>
      </c>
      <c r="F19" s="1464">
        <v>81</v>
      </c>
      <c r="G19" s="1467">
        <f>D19-E19-F19</f>
        <v>0</v>
      </c>
      <c r="J19" s="332"/>
    </row>
    <row r="20" spans="2:10" ht="20.100000000000001" customHeight="1" x14ac:dyDescent="0.2">
      <c r="B20" s="1853"/>
      <c r="C20" s="1857"/>
      <c r="D20" s="1301"/>
      <c r="E20" s="1489">
        <f>E19/D19</f>
        <v>8.98876404494382E-2</v>
      </c>
      <c r="F20" s="1490">
        <f t="shared" ref="F20" si="5">F19/D19</f>
        <v>0.9101123595505618</v>
      </c>
      <c r="G20" s="1492">
        <f>G19/D19</f>
        <v>0</v>
      </c>
      <c r="I20" s="44"/>
      <c r="J20" s="332"/>
    </row>
    <row r="21" spans="2:10" ht="20.100000000000001" customHeight="1" x14ac:dyDescent="0.2">
      <c r="B21" s="1853"/>
      <c r="C21" s="1856" t="s">
        <v>256</v>
      </c>
      <c r="D21" s="1334">
        <f>'表5-1'!D22</f>
        <v>16</v>
      </c>
      <c r="E21" s="1348">
        <v>1</v>
      </c>
      <c r="F21" s="1464">
        <v>14</v>
      </c>
      <c r="G21" s="1467">
        <f>D21-E21-F21</f>
        <v>1</v>
      </c>
      <c r="J21" s="332"/>
    </row>
    <row r="22" spans="2:10" ht="20.100000000000001" customHeight="1" x14ac:dyDescent="0.2">
      <c r="B22" s="1853"/>
      <c r="C22" s="1857"/>
      <c r="D22" s="1301"/>
      <c r="E22" s="1489">
        <f>E21/D21</f>
        <v>6.25E-2</v>
      </c>
      <c r="F22" s="1490">
        <f t="shared" ref="F22" si="6">F21/D21</f>
        <v>0.875</v>
      </c>
      <c r="G22" s="1492">
        <f>G21/D21</f>
        <v>6.25E-2</v>
      </c>
      <c r="I22" s="44"/>
      <c r="J22" s="332"/>
    </row>
    <row r="23" spans="2:10" ht="20.100000000000001" customHeight="1" x14ac:dyDescent="0.2">
      <c r="B23" s="1853"/>
      <c r="C23" s="1856" t="s">
        <v>257</v>
      </c>
      <c r="D23" s="1334">
        <f>'表5-1'!D24</f>
        <v>162</v>
      </c>
      <c r="E23" s="1365">
        <v>13</v>
      </c>
      <c r="F23" s="1474">
        <v>147</v>
      </c>
      <c r="G23" s="1467">
        <f>D23-E23-F23</f>
        <v>2</v>
      </c>
      <c r="J23" s="332"/>
    </row>
    <row r="24" spans="2:10" ht="20.100000000000001" customHeight="1" thickBot="1" x14ac:dyDescent="0.25">
      <c r="B24" s="1853"/>
      <c r="C24" s="1857"/>
      <c r="D24" s="1332"/>
      <c r="E24" s="1356">
        <f>E23/D23</f>
        <v>8.0246913580246909E-2</v>
      </c>
      <c r="F24" s="1468">
        <f t="shared" ref="F24" si="7">F23/D23</f>
        <v>0.90740740740740744</v>
      </c>
      <c r="G24" s="1501">
        <f>G23/D23</f>
        <v>1.2345679012345678E-2</v>
      </c>
      <c r="I24" s="44"/>
      <c r="J24" s="332"/>
    </row>
    <row r="25" spans="2:10" ht="20.100000000000001" customHeight="1" thickTop="1" x14ac:dyDescent="0.2">
      <c r="B25" s="1852" t="s">
        <v>283</v>
      </c>
      <c r="C25" s="2120" t="s">
        <v>176</v>
      </c>
      <c r="D25" s="447">
        <f>'表5-1'!D26</f>
        <v>87</v>
      </c>
      <c r="E25" s="1473">
        <v>5</v>
      </c>
      <c r="F25" s="1480">
        <v>79</v>
      </c>
      <c r="G25" s="1477">
        <f>D25-E25-F25</f>
        <v>3</v>
      </c>
      <c r="J25" s="332"/>
    </row>
    <row r="26" spans="2:10" ht="20.100000000000001" customHeight="1" x14ac:dyDescent="0.2">
      <c r="B26" s="1853"/>
      <c r="C26" s="1851"/>
      <c r="D26" s="463"/>
      <c r="E26" s="1489">
        <f>E25/D25</f>
        <v>5.7471264367816091E-2</v>
      </c>
      <c r="F26" s="1490">
        <f t="shared" ref="F26" si="8">F25/D25</f>
        <v>0.90804597701149425</v>
      </c>
      <c r="G26" s="1492">
        <f>G25/D25</f>
        <v>3.4482758620689655E-2</v>
      </c>
      <c r="I26" s="44"/>
      <c r="J26" s="332"/>
    </row>
    <row r="27" spans="2:10" ht="20.100000000000001" customHeight="1" x14ac:dyDescent="0.2">
      <c r="B27" s="1853"/>
      <c r="C27" s="1851" t="s">
        <v>177</v>
      </c>
      <c r="D27" s="451">
        <f>'表5-1'!D28</f>
        <v>181</v>
      </c>
      <c r="E27" s="1365">
        <v>30</v>
      </c>
      <c r="F27" s="1474">
        <v>148</v>
      </c>
      <c r="G27" s="1467">
        <f>D27-E27-F27</f>
        <v>3</v>
      </c>
      <c r="J27" s="332"/>
    </row>
    <row r="28" spans="2:10" ht="20.100000000000001" customHeight="1" x14ac:dyDescent="0.2">
      <c r="B28" s="1853"/>
      <c r="C28" s="2102"/>
      <c r="D28" s="463"/>
      <c r="E28" s="1489">
        <f>E27/D27</f>
        <v>0.16574585635359115</v>
      </c>
      <c r="F28" s="1490">
        <f t="shared" ref="F28" si="9">F27/D27</f>
        <v>0.81767955801104975</v>
      </c>
      <c r="G28" s="1492">
        <f>G27/D27</f>
        <v>1.6574585635359115E-2</v>
      </c>
      <c r="I28" s="44"/>
      <c r="J28" s="332"/>
    </row>
    <row r="29" spans="2:10" ht="20.100000000000001" customHeight="1" x14ac:dyDescent="0.2">
      <c r="B29" s="1853"/>
      <c r="C29" s="1851" t="s">
        <v>178</v>
      </c>
      <c r="D29" s="460">
        <f>'表5-1'!D30</f>
        <v>50</v>
      </c>
      <c r="E29" s="1365">
        <v>6</v>
      </c>
      <c r="F29" s="1474">
        <v>44</v>
      </c>
      <c r="G29" s="1467">
        <f>D29-E29-F29</f>
        <v>0</v>
      </c>
      <c r="J29" s="332"/>
    </row>
    <row r="30" spans="2:10" ht="20.100000000000001" customHeight="1" x14ac:dyDescent="0.2">
      <c r="B30" s="1853"/>
      <c r="C30" s="2102"/>
      <c r="D30" s="463"/>
      <c r="E30" s="1489">
        <f>E29/D29</f>
        <v>0.12</v>
      </c>
      <c r="F30" s="1490">
        <f t="shared" ref="F30" si="10">F29/D29</f>
        <v>0.88</v>
      </c>
      <c r="G30" s="1492">
        <f>G29/D29</f>
        <v>0</v>
      </c>
      <c r="I30" s="44"/>
      <c r="J30" s="332"/>
    </row>
    <row r="31" spans="2:10" ht="20.100000000000001" customHeight="1" x14ac:dyDescent="0.2">
      <c r="B31" s="1853"/>
      <c r="C31" s="1851" t="s">
        <v>179</v>
      </c>
      <c r="D31" s="460">
        <f>'表5-1'!D32</f>
        <v>40</v>
      </c>
      <c r="E31" s="1820">
        <v>7</v>
      </c>
      <c r="F31" s="1821">
        <v>33</v>
      </c>
      <c r="G31" s="1467">
        <f>D31-E31-F31</f>
        <v>0</v>
      </c>
      <c r="J31" s="332"/>
    </row>
    <row r="32" spans="2:10" ht="20.100000000000001" customHeight="1" x14ac:dyDescent="0.2">
      <c r="B32" s="1853"/>
      <c r="C32" s="2102"/>
      <c r="D32" s="463"/>
      <c r="E32" s="1818">
        <f>E31/D31</f>
        <v>0.17499999999999999</v>
      </c>
      <c r="F32" s="1819">
        <f t="shared" ref="F32" si="11">F31/D31</f>
        <v>0.82499999999999996</v>
      </c>
      <c r="G32" s="1492">
        <f>G31/D31</f>
        <v>0</v>
      </c>
      <c r="I32" s="44"/>
      <c r="J32" s="332"/>
    </row>
    <row r="33" spans="2:12" ht="20.100000000000001" customHeight="1" x14ac:dyDescent="0.2">
      <c r="B33" s="1853"/>
      <c r="C33" s="1851" t="s">
        <v>180</v>
      </c>
      <c r="D33" s="460">
        <f>'表5-1'!D34</f>
        <v>27</v>
      </c>
      <c r="E33" s="1365">
        <v>9</v>
      </c>
      <c r="F33" s="1474">
        <v>18</v>
      </c>
      <c r="G33" s="1467">
        <f>D33-E33-F33</f>
        <v>0</v>
      </c>
      <c r="J33" s="332"/>
    </row>
    <row r="34" spans="2:12" ht="20.100000000000001" customHeight="1" x14ac:dyDescent="0.2">
      <c r="B34" s="1853"/>
      <c r="C34" s="2102"/>
      <c r="D34" s="463"/>
      <c r="E34" s="1489">
        <f>E33/D33</f>
        <v>0.33333333333333331</v>
      </c>
      <c r="F34" s="1490">
        <f t="shared" ref="F34" si="12">F33/D33</f>
        <v>0.66666666666666663</v>
      </c>
      <c r="G34" s="1492">
        <f>G33/D33</f>
        <v>0</v>
      </c>
      <c r="I34" s="44"/>
      <c r="J34" s="332"/>
    </row>
    <row r="35" spans="2:12" ht="20.100000000000001" customHeight="1" x14ac:dyDescent="0.2">
      <c r="B35" s="1853"/>
      <c r="C35" s="1851" t="s">
        <v>181</v>
      </c>
      <c r="D35" s="451">
        <f>'表5-1'!D36</f>
        <v>40</v>
      </c>
      <c r="E35" s="1365">
        <v>4</v>
      </c>
      <c r="F35" s="1474">
        <v>35</v>
      </c>
      <c r="G35" s="1467">
        <f>D35-E35-F35</f>
        <v>1</v>
      </c>
      <c r="J35" s="332"/>
    </row>
    <row r="36" spans="2:12" ht="20.100000000000001" customHeight="1" thickBot="1" x14ac:dyDescent="0.25">
      <c r="B36" s="1853"/>
      <c r="C36" s="2119"/>
      <c r="D36" s="460"/>
      <c r="E36" s="1498">
        <f>E35/D35</f>
        <v>0.1</v>
      </c>
      <c r="F36" s="1499">
        <f t="shared" ref="F36" si="13">F35/D35</f>
        <v>0.875</v>
      </c>
      <c r="G36" s="1501">
        <f>G35/D35</f>
        <v>2.5000000000000001E-2</v>
      </c>
      <c r="I36" s="44"/>
      <c r="J36" s="332"/>
    </row>
    <row r="37" spans="2:12" ht="20.100000000000001" customHeight="1" thickTop="1" x14ac:dyDescent="0.2">
      <c r="B37" s="1853"/>
      <c r="C37" s="5" t="s">
        <v>182</v>
      </c>
      <c r="D37" s="54">
        <f>D27+D29+D31+D33</f>
        <v>298</v>
      </c>
      <c r="E37" s="317">
        <f>E27+E29+E31+E33</f>
        <v>52</v>
      </c>
      <c r="F37" s="82">
        <f>F27+F29+F31+F33</f>
        <v>243</v>
      </c>
      <c r="G37" s="85">
        <f>G27+G29+G31+G33</f>
        <v>3</v>
      </c>
      <c r="J37" s="332"/>
    </row>
    <row r="38" spans="2:12" ht="20.100000000000001" customHeight="1" x14ac:dyDescent="0.2">
      <c r="B38" s="1853"/>
      <c r="C38" s="6" t="s">
        <v>183</v>
      </c>
      <c r="D38" s="463"/>
      <c r="E38" s="134">
        <f>E37/D37</f>
        <v>0.17449664429530201</v>
      </c>
      <c r="F38" s="315">
        <f t="shared" ref="F38" si="14">F37/D37</f>
        <v>0.81543624161073824</v>
      </c>
      <c r="G38" s="135">
        <f>G37/D37</f>
        <v>1.0067114093959731E-2</v>
      </c>
      <c r="I38" s="44"/>
      <c r="J38" s="332"/>
    </row>
    <row r="39" spans="2:12" ht="20.100000000000001" customHeight="1" x14ac:dyDescent="0.2">
      <c r="B39" s="1853"/>
      <c r="C39" s="5" t="s">
        <v>182</v>
      </c>
      <c r="D39" s="56">
        <f>D29+D31+D33+D35</f>
        <v>157</v>
      </c>
      <c r="E39" s="51">
        <f>E29+E31+E33+E35</f>
        <v>26</v>
      </c>
      <c r="F39" s="81">
        <f>F29+F31+F33+F35</f>
        <v>130</v>
      </c>
      <c r="G39" s="84">
        <f>G29+G31+G33+G35</f>
        <v>1</v>
      </c>
      <c r="J39" s="332"/>
    </row>
    <row r="40" spans="2:12" ht="20.100000000000001" customHeight="1" thickBot="1" x14ac:dyDescent="0.25">
      <c r="B40" s="1859"/>
      <c r="C40" s="6" t="s">
        <v>184</v>
      </c>
      <c r="D40" s="463"/>
      <c r="E40" s="132">
        <f>E39/D39</f>
        <v>0.16560509554140126</v>
      </c>
      <c r="F40" s="316">
        <f t="shared" ref="F40" si="15">F39/D39</f>
        <v>0.82802547770700641</v>
      </c>
      <c r="G40" s="133">
        <f>G39/D39</f>
        <v>6.369426751592357E-3</v>
      </c>
      <c r="I40" s="44"/>
      <c r="J40" s="332"/>
    </row>
    <row r="41" spans="2:12" ht="19.5" customHeight="1" x14ac:dyDescent="0.2">
      <c r="C41" s="15"/>
      <c r="D41" s="16"/>
      <c r="E41" s="12"/>
      <c r="F41" s="12"/>
      <c r="G41" s="12"/>
    </row>
    <row r="43" spans="2:12" x14ac:dyDescent="0.2">
      <c r="B43"/>
      <c r="E43" s="86"/>
      <c r="F43" s="86"/>
      <c r="G43" s="86"/>
      <c r="H43" s="86"/>
      <c r="I43" s="86"/>
      <c r="J43" s="86"/>
      <c r="K43" s="86"/>
      <c r="L43" s="86"/>
    </row>
    <row r="44" spans="2:12" x14ac:dyDescent="0.2">
      <c r="B44"/>
      <c r="E44" s="86"/>
      <c r="F44" s="86"/>
      <c r="G44" s="86"/>
      <c r="H44" s="86"/>
      <c r="I44" s="86"/>
      <c r="J44" s="86"/>
      <c r="K44" s="86"/>
      <c r="L44" s="86"/>
    </row>
    <row r="45" spans="2:12" x14ac:dyDescent="0.2">
      <c r="B45"/>
      <c r="D45" s="88"/>
      <c r="E45" s="88"/>
      <c r="F45" s="88"/>
      <c r="G45" s="88"/>
    </row>
    <row r="46" spans="2:12" x14ac:dyDescent="0.2">
      <c r="B46"/>
      <c r="D46" s="7"/>
      <c r="E46" s="7"/>
      <c r="F46" s="7"/>
      <c r="G46" s="7"/>
    </row>
    <row r="47" spans="2:12" x14ac:dyDescent="0.2">
      <c r="B47"/>
    </row>
    <row r="48" spans="2:12" x14ac:dyDescent="0.2">
      <c r="B48" s="345"/>
      <c r="D48" s="332"/>
      <c r="E48" s="332"/>
      <c r="F48" s="332"/>
      <c r="G48" s="332"/>
      <c r="H48" s="88"/>
      <c r="I48" s="88"/>
      <c r="J48" s="88"/>
      <c r="K48" s="88"/>
      <c r="L48" s="88"/>
    </row>
    <row r="49" spans="4:12" x14ac:dyDescent="0.2">
      <c r="D49" s="332"/>
      <c r="E49" s="332"/>
      <c r="F49" s="332"/>
      <c r="G49" s="332"/>
      <c r="H49" s="7"/>
      <c r="I49" s="7"/>
      <c r="J49" s="7"/>
      <c r="K49" s="7"/>
      <c r="L49" s="7"/>
    </row>
    <row r="50" spans="4:12" x14ac:dyDescent="0.2">
      <c r="D50" s="332"/>
      <c r="E50" s="332"/>
      <c r="F50" s="332"/>
      <c r="G50" s="332"/>
    </row>
    <row r="51" spans="4:12" x14ac:dyDescent="0.2">
      <c r="D51" s="332"/>
      <c r="E51" s="332"/>
      <c r="F51" s="332"/>
      <c r="G51" s="332"/>
    </row>
    <row r="52" spans="4:12" x14ac:dyDescent="0.2">
      <c r="D52" s="332"/>
      <c r="E52" s="332"/>
      <c r="F52" s="332"/>
      <c r="G52" s="332"/>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ageMargins left="0.94488188976377963" right="0.6692913385826772" top="0.78740157480314965" bottom="0.35433070866141736" header="0.19685039370078741" footer="0.19685039370078741"/>
  <pageSetup paperSize="9" scale="91" firstPageNumber="2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D9B5-AF3B-41DF-92DE-F199B00F8200}">
  <sheetPr codeName="Sheet60">
    <tabColor rgb="FF00B0F0"/>
    <pageSetUpPr fitToPage="1"/>
  </sheetPr>
  <dimension ref="B1:J51"/>
  <sheetViews>
    <sheetView view="pageBreakPreview" zoomScale="90" zoomScaleNormal="100" zoomScaleSheetLayoutView="90" workbookViewId="0"/>
  </sheetViews>
  <sheetFormatPr defaultRowHeight="13.2" x14ac:dyDescent="0.2"/>
  <cols>
    <col min="2" max="2" width="5.33203125" customWidth="1"/>
    <col min="3" max="3" width="16.88671875" customWidth="1"/>
    <col min="4" max="4" width="10.33203125" customWidth="1"/>
    <col min="5" max="10" width="18.6640625" customWidth="1"/>
  </cols>
  <sheetData>
    <row r="1" spans="2:10" x14ac:dyDescent="0.2">
      <c r="B1" s="1" t="s">
        <v>980</v>
      </c>
    </row>
    <row r="2" spans="2:10" ht="9.75" customHeight="1" x14ac:dyDescent="0.2"/>
    <row r="3" spans="2:10" x14ac:dyDescent="0.2">
      <c r="I3" s="42" t="s">
        <v>152</v>
      </c>
    </row>
    <row r="4" spans="2:10" x14ac:dyDescent="0.2">
      <c r="I4" s="42" t="s">
        <v>293</v>
      </c>
    </row>
    <row r="5" spans="2:10" ht="8.25" customHeight="1" x14ac:dyDescent="0.2"/>
    <row r="6" spans="2:10" ht="13.8" thickBot="1" x14ac:dyDescent="0.25">
      <c r="J6" s="2" t="s">
        <v>155</v>
      </c>
    </row>
    <row r="7" spans="2:10" x14ac:dyDescent="0.2">
      <c r="B7" s="1969"/>
      <c r="C7" s="1969"/>
      <c r="D7" s="1991" t="s">
        <v>299</v>
      </c>
      <c r="E7" s="1992" t="s">
        <v>666</v>
      </c>
      <c r="F7" s="1983" t="s">
        <v>667</v>
      </c>
      <c r="G7" s="1983" t="s">
        <v>668</v>
      </c>
      <c r="H7" s="1983" t="s">
        <v>669</v>
      </c>
      <c r="I7" s="2423" t="s">
        <v>670</v>
      </c>
      <c r="J7" s="1987" t="s">
        <v>671</v>
      </c>
    </row>
    <row r="8" spans="2:10" ht="61.5" customHeight="1" x14ac:dyDescent="0.2">
      <c r="B8" s="1969"/>
      <c r="C8" s="1969"/>
      <c r="D8" s="1991"/>
      <c r="E8" s="1993"/>
      <c r="F8" s="1984"/>
      <c r="G8" s="1984"/>
      <c r="H8" s="1984"/>
      <c r="I8" s="2424"/>
      <c r="J8" s="1988"/>
    </row>
    <row r="9" spans="2:10" ht="21.75" customHeight="1" x14ac:dyDescent="0.2">
      <c r="B9" s="1849" t="s">
        <v>167</v>
      </c>
      <c r="C9" s="1989"/>
      <c r="D9" s="501">
        <f>SUM(D11:D21)</f>
        <v>357</v>
      </c>
      <c r="E9" s="589">
        <f>E11+E13+E15+E17+E19+E21</f>
        <v>61</v>
      </c>
      <c r="F9" s="501">
        <f t="shared" ref="F9:J9" si="0">F11+F13+F15+F17+F19+F21</f>
        <v>161</v>
      </c>
      <c r="G9" s="501">
        <f t="shared" si="0"/>
        <v>70</v>
      </c>
      <c r="H9" s="501">
        <f t="shared" si="0"/>
        <v>75</v>
      </c>
      <c r="I9" s="501">
        <f>I11+I13+I15+I17+I19+I21</f>
        <v>79</v>
      </c>
      <c r="J9" s="504">
        <f t="shared" si="0"/>
        <v>19</v>
      </c>
    </row>
    <row r="10" spans="2:10" s="291" customFormat="1" ht="21.75" customHeight="1" thickBot="1" x14ac:dyDescent="0.25">
      <c r="B10" s="1850"/>
      <c r="C10" s="1990"/>
      <c r="D10" s="1291"/>
      <c r="E10" s="1292">
        <f>E9/$D$9</f>
        <v>0.17086834733893558</v>
      </c>
      <c r="F10" s="1291">
        <f t="shared" ref="F10:G10" si="1">F9/$D$9</f>
        <v>0.45098039215686275</v>
      </c>
      <c r="G10" s="1291">
        <f t="shared" si="1"/>
        <v>0.19607843137254902</v>
      </c>
      <c r="H10" s="1291">
        <f>H9/$D$9</f>
        <v>0.21008403361344538</v>
      </c>
      <c r="I10" s="1291">
        <f>I9/D9</f>
        <v>0.22128851540616246</v>
      </c>
      <c r="J10" s="1308">
        <f>J9/D9</f>
        <v>5.3221288515406161E-2</v>
      </c>
    </row>
    <row r="11" spans="2:10" ht="21.75" customHeight="1" thickTop="1" x14ac:dyDescent="0.2">
      <c r="B11" s="1852" t="s">
        <v>251</v>
      </c>
      <c r="C11" s="1980" t="s">
        <v>169</v>
      </c>
      <c r="D11" s="509">
        <f>'表30-1'!F13</f>
        <v>29</v>
      </c>
      <c r="E11" s="590">
        <v>10</v>
      </c>
      <c r="F11" s="509">
        <v>14</v>
      </c>
      <c r="G11" s="509">
        <v>8</v>
      </c>
      <c r="H11" s="509">
        <v>4</v>
      </c>
      <c r="I11" s="509">
        <v>4</v>
      </c>
      <c r="J11" s="591">
        <v>1</v>
      </c>
    </row>
    <row r="12" spans="2:10" s="291" customFormat="1" ht="21.75" customHeight="1" x14ac:dyDescent="0.2">
      <c r="B12" s="1853"/>
      <c r="C12" s="1936"/>
      <c r="D12" s="1291"/>
      <c r="E12" s="1292">
        <f>E11/D11</f>
        <v>0.34482758620689657</v>
      </c>
      <c r="F12" s="1291">
        <f t="shared" ref="F12:G12" si="2">F11/$D$11</f>
        <v>0.48275862068965519</v>
      </c>
      <c r="G12" s="1291">
        <f t="shared" si="2"/>
        <v>0.27586206896551724</v>
      </c>
      <c r="H12" s="1291">
        <f>H11/$D$11</f>
        <v>0.13793103448275862</v>
      </c>
      <c r="I12" s="1291">
        <f>I11/D11</f>
        <v>0.13793103448275862</v>
      </c>
      <c r="J12" s="1308">
        <f>J11/D11</f>
        <v>3.4482758620689655E-2</v>
      </c>
    </row>
    <row r="13" spans="2:10" ht="21.75" customHeight="1" x14ac:dyDescent="0.2">
      <c r="B13" s="1853"/>
      <c r="C13" s="1862" t="s">
        <v>170</v>
      </c>
      <c r="D13" s="501">
        <f>'表30-1'!F15</f>
        <v>64</v>
      </c>
      <c r="E13" s="589">
        <v>17</v>
      </c>
      <c r="F13" s="501">
        <v>19</v>
      </c>
      <c r="G13" s="501">
        <v>14</v>
      </c>
      <c r="H13" s="501">
        <v>14</v>
      </c>
      <c r="I13" s="501">
        <v>18</v>
      </c>
      <c r="J13" s="504">
        <v>1</v>
      </c>
    </row>
    <row r="14" spans="2:10" s="291" customFormat="1" ht="21.75" customHeight="1" x14ac:dyDescent="0.2">
      <c r="B14" s="1853"/>
      <c r="C14" s="1862"/>
      <c r="D14" s="1295"/>
      <c r="E14" s="1292">
        <f>E13/D13</f>
        <v>0.265625</v>
      </c>
      <c r="F14" s="1291">
        <f t="shared" ref="F14:G14" si="3">F13/$D$13</f>
        <v>0.296875</v>
      </c>
      <c r="G14" s="1291">
        <f t="shared" si="3"/>
        <v>0.21875</v>
      </c>
      <c r="H14" s="1291">
        <f>H13/$D$13</f>
        <v>0.21875</v>
      </c>
      <c r="I14" s="1291">
        <f>I13/D13</f>
        <v>0.28125</v>
      </c>
      <c r="J14" s="1308">
        <f>J13/D13</f>
        <v>1.5625E-2</v>
      </c>
    </row>
    <row r="15" spans="2:10" ht="21.75" customHeight="1" x14ac:dyDescent="0.2">
      <c r="B15" s="1853"/>
      <c r="C15" s="1940" t="s">
        <v>254</v>
      </c>
      <c r="D15" s="501">
        <f>'表30-1'!F17</f>
        <v>22</v>
      </c>
      <c r="E15" s="589">
        <v>5</v>
      </c>
      <c r="F15" s="501">
        <v>9</v>
      </c>
      <c r="G15" s="501">
        <v>5</v>
      </c>
      <c r="H15" s="501">
        <v>5</v>
      </c>
      <c r="I15" s="501">
        <v>1</v>
      </c>
      <c r="J15" s="504">
        <v>1</v>
      </c>
    </row>
    <row r="16" spans="2:10" s="291" customFormat="1" ht="21.75" customHeight="1" x14ac:dyDescent="0.2">
      <c r="B16" s="1853"/>
      <c r="C16" s="1900"/>
      <c r="D16" s="1295"/>
      <c r="E16" s="1292">
        <f>E15/D15</f>
        <v>0.22727272727272727</v>
      </c>
      <c r="F16" s="1291">
        <f t="shared" ref="F16:G16" si="4">F15/$D$15</f>
        <v>0.40909090909090912</v>
      </c>
      <c r="G16" s="1291">
        <f t="shared" si="4"/>
        <v>0.22727272727272727</v>
      </c>
      <c r="H16" s="1291">
        <f>H15/$D$15</f>
        <v>0.22727272727272727</v>
      </c>
      <c r="I16" s="1291">
        <f>I15/D15</f>
        <v>4.5454545454545456E-2</v>
      </c>
      <c r="J16" s="1308">
        <f>J15/D15</f>
        <v>4.5454545454545456E-2</v>
      </c>
    </row>
    <row r="17" spans="2:10" ht="21.75" customHeight="1" x14ac:dyDescent="0.2">
      <c r="B17" s="1853"/>
      <c r="C17" s="1981" t="s">
        <v>307</v>
      </c>
      <c r="D17" s="501">
        <f>'表30-1'!F19</f>
        <v>81</v>
      </c>
      <c r="E17" s="589">
        <v>12</v>
      </c>
      <c r="F17" s="501">
        <v>44</v>
      </c>
      <c r="G17" s="501">
        <v>14</v>
      </c>
      <c r="H17" s="501">
        <v>16</v>
      </c>
      <c r="I17" s="501">
        <v>18</v>
      </c>
      <c r="J17" s="504">
        <v>2</v>
      </c>
    </row>
    <row r="18" spans="2:10" s="291" customFormat="1" ht="21.75" customHeight="1" x14ac:dyDescent="0.2">
      <c r="B18" s="1853"/>
      <c r="C18" s="1981"/>
      <c r="D18" s="1295"/>
      <c r="E18" s="1292">
        <f>E17/D17</f>
        <v>0.14814814814814814</v>
      </c>
      <c r="F18" s="1291">
        <f t="shared" ref="F18:G18" si="5">F17/$D$17</f>
        <v>0.54320987654320985</v>
      </c>
      <c r="G18" s="1291">
        <f t="shared" si="5"/>
        <v>0.1728395061728395</v>
      </c>
      <c r="H18" s="1291">
        <f>H17/$D$17</f>
        <v>0.19753086419753085</v>
      </c>
      <c r="I18" s="1291">
        <f>I17/D17</f>
        <v>0.22222222222222221</v>
      </c>
      <c r="J18" s="1308">
        <f>J17/D17</f>
        <v>2.4691358024691357E-2</v>
      </c>
    </row>
    <row r="19" spans="2:10" ht="21.75" customHeight="1" x14ac:dyDescent="0.2">
      <c r="B19" s="1853"/>
      <c r="C19" s="1862" t="s">
        <v>308</v>
      </c>
      <c r="D19" s="501">
        <f>'表30-1'!F21</f>
        <v>14</v>
      </c>
      <c r="E19" s="589">
        <v>0</v>
      </c>
      <c r="F19" s="501">
        <v>7</v>
      </c>
      <c r="G19" s="501">
        <v>3</v>
      </c>
      <c r="H19" s="501">
        <v>2</v>
      </c>
      <c r="I19" s="501">
        <v>1</v>
      </c>
      <c r="J19" s="504">
        <v>2</v>
      </c>
    </row>
    <row r="20" spans="2:10" s="291" customFormat="1" ht="21.75" customHeight="1" x14ac:dyDescent="0.2">
      <c r="B20" s="1853"/>
      <c r="C20" s="1862"/>
      <c r="D20" s="1295"/>
      <c r="E20" s="1292">
        <f>E19/D19</f>
        <v>0</v>
      </c>
      <c r="F20" s="1291">
        <f t="shared" ref="F20:G20" si="6">F19/$D$19</f>
        <v>0.5</v>
      </c>
      <c r="G20" s="1291">
        <f t="shared" si="6"/>
        <v>0.21428571428571427</v>
      </c>
      <c r="H20" s="1291">
        <f>H19/$D$19</f>
        <v>0.14285714285714285</v>
      </c>
      <c r="I20" s="1291">
        <f>I19/D19</f>
        <v>7.1428571428571425E-2</v>
      </c>
      <c r="J20" s="1308">
        <f>J19/D19</f>
        <v>0.14285714285714285</v>
      </c>
    </row>
    <row r="21" spans="2:10" ht="21.75" customHeight="1" x14ac:dyDescent="0.2">
      <c r="B21" s="1853"/>
      <c r="C21" s="1863" t="s">
        <v>174</v>
      </c>
      <c r="D21" s="501">
        <f>'表30-1'!F23</f>
        <v>147</v>
      </c>
      <c r="E21" s="589">
        <v>17</v>
      </c>
      <c r="F21" s="501">
        <v>68</v>
      </c>
      <c r="G21" s="501">
        <v>26</v>
      </c>
      <c r="H21" s="501">
        <v>34</v>
      </c>
      <c r="I21" s="501">
        <v>37</v>
      </c>
      <c r="J21" s="504">
        <v>12</v>
      </c>
    </row>
    <row r="22" spans="2:10" s="291" customFormat="1" ht="21.75" customHeight="1" thickBot="1" x14ac:dyDescent="0.25">
      <c r="B22" s="1854"/>
      <c r="C22" s="1982"/>
      <c r="D22" s="1296"/>
      <c r="E22" s="1297">
        <f>E21/D21</f>
        <v>0.11564625850340136</v>
      </c>
      <c r="F22" s="1296">
        <f t="shared" ref="F22:G22" si="7">F21/$D$21</f>
        <v>0.46258503401360546</v>
      </c>
      <c r="G22" s="1296">
        <f t="shared" si="7"/>
        <v>0.17687074829931973</v>
      </c>
      <c r="H22" s="1296">
        <f>H21/$D$21</f>
        <v>0.23129251700680273</v>
      </c>
      <c r="I22" s="1296">
        <f>I21/D21</f>
        <v>0.25170068027210885</v>
      </c>
      <c r="J22" s="1202">
        <f>J21/D21</f>
        <v>8.1632653061224483E-2</v>
      </c>
    </row>
    <row r="23" spans="2:10" ht="21.75" customHeight="1" thickTop="1" x14ac:dyDescent="0.2">
      <c r="B23" s="1852" t="s">
        <v>283</v>
      </c>
      <c r="C23" s="1860" t="s">
        <v>176</v>
      </c>
      <c r="D23" s="501">
        <f>'表30-1'!F25</f>
        <v>79</v>
      </c>
      <c r="E23" s="590">
        <v>12</v>
      </c>
      <c r="F23" s="509">
        <v>35</v>
      </c>
      <c r="G23" s="509">
        <v>21</v>
      </c>
      <c r="H23" s="509">
        <v>12</v>
      </c>
      <c r="I23" s="509">
        <v>24</v>
      </c>
      <c r="J23" s="591">
        <v>4</v>
      </c>
    </row>
    <row r="24" spans="2:10" s="291" customFormat="1" ht="21.75" customHeight="1" x14ac:dyDescent="0.2">
      <c r="B24" s="1853"/>
      <c r="C24" s="1861"/>
      <c r="D24" s="297"/>
      <c r="E24" s="1292">
        <f>E23/D23</f>
        <v>0.15189873417721519</v>
      </c>
      <c r="F24" s="1291">
        <f t="shared" ref="F24:G24" si="8">F23/$D$23</f>
        <v>0.44303797468354428</v>
      </c>
      <c r="G24" s="1291">
        <f t="shared" si="8"/>
        <v>0.26582278481012656</v>
      </c>
      <c r="H24" s="1291">
        <f>H23/$D$23</f>
        <v>0.15189873417721519</v>
      </c>
      <c r="I24" s="1291">
        <f>I23/D23</f>
        <v>0.30379746835443039</v>
      </c>
      <c r="J24" s="1308">
        <f>J23/D23</f>
        <v>5.0632911392405063E-2</v>
      </c>
    </row>
    <row r="25" spans="2:10" ht="21.75" customHeight="1" x14ac:dyDescent="0.2">
      <c r="B25" s="1853"/>
      <c r="C25" s="1862" t="s">
        <v>177</v>
      </c>
      <c r="D25" s="501">
        <f>'表30-1'!F27</f>
        <v>148</v>
      </c>
      <c r="E25" s="589">
        <v>24</v>
      </c>
      <c r="F25" s="501">
        <v>76</v>
      </c>
      <c r="G25" s="501">
        <v>19</v>
      </c>
      <c r="H25" s="501">
        <v>29</v>
      </c>
      <c r="I25" s="501">
        <v>33</v>
      </c>
      <c r="J25" s="504">
        <v>6</v>
      </c>
    </row>
    <row r="26" spans="2:10" s="291" customFormat="1" ht="21.75" customHeight="1" x14ac:dyDescent="0.2">
      <c r="B26" s="1853"/>
      <c r="C26" s="1862"/>
      <c r="D26" s="292"/>
      <c r="E26" s="1292">
        <f>E25/D25</f>
        <v>0.16216216216216217</v>
      </c>
      <c r="F26" s="1291">
        <f t="shared" ref="F26:G26" si="9">F25/$D$25</f>
        <v>0.51351351351351349</v>
      </c>
      <c r="G26" s="1291">
        <f t="shared" si="9"/>
        <v>0.12837837837837837</v>
      </c>
      <c r="H26" s="1291">
        <f>H25/$D$25</f>
        <v>0.19594594594594594</v>
      </c>
      <c r="I26" s="1291">
        <f>I25/D25</f>
        <v>0.22297297297297297</v>
      </c>
      <c r="J26" s="1308">
        <f>J25/D25</f>
        <v>4.0540540540540543E-2</v>
      </c>
    </row>
    <row r="27" spans="2:10" ht="21.75" customHeight="1" x14ac:dyDescent="0.2">
      <c r="B27" s="1853"/>
      <c r="C27" s="1862" t="s">
        <v>178</v>
      </c>
      <c r="D27" s="501">
        <f>'表30-1'!F29</f>
        <v>44</v>
      </c>
      <c r="E27" s="589">
        <v>6</v>
      </c>
      <c r="F27" s="501">
        <v>23</v>
      </c>
      <c r="G27" s="501">
        <v>8</v>
      </c>
      <c r="H27" s="501">
        <v>11</v>
      </c>
      <c r="I27" s="501">
        <v>10</v>
      </c>
      <c r="J27" s="504">
        <v>1</v>
      </c>
    </row>
    <row r="28" spans="2:10" s="291" customFormat="1" ht="21.75" customHeight="1" x14ac:dyDescent="0.2">
      <c r="B28" s="1853"/>
      <c r="C28" s="1862"/>
      <c r="D28" s="292"/>
      <c r="E28" s="1292">
        <f>E27/D27</f>
        <v>0.13636363636363635</v>
      </c>
      <c r="F28" s="1291">
        <f t="shared" ref="F28:G28" si="10">F27/$D$27</f>
        <v>0.52272727272727271</v>
      </c>
      <c r="G28" s="1291">
        <f t="shared" si="10"/>
        <v>0.18181818181818182</v>
      </c>
      <c r="H28" s="1291">
        <f>H27/$D$27</f>
        <v>0.25</v>
      </c>
      <c r="I28" s="1291">
        <f>I27/D27</f>
        <v>0.22727272727272727</v>
      </c>
      <c r="J28" s="1308">
        <f>J27/D27</f>
        <v>2.2727272727272728E-2</v>
      </c>
    </row>
    <row r="29" spans="2:10" ht="21.75" customHeight="1" x14ac:dyDescent="0.2">
      <c r="B29" s="1853"/>
      <c r="C29" s="1862" t="s">
        <v>179</v>
      </c>
      <c r="D29" s="501">
        <f>'表30-1'!F31</f>
        <v>33</v>
      </c>
      <c r="E29" s="589">
        <v>8</v>
      </c>
      <c r="F29" s="501">
        <v>9</v>
      </c>
      <c r="G29" s="501">
        <v>6</v>
      </c>
      <c r="H29" s="501">
        <v>12</v>
      </c>
      <c r="I29" s="501">
        <v>8</v>
      </c>
      <c r="J29" s="504">
        <v>2</v>
      </c>
    </row>
    <row r="30" spans="2:10" s="291" customFormat="1" ht="21.75" customHeight="1" x14ac:dyDescent="0.2">
      <c r="B30" s="1853"/>
      <c r="C30" s="1862"/>
      <c r="D30" s="292"/>
      <c r="E30" s="1292">
        <f>E29/D29</f>
        <v>0.24242424242424243</v>
      </c>
      <c r="F30" s="1291">
        <f t="shared" ref="F30:G30" si="11">F29/$D$29</f>
        <v>0.27272727272727271</v>
      </c>
      <c r="G30" s="1291">
        <f t="shared" si="11"/>
        <v>0.18181818181818182</v>
      </c>
      <c r="H30" s="1291">
        <f>H29/$D$29</f>
        <v>0.36363636363636365</v>
      </c>
      <c r="I30" s="1291">
        <f>I29/D29</f>
        <v>0.24242424242424243</v>
      </c>
      <c r="J30" s="1308">
        <f>J29/D29</f>
        <v>6.0606060606060608E-2</v>
      </c>
    </row>
    <row r="31" spans="2:10" ht="21.75" customHeight="1" x14ac:dyDescent="0.2">
      <c r="B31" s="1853"/>
      <c r="C31" s="1862" t="s">
        <v>180</v>
      </c>
      <c r="D31" s="501">
        <f>'表30-1'!F33</f>
        <v>18</v>
      </c>
      <c r="E31" s="589">
        <v>2</v>
      </c>
      <c r="F31" s="501">
        <v>9</v>
      </c>
      <c r="G31" s="501">
        <v>6</v>
      </c>
      <c r="H31" s="501">
        <v>2</v>
      </c>
      <c r="I31" s="501">
        <v>2</v>
      </c>
      <c r="J31" s="504">
        <v>1</v>
      </c>
    </row>
    <row r="32" spans="2:10" s="291" customFormat="1" ht="21.75" customHeight="1" x14ac:dyDescent="0.2">
      <c r="B32" s="1853"/>
      <c r="C32" s="1862"/>
      <c r="D32" s="292"/>
      <c r="E32" s="1292">
        <f>E31/D31</f>
        <v>0.1111111111111111</v>
      </c>
      <c r="F32" s="1291">
        <f t="shared" ref="F32:G32" si="12">F31/$D$31</f>
        <v>0.5</v>
      </c>
      <c r="G32" s="1291">
        <f t="shared" si="12"/>
        <v>0.33333333333333331</v>
      </c>
      <c r="H32" s="1291">
        <f>H31/$D$31</f>
        <v>0.1111111111111111</v>
      </c>
      <c r="I32" s="1291">
        <f>I31/D31</f>
        <v>0.1111111111111111</v>
      </c>
      <c r="J32" s="1308">
        <f>J31/D31</f>
        <v>5.5555555555555552E-2</v>
      </c>
    </row>
    <row r="33" spans="2:10" ht="21.75" customHeight="1" x14ac:dyDescent="0.2">
      <c r="B33" s="1853"/>
      <c r="C33" s="1862" t="s">
        <v>181</v>
      </c>
      <c r="D33" s="501">
        <f>'表30-1'!F35</f>
        <v>35</v>
      </c>
      <c r="E33" s="589">
        <v>9</v>
      </c>
      <c r="F33" s="501">
        <v>9</v>
      </c>
      <c r="G33" s="501">
        <v>10</v>
      </c>
      <c r="H33" s="501">
        <v>9</v>
      </c>
      <c r="I33" s="501">
        <v>2</v>
      </c>
      <c r="J33" s="504">
        <v>5</v>
      </c>
    </row>
    <row r="34" spans="2:10" s="291" customFormat="1" ht="21.75" customHeight="1" thickBot="1" x14ac:dyDescent="0.25">
      <c r="B34" s="1853"/>
      <c r="C34" s="1863"/>
      <c r="D34" s="288"/>
      <c r="E34" s="1297">
        <f>E33/D33</f>
        <v>0.25714285714285712</v>
      </c>
      <c r="F34" s="1296">
        <f t="shared" ref="F34:G34" si="13">F33/$D$33</f>
        <v>0.25714285714285712</v>
      </c>
      <c r="G34" s="1296">
        <f t="shared" si="13"/>
        <v>0.2857142857142857</v>
      </c>
      <c r="H34" s="1296">
        <f>H33/$D$33</f>
        <v>0.25714285714285712</v>
      </c>
      <c r="I34" s="1296">
        <f>I33/D33</f>
        <v>5.7142857142857141E-2</v>
      </c>
      <c r="J34" s="1202">
        <f>J33/D33</f>
        <v>0.14285714285714285</v>
      </c>
    </row>
    <row r="35" spans="2:10" ht="21.75" customHeight="1" thickTop="1" x14ac:dyDescent="0.2">
      <c r="B35" s="1853"/>
      <c r="C35" s="527" t="s">
        <v>182</v>
      </c>
      <c r="D35" s="276">
        <f>D25+D27+D29+D31</f>
        <v>243</v>
      </c>
      <c r="E35" s="1298">
        <f>E25+E27+E29+E31</f>
        <v>40</v>
      </c>
      <c r="F35" s="1299">
        <f t="shared" ref="F35:G35" si="14">F25+F27+F29+F31</f>
        <v>117</v>
      </c>
      <c r="G35" s="1299">
        <f t="shared" si="14"/>
        <v>39</v>
      </c>
      <c r="H35" s="1299">
        <f t="shared" ref="H35:J35" si="15">H25+H27+H29+H31</f>
        <v>54</v>
      </c>
      <c r="I35" s="1299">
        <f t="shared" si="15"/>
        <v>53</v>
      </c>
      <c r="J35" s="1309">
        <f t="shared" si="15"/>
        <v>10</v>
      </c>
    </row>
    <row r="36" spans="2:10" s="291" customFormat="1" ht="21.75" customHeight="1" x14ac:dyDescent="0.2">
      <c r="B36" s="1853"/>
      <c r="C36" s="593" t="s">
        <v>183</v>
      </c>
      <c r="D36" s="463"/>
      <c r="E36" s="289">
        <f>E35/D35</f>
        <v>0.16460905349794239</v>
      </c>
      <c r="F36" s="288">
        <f t="shared" ref="F36:G36" si="16">F35/$D$35</f>
        <v>0.48148148148148145</v>
      </c>
      <c r="G36" s="288">
        <f t="shared" si="16"/>
        <v>0.16049382716049382</v>
      </c>
      <c r="H36" s="288">
        <f>H35/$D$35</f>
        <v>0.22222222222222221</v>
      </c>
      <c r="I36" s="288">
        <f>I35/D35</f>
        <v>0.21810699588477367</v>
      </c>
      <c r="J36" s="290">
        <f>J35/D35</f>
        <v>4.1152263374485597E-2</v>
      </c>
    </row>
    <row r="37" spans="2:10" ht="21.75" customHeight="1" x14ac:dyDescent="0.2">
      <c r="B37" s="1853"/>
      <c r="C37" s="43" t="s">
        <v>182</v>
      </c>
      <c r="D37" s="277">
        <f>D27+D29+D31+D33</f>
        <v>130</v>
      </c>
      <c r="E37" s="594">
        <f t="shared" ref="E37:J37" si="17">E27+E29+E31+E33</f>
        <v>25</v>
      </c>
      <c r="F37" s="532">
        <f t="shared" ref="F37:G37" si="18">F27+F29+F31+F33</f>
        <v>50</v>
      </c>
      <c r="G37" s="532">
        <f t="shared" si="18"/>
        <v>30</v>
      </c>
      <c r="H37" s="532">
        <f t="shared" si="17"/>
        <v>34</v>
      </c>
      <c r="I37" s="532">
        <f t="shared" si="17"/>
        <v>22</v>
      </c>
      <c r="J37" s="536">
        <f t="shared" si="17"/>
        <v>9</v>
      </c>
    </row>
    <row r="38" spans="2:10" s="291" customFormat="1" ht="21.75" customHeight="1" thickBot="1" x14ac:dyDescent="0.25">
      <c r="B38" s="1859"/>
      <c r="C38" s="595" t="s">
        <v>184</v>
      </c>
      <c r="D38" s="463"/>
      <c r="E38" s="298">
        <f>E37/D37</f>
        <v>0.19230769230769232</v>
      </c>
      <c r="F38" s="299">
        <f t="shared" ref="F38:G38" si="19">F37/$D$37</f>
        <v>0.38461538461538464</v>
      </c>
      <c r="G38" s="299">
        <f t="shared" si="19"/>
        <v>0.23076923076923078</v>
      </c>
      <c r="H38" s="299">
        <f>H37/$D$37</f>
        <v>0.26153846153846155</v>
      </c>
      <c r="I38" s="299">
        <f>I37/D37</f>
        <v>0.16923076923076924</v>
      </c>
      <c r="J38" s="300">
        <f>J37/D37</f>
        <v>6.9230769230769235E-2</v>
      </c>
    </row>
    <row r="39" spans="2:10" x14ac:dyDescent="0.2">
      <c r="B39" s="96"/>
      <c r="C39" s="287" t="s">
        <v>857</v>
      </c>
      <c r="D39" s="286"/>
      <c r="E39" s="286"/>
      <c r="F39" s="286"/>
      <c r="G39" s="286"/>
      <c r="H39" s="286"/>
      <c r="I39" s="286"/>
      <c r="J39" s="286"/>
    </row>
    <row r="40" spans="2:10" x14ac:dyDescent="0.2">
      <c r="B40" s="1"/>
      <c r="C40" s="1"/>
      <c r="D40" s="1"/>
    </row>
    <row r="41" spans="2:10" x14ac:dyDescent="0.2">
      <c r="B41" s="1"/>
      <c r="C41" s="1"/>
      <c r="D41" s="7"/>
      <c r="E41" s="7"/>
      <c r="F41" s="7"/>
      <c r="G41" s="7"/>
      <c r="H41" s="7"/>
      <c r="I41" s="7"/>
      <c r="J41" s="7"/>
    </row>
    <row r="42" spans="2:10" x14ac:dyDescent="0.2">
      <c r="B42" s="44"/>
      <c r="E42" s="291"/>
      <c r="F42" s="291"/>
      <c r="G42" s="291"/>
      <c r="H42" s="291"/>
      <c r="I42" s="291"/>
      <c r="J42" s="291"/>
    </row>
    <row r="44" spans="2:10" x14ac:dyDescent="0.2">
      <c r="B44" s="1"/>
      <c r="D44" s="343"/>
      <c r="E44" s="343"/>
      <c r="F44" s="343"/>
      <c r="G44" s="343"/>
      <c r="H44" s="343"/>
      <c r="I44" s="343"/>
      <c r="J44" s="343"/>
    </row>
    <row r="45" spans="2:10" x14ac:dyDescent="0.2">
      <c r="B45" s="1"/>
      <c r="D45" s="343"/>
      <c r="E45" s="343"/>
      <c r="F45" s="343"/>
      <c r="G45" s="343"/>
      <c r="H45" s="343"/>
      <c r="I45" s="343"/>
      <c r="J45" s="343"/>
    </row>
    <row r="46" spans="2:10" x14ac:dyDescent="0.2">
      <c r="B46" s="1"/>
    </row>
    <row r="47" spans="2:10" x14ac:dyDescent="0.2">
      <c r="B47" s="332"/>
      <c r="D47" s="344"/>
      <c r="E47" s="344"/>
      <c r="F47" s="344"/>
      <c r="G47" s="344"/>
      <c r="H47" s="344"/>
      <c r="I47" s="344"/>
      <c r="J47" s="344"/>
    </row>
    <row r="48" spans="2:10" x14ac:dyDescent="0.2">
      <c r="D48" s="344"/>
      <c r="E48" s="344"/>
      <c r="F48" s="344"/>
      <c r="G48" s="344"/>
      <c r="H48" s="344"/>
      <c r="I48" s="344"/>
      <c r="J48" s="344"/>
    </row>
    <row r="49" spans="4:10" x14ac:dyDescent="0.2">
      <c r="D49" s="344"/>
      <c r="E49" s="344"/>
      <c r="F49" s="344"/>
      <c r="G49" s="344"/>
      <c r="H49" s="344"/>
      <c r="I49" s="344"/>
      <c r="J49" s="344"/>
    </row>
    <row r="50" spans="4:10" x14ac:dyDescent="0.2">
      <c r="D50" s="344"/>
      <c r="E50" s="344"/>
      <c r="F50" s="344"/>
      <c r="G50" s="344"/>
      <c r="H50" s="344"/>
      <c r="I50" s="344"/>
      <c r="J50" s="344"/>
    </row>
    <row r="51" spans="4:10" x14ac:dyDescent="0.2">
      <c r="D51" s="344"/>
      <c r="E51" s="344"/>
      <c r="F51" s="344"/>
      <c r="G51" s="344"/>
      <c r="H51" s="344"/>
      <c r="I51" s="344"/>
      <c r="J51" s="344"/>
    </row>
  </sheetData>
  <mergeCells count="23">
    <mergeCell ref="B23:B38"/>
    <mergeCell ref="C23:C24"/>
    <mergeCell ref="C25:C26"/>
    <mergeCell ref="C27:C28"/>
    <mergeCell ref="C29:C30"/>
    <mergeCell ref="C31:C32"/>
    <mergeCell ref="C33:C34"/>
    <mergeCell ref="B9:C10"/>
    <mergeCell ref="B11:B22"/>
    <mergeCell ref="C11:C12"/>
    <mergeCell ref="C13:C14"/>
    <mergeCell ref="C15:C16"/>
    <mergeCell ref="C17:C18"/>
    <mergeCell ref="C19:C20"/>
    <mergeCell ref="C21:C22"/>
    <mergeCell ref="J7:J8"/>
    <mergeCell ref="B7:C8"/>
    <mergeCell ref="D7:D8"/>
    <mergeCell ref="E7:E8"/>
    <mergeCell ref="H7:H8"/>
    <mergeCell ref="I7:I8"/>
    <mergeCell ref="F7:F8"/>
    <mergeCell ref="G7:G8"/>
  </mergeCells>
  <phoneticPr fontId="2"/>
  <pageMargins left="0.77" right="0.25" top="0.61" bottom="0.46" header="0.3" footer="0.3"/>
  <pageSetup paperSize="9" scale="65"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1E2D-DC88-4001-96A3-1A8401D4923B}">
  <sheetPr codeName="Sheet61">
    <tabColor rgb="FF00B0F0"/>
    <pageSetUpPr fitToPage="1"/>
  </sheetPr>
  <dimension ref="B2:M54"/>
  <sheetViews>
    <sheetView view="pageBreakPreview" zoomScale="90" zoomScaleNormal="100" zoomScaleSheetLayoutView="9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672</v>
      </c>
    </row>
    <row r="4" spans="2:12" x14ac:dyDescent="0.2">
      <c r="C4" s="924" t="s">
        <v>673</v>
      </c>
    </row>
    <row r="6" spans="2:12" x14ac:dyDescent="0.2">
      <c r="G6" s="924" t="s">
        <v>152</v>
      </c>
    </row>
    <row r="7" spans="2:12" x14ac:dyDescent="0.2">
      <c r="G7" s="924" t="s">
        <v>293</v>
      </c>
    </row>
    <row r="8" spans="2:12" ht="10.5" customHeight="1" x14ac:dyDescent="0.2"/>
    <row r="9" spans="2:12" ht="13.8" thickBot="1" x14ac:dyDescent="0.25">
      <c r="E9" s="1" t="s">
        <v>654</v>
      </c>
      <c r="H9" s="2" t="s">
        <v>155</v>
      </c>
      <c r="L9" s="2"/>
    </row>
    <row r="10" spans="2:12" ht="7.5" customHeight="1" x14ac:dyDescent="0.2">
      <c r="B10" s="8"/>
      <c r="C10" s="4"/>
      <c r="D10" s="1950" t="s">
        <v>636</v>
      </c>
      <c r="E10" s="1929" t="s">
        <v>674</v>
      </c>
      <c r="F10" s="2256" t="s">
        <v>675</v>
      </c>
      <c r="G10" s="2256" t="s">
        <v>676</v>
      </c>
      <c r="H10" s="2253" t="s">
        <v>296</v>
      </c>
    </row>
    <row r="11" spans="2:12" ht="7.5" customHeight="1" x14ac:dyDescent="0.2">
      <c r="B11" s="18"/>
      <c r="C11" s="11"/>
      <c r="D11" s="1973"/>
      <c r="E11" s="2254"/>
      <c r="F11" s="2257"/>
      <c r="G11" s="2257"/>
      <c r="H11" s="1973"/>
    </row>
    <row r="12" spans="2:12" ht="66.75" customHeight="1" x14ac:dyDescent="0.2">
      <c r="B12" s="35"/>
      <c r="C12" s="36"/>
      <c r="D12" s="1974"/>
      <c r="E12" s="2255"/>
      <c r="F12" s="2258"/>
      <c r="G12" s="2258"/>
      <c r="H12" s="1974"/>
      <c r="K12" s="325"/>
    </row>
    <row r="13" spans="2:12" ht="20.100000000000001" customHeight="1" x14ac:dyDescent="0.2">
      <c r="B13" s="1953" t="s">
        <v>250</v>
      </c>
      <c r="C13" s="1978"/>
      <c r="D13" s="242">
        <f t="shared" ref="D13" si="0">D15+D17+D19+D21+D23+D25</f>
        <v>425</v>
      </c>
      <c r="E13" s="50">
        <f>E15+E17+E19+E21+E23+E25</f>
        <v>39</v>
      </c>
      <c r="F13" s="80">
        <f>F15+F17+F19+F21+F23+F25</f>
        <v>95</v>
      </c>
      <c r="G13" s="80">
        <f>G15+G17+G19+G21+G23+G25</f>
        <v>274</v>
      </c>
      <c r="H13" s="83">
        <f>H15+H17+H19+H21+H23+H25</f>
        <v>17</v>
      </c>
      <c r="K13" s="332"/>
    </row>
    <row r="14" spans="2:12" ht="20.100000000000001" customHeight="1" thickBot="1" x14ac:dyDescent="0.25">
      <c r="B14" s="1955"/>
      <c r="C14" s="1979"/>
      <c r="D14" s="459"/>
      <c r="E14" s="131">
        <f>E13/D13</f>
        <v>9.1764705882352943E-2</v>
      </c>
      <c r="F14" s="314">
        <f>F13/$D$13</f>
        <v>0.22352941176470589</v>
      </c>
      <c r="G14" s="314">
        <f>G13/$D$13</f>
        <v>0.64470588235294113</v>
      </c>
      <c r="H14" s="130">
        <f>H13/D13</f>
        <v>0.04</v>
      </c>
      <c r="I14" s="44"/>
      <c r="J14" s="44"/>
      <c r="K14" s="332"/>
    </row>
    <row r="15" spans="2:12" ht="20.100000000000001" customHeight="1" thickTop="1" x14ac:dyDescent="0.2">
      <c r="B15" s="1852" t="s">
        <v>281</v>
      </c>
      <c r="C15" s="1959" t="s">
        <v>252</v>
      </c>
      <c r="D15" s="447">
        <f>'表5-1'!D14</f>
        <v>54</v>
      </c>
      <c r="E15" s="1473">
        <v>3</v>
      </c>
      <c r="F15" s="1480">
        <v>13</v>
      </c>
      <c r="G15" s="1480">
        <v>35</v>
      </c>
      <c r="H15" s="1483">
        <v>3</v>
      </c>
      <c r="K15" s="332"/>
    </row>
    <row r="16" spans="2:12" ht="20.100000000000001" customHeight="1" x14ac:dyDescent="0.2">
      <c r="B16" s="1853"/>
      <c r="C16" s="1857"/>
      <c r="D16" s="460"/>
      <c r="E16" s="1489">
        <f>E15/D15</f>
        <v>5.5555555555555552E-2</v>
      </c>
      <c r="F16" s="1490">
        <f>F15/$D$15</f>
        <v>0.24074074074074073</v>
      </c>
      <c r="G16" s="1490">
        <f>G15/$D$15</f>
        <v>0.64814814814814814</v>
      </c>
      <c r="H16" s="1492">
        <f>H15/D15</f>
        <v>5.5555555555555552E-2</v>
      </c>
      <c r="J16" s="44"/>
      <c r="K16" s="332"/>
    </row>
    <row r="17" spans="2:11" ht="20.100000000000001" customHeight="1" x14ac:dyDescent="0.2">
      <c r="B17" s="1853"/>
      <c r="C17" s="1856" t="s">
        <v>253</v>
      </c>
      <c r="D17" s="440">
        <f>'表5-1'!D16</f>
        <v>76</v>
      </c>
      <c r="E17" s="1348">
        <v>6</v>
      </c>
      <c r="F17" s="1464">
        <v>18</v>
      </c>
      <c r="G17" s="1464">
        <v>48</v>
      </c>
      <c r="H17" s="1467">
        <v>4</v>
      </c>
      <c r="K17" s="332"/>
    </row>
    <row r="18" spans="2:11" ht="20.100000000000001" customHeight="1" x14ac:dyDescent="0.2">
      <c r="B18" s="1853"/>
      <c r="C18" s="1857"/>
      <c r="D18" s="463"/>
      <c r="E18" s="1489">
        <f>E17/D17</f>
        <v>7.8947368421052627E-2</v>
      </c>
      <c r="F18" s="1490">
        <f>F17/$D$17</f>
        <v>0.23684210526315788</v>
      </c>
      <c r="G18" s="1490">
        <f>G17/$D$17</f>
        <v>0.63157894736842102</v>
      </c>
      <c r="H18" s="1492">
        <f>H17/D17</f>
        <v>5.2631578947368418E-2</v>
      </c>
      <c r="J18" s="44"/>
      <c r="K18" s="332"/>
    </row>
    <row r="19" spans="2:11" ht="20.100000000000001" customHeight="1" x14ac:dyDescent="0.2">
      <c r="B19" s="1853"/>
      <c r="C19" s="1856" t="s">
        <v>282</v>
      </c>
      <c r="D19" s="440">
        <f>'表5-1'!D18</f>
        <v>28</v>
      </c>
      <c r="E19" s="1348">
        <v>1</v>
      </c>
      <c r="F19" s="1464">
        <v>2</v>
      </c>
      <c r="G19" s="1464">
        <v>24</v>
      </c>
      <c r="H19" s="1467">
        <v>1</v>
      </c>
      <c r="K19" s="332"/>
    </row>
    <row r="20" spans="2:11" ht="20.100000000000001" customHeight="1" x14ac:dyDescent="0.2">
      <c r="B20" s="1853"/>
      <c r="C20" s="1857"/>
      <c r="D20" s="463"/>
      <c r="E20" s="1489">
        <f>E19/D19</f>
        <v>3.5714285714285712E-2</v>
      </c>
      <c r="F20" s="1490">
        <f>F19/$D$19</f>
        <v>7.1428571428571425E-2</v>
      </c>
      <c r="G20" s="1490">
        <f>G19/$D$19</f>
        <v>0.8571428571428571</v>
      </c>
      <c r="H20" s="1492">
        <f>H19/D19</f>
        <v>3.5714285714285712E-2</v>
      </c>
      <c r="J20" s="44"/>
      <c r="K20" s="332"/>
    </row>
    <row r="21" spans="2:11" ht="20.100000000000001" customHeight="1" x14ac:dyDescent="0.2">
      <c r="B21" s="1853"/>
      <c r="C21" s="1856" t="s">
        <v>255</v>
      </c>
      <c r="D21" s="440">
        <f>'表5-1'!D20</f>
        <v>89</v>
      </c>
      <c r="E21" s="1348">
        <v>9</v>
      </c>
      <c r="F21" s="1464">
        <v>14</v>
      </c>
      <c r="G21" s="1464">
        <v>64</v>
      </c>
      <c r="H21" s="1467">
        <v>2</v>
      </c>
      <c r="K21" s="332"/>
    </row>
    <row r="22" spans="2:11" ht="20.100000000000001" customHeight="1" x14ac:dyDescent="0.2">
      <c r="B22" s="1853"/>
      <c r="C22" s="1857"/>
      <c r="D22" s="463"/>
      <c r="E22" s="1489">
        <f>E21/D21</f>
        <v>0.10112359550561797</v>
      </c>
      <c r="F22" s="1490">
        <f>F21/$D$21</f>
        <v>0.15730337078651685</v>
      </c>
      <c r="G22" s="1490">
        <f>G21/$D$21</f>
        <v>0.7191011235955056</v>
      </c>
      <c r="H22" s="1492">
        <f>H21/D21</f>
        <v>2.247191011235955E-2</v>
      </c>
      <c r="J22" s="44"/>
      <c r="K22" s="332"/>
    </row>
    <row r="23" spans="2:11" ht="20.100000000000001" customHeight="1" x14ac:dyDescent="0.2">
      <c r="B23" s="1853"/>
      <c r="C23" s="1856" t="s">
        <v>256</v>
      </c>
      <c r="D23" s="440">
        <f>'表5-1'!D22</f>
        <v>16</v>
      </c>
      <c r="E23" s="1348">
        <v>2</v>
      </c>
      <c r="F23" s="1464">
        <v>5</v>
      </c>
      <c r="G23" s="1464">
        <v>8</v>
      </c>
      <c r="H23" s="1467">
        <v>1</v>
      </c>
      <c r="K23" s="332"/>
    </row>
    <row r="24" spans="2:11" ht="20.100000000000001" customHeight="1" x14ac:dyDescent="0.2">
      <c r="B24" s="1853"/>
      <c r="C24" s="1857"/>
      <c r="D24" s="463"/>
      <c r="E24" s="1489">
        <f>E23/D23</f>
        <v>0.125</v>
      </c>
      <c r="F24" s="1490">
        <f>F23/$D$23</f>
        <v>0.3125</v>
      </c>
      <c r="G24" s="1490">
        <f>G23/$D$23</f>
        <v>0.5</v>
      </c>
      <c r="H24" s="1492">
        <f>H23/D23</f>
        <v>6.25E-2</v>
      </c>
      <c r="J24" s="44"/>
      <c r="K24" s="332"/>
    </row>
    <row r="25" spans="2:11" ht="20.100000000000001" customHeight="1" x14ac:dyDescent="0.2">
      <c r="B25" s="1853"/>
      <c r="C25" s="1856" t="s">
        <v>257</v>
      </c>
      <c r="D25" s="440">
        <f>'表5-1'!D24</f>
        <v>162</v>
      </c>
      <c r="E25" s="1365">
        <v>18</v>
      </c>
      <c r="F25" s="1474">
        <v>43</v>
      </c>
      <c r="G25" s="1474">
        <v>95</v>
      </c>
      <c r="H25" s="1467">
        <v>6</v>
      </c>
      <c r="K25" s="332"/>
    </row>
    <row r="26" spans="2:11" ht="20.100000000000001" customHeight="1" thickBot="1" x14ac:dyDescent="0.25">
      <c r="B26" s="1853"/>
      <c r="C26" s="1857"/>
      <c r="D26" s="460"/>
      <c r="E26" s="1356">
        <f>E25/D25</f>
        <v>0.1111111111111111</v>
      </c>
      <c r="F26" s="1468">
        <f>F25/$D$25</f>
        <v>0.26543209876543211</v>
      </c>
      <c r="G26" s="1468">
        <f>G25/$D$25</f>
        <v>0.5864197530864198</v>
      </c>
      <c r="H26" s="1501">
        <f>H25/D25</f>
        <v>3.7037037037037035E-2</v>
      </c>
      <c r="J26" s="44"/>
      <c r="K26" s="332"/>
    </row>
    <row r="27" spans="2:11" ht="20.100000000000001" customHeight="1" thickTop="1" x14ac:dyDescent="0.2">
      <c r="B27" s="1852" t="s">
        <v>283</v>
      </c>
      <c r="C27" s="2120" t="s">
        <v>176</v>
      </c>
      <c r="D27" s="447">
        <f>'表5-1'!D26</f>
        <v>87</v>
      </c>
      <c r="E27" s="1473">
        <v>5</v>
      </c>
      <c r="F27" s="1480">
        <v>17</v>
      </c>
      <c r="G27" s="1480">
        <v>60</v>
      </c>
      <c r="H27" s="1477">
        <v>5</v>
      </c>
      <c r="K27" s="332"/>
    </row>
    <row r="28" spans="2:11" ht="20.100000000000001" customHeight="1" x14ac:dyDescent="0.2">
      <c r="B28" s="1853"/>
      <c r="C28" s="1851"/>
      <c r="D28" s="463"/>
      <c r="E28" s="1489">
        <f>E27/D27</f>
        <v>5.7471264367816091E-2</v>
      </c>
      <c r="F28" s="1490">
        <f>F27/$D$27</f>
        <v>0.19540229885057472</v>
      </c>
      <c r="G28" s="1490">
        <f>G27/$D$27</f>
        <v>0.68965517241379315</v>
      </c>
      <c r="H28" s="1492">
        <f>H27/D27</f>
        <v>5.7471264367816091E-2</v>
      </c>
      <c r="J28" s="44"/>
      <c r="K28" s="332"/>
    </row>
    <row r="29" spans="2:11" ht="20.100000000000001" customHeight="1" x14ac:dyDescent="0.2">
      <c r="B29" s="1853"/>
      <c r="C29" s="1851" t="s">
        <v>177</v>
      </c>
      <c r="D29" s="451">
        <f>'表5-1'!D28</f>
        <v>181</v>
      </c>
      <c r="E29" s="1365">
        <v>9</v>
      </c>
      <c r="F29" s="1474">
        <v>38</v>
      </c>
      <c r="G29" s="1474">
        <v>125</v>
      </c>
      <c r="H29" s="1467">
        <v>9</v>
      </c>
      <c r="K29" s="332"/>
    </row>
    <row r="30" spans="2:11" ht="20.100000000000001" customHeight="1" x14ac:dyDescent="0.2">
      <c r="B30" s="1853"/>
      <c r="C30" s="2102"/>
      <c r="D30" s="463"/>
      <c r="E30" s="1489">
        <f>E29/D29</f>
        <v>4.9723756906077346E-2</v>
      </c>
      <c r="F30" s="1490">
        <f>F29/$D$29</f>
        <v>0.20994475138121546</v>
      </c>
      <c r="G30" s="1490">
        <f>G29/$D$29</f>
        <v>0.69060773480662985</v>
      </c>
      <c r="H30" s="1492">
        <f>H29/D29</f>
        <v>4.9723756906077346E-2</v>
      </c>
      <c r="J30" s="44"/>
      <c r="K30" s="332"/>
    </row>
    <row r="31" spans="2:11" ht="20.100000000000001" customHeight="1" x14ac:dyDescent="0.2">
      <c r="B31" s="1853"/>
      <c r="C31" s="1851" t="s">
        <v>178</v>
      </c>
      <c r="D31" s="460">
        <f>'表5-1'!D30</f>
        <v>50</v>
      </c>
      <c r="E31" s="1365">
        <v>5</v>
      </c>
      <c r="F31" s="1474">
        <v>15</v>
      </c>
      <c r="G31" s="1474">
        <v>28</v>
      </c>
      <c r="H31" s="1467">
        <v>2</v>
      </c>
      <c r="K31" s="332"/>
    </row>
    <row r="32" spans="2:11" ht="20.100000000000001" customHeight="1" x14ac:dyDescent="0.2">
      <c r="B32" s="1853"/>
      <c r="C32" s="2102"/>
      <c r="D32" s="463"/>
      <c r="E32" s="1489">
        <f>E31/D31</f>
        <v>0.1</v>
      </c>
      <c r="F32" s="1490">
        <f>F31/$D$31</f>
        <v>0.3</v>
      </c>
      <c r="G32" s="1490">
        <f>G31/$D$31</f>
        <v>0.56000000000000005</v>
      </c>
      <c r="H32" s="1492">
        <f>H31/D31</f>
        <v>0.04</v>
      </c>
      <c r="J32" s="44"/>
      <c r="K32" s="332"/>
    </row>
    <row r="33" spans="2:13" ht="20.100000000000001" customHeight="1" x14ac:dyDescent="0.2">
      <c r="B33" s="1853"/>
      <c r="C33" s="1851" t="s">
        <v>179</v>
      </c>
      <c r="D33" s="460">
        <f>'表5-1'!D32</f>
        <v>40</v>
      </c>
      <c r="E33" s="1365">
        <v>3</v>
      </c>
      <c r="F33" s="1474">
        <v>8</v>
      </c>
      <c r="G33" s="1474">
        <v>29</v>
      </c>
      <c r="H33" s="1467">
        <v>0</v>
      </c>
      <c r="K33" s="332"/>
    </row>
    <row r="34" spans="2:13" ht="20.100000000000001" customHeight="1" x14ac:dyDescent="0.2">
      <c r="B34" s="1853"/>
      <c r="C34" s="2102"/>
      <c r="D34" s="463"/>
      <c r="E34" s="1489">
        <f>E33/D33</f>
        <v>7.4999999999999997E-2</v>
      </c>
      <c r="F34" s="1490">
        <f>F33/$D$33</f>
        <v>0.2</v>
      </c>
      <c r="G34" s="1490">
        <f>G33/$D$33</f>
        <v>0.72499999999999998</v>
      </c>
      <c r="H34" s="1492">
        <f>H33/D33</f>
        <v>0</v>
      </c>
      <c r="J34" s="44"/>
      <c r="K34" s="332"/>
    </row>
    <row r="35" spans="2:13" ht="20.100000000000001" customHeight="1" x14ac:dyDescent="0.2">
      <c r="B35" s="1853"/>
      <c r="C35" s="1851" t="s">
        <v>180</v>
      </c>
      <c r="D35" s="460">
        <f>'表5-1'!D34</f>
        <v>27</v>
      </c>
      <c r="E35" s="1365">
        <v>6</v>
      </c>
      <c r="F35" s="1474">
        <v>8</v>
      </c>
      <c r="G35" s="1474">
        <v>13</v>
      </c>
      <c r="H35" s="1467">
        <v>0</v>
      </c>
      <c r="K35" s="332"/>
    </row>
    <row r="36" spans="2:13" ht="20.100000000000001" customHeight="1" x14ac:dyDescent="0.2">
      <c r="B36" s="1853"/>
      <c r="C36" s="2102"/>
      <c r="D36" s="463"/>
      <c r="E36" s="1489">
        <f>E35/D35</f>
        <v>0.22222222222222221</v>
      </c>
      <c r="F36" s="1490">
        <f>F35/$D$35</f>
        <v>0.29629629629629628</v>
      </c>
      <c r="G36" s="1490">
        <f>G35/$D$35</f>
        <v>0.48148148148148145</v>
      </c>
      <c r="H36" s="1492">
        <f>H35/D35</f>
        <v>0</v>
      </c>
      <c r="J36" s="44"/>
      <c r="K36" s="332"/>
    </row>
    <row r="37" spans="2:13" ht="20.100000000000001" customHeight="1" x14ac:dyDescent="0.2">
      <c r="B37" s="1853"/>
      <c r="C37" s="1851" t="s">
        <v>181</v>
      </c>
      <c r="D37" s="451">
        <f>'表5-1'!D36</f>
        <v>40</v>
      </c>
      <c r="E37" s="1365">
        <v>11</v>
      </c>
      <c r="F37" s="1474">
        <v>9</v>
      </c>
      <c r="G37" s="1474">
        <v>19</v>
      </c>
      <c r="H37" s="1467">
        <v>1</v>
      </c>
      <c r="K37" s="332"/>
    </row>
    <row r="38" spans="2:13" ht="20.100000000000001" customHeight="1" thickBot="1" x14ac:dyDescent="0.25">
      <c r="B38" s="1853"/>
      <c r="C38" s="2119"/>
      <c r="D38" s="460"/>
      <c r="E38" s="1498">
        <f>E37/D37</f>
        <v>0.27500000000000002</v>
      </c>
      <c r="F38" s="1499">
        <f>F37/$D$37</f>
        <v>0.22500000000000001</v>
      </c>
      <c r="G38" s="1499">
        <f>G37/$D$37</f>
        <v>0.47499999999999998</v>
      </c>
      <c r="H38" s="1501">
        <f>H37/D37</f>
        <v>2.5000000000000001E-2</v>
      </c>
      <c r="J38" s="44"/>
      <c r="K38" s="332"/>
    </row>
    <row r="39" spans="2:13" ht="20.100000000000001" customHeight="1" thickTop="1" x14ac:dyDescent="0.2">
      <c r="B39" s="1853"/>
      <c r="C39" s="5" t="s">
        <v>182</v>
      </c>
      <c r="D39" s="54">
        <f>D29+D31+D33+D35</f>
        <v>298</v>
      </c>
      <c r="E39" s="317">
        <f>E29+E31+E33+E35</f>
        <v>23</v>
      </c>
      <c r="F39" s="82">
        <f>F29+F31+F33+F35</f>
        <v>69</v>
      </c>
      <c r="G39" s="82">
        <f>G29+G31+G33+G35</f>
        <v>195</v>
      </c>
      <c r="H39" s="85">
        <f>H29+H31+H33+H35</f>
        <v>11</v>
      </c>
      <c r="K39" s="332"/>
    </row>
    <row r="40" spans="2:13" ht="20.100000000000001" customHeight="1" x14ac:dyDescent="0.2">
      <c r="B40" s="1853"/>
      <c r="C40" s="6" t="s">
        <v>183</v>
      </c>
      <c r="D40" s="463"/>
      <c r="E40" s="134">
        <f>E39/D39</f>
        <v>7.7181208053691275E-2</v>
      </c>
      <c r="F40" s="315">
        <f>F39/$D$39</f>
        <v>0.23154362416107382</v>
      </c>
      <c r="G40" s="315">
        <f>G39/$D$39</f>
        <v>0.65436241610738255</v>
      </c>
      <c r="H40" s="135">
        <f>H39/D39</f>
        <v>3.6912751677852351E-2</v>
      </c>
      <c r="J40" s="44"/>
      <c r="K40" s="332"/>
    </row>
    <row r="41" spans="2:13" ht="20.100000000000001" customHeight="1" x14ac:dyDescent="0.2">
      <c r="B41" s="1853"/>
      <c r="C41" s="5" t="s">
        <v>182</v>
      </c>
      <c r="D41" s="56">
        <f>D31+D33+D35+D37</f>
        <v>157</v>
      </c>
      <c r="E41" s="51">
        <f>E31+E33+E35+E37</f>
        <v>25</v>
      </c>
      <c r="F41" s="81">
        <f>F31+F33+F35+F37</f>
        <v>40</v>
      </c>
      <c r="G41" s="81">
        <f>G31+G33+G35+G37</f>
        <v>89</v>
      </c>
      <c r="H41" s="84">
        <f>H31+H33+H35+H37</f>
        <v>3</v>
      </c>
      <c r="K41" s="332"/>
    </row>
    <row r="42" spans="2:13" ht="20.100000000000001" customHeight="1" thickBot="1" x14ac:dyDescent="0.25">
      <c r="B42" s="1859"/>
      <c r="C42" s="6" t="s">
        <v>184</v>
      </c>
      <c r="D42" s="463"/>
      <c r="E42" s="132">
        <f>E41/D41</f>
        <v>0.15923566878980891</v>
      </c>
      <c r="F42" s="316">
        <f>F41/$D$41</f>
        <v>0.25477707006369427</v>
      </c>
      <c r="G42" s="316">
        <f>G41/$D$41</f>
        <v>0.56687898089171973</v>
      </c>
      <c r="H42" s="133">
        <f>H41/D41</f>
        <v>1.9108280254777069E-2</v>
      </c>
      <c r="J42" s="44"/>
      <c r="K42" s="332"/>
    </row>
    <row r="43" spans="2:13" ht="19.5" customHeight="1" x14ac:dyDescent="0.2">
      <c r="C43" s="15"/>
      <c r="D43" s="16"/>
      <c r="E43" s="12"/>
      <c r="F43" s="12"/>
      <c r="G43" s="12"/>
      <c r="H43" s="12"/>
    </row>
    <row r="45" spans="2:13" x14ac:dyDescent="0.2">
      <c r="B45"/>
      <c r="E45" s="86"/>
      <c r="F45" s="86"/>
      <c r="G45" s="86"/>
      <c r="H45" s="86"/>
      <c r="I45" s="86"/>
      <c r="J45" s="86"/>
      <c r="K45" s="86"/>
      <c r="L45" s="86"/>
      <c r="M45" s="86"/>
    </row>
    <row r="46" spans="2:13" x14ac:dyDescent="0.2">
      <c r="B46"/>
      <c r="E46" s="86"/>
      <c r="F46" s="86"/>
      <c r="G46" s="86"/>
      <c r="H46" s="86"/>
      <c r="I46" s="86"/>
      <c r="J46" s="86"/>
      <c r="K46" s="86"/>
      <c r="L46" s="86"/>
      <c r="M46" s="86"/>
    </row>
    <row r="47" spans="2:13" x14ac:dyDescent="0.2">
      <c r="B47"/>
      <c r="D47" s="88"/>
      <c r="E47" s="88"/>
      <c r="F47" s="88"/>
      <c r="G47" s="88"/>
      <c r="H47" s="88"/>
    </row>
    <row r="48" spans="2:13" x14ac:dyDescent="0.2">
      <c r="B48"/>
      <c r="D48" s="7"/>
      <c r="E48" s="7"/>
      <c r="F48" s="7"/>
      <c r="G48" s="7"/>
      <c r="H48" s="7"/>
    </row>
    <row r="49" spans="2:13" x14ac:dyDescent="0.2">
      <c r="B49"/>
    </row>
    <row r="50" spans="2:13" x14ac:dyDescent="0.2">
      <c r="B50" s="345"/>
      <c r="D50" s="332"/>
      <c r="E50" s="332"/>
      <c r="F50" s="332"/>
      <c r="G50" s="332"/>
      <c r="H50" s="332"/>
      <c r="I50" s="88"/>
      <c r="J50" s="88"/>
      <c r="K50" s="88"/>
      <c r="L50" s="88"/>
      <c r="M50" s="88"/>
    </row>
    <row r="51" spans="2:13" x14ac:dyDescent="0.2">
      <c r="D51" s="332"/>
      <c r="E51" s="332"/>
      <c r="F51" s="332"/>
      <c r="G51" s="332"/>
      <c r="H51" s="332"/>
      <c r="I51" s="7"/>
      <c r="J51" s="7"/>
      <c r="K51" s="7"/>
      <c r="L51" s="7"/>
      <c r="M51" s="7"/>
    </row>
    <row r="52" spans="2:13" x14ac:dyDescent="0.2">
      <c r="D52" s="332"/>
      <c r="E52" s="332"/>
      <c r="F52" s="332"/>
      <c r="G52" s="332"/>
      <c r="H52" s="332"/>
    </row>
    <row r="53" spans="2:13" x14ac:dyDescent="0.2">
      <c r="D53" s="332"/>
      <c r="E53" s="332"/>
      <c r="F53" s="332"/>
      <c r="G53" s="332"/>
      <c r="H53" s="332"/>
    </row>
    <row r="54" spans="2:13" x14ac:dyDescent="0.2">
      <c r="D54" s="332"/>
      <c r="E54" s="332"/>
      <c r="F54" s="332"/>
      <c r="G54" s="332"/>
      <c r="H54" s="332"/>
    </row>
  </sheetData>
  <mergeCells count="20">
    <mergeCell ref="G10:G12"/>
    <mergeCell ref="H10:H12"/>
    <mergeCell ref="B13:C14"/>
    <mergeCell ref="B15:B26"/>
    <mergeCell ref="C15:C16"/>
    <mergeCell ref="C17:C18"/>
    <mergeCell ref="C19:C20"/>
    <mergeCell ref="C21:C22"/>
    <mergeCell ref="F10:F12"/>
    <mergeCell ref="C23:C24"/>
    <mergeCell ref="C25:C26"/>
    <mergeCell ref="D10:D12"/>
    <mergeCell ref="E10:E12"/>
    <mergeCell ref="B27:B42"/>
    <mergeCell ref="C27:C28"/>
    <mergeCell ref="C29:C30"/>
    <mergeCell ref="C31:C32"/>
    <mergeCell ref="C33:C34"/>
    <mergeCell ref="C35:C36"/>
    <mergeCell ref="C37:C38"/>
  </mergeCells>
  <phoneticPr fontId="2"/>
  <pageMargins left="0.94488188976377963" right="0.6692913385826772" top="0.78740157480314965" bottom="0.35433070866141736" header="0.19685039370078741" footer="0.19685039370078741"/>
  <pageSetup paperSize="9" scale="76" firstPageNumber="20"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9E9D-08DF-4A1B-B252-EFE1B6FAB9BD}">
  <sheetPr codeName="Sheet62">
    <tabColor rgb="FF00B0F0"/>
  </sheetPr>
  <dimension ref="A2:M97"/>
  <sheetViews>
    <sheetView view="pageBreakPreview" zoomScale="70" zoomScaleNormal="100" zoomScaleSheetLayoutView="70" workbookViewId="0"/>
  </sheetViews>
  <sheetFormatPr defaultColWidth="9" defaultRowHeight="13.2" x14ac:dyDescent="0.2"/>
  <cols>
    <col min="1" max="1" width="8.6640625" style="19" customWidth="1"/>
    <col min="2" max="2" width="4.6640625" style="19" customWidth="1"/>
    <col min="3" max="3" width="11.44140625" style="1" customWidth="1"/>
    <col min="4" max="5" width="15.6640625" style="1" customWidth="1"/>
    <col min="6" max="10" width="16.109375" style="1" customWidth="1"/>
    <col min="11" max="16" width="8.6640625" style="1" customWidth="1"/>
    <col min="17" max="36" width="4.6640625" style="1" customWidth="1"/>
    <col min="37" max="16384" width="9" style="1"/>
  </cols>
  <sheetData>
    <row r="2" spans="2:13" ht="17.100000000000001" customHeight="1" x14ac:dyDescent="0.2">
      <c r="B2" s="958" t="s">
        <v>677</v>
      </c>
    </row>
    <row r="3" spans="2:13" ht="18" customHeight="1" x14ac:dyDescent="0.2">
      <c r="B3" s="1"/>
    </row>
    <row r="4" spans="2:13" ht="15" customHeight="1" x14ac:dyDescent="0.2">
      <c r="B4" s="1"/>
      <c r="H4" s="48" t="s">
        <v>152</v>
      </c>
    </row>
    <row r="5" spans="2:13" ht="15" customHeight="1" x14ac:dyDescent="0.2">
      <c r="B5" s="1"/>
      <c r="H5" s="48" t="s">
        <v>293</v>
      </c>
    </row>
    <row r="6" spans="2:13" ht="15" customHeight="1" x14ac:dyDescent="0.2">
      <c r="B6" s="1"/>
      <c r="H6" s="48" t="s">
        <v>858</v>
      </c>
    </row>
    <row r="7" spans="2:13" ht="15" customHeight="1" x14ac:dyDescent="0.2">
      <c r="B7" s="1"/>
      <c r="H7" s="48" t="s">
        <v>860</v>
      </c>
    </row>
    <row r="8" spans="2:13" ht="13.8" thickBot="1" x14ac:dyDescent="0.25">
      <c r="J8" s="2" t="s">
        <v>155</v>
      </c>
    </row>
    <row r="9" spans="2:13" ht="15" customHeight="1" x14ac:dyDescent="0.2">
      <c r="B9" s="1969"/>
      <c r="C9" s="1969"/>
      <c r="D9" s="1950" t="s">
        <v>243</v>
      </c>
      <c r="E9" s="2030" t="s">
        <v>678</v>
      </c>
      <c r="F9" s="217"/>
      <c r="G9" s="218"/>
      <c r="H9" s="217"/>
      <c r="I9" s="217"/>
      <c r="J9" s="955"/>
    </row>
    <row r="10" spans="2:13" ht="15" customHeight="1" x14ac:dyDescent="0.2">
      <c r="B10" s="1969"/>
      <c r="C10" s="1969"/>
      <c r="D10" s="1973"/>
      <c r="E10" s="2031"/>
      <c r="F10" s="1940" t="s">
        <v>679</v>
      </c>
      <c r="G10" s="1856" t="s">
        <v>680</v>
      </c>
      <c r="H10" s="1940" t="s">
        <v>681</v>
      </c>
      <c r="I10" s="1940" t="s">
        <v>682</v>
      </c>
      <c r="J10" s="1950" t="s">
        <v>978</v>
      </c>
    </row>
    <row r="11" spans="2:13" ht="10.5" customHeight="1" x14ac:dyDescent="0.2">
      <c r="B11" s="1969"/>
      <c r="C11" s="1969"/>
      <c r="D11" s="1973"/>
      <c r="E11" s="2031"/>
      <c r="F11" s="1900"/>
      <c r="G11" s="1857"/>
      <c r="H11" s="1900"/>
      <c r="I11" s="1900"/>
      <c r="J11" s="1973"/>
    </row>
    <row r="12" spans="2:13" ht="68.25" customHeight="1" x14ac:dyDescent="0.2">
      <c r="B12" s="1969"/>
      <c r="C12" s="1969"/>
      <c r="D12" s="1974"/>
      <c r="E12" s="2032"/>
      <c r="F12" s="1901"/>
      <c r="G12" s="1960"/>
      <c r="H12" s="1901"/>
      <c r="I12" s="1901"/>
      <c r="J12" s="1974"/>
      <c r="M12" s="325"/>
    </row>
    <row r="13" spans="2:13" ht="18.899999999999999" customHeight="1" x14ac:dyDescent="0.2">
      <c r="B13" s="1953" t="s">
        <v>250</v>
      </c>
      <c r="C13" s="1978"/>
      <c r="D13" s="214">
        <f t="shared" ref="D13:J13" si="0">D16+D19+D22+D25+D28+D31</f>
        <v>425</v>
      </c>
      <c r="E13" s="59">
        <f>E16+E19+E22+E25+E28+E31</f>
        <v>134</v>
      </c>
      <c r="F13" s="9">
        <f>F16+F19+F22+F25+F28+F31</f>
        <v>62</v>
      </c>
      <c r="G13" s="9">
        <f t="shared" si="0"/>
        <v>79</v>
      </c>
      <c r="H13" s="9">
        <f t="shared" si="0"/>
        <v>19</v>
      </c>
      <c r="I13" s="9">
        <f t="shared" si="0"/>
        <v>24</v>
      </c>
      <c r="J13" s="128">
        <f t="shared" si="0"/>
        <v>8</v>
      </c>
      <c r="M13" s="332"/>
    </row>
    <row r="14" spans="2:13" ht="18.899999999999999" customHeight="1" x14ac:dyDescent="0.2">
      <c r="B14" s="1955"/>
      <c r="C14" s="1979"/>
      <c r="D14" s="559"/>
      <c r="E14" s="560">
        <f>E13/D13</f>
        <v>0.31529411764705884</v>
      </c>
      <c r="F14" s="443">
        <f>F13/D13</f>
        <v>0.14588235294117646</v>
      </c>
      <c r="G14" s="443">
        <f>G13/D13</f>
        <v>0.18588235294117647</v>
      </c>
      <c r="H14" s="443">
        <f>H13/D13</f>
        <v>4.4705882352941179E-2</v>
      </c>
      <c r="I14" s="443">
        <f>I13/D13</f>
        <v>5.647058823529412E-2</v>
      </c>
      <c r="J14" s="444">
        <f>J13/D13</f>
        <v>1.8823529411764704E-2</v>
      </c>
      <c r="L14" s="44"/>
      <c r="M14" s="332"/>
    </row>
    <row r="15" spans="2:13" ht="18.899999999999999" customHeight="1" thickBot="1" x14ac:dyDescent="0.25">
      <c r="B15" s="1957"/>
      <c r="C15" s="2023"/>
      <c r="D15" s="563"/>
      <c r="E15" s="564"/>
      <c r="F15" s="445">
        <f>F13/$E13</f>
        <v>0.46268656716417911</v>
      </c>
      <c r="G15" s="445">
        <f t="shared" ref="G15:J15" si="1">G13/$E13</f>
        <v>0.58955223880597019</v>
      </c>
      <c r="H15" s="445">
        <f t="shared" si="1"/>
        <v>0.1417910447761194</v>
      </c>
      <c r="I15" s="445">
        <f t="shared" si="1"/>
        <v>0.17910447761194029</v>
      </c>
      <c r="J15" s="446">
        <f t="shared" si="1"/>
        <v>5.9701492537313432E-2</v>
      </c>
      <c r="L15" s="44"/>
    </row>
    <row r="16" spans="2:13" ht="18.899999999999999" customHeight="1" thickTop="1" x14ac:dyDescent="0.2">
      <c r="B16" s="1852" t="s">
        <v>251</v>
      </c>
      <c r="C16" s="2003" t="s">
        <v>252</v>
      </c>
      <c r="D16" s="447">
        <f>表1!D14</f>
        <v>54</v>
      </c>
      <c r="E16" s="1625">
        <f>'表31-1'!E15+'表31-1'!F15</f>
        <v>16</v>
      </c>
      <c r="F16" s="1187">
        <v>9</v>
      </c>
      <c r="G16" s="1187">
        <v>10</v>
      </c>
      <c r="H16" s="1187">
        <v>1</v>
      </c>
      <c r="I16" s="1187">
        <v>1</v>
      </c>
      <c r="J16" s="1188">
        <v>1</v>
      </c>
      <c r="M16" s="332"/>
    </row>
    <row r="17" spans="2:13" ht="18.899999999999999" customHeight="1" x14ac:dyDescent="0.2">
      <c r="B17" s="1853"/>
      <c r="C17" s="1900"/>
      <c r="D17" s="459"/>
      <c r="E17" s="560">
        <f>E16/D16</f>
        <v>0.29629629629629628</v>
      </c>
      <c r="F17" s="443">
        <f>F16/D16</f>
        <v>0.16666666666666666</v>
      </c>
      <c r="G17" s="443">
        <f>G16/D16</f>
        <v>0.18518518518518517</v>
      </c>
      <c r="H17" s="443">
        <f>H16/D16</f>
        <v>1.8518518518518517E-2</v>
      </c>
      <c r="I17" s="443">
        <f>I16/D16</f>
        <v>1.8518518518518517E-2</v>
      </c>
      <c r="J17" s="444">
        <f>J16/D16</f>
        <v>1.8518518518518517E-2</v>
      </c>
      <c r="L17" s="44"/>
      <c r="M17" s="332"/>
    </row>
    <row r="18" spans="2:13" ht="18.899999999999999" customHeight="1" x14ac:dyDescent="0.2">
      <c r="B18" s="1853"/>
      <c r="C18" s="1901"/>
      <c r="D18" s="274"/>
      <c r="E18" s="567"/>
      <c r="F18" s="449">
        <f>F16/$E16</f>
        <v>0.5625</v>
      </c>
      <c r="G18" s="449">
        <f t="shared" ref="G18:J18" si="2">G16/$E16</f>
        <v>0.625</v>
      </c>
      <c r="H18" s="449">
        <f t="shared" si="2"/>
        <v>6.25E-2</v>
      </c>
      <c r="I18" s="449">
        <f t="shared" si="2"/>
        <v>6.25E-2</v>
      </c>
      <c r="J18" s="450">
        <f t="shared" si="2"/>
        <v>6.25E-2</v>
      </c>
      <c r="L18" s="44"/>
    </row>
    <row r="19" spans="2:13" ht="18.899999999999999" customHeight="1" x14ac:dyDescent="0.2">
      <c r="B19" s="1853"/>
      <c r="C19" s="1940" t="s">
        <v>253</v>
      </c>
      <c r="D19" s="440">
        <f>表1!D17</f>
        <v>76</v>
      </c>
      <c r="E19" s="1447">
        <f>'表31-1'!E17+'表31-1'!F17</f>
        <v>24</v>
      </c>
      <c r="F19" s="1194">
        <v>14</v>
      </c>
      <c r="G19" s="1194">
        <v>14</v>
      </c>
      <c r="H19" s="1194">
        <v>6</v>
      </c>
      <c r="I19" s="1194">
        <v>1</v>
      </c>
      <c r="J19" s="1195">
        <v>0</v>
      </c>
      <c r="M19" s="332"/>
    </row>
    <row r="20" spans="2:13" ht="18.899999999999999" customHeight="1" x14ac:dyDescent="0.2">
      <c r="B20" s="1853"/>
      <c r="C20" s="1900"/>
      <c r="D20" s="459"/>
      <c r="E20" s="560">
        <f>E19/D19</f>
        <v>0.31578947368421051</v>
      </c>
      <c r="F20" s="443">
        <f>F19/D19</f>
        <v>0.18421052631578946</v>
      </c>
      <c r="G20" s="443">
        <f>G19/D19</f>
        <v>0.18421052631578946</v>
      </c>
      <c r="H20" s="443">
        <f>H19/D19</f>
        <v>7.8947368421052627E-2</v>
      </c>
      <c r="I20" s="443">
        <f>I19/D19</f>
        <v>1.3157894736842105E-2</v>
      </c>
      <c r="J20" s="444">
        <f>J19/D19</f>
        <v>0</v>
      </c>
      <c r="L20" s="44"/>
      <c r="M20" s="332"/>
    </row>
    <row r="21" spans="2:13" ht="18.899999999999999" customHeight="1" x14ac:dyDescent="0.2">
      <c r="B21" s="1853"/>
      <c r="C21" s="1901"/>
      <c r="D21" s="938"/>
      <c r="E21" s="567"/>
      <c r="F21" s="449">
        <f>F19/$E19</f>
        <v>0.58333333333333337</v>
      </c>
      <c r="G21" s="449">
        <f t="shared" ref="G21:J21" si="3">G19/$E19</f>
        <v>0.58333333333333337</v>
      </c>
      <c r="H21" s="449">
        <f t="shared" si="3"/>
        <v>0.25</v>
      </c>
      <c r="I21" s="449">
        <f t="shared" si="3"/>
        <v>4.1666666666666664E-2</v>
      </c>
      <c r="J21" s="450">
        <f t="shared" si="3"/>
        <v>0</v>
      </c>
      <c r="L21" s="44"/>
    </row>
    <row r="22" spans="2:13" ht="18.899999999999999" customHeight="1" x14ac:dyDescent="0.2">
      <c r="B22" s="1853"/>
      <c r="C22" s="1940" t="s">
        <v>254</v>
      </c>
      <c r="D22" s="451">
        <f>表1!D20</f>
        <v>28</v>
      </c>
      <c r="E22" s="1447">
        <f>'表31-1'!E19+'表31-1'!F19</f>
        <v>3</v>
      </c>
      <c r="F22" s="1194">
        <v>2</v>
      </c>
      <c r="G22" s="1194">
        <v>2</v>
      </c>
      <c r="H22" s="1194">
        <v>0</v>
      </c>
      <c r="I22" s="1194">
        <v>0</v>
      </c>
      <c r="J22" s="1195">
        <v>0</v>
      </c>
      <c r="M22" s="332"/>
    </row>
    <row r="23" spans="2:13" ht="18.899999999999999" customHeight="1" x14ac:dyDescent="0.2">
      <c r="B23" s="1853"/>
      <c r="C23" s="1900"/>
      <c r="D23" s="459"/>
      <c r="E23" s="560">
        <f>E22/D22</f>
        <v>0.10714285714285714</v>
      </c>
      <c r="F23" s="443">
        <f>F22/D22</f>
        <v>7.1428571428571425E-2</v>
      </c>
      <c r="G23" s="443">
        <f>G22/D22</f>
        <v>7.1428571428571425E-2</v>
      </c>
      <c r="H23" s="443">
        <f>H22/D22</f>
        <v>0</v>
      </c>
      <c r="I23" s="443">
        <f>I22/D22</f>
        <v>0</v>
      </c>
      <c r="J23" s="444">
        <f>J22/D22</f>
        <v>0</v>
      </c>
      <c r="L23" s="44"/>
      <c r="M23" s="332"/>
    </row>
    <row r="24" spans="2:13" ht="18.899999999999999" customHeight="1" x14ac:dyDescent="0.2">
      <c r="B24" s="1853"/>
      <c r="C24" s="1901"/>
      <c r="D24" s="938"/>
      <c r="E24" s="567"/>
      <c r="F24" s="449">
        <f>F22/$E22</f>
        <v>0.66666666666666663</v>
      </c>
      <c r="G24" s="449">
        <f t="shared" ref="G24:J24" si="4">G22/$E22</f>
        <v>0.66666666666666663</v>
      </c>
      <c r="H24" s="449">
        <f t="shared" si="4"/>
        <v>0</v>
      </c>
      <c r="I24" s="449">
        <f t="shared" si="4"/>
        <v>0</v>
      </c>
      <c r="J24" s="450">
        <f t="shared" si="4"/>
        <v>0</v>
      </c>
      <c r="L24" s="44"/>
    </row>
    <row r="25" spans="2:13" ht="18.899999999999999" customHeight="1" x14ac:dyDescent="0.2">
      <c r="B25" s="1853"/>
      <c r="C25" s="1940" t="s">
        <v>255</v>
      </c>
      <c r="D25" s="451">
        <f>表1!D23</f>
        <v>89</v>
      </c>
      <c r="E25" s="1447">
        <f>'表31-1'!E21+'表31-1'!F21</f>
        <v>23</v>
      </c>
      <c r="F25" s="1194">
        <v>7</v>
      </c>
      <c r="G25" s="1194">
        <v>12</v>
      </c>
      <c r="H25" s="1194">
        <v>6</v>
      </c>
      <c r="I25" s="1194">
        <v>4</v>
      </c>
      <c r="J25" s="1195">
        <v>2</v>
      </c>
      <c r="M25" s="332"/>
    </row>
    <row r="26" spans="2:13" ht="18.899999999999999" customHeight="1" x14ac:dyDescent="0.2">
      <c r="B26" s="1853"/>
      <c r="C26" s="1900"/>
      <c r="D26" s="459"/>
      <c r="E26" s="560">
        <f>E25/D25</f>
        <v>0.25842696629213485</v>
      </c>
      <c r="F26" s="443">
        <f>F25/D25</f>
        <v>7.8651685393258425E-2</v>
      </c>
      <c r="G26" s="443">
        <f>G25/D25</f>
        <v>0.1348314606741573</v>
      </c>
      <c r="H26" s="443">
        <f>H25/D25</f>
        <v>6.741573033707865E-2</v>
      </c>
      <c r="I26" s="443">
        <f>I25/D25</f>
        <v>4.49438202247191E-2</v>
      </c>
      <c r="J26" s="444">
        <f>J25/D25</f>
        <v>2.247191011235955E-2</v>
      </c>
      <c r="L26" s="44"/>
      <c r="M26" s="332"/>
    </row>
    <row r="27" spans="2:13" ht="18.899999999999999" customHeight="1" x14ac:dyDescent="0.2">
      <c r="B27" s="1853"/>
      <c r="C27" s="1901"/>
      <c r="D27" s="938"/>
      <c r="E27" s="567"/>
      <c r="F27" s="449">
        <f>F25/$E25</f>
        <v>0.30434782608695654</v>
      </c>
      <c r="G27" s="449">
        <f t="shared" ref="G27:J27" si="5">G25/$E25</f>
        <v>0.52173913043478259</v>
      </c>
      <c r="H27" s="449">
        <f t="shared" si="5"/>
        <v>0.2608695652173913</v>
      </c>
      <c r="I27" s="449">
        <f t="shared" si="5"/>
        <v>0.17391304347826086</v>
      </c>
      <c r="J27" s="450">
        <f t="shared" si="5"/>
        <v>8.6956521739130432E-2</v>
      </c>
      <c r="L27" s="44"/>
    </row>
    <row r="28" spans="2:13" ht="18.899999999999999" customHeight="1" x14ac:dyDescent="0.2">
      <c r="B28" s="1853"/>
      <c r="C28" s="1940" t="s">
        <v>256</v>
      </c>
      <c r="D28" s="451">
        <f>表1!D26</f>
        <v>16</v>
      </c>
      <c r="E28" s="1447">
        <f>'表31-1'!E23+'表31-1'!F23</f>
        <v>7</v>
      </c>
      <c r="F28" s="1199">
        <v>5</v>
      </c>
      <c r="G28" s="1199">
        <v>4</v>
      </c>
      <c r="H28" s="1199">
        <v>3</v>
      </c>
      <c r="I28" s="1199">
        <v>2</v>
      </c>
      <c r="J28" s="1180">
        <v>1</v>
      </c>
      <c r="M28" s="332"/>
    </row>
    <row r="29" spans="2:13" ht="18.899999999999999" customHeight="1" x14ac:dyDescent="0.2">
      <c r="B29" s="1853"/>
      <c r="C29" s="1900"/>
      <c r="D29" s="459"/>
      <c r="E29" s="560">
        <f>E28/D28</f>
        <v>0.4375</v>
      </c>
      <c r="F29" s="443">
        <f>F28/D28</f>
        <v>0.3125</v>
      </c>
      <c r="G29" s="443">
        <f>G28/D28</f>
        <v>0.25</v>
      </c>
      <c r="H29" s="443">
        <f>H28/D28</f>
        <v>0.1875</v>
      </c>
      <c r="I29" s="443">
        <f>I28/D28</f>
        <v>0.125</v>
      </c>
      <c r="J29" s="444">
        <f>J28/D28</f>
        <v>6.25E-2</v>
      </c>
      <c r="L29" s="44"/>
      <c r="M29" s="332"/>
    </row>
    <row r="30" spans="2:13" ht="18.899999999999999" customHeight="1" x14ac:dyDescent="0.2">
      <c r="B30" s="1853"/>
      <c r="C30" s="1901"/>
      <c r="D30" s="938"/>
      <c r="E30" s="567"/>
      <c r="F30" s="449">
        <f>IFERROR(F28/$E28,0)</f>
        <v>0.7142857142857143</v>
      </c>
      <c r="G30" s="449">
        <f t="shared" ref="G30:J30" si="6">IFERROR(G28/$E28,0)</f>
        <v>0.5714285714285714</v>
      </c>
      <c r="H30" s="449">
        <f t="shared" si="6"/>
        <v>0.42857142857142855</v>
      </c>
      <c r="I30" s="449">
        <f t="shared" si="6"/>
        <v>0.2857142857142857</v>
      </c>
      <c r="J30" s="449">
        <f t="shared" si="6"/>
        <v>0.14285714285714285</v>
      </c>
      <c r="L30" s="44"/>
    </row>
    <row r="31" spans="2:13" ht="18.899999999999999" customHeight="1" x14ac:dyDescent="0.2">
      <c r="B31" s="1853"/>
      <c r="C31" s="1940" t="s">
        <v>257</v>
      </c>
      <c r="D31" s="451">
        <f>表1!D29</f>
        <v>162</v>
      </c>
      <c r="E31" s="1447">
        <f>'表31-1'!E25+'表31-1'!F25</f>
        <v>61</v>
      </c>
      <c r="F31" s="1194">
        <v>25</v>
      </c>
      <c r="G31" s="1194">
        <v>37</v>
      </c>
      <c r="H31" s="1194">
        <v>3</v>
      </c>
      <c r="I31" s="1194">
        <v>16</v>
      </c>
      <c r="J31" s="1195">
        <v>4</v>
      </c>
      <c r="M31" s="332"/>
    </row>
    <row r="32" spans="2:13" ht="18.899999999999999" customHeight="1" x14ac:dyDescent="0.2">
      <c r="B32" s="1853"/>
      <c r="C32" s="1900"/>
      <c r="D32" s="459"/>
      <c r="E32" s="560">
        <f>E31/D31</f>
        <v>0.37654320987654322</v>
      </c>
      <c r="F32" s="443">
        <f>F31/D31</f>
        <v>0.15432098765432098</v>
      </c>
      <c r="G32" s="443">
        <f>G31/D31</f>
        <v>0.22839506172839505</v>
      </c>
      <c r="H32" s="443">
        <f>H31/D31</f>
        <v>1.8518518518518517E-2</v>
      </c>
      <c r="I32" s="443">
        <f>I31/D31</f>
        <v>9.8765432098765427E-2</v>
      </c>
      <c r="J32" s="444">
        <f>J31/D31</f>
        <v>2.4691358024691357E-2</v>
      </c>
      <c r="L32" s="44"/>
      <c r="M32" s="332"/>
    </row>
    <row r="33" spans="2:13" ht="18.899999999999999" customHeight="1" thickBot="1" x14ac:dyDescent="0.25">
      <c r="B33" s="1854"/>
      <c r="C33" s="2009"/>
      <c r="D33" s="939"/>
      <c r="E33" s="569"/>
      <c r="F33" s="453">
        <f>F31/$E31</f>
        <v>0.4098360655737705</v>
      </c>
      <c r="G33" s="453">
        <f t="shared" ref="G33:J33" si="7">G31/$E31</f>
        <v>0.60655737704918034</v>
      </c>
      <c r="H33" s="453">
        <f t="shared" si="7"/>
        <v>4.9180327868852458E-2</v>
      </c>
      <c r="I33" s="453">
        <f t="shared" si="7"/>
        <v>0.26229508196721313</v>
      </c>
      <c r="J33" s="454">
        <f t="shared" si="7"/>
        <v>6.5573770491803282E-2</v>
      </c>
      <c r="L33" s="44"/>
    </row>
    <row r="34" spans="2:13" ht="18.899999999999999" customHeight="1" thickTop="1" x14ac:dyDescent="0.2">
      <c r="B34" s="1852" t="s">
        <v>258</v>
      </c>
      <c r="C34" s="2003" t="s">
        <v>259</v>
      </c>
      <c r="D34" s="451">
        <f>表1!D32</f>
        <v>87</v>
      </c>
      <c r="E34" s="1795">
        <f>'表31-1'!E27+'表31-1'!F27</f>
        <v>22</v>
      </c>
      <c r="F34" s="1194">
        <v>7</v>
      </c>
      <c r="G34" s="1194">
        <v>12</v>
      </c>
      <c r="H34" s="1194">
        <v>2</v>
      </c>
      <c r="I34" s="1194">
        <v>6</v>
      </c>
      <c r="J34" s="1195">
        <v>1</v>
      </c>
      <c r="M34" s="332"/>
    </row>
    <row r="35" spans="2:13" ht="18.899999999999999" customHeight="1" x14ac:dyDescent="0.2">
      <c r="B35" s="1853"/>
      <c r="C35" s="1900"/>
      <c r="D35" s="459"/>
      <c r="E35" s="560">
        <f>E34/D34</f>
        <v>0.25287356321839083</v>
      </c>
      <c r="F35" s="443">
        <f>F34/D34</f>
        <v>8.0459770114942528E-2</v>
      </c>
      <c r="G35" s="443">
        <f>G34/D34</f>
        <v>0.13793103448275862</v>
      </c>
      <c r="H35" s="443">
        <f>H34/D34</f>
        <v>2.2988505747126436E-2</v>
      </c>
      <c r="I35" s="443">
        <f>I34/D34</f>
        <v>6.8965517241379309E-2</v>
      </c>
      <c r="J35" s="444">
        <f>J34/D34</f>
        <v>1.1494252873563218E-2</v>
      </c>
      <c r="L35" s="44"/>
      <c r="M35" s="332"/>
    </row>
    <row r="36" spans="2:13" ht="18.899999999999999" customHeight="1" x14ac:dyDescent="0.2">
      <c r="B36" s="1853"/>
      <c r="C36" s="1901"/>
      <c r="D36" s="938"/>
      <c r="E36" s="960"/>
      <c r="F36" s="449">
        <f>F34/$E34</f>
        <v>0.31818181818181818</v>
      </c>
      <c r="G36" s="449">
        <f t="shared" ref="G36:J36" si="8">G34/$E34</f>
        <v>0.54545454545454541</v>
      </c>
      <c r="H36" s="449">
        <f t="shared" si="8"/>
        <v>9.0909090909090912E-2</v>
      </c>
      <c r="I36" s="449">
        <f t="shared" si="8"/>
        <v>0.27272727272727271</v>
      </c>
      <c r="J36" s="450">
        <f t="shared" si="8"/>
        <v>4.5454545454545456E-2</v>
      </c>
      <c r="L36" s="44"/>
    </row>
    <row r="37" spans="2:13" ht="18.899999999999999" customHeight="1" x14ac:dyDescent="0.2">
      <c r="B37" s="1853"/>
      <c r="C37" s="1940" t="s">
        <v>260</v>
      </c>
      <c r="D37" s="451">
        <f>表1!D35</f>
        <v>181</v>
      </c>
      <c r="E37" s="1796">
        <f>'表31-1'!E29+'表31-1'!F29</f>
        <v>47</v>
      </c>
      <c r="F37" s="1194">
        <v>22</v>
      </c>
      <c r="G37" s="1194">
        <v>28</v>
      </c>
      <c r="H37" s="1194">
        <v>4</v>
      </c>
      <c r="I37" s="1194">
        <v>5</v>
      </c>
      <c r="J37" s="1195">
        <v>2</v>
      </c>
      <c r="M37" s="332"/>
    </row>
    <row r="38" spans="2:13" ht="18.899999999999999" customHeight="1" x14ac:dyDescent="0.2">
      <c r="B38" s="1853"/>
      <c r="C38" s="1900"/>
      <c r="D38" s="459"/>
      <c r="E38" s="560">
        <f>E37/D37</f>
        <v>0.25966850828729282</v>
      </c>
      <c r="F38" s="443">
        <f>F37/D37</f>
        <v>0.12154696132596685</v>
      </c>
      <c r="G38" s="443">
        <f>G37/D37</f>
        <v>0.15469613259668508</v>
      </c>
      <c r="H38" s="443">
        <f>H37/D37</f>
        <v>2.2099447513812154E-2</v>
      </c>
      <c r="I38" s="443">
        <f>I37/D37</f>
        <v>2.7624309392265192E-2</v>
      </c>
      <c r="J38" s="444">
        <f>J37/D37</f>
        <v>1.1049723756906077E-2</v>
      </c>
      <c r="L38" s="44"/>
      <c r="M38" s="332"/>
    </row>
    <row r="39" spans="2:13" ht="18.899999999999999" customHeight="1" x14ac:dyDescent="0.2">
      <c r="B39" s="1853"/>
      <c r="C39" s="1901"/>
      <c r="D39" s="938"/>
      <c r="E39" s="567"/>
      <c r="F39" s="449">
        <f>F37/$E37</f>
        <v>0.46808510638297873</v>
      </c>
      <c r="G39" s="449">
        <f t="shared" ref="G39:J39" si="9">G37/$E37</f>
        <v>0.5957446808510638</v>
      </c>
      <c r="H39" s="449">
        <f t="shared" si="9"/>
        <v>8.5106382978723402E-2</v>
      </c>
      <c r="I39" s="449">
        <f t="shared" si="9"/>
        <v>0.10638297872340426</v>
      </c>
      <c r="J39" s="450">
        <f t="shared" si="9"/>
        <v>4.2553191489361701E-2</v>
      </c>
      <c r="L39" s="44"/>
    </row>
    <row r="40" spans="2:13" ht="18.899999999999999" customHeight="1" x14ac:dyDescent="0.2">
      <c r="B40" s="1853"/>
      <c r="C40" s="1940" t="s">
        <v>261</v>
      </c>
      <c r="D40" s="451">
        <f>表1!D38</f>
        <v>50</v>
      </c>
      <c r="E40" s="1796">
        <f>'表31-1'!E31+'表31-1'!F31</f>
        <v>20</v>
      </c>
      <c r="F40" s="1199">
        <v>9</v>
      </c>
      <c r="G40" s="1199">
        <v>11</v>
      </c>
      <c r="H40" s="1199">
        <v>2</v>
      </c>
      <c r="I40" s="1199">
        <v>3</v>
      </c>
      <c r="J40" s="1180">
        <v>3</v>
      </c>
      <c r="M40" s="332"/>
    </row>
    <row r="41" spans="2:13" ht="18.899999999999999" customHeight="1" x14ac:dyDescent="0.2">
      <c r="B41" s="1853"/>
      <c r="C41" s="1900"/>
      <c r="D41" s="459"/>
      <c r="E41" s="560">
        <f>E40/D40</f>
        <v>0.4</v>
      </c>
      <c r="F41" s="443">
        <f>F40/D40</f>
        <v>0.18</v>
      </c>
      <c r="G41" s="443">
        <f>G40/D40</f>
        <v>0.22</v>
      </c>
      <c r="H41" s="443">
        <f>H40/D40</f>
        <v>0.04</v>
      </c>
      <c r="I41" s="443">
        <f>I40/D40</f>
        <v>0.06</v>
      </c>
      <c r="J41" s="444">
        <f>J40/D40</f>
        <v>0.06</v>
      </c>
      <c r="L41" s="44"/>
      <c r="M41" s="332"/>
    </row>
    <row r="42" spans="2:13" ht="18.899999999999999" customHeight="1" x14ac:dyDescent="0.2">
      <c r="B42" s="1853"/>
      <c r="C42" s="1901"/>
      <c r="D42" s="938"/>
      <c r="E42" s="567"/>
      <c r="F42" s="449">
        <f>F40/$E40</f>
        <v>0.45</v>
      </c>
      <c r="G42" s="449">
        <f t="shared" ref="G42:J42" si="10">G40/$E40</f>
        <v>0.55000000000000004</v>
      </c>
      <c r="H42" s="449">
        <f t="shared" si="10"/>
        <v>0.1</v>
      </c>
      <c r="I42" s="449">
        <f t="shared" si="10"/>
        <v>0.15</v>
      </c>
      <c r="J42" s="450">
        <f t="shared" si="10"/>
        <v>0.15</v>
      </c>
      <c r="L42" s="44"/>
    </row>
    <row r="43" spans="2:13" ht="18.899999999999999" customHeight="1" x14ac:dyDescent="0.2">
      <c r="B43" s="1853"/>
      <c r="C43" s="1940" t="s">
        <v>262</v>
      </c>
      <c r="D43" s="451">
        <f>表1!D41</f>
        <v>40</v>
      </c>
      <c r="E43" s="1796">
        <f>'表31-1'!E33+'表31-1'!F33</f>
        <v>11</v>
      </c>
      <c r="F43" s="1199">
        <v>7</v>
      </c>
      <c r="G43" s="1199">
        <v>7</v>
      </c>
      <c r="H43" s="1199">
        <v>2</v>
      </c>
      <c r="I43" s="1199">
        <v>3</v>
      </c>
      <c r="J43" s="1180">
        <v>0</v>
      </c>
      <c r="M43" s="332"/>
    </row>
    <row r="44" spans="2:13" ht="18.899999999999999" customHeight="1" x14ac:dyDescent="0.2">
      <c r="B44" s="1853"/>
      <c r="C44" s="1900"/>
      <c r="D44" s="459"/>
      <c r="E44" s="560">
        <f>E43/D43</f>
        <v>0.27500000000000002</v>
      </c>
      <c r="F44" s="443">
        <f>F43/D43</f>
        <v>0.17499999999999999</v>
      </c>
      <c r="G44" s="443">
        <f>G43/D43</f>
        <v>0.17499999999999999</v>
      </c>
      <c r="H44" s="443">
        <f>H43/D43</f>
        <v>0.05</v>
      </c>
      <c r="I44" s="443">
        <f>I43/D43</f>
        <v>7.4999999999999997E-2</v>
      </c>
      <c r="J44" s="444">
        <f>J43/D43</f>
        <v>0</v>
      </c>
      <c r="L44" s="44"/>
      <c r="M44" s="332"/>
    </row>
    <row r="45" spans="2:13" ht="18.899999999999999" customHeight="1" x14ac:dyDescent="0.2">
      <c r="B45" s="1853"/>
      <c r="C45" s="1901"/>
      <c r="D45" s="938"/>
      <c r="E45" s="567"/>
      <c r="F45" s="449">
        <f>F43/$E43</f>
        <v>0.63636363636363635</v>
      </c>
      <c r="G45" s="449">
        <f t="shared" ref="G45:J45" si="11">G43/$E43</f>
        <v>0.63636363636363635</v>
      </c>
      <c r="H45" s="449">
        <f t="shared" si="11"/>
        <v>0.18181818181818182</v>
      </c>
      <c r="I45" s="449">
        <f t="shared" si="11"/>
        <v>0.27272727272727271</v>
      </c>
      <c r="J45" s="450">
        <f t="shared" si="11"/>
        <v>0</v>
      </c>
      <c r="L45" s="44"/>
    </row>
    <row r="46" spans="2:13" ht="18.899999999999999" customHeight="1" x14ac:dyDescent="0.2">
      <c r="B46" s="1853"/>
      <c r="C46" s="1940" t="s">
        <v>263</v>
      </c>
      <c r="D46" s="451">
        <f>表1!D44</f>
        <v>27</v>
      </c>
      <c r="E46" s="1796">
        <f>'表31-1'!E35+'表31-1'!F35</f>
        <v>14</v>
      </c>
      <c r="F46" s="1199">
        <v>6</v>
      </c>
      <c r="G46" s="1199">
        <v>7</v>
      </c>
      <c r="H46" s="1199">
        <v>4</v>
      </c>
      <c r="I46" s="1199">
        <v>0</v>
      </c>
      <c r="J46" s="1180">
        <v>1</v>
      </c>
      <c r="M46" s="332"/>
    </row>
    <row r="47" spans="2:13" ht="18.899999999999999" customHeight="1" x14ac:dyDescent="0.2">
      <c r="B47" s="1853"/>
      <c r="C47" s="1900"/>
      <c r="D47" s="459"/>
      <c r="E47" s="560">
        <f>E46/D46</f>
        <v>0.51851851851851849</v>
      </c>
      <c r="F47" s="443">
        <f>F46/D46</f>
        <v>0.22222222222222221</v>
      </c>
      <c r="G47" s="443">
        <f>G46/D46</f>
        <v>0.25925925925925924</v>
      </c>
      <c r="H47" s="443">
        <f>H46/D46</f>
        <v>0.14814814814814814</v>
      </c>
      <c r="I47" s="443">
        <f>I46/D46</f>
        <v>0</v>
      </c>
      <c r="J47" s="444">
        <f>J46/D46</f>
        <v>3.7037037037037035E-2</v>
      </c>
      <c r="L47" s="44"/>
      <c r="M47" s="332"/>
    </row>
    <row r="48" spans="2:13" ht="18.899999999999999" customHeight="1" x14ac:dyDescent="0.2">
      <c r="B48" s="1853"/>
      <c r="C48" s="1901"/>
      <c r="D48" s="938"/>
      <c r="E48" s="567"/>
      <c r="F48" s="449">
        <f>F46/$E46</f>
        <v>0.42857142857142855</v>
      </c>
      <c r="G48" s="449">
        <f t="shared" ref="G48:J48" si="12">G46/$E46</f>
        <v>0.5</v>
      </c>
      <c r="H48" s="449">
        <f t="shared" si="12"/>
        <v>0.2857142857142857</v>
      </c>
      <c r="I48" s="449">
        <f t="shared" si="12"/>
        <v>0</v>
      </c>
      <c r="J48" s="450">
        <f t="shared" si="12"/>
        <v>7.1428571428571425E-2</v>
      </c>
      <c r="L48" s="44"/>
    </row>
    <row r="49" spans="2:13" ht="18.899999999999999" customHeight="1" x14ac:dyDescent="0.2">
      <c r="B49" s="1853"/>
      <c r="C49" s="1940" t="s">
        <v>264</v>
      </c>
      <c r="D49" s="451">
        <f>表1!D47</f>
        <v>40</v>
      </c>
      <c r="E49" s="1796">
        <f>'表31-1'!E37+'表31-1'!F37</f>
        <v>20</v>
      </c>
      <c r="F49" s="1199">
        <v>11</v>
      </c>
      <c r="G49" s="1199">
        <v>14</v>
      </c>
      <c r="H49" s="1199">
        <v>5</v>
      </c>
      <c r="I49" s="1199">
        <v>7</v>
      </c>
      <c r="J49" s="1180">
        <v>1</v>
      </c>
      <c r="M49" s="332"/>
    </row>
    <row r="50" spans="2:13" ht="18.899999999999999" customHeight="1" x14ac:dyDescent="0.2">
      <c r="B50" s="1853"/>
      <c r="C50" s="1900"/>
      <c r="D50" s="459"/>
      <c r="E50" s="560">
        <f>E49/D49</f>
        <v>0.5</v>
      </c>
      <c r="F50" s="443">
        <f>F49/D49</f>
        <v>0.27500000000000002</v>
      </c>
      <c r="G50" s="443">
        <f>G49/D49</f>
        <v>0.35</v>
      </c>
      <c r="H50" s="443">
        <f>H49/D49</f>
        <v>0.125</v>
      </c>
      <c r="I50" s="443">
        <f>I49/D49</f>
        <v>0.17499999999999999</v>
      </c>
      <c r="J50" s="444">
        <f>J49/D49</f>
        <v>2.5000000000000001E-2</v>
      </c>
      <c r="L50" s="44"/>
      <c r="M50" s="332"/>
    </row>
    <row r="51" spans="2:13" ht="18.899999999999999" customHeight="1" thickBot="1" x14ac:dyDescent="0.25">
      <c r="B51" s="1853"/>
      <c r="C51" s="2009"/>
      <c r="D51" s="939"/>
      <c r="E51" s="569"/>
      <c r="F51" s="453">
        <f>F49/$E49</f>
        <v>0.55000000000000004</v>
      </c>
      <c r="G51" s="453">
        <f t="shared" ref="G51:J51" si="13">G49/$E49</f>
        <v>0.7</v>
      </c>
      <c r="H51" s="453">
        <f t="shared" si="13"/>
        <v>0.25</v>
      </c>
      <c r="I51" s="453">
        <f t="shared" si="13"/>
        <v>0.35</v>
      </c>
      <c r="J51" s="454">
        <f t="shared" si="13"/>
        <v>0.05</v>
      </c>
      <c r="L51" s="44"/>
    </row>
    <row r="52" spans="2:13" ht="18.899999999999999" customHeight="1" thickTop="1" x14ac:dyDescent="0.2">
      <c r="B52" s="1853"/>
      <c r="C52" s="37" t="s">
        <v>265</v>
      </c>
      <c r="D52" s="572">
        <f t="shared" ref="D52:J52" si="14">D37+D40+D43+D46</f>
        <v>298</v>
      </c>
      <c r="E52" s="60">
        <f t="shared" si="14"/>
        <v>92</v>
      </c>
      <c r="F52" s="34">
        <f t="shared" si="14"/>
        <v>44</v>
      </c>
      <c r="G52" s="34">
        <f t="shared" si="14"/>
        <v>53</v>
      </c>
      <c r="H52" s="34">
        <f t="shared" si="14"/>
        <v>12</v>
      </c>
      <c r="I52" s="34">
        <f t="shared" si="14"/>
        <v>11</v>
      </c>
      <c r="J52" s="127">
        <f t="shared" si="14"/>
        <v>6</v>
      </c>
      <c r="M52" s="332"/>
    </row>
    <row r="53" spans="2:13" ht="18.899999999999999" customHeight="1" x14ac:dyDescent="0.2">
      <c r="B53" s="1853"/>
      <c r="C53" s="45" t="s">
        <v>266</v>
      </c>
      <c r="D53" s="215"/>
      <c r="E53" s="560">
        <f>E52/D52</f>
        <v>0.3087248322147651</v>
      </c>
      <c r="F53" s="443">
        <f>F52/D52</f>
        <v>0.1476510067114094</v>
      </c>
      <c r="G53" s="443">
        <f>G52/D52</f>
        <v>0.17785234899328858</v>
      </c>
      <c r="H53" s="443">
        <f>H52/D52</f>
        <v>4.0268456375838924E-2</v>
      </c>
      <c r="I53" s="443">
        <f>I52/D52</f>
        <v>3.6912751677852351E-2</v>
      </c>
      <c r="J53" s="444">
        <f>J52/D52</f>
        <v>2.0134228187919462E-2</v>
      </c>
      <c r="L53" s="44"/>
      <c r="M53" s="332"/>
    </row>
    <row r="54" spans="2:13" ht="18.899999999999999" customHeight="1" x14ac:dyDescent="0.2">
      <c r="B54" s="1853"/>
      <c r="C54" s="38"/>
      <c r="D54" s="216"/>
      <c r="E54" s="567"/>
      <c r="F54" s="449">
        <f>F52/$E52</f>
        <v>0.47826086956521741</v>
      </c>
      <c r="G54" s="449">
        <f t="shared" ref="G54:J54" si="15">G52/$E52</f>
        <v>0.57608695652173914</v>
      </c>
      <c r="H54" s="449">
        <f t="shared" si="15"/>
        <v>0.13043478260869565</v>
      </c>
      <c r="I54" s="449">
        <f t="shared" si="15"/>
        <v>0.11956521739130435</v>
      </c>
      <c r="J54" s="450">
        <f t="shared" si="15"/>
        <v>6.5217391304347824E-2</v>
      </c>
      <c r="L54" s="44"/>
    </row>
    <row r="55" spans="2:13" ht="18.899999999999999" customHeight="1" x14ac:dyDescent="0.2">
      <c r="B55" s="1853"/>
      <c r="C55" s="40" t="s">
        <v>265</v>
      </c>
      <c r="D55" s="959">
        <f>SUM(D40:D49)</f>
        <v>157</v>
      </c>
      <c r="E55" s="59">
        <f t="shared" ref="E55:J55" si="16">E40+E43+E46+E49</f>
        <v>65</v>
      </c>
      <c r="F55" s="9">
        <f t="shared" si="16"/>
        <v>33</v>
      </c>
      <c r="G55" s="9">
        <f t="shared" si="16"/>
        <v>39</v>
      </c>
      <c r="H55" s="9">
        <f t="shared" si="16"/>
        <v>13</v>
      </c>
      <c r="I55" s="9">
        <f t="shared" si="16"/>
        <v>13</v>
      </c>
      <c r="J55" s="128">
        <f t="shared" si="16"/>
        <v>5</v>
      </c>
      <c r="M55" s="332"/>
    </row>
    <row r="56" spans="2:13" ht="18.899999999999999" customHeight="1" x14ac:dyDescent="0.2">
      <c r="B56" s="1853"/>
      <c r="C56" s="45" t="s">
        <v>267</v>
      </c>
      <c r="D56" s="574"/>
      <c r="E56" s="560">
        <f>E55/D55</f>
        <v>0.4140127388535032</v>
      </c>
      <c r="F56" s="443">
        <f>F55/D55</f>
        <v>0.21019108280254778</v>
      </c>
      <c r="G56" s="443">
        <f>G55/D55</f>
        <v>0.24840764331210191</v>
      </c>
      <c r="H56" s="443">
        <f>H55/D55</f>
        <v>8.2802547770700632E-2</v>
      </c>
      <c r="I56" s="443">
        <f>I55/D55</f>
        <v>8.2802547770700632E-2</v>
      </c>
      <c r="J56" s="444">
        <f>J55/D55</f>
        <v>3.1847133757961783E-2</v>
      </c>
      <c r="L56" s="44"/>
      <c r="M56" s="332"/>
    </row>
    <row r="57" spans="2:13" ht="18.899999999999999" customHeight="1" thickBot="1" x14ac:dyDescent="0.25">
      <c r="B57" s="1859"/>
      <c r="C57" s="38"/>
      <c r="D57" s="216"/>
      <c r="E57" s="575"/>
      <c r="F57" s="456">
        <f>F55/$E55</f>
        <v>0.50769230769230766</v>
      </c>
      <c r="G57" s="456">
        <f t="shared" ref="G57:J57" si="17">G55/$E55</f>
        <v>0.6</v>
      </c>
      <c r="H57" s="456">
        <f t="shared" si="17"/>
        <v>0.2</v>
      </c>
      <c r="I57" s="456">
        <f t="shared" si="17"/>
        <v>0.2</v>
      </c>
      <c r="J57" s="457">
        <f t="shared" si="17"/>
        <v>7.6923076923076927E-2</v>
      </c>
      <c r="L57" s="44"/>
    </row>
    <row r="58" spans="2:13" ht="18.899999999999999" customHeight="1" x14ac:dyDescent="0.2">
      <c r="B58" s="96"/>
      <c r="C58" s="2022" t="s">
        <v>979</v>
      </c>
      <c r="D58" s="2022"/>
      <c r="E58" s="2022"/>
      <c r="F58" s="2022"/>
      <c r="G58" s="957"/>
      <c r="H58" s="957"/>
      <c r="I58" s="957"/>
      <c r="J58" s="957"/>
      <c r="L58" s="44"/>
    </row>
    <row r="59" spans="2:13" x14ac:dyDescent="0.2">
      <c r="B59" s="22"/>
      <c r="C59" s="27"/>
      <c r="D59" s="23"/>
      <c r="E59" s="24"/>
      <c r="F59" s="28"/>
      <c r="G59" s="28"/>
      <c r="H59" s="28"/>
      <c r="I59" s="28"/>
    </row>
    <row r="60" spans="2:13" x14ac:dyDescent="0.2">
      <c r="B60" s="1"/>
      <c r="C60" s="27"/>
    </row>
    <row r="61" spans="2:13" x14ac:dyDescent="0.2">
      <c r="B61" s="44"/>
      <c r="E61" s="86"/>
      <c r="F61" s="86"/>
      <c r="G61" s="86"/>
      <c r="H61" s="86"/>
      <c r="I61" s="86"/>
      <c r="J61" s="86"/>
    </row>
    <row r="62" spans="2:13" x14ac:dyDescent="0.2">
      <c r="B62" s="44"/>
      <c r="E62" s="86"/>
      <c r="F62" s="86"/>
      <c r="G62" s="86"/>
      <c r="H62" s="86"/>
      <c r="I62" s="86"/>
      <c r="J62" s="86"/>
    </row>
    <row r="63" spans="2:13" ht="9.75" customHeight="1" x14ac:dyDescent="0.2">
      <c r="E63" s="86"/>
      <c r="F63" s="86"/>
      <c r="G63" s="86"/>
      <c r="H63" s="86"/>
      <c r="I63" s="86"/>
      <c r="J63" s="86"/>
    </row>
    <row r="64" spans="2:13" x14ac:dyDescent="0.2">
      <c r="B64" s="1"/>
      <c r="D64" s="88"/>
      <c r="E64" s="88"/>
      <c r="F64" s="88"/>
      <c r="G64" s="88"/>
      <c r="H64" s="88"/>
      <c r="I64" s="88"/>
      <c r="J64" s="88"/>
    </row>
    <row r="65" spans="2:10" x14ac:dyDescent="0.2">
      <c r="B65" s="1"/>
      <c r="C65" s="19"/>
      <c r="D65" s="7"/>
      <c r="E65" s="7"/>
      <c r="F65" s="7"/>
      <c r="G65" s="7"/>
      <c r="H65" s="7"/>
      <c r="I65" s="7"/>
      <c r="J65" s="7"/>
    </row>
    <row r="66" spans="2:10" ht="13.5" customHeight="1" x14ac:dyDescent="0.2">
      <c r="B66" s="1"/>
      <c r="C66" s="19"/>
    </row>
    <row r="67" spans="2:10" ht="13.5" customHeight="1" x14ac:dyDescent="0.2">
      <c r="B67" s="332"/>
      <c r="C67" s="19"/>
      <c r="D67" s="332"/>
      <c r="E67" s="332"/>
      <c r="F67" s="332"/>
      <c r="G67" s="332"/>
      <c r="H67" s="332"/>
      <c r="I67" s="332"/>
      <c r="J67" s="332"/>
    </row>
    <row r="68" spans="2:10" ht="11.25" customHeight="1" x14ac:dyDescent="0.2">
      <c r="C68" s="19"/>
      <c r="D68" s="332"/>
      <c r="E68" s="332"/>
      <c r="F68" s="332"/>
      <c r="G68" s="332"/>
      <c r="H68" s="332"/>
      <c r="I68" s="332"/>
      <c r="J68" s="332"/>
    </row>
    <row r="69" spans="2:10" x14ac:dyDescent="0.2">
      <c r="C69" s="19"/>
      <c r="D69" s="332"/>
      <c r="E69" s="332"/>
      <c r="F69" s="332"/>
      <c r="G69" s="332"/>
      <c r="H69" s="332"/>
      <c r="I69" s="332"/>
      <c r="J69" s="332"/>
    </row>
    <row r="70" spans="2:10" x14ac:dyDescent="0.2">
      <c r="C70" s="19"/>
      <c r="D70" s="332"/>
      <c r="E70" s="332"/>
      <c r="F70" s="332"/>
      <c r="G70" s="332"/>
      <c r="H70" s="332"/>
      <c r="I70" s="332"/>
      <c r="J70" s="332"/>
    </row>
    <row r="71" spans="2:10" x14ac:dyDescent="0.2">
      <c r="C71" s="19"/>
      <c r="D71" s="332"/>
      <c r="E71" s="332"/>
      <c r="F71" s="332"/>
      <c r="G71" s="332"/>
      <c r="H71" s="332"/>
      <c r="I71" s="332"/>
      <c r="J71" s="332"/>
    </row>
    <row r="72" spans="2:10" x14ac:dyDescent="0.2">
      <c r="C72" s="19"/>
      <c r="D72" s="332"/>
      <c r="E72" s="332"/>
      <c r="F72" s="332"/>
      <c r="G72" s="332"/>
      <c r="H72" s="332"/>
      <c r="I72" s="332"/>
      <c r="J72" s="332"/>
    </row>
    <row r="73" spans="2:10" x14ac:dyDescent="0.2">
      <c r="C73" s="19"/>
      <c r="D73" s="19"/>
      <c r="F73" s="44"/>
      <c r="H73" s="44"/>
    </row>
    <row r="74" spans="2:10" x14ac:dyDescent="0.2">
      <c r="C74" s="19"/>
      <c r="D74" s="19"/>
    </row>
    <row r="75" spans="2:10" x14ac:dyDescent="0.2">
      <c r="C75" s="19"/>
      <c r="D75" s="19"/>
    </row>
    <row r="76" spans="2:10" x14ac:dyDescent="0.2">
      <c r="C76" s="19"/>
      <c r="D76" s="19"/>
    </row>
    <row r="77" spans="2:10" x14ac:dyDescent="0.2">
      <c r="C77" s="19"/>
      <c r="D77" s="19"/>
    </row>
    <row r="78" spans="2:10" x14ac:dyDescent="0.2">
      <c r="C78" s="19"/>
      <c r="D78" s="19"/>
    </row>
    <row r="79" spans="2:10" x14ac:dyDescent="0.2">
      <c r="C79" s="19"/>
      <c r="D79" s="19"/>
    </row>
    <row r="80" spans="2:10"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4">
    <mergeCell ref="I10:I12"/>
    <mergeCell ref="J10:J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 ref="C58:F58"/>
    <mergeCell ref="B34:B57"/>
    <mergeCell ref="C34:C36"/>
    <mergeCell ref="C37:C39"/>
    <mergeCell ref="C40:C42"/>
    <mergeCell ref="C43:C45"/>
    <mergeCell ref="C46:C48"/>
    <mergeCell ref="C49:C51"/>
  </mergeCells>
  <phoneticPr fontId="2"/>
  <pageMargins left="0.70866141732283472" right="0.70866141732283472" top="0.74803149606299213" bottom="0.74803149606299213" header="0.31496062992125984" footer="0.31496062992125984"/>
  <pageSetup scale="6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35CF-90ED-45CA-ACEE-D2CDD72C6278}">
  <sheetPr codeName="Sheet63">
    <tabColor rgb="FF00B0F0"/>
  </sheetPr>
  <dimension ref="A2:P97"/>
  <sheetViews>
    <sheetView view="pageBreakPreview" zoomScale="70" zoomScaleNormal="100" zoomScaleSheetLayoutView="70" workbookViewId="0"/>
  </sheetViews>
  <sheetFormatPr defaultColWidth="9" defaultRowHeight="13.2" outlineLevelCol="1" x14ac:dyDescent="0.2"/>
  <cols>
    <col min="1" max="1" width="8.6640625" style="19" customWidth="1"/>
    <col min="2" max="2" width="4.6640625" style="19" customWidth="1"/>
    <col min="3" max="3" width="11.44140625" style="1" customWidth="1"/>
    <col min="4" max="5" width="11" style="1" customWidth="1"/>
    <col min="6" max="11" width="11" style="1" customWidth="1" outlineLevel="1"/>
    <col min="12" max="13" width="11" style="1" customWidth="1"/>
    <col min="14" max="19" width="8.6640625" style="1" customWidth="1"/>
    <col min="20" max="39" width="4.6640625" style="1" customWidth="1"/>
    <col min="40" max="16384" width="9" style="1"/>
  </cols>
  <sheetData>
    <row r="2" spans="2:16" ht="17.100000000000001" customHeight="1" x14ac:dyDescent="0.2">
      <c r="B2" s="26" t="s">
        <v>683</v>
      </c>
    </row>
    <row r="3" spans="2:16" ht="18" customHeight="1" x14ac:dyDescent="0.2">
      <c r="B3" s="1"/>
    </row>
    <row r="4" spans="2:16" ht="15" customHeight="1" x14ac:dyDescent="0.2">
      <c r="B4" s="1"/>
      <c r="J4" s="48" t="s">
        <v>152</v>
      </c>
      <c r="K4" s="48"/>
    </row>
    <row r="5" spans="2:16" ht="15" customHeight="1" x14ac:dyDescent="0.2">
      <c r="B5" s="1"/>
      <c r="J5" s="48" t="s">
        <v>293</v>
      </c>
      <c r="K5" s="48"/>
    </row>
    <row r="6" spans="2:16" ht="15" customHeight="1" x14ac:dyDescent="0.2">
      <c r="B6" s="1"/>
      <c r="J6" s="48" t="s">
        <v>684</v>
      </c>
      <c r="K6" s="48"/>
    </row>
    <row r="7" spans="2:16" ht="15" customHeight="1" x14ac:dyDescent="0.2">
      <c r="B7" s="1"/>
      <c r="J7" s="48" t="s">
        <v>685</v>
      </c>
      <c r="K7" s="48"/>
    </row>
    <row r="8" spans="2:16" ht="13.8" thickBot="1" x14ac:dyDescent="0.25">
      <c r="M8" s="2" t="s">
        <v>315</v>
      </c>
    </row>
    <row r="9" spans="2:16" ht="15" customHeight="1" x14ac:dyDescent="0.2">
      <c r="B9" s="1969"/>
      <c r="C9" s="1969"/>
      <c r="D9" s="2024" t="s">
        <v>243</v>
      </c>
      <c r="E9" s="2333" t="s">
        <v>686</v>
      </c>
      <c r="F9" s="217"/>
      <c r="G9" s="217"/>
      <c r="H9" s="217"/>
      <c r="I9" s="217"/>
      <c r="J9" s="218"/>
      <c r="K9" s="218"/>
      <c r="L9" s="2343" t="s">
        <v>687</v>
      </c>
      <c r="M9" s="2343" t="s">
        <v>540</v>
      </c>
    </row>
    <row r="10" spans="2:16" ht="15" customHeight="1" x14ac:dyDescent="0.2">
      <c r="B10" s="1969"/>
      <c r="C10" s="1969"/>
      <c r="D10" s="2025"/>
      <c r="E10" s="2250"/>
      <c r="F10" s="1937" t="s">
        <v>688</v>
      </c>
      <c r="G10" s="1937" t="s">
        <v>971</v>
      </c>
      <c r="H10" s="1937" t="s">
        <v>689</v>
      </c>
      <c r="I10" s="1937" t="s">
        <v>972</v>
      </c>
      <c r="J10" s="1937" t="s">
        <v>690</v>
      </c>
      <c r="K10" s="1971" t="s">
        <v>671</v>
      </c>
      <c r="L10" s="2344"/>
      <c r="M10" s="2344"/>
    </row>
    <row r="11" spans="2:16" ht="10.5" customHeight="1" x14ac:dyDescent="0.2">
      <c r="B11" s="1969"/>
      <c r="C11" s="1969"/>
      <c r="D11" s="2025"/>
      <c r="E11" s="2250"/>
      <c r="F11" s="1944"/>
      <c r="G11" s="1944"/>
      <c r="H11" s="1944"/>
      <c r="I11" s="1944"/>
      <c r="J11" s="1944"/>
      <c r="K11" s="1943"/>
      <c r="L11" s="2344"/>
      <c r="M11" s="2344"/>
    </row>
    <row r="12" spans="2:16" ht="68.25" customHeight="1" x14ac:dyDescent="0.2">
      <c r="B12" s="1969"/>
      <c r="C12" s="1969"/>
      <c r="D12" s="2026"/>
      <c r="E12" s="2334"/>
      <c r="F12" s="1945"/>
      <c r="G12" s="1945"/>
      <c r="H12" s="1945"/>
      <c r="I12" s="1945"/>
      <c r="J12" s="1945"/>
      <c r="K12" s="1972"/>
      <c r="L12" s="2345"/>
      <c r="M12" s="2345"/>
      <c r="P12" s="325"/>
    </row>
    <row r="13" spans="2:16" ht="19.2" customHeight="1" x14ac:dyDescent="0.2">
      <c r="B13" s="1953" t="s">
        <v>250</v>
      </c>
      <c r="C13" s="1978"/>
      <c r="D13" s="1347">
        <f t="shared" ref="D13:M13" si="0">D16+D19+D22+D25+D28+D31</f>
        <v>425</v>
      </c>
      <c r="E13" s="1443">
        <f t="shared" si="0"/>
        <v>93</v>
      </c>
      <c r="F13" s="1199">
        <f t="shared" si="0"/>
        <v>53</v>
      </c>
      <c r="G13" s="1199">
        <f t="shared" si="0"/>
        <v>35</v>
      </c>
      <c r="H13" s="1199">
        <f t="shared" si="0"/>
        <v>28</v>
      </c>
      <c r="I13" s="1199">
        <f t="shared" si="0"/>
        <v>8</v>
      </c>
      <c r="J13" s="1199">
        <f t="shared" si="0"/>
        <v>11</v>
      </c>
      <c r="K13" s="1318">
        <f t="shared" si="0"/>
        <v>7</v>
      </c>
      <c r="L13" s="1313">
        <f t="shared" si="0"/>
        <v>331</v>
      </c>
      <c r="M13" s="1313">
        <f t="shared" si="0"/>
        <v>1</v>
      </c>
      <c r="P13" s="332"/>
    </row>
    <row r="14" spans="2:16" ht="19.2" customHeight="1" x14ac:dyDescent="0.2">
      <c r="B14" s="1955"/>
      <c r="C14" s="1979"/>
      <c r="D14" s="1355"/>
      <c r="E14" s="560">
        <f>E13/$D13</f>
        <v>0.21882352941176469</v>
      </c>
      <c r="F14" s="443">
        <f>F13/$D13</f>
        <v>0.12470588235294118</v>
      </c>
      <c r="G14" s="443">
        <f t="shared" ref="G14:K14" si="1">G13/$D13</f>
        <v>8.2352941176470587E-2</v>
      </c>
      <c r="H14" s="443">
        <f t="shared" si="1"/>
        <v>6.5882352941176475E-2</v>
      </c>
      <c r="I14" s="443">
        <f t="shared" si="1"/>
        <v>1.8823529411764704E-2</v>
      </c>
      <c r="J14" s="443">
        <f t="shared" si="1"/>
        <v>2.5882352941176471E-2</v>
      </c>
      <c r="K14" s="561">
        <f t="shared" si="1"/>
        <v>1.6470588235294119E-2</v>
      </c>
      <c r="L14" s="562">
        <f>L13/$D13</f>
        <v>0.77882352941176469</v>
      </c>
      <c r="M14" s="562">
        <f>M13/$D13</f>
        <v>2.352941176470588E-3</v>
      </c>
      <c r="O14" s="44"/>
      <c r="P14" s="332"/>
    </row>
    <row r="15" spans="2:16" ht="19.2" customHeight="1" thickBot="1" x14ac:dyDescent="0.25">
      <c r="B15" s="1957"/>
      <c r="C15" s="2023"/>
      <c r="D15" s="1362"/>
      <c r="E15" s="564"/>
      <c r="F15" s="445">
        <f>F13/$E13</f>
        <v>0.56989247311827962</v>
      </c>
      <c r="G15" s="445">
        <f t="shared" ref="G15:K15" si="2">G13/$E13</f>
        <v>0.37634408602150538</v>
      </c>
      <c r="H15" s="445">
        <f t="shared" si="2"/>
        <v>0.30107526881720431</v>
      </c>
      <c r="I15" s="445">
        <f t="shared" si="2"/>
        <v>8.6021505376344093E-2</v>
      </c>
      <c r="J15" s="445">
        <f t="shared" si="2"/>
        <v>0.11827956989247312</v>
      </c>
      <c r="K15" s="587">
        <f t="shared" si="2"/>
        <v>7.5268817204301078E-2</v>
      </c>
      <c r="L15" s="566"/>
      <c r="M15" s="566"/>
      <c r="O15" s="44"/>
    </row>
    <row r="16" spans="2:16" ht="19.2" customHeight="1" thickTop="1" x14ac:dyDescent="0.2">
      <c r="B16" s="1852" t="s">
        <v>251</v>
      </c>
      <c r="C16" s="2003" t="s">
        <v>252</v>
      </c>
      <c r="D16" s="1327">
        <f>表1!D14</f>
        <v>54</v>
      </c>
      <c r="E16" s="1625">
        <v>13</v>
      </c>
      <c r="F16" s="1187">
        <v>2</v>
      </c>
      <c r="G16" s="1187">
        <v>10</v>
      </c>
      <c r="H16" s="1187">
        <v>4</v>
      </c>
      <c r="I16" s="1187">
        <v>0</v>
      </c>
      <c r="J16" s="1187">
        <v>0</v>
      </c>
      <c r="K16" s="1314">
        <v>0</v>
      </c>
      <c r="L16" s="1315">
        <v>41</v>
      </c>
      <c r="M16" s="1315">
        <v>0</v>
      </c>
      <c r="P16" s="332"/>
    </row>
    <row r="17" spans="2:16" ht="19.2" customHeight="1" x14ac:dyDescent="0.2">
      <c r="B17" s="1853"/>
      <c r="C17" s="1900"/>
      <c r="D17" s="1324"/>
      <c r="E17" s="560">
        <f>E16/$D16</f>
        <v>0.24074074074074073</v>
      </c>
      <c r="F17" s="443">
        <f>F16/$D16</f>
        <v>3.7037037037037035E-2</v>
      </c>
      <c r="G17" s="443">
        <f t="shared" ref="G17" si="3">G16/$D16</f>
        <v>0.18518518518518517</v>
      </c>
      <c r="H17" s="443">
        <f t="shared" ref="H17" si="4">H16/$D16</f>
        <v>7.407407407407407E-2</v>
      </c>
      <c r="I17" s="443">
        <f t="shared" ref="I17" si="5">I16/$D16</f>
        <v>0</v>
      </c>
      <c r="J17" s="443">
        <f t="shared" ref="J17" si="6">J16/$D16</f>
        <v>0</v>
      </c>
      <c r="K17" s="561">
        <f t="shared" ref="K17" si="7">K16/$D16</f>
        <v>0</v>
      </c>
      <c r="L17" s="562">
        <f>L16/$D16</f>
        <v>0.7592592592592593</v>
      </c>
      <c r="M17" s="562">
        <f>M16/$D16</f>
        <v>0</v>
      </c>
      <c r="O17" s="44"/>
      <c r="P17" s="332"/>
    </row>
    <row r="18" spans="2:16" ht="19.2" customHeight="1" x14ac:dyDescent="0.2">
      <c r="B18" s="1853"/>
      <c r="C18" s="1901"/>
      <c r="D18" s="1370"/>
      <c r="E18" s="567"/>
      <c r="F18" s="449">
        <f t="shared" ref="F18:K18" si="8">F16/$E16</f>
        <v>0.15384615384615385</v>
      </c>
      <c r="G18" s="449">
        <f t="shared" si="8"/>
        <v>0.76923076923076927</v>
      </c>
      <c r="H18" s="449">
        <f t="shared" si="8"/>
        <v>0.30769230769230771</v>
      </c>
      <c r="I18" s="449">
        <f t="shared" si="8"/>
        <v>0</v>
      </c>
      <c r="J18" s="449">
        <f t="shared" si="8"/>
        <v>0</v>
      </c>
      <c r="K18" s="588">
        <f t="shared" si="8"/>
        <v>0</v>
      </c>
      <c r="L18" s="568"/>
      <c r="M18" s="568"/>
      <c r="O18" s="44"/>
    </row>
    <row r="19" spans="2:16" ht="19.2" customHeight="1" x14ac:dyDescent="0.2">
      <c r="B19" s="1853"/>
      <c r="C19" s="1940" t="s">
        <v>253</v>
      </c>
      <c r="D19" s="1334">
        <f>表1!D17</f>
        <v>76</v>
      </c>
      <c r="E19" s="1447">
        <v>28</v>
      </c>
      <c r="F19" s="1194">
        <v>14</v>
      </c>
      <c r="G19" s="1194">
        <v>13</v>
      </c>
      <c r="H19" s="1194">
        <v>6</v>
      </c>
      <c r="I19" s="1194">
        <v>0</v>
      </c>
      <c r="J19" s="1194">
        <v>8</v>
      </c>
      <c r="K19" s="1316">
        <v>1</v>
      </c>
      <c r="L19" s="1317">
        <v>47</v>
      </c>
      <c r="M19" s="1317">
        <v>1</v>
      </c>
      <c r="P19" s="332"/>
    </row>
    <row r="20" spans="2:16" ht="19.2" customHeight="1" x14ac:dyDescent="0.2">
      <c r="B20" s="1853"/>
      <c r="C20" s="1900"/>
      <c r="D20" s="1324"/>
      <c r="E20" s="560">
        <f>E19/$D19</f>
        <v>0.36842105263157893</v>
      </c>
      <c r="F20" s="443">
        <f>F19/$D19</f>
        <v>0.18421052631578946</v>
      </c>
      <c r="G20" s="443">
        <f t="shared" ref="G20" si="9">G19/$D19</f>
        <v>0.17105263157894737</v>
      </c>
      <c r="H20" s="443">
        <f t="shared" ref="H20" si="10">H19/$D19</f>
        <v>7.8947368421052627E-2</v>
      </c>
      <c r="I20" s="443">
        <f t="shared" ref="I20" si="11">I19/$D19</f>
        <v>0</v>
      </c>
      <c r="J20" s="443">
        <f t="shared" ref="J20" si="12">J19/$D19</f>
        <v>0.10526315789473684</v>
      </c>
      <c r="K20" s="561">
        <f t="shared" ref="K20" si="13">K19/$D19</f>
        <v>1.3157894736842105E-2</v>
      </c>
      <c r="L20" s="562">
        <f>L19/$D19</f>
        <v>0.61842105263157898</v>
      </c>
      <c r="M20" s="562">
        <f>M19/$D19</f>
        <v>1.3157894736842105E-2</v>
      </c>
      <c r="O20" s="44"/>
      <c r="P20" s="332"/>
    </row>
    <row r="21" spans="2:16" ht="19.2" customHeight="1" x14ac:dyDescent="0.2">
      <c r="B21" s="1853"/>
      <c r="C21" s="1901"/>
      <c r="D21" s="1374"/>
      <c r="E21" s="567"/>
      <c r="F21" s="449">
        <f>F19/$E19</f>
        <v>0.5</v>
      </c>
      <c r="G21" s="449">
        <f t="shared" ref="G21:K21" si="14">G19/$E19</f>
        <v>0.4642857142857143</v>
      </c>
      <c r="H21" s="449">
        <f t="shared" si="14"/>
        <v>0.21428571428571427</v>
      </c>
      <c r="I21" s="449">
        <f t="shared" si="14"/>
        <v>0</v>
      </c>
      <c r="J21" s="449">
        <f t="shared" si="14"/>
        <v>0.2857142857142857</v>
      </c>
      <c r="K21" s="588">
        <f t="shared" si="14"/>
        <v>3.5714285714285712E-2</v>
      </c>
      <c r="L21" s="568"/>
      <c r="M21" s="568"/>
      <c r="O21" s="44"/>
    </row>
    <row r="22" spans="2:16" ht="19.2" customHeight="1" x14ac:dyDescent="0.2">
      <c r="B22" s="1853"/>
      <c r="C22" s="1940" t="s">
        <v>254</v>
      </c>
      <c r="D22" s="1341">
        <f>表1!D20</f>
        <v>28</v>
      </c>
      <c r="E22" s="1447">
        <v>2</v>
      </c>
      <c r="F22" s="1194">
        <v>1</v>
      </c>
      <c r="G22" s="1194">
        <v>1</v>
      </c>
      <c r="H22" s="1194">
        <v>0</v>
      </c>
      <c r="I22" s="1194">
        <v>0</v>
      </c>
      <c r="J22" s="1194">
        <v>0</v>
      </c>
      <c r="K22" s="1316">
        <v>0</v>
      </c>
      <c r="L22" s="1317">
        <v>26</v>
      </c>
      <c r="M22" s="1317">
        <v>0</v>
      </c>
      <c r="P22" s="332"/>
    </row>
    <row r="23" spans="2:16" ht="19.2" customHeight="1" x14ac:dyDescent="0.2">
      <c r="B23" s="1853"/>
      <c r="C23" s="1900"/>
      <c r="D23" s="1324"/>
      <c r="E23" s="560">
        <f>E22/$D22</f>
        <v>7.1428571428571425E-2</v>
      </c>
      <c r="F23" s="443">
        <f>F22/$D22</f>
        <v>3.5714285714285712E-2</v>
      </c>
      <c r="G23" s="443">
        <f t="shared" ref="G23" si="15">G22/$D22</f>
        <v>3.5714285714285712E-2</v>
      </c>
      <c r="H23" s="443">
        <f t="shared" ref="H23" si="16">H22/$D22</f>
        <v>0</v>
      </c>
      <c r="I23" s="443">
        <f t="shared" ref="I23" si="17">I22/$D22</f>
        <v>0</v>
      </c>
      <c r="J23" s="443">
        <f t="shared" ref="J23" si="18">J22/$D22</f>
        <v>0</v>
      </c>
      <c r="K23" s="561">
        <f t="shared" ref="K23" si="19">K22/$D22</f>
        <v>0</v>
      </c>
      <c r="L23" s="562">
        <f>L22/$D22</f>
        <v>0.9285714285714286</v>
      </c>
      <c r="M23" s="562">
        <f>M22/$D22</f>
        <v>0</v>
      </c>
      <c r="O23" s="44"/>
      <c r="P23" s="332"/>
    </row>
    <row r="24" spans="2:16" ht="19.2" customHeight="1" x14ac:dyDescent="0.2">
      <c r="B24" s="1853"/>
      <c r="C24" s="1901"/>
      <c r="D24" s="1374"/>
      <c r="E24" s="567"/>
      <c r="F24" s="449">
        <f>IF(F22,F22/$E22,0)</f>
        <v>0.5</v>
      </c>
      <c r="G24" s="449">
        <f t="shared" ref="G24:J24" si="20">IF(G22,G22/$E22,0)</f>
        <v>0.5</v>
      </c>
      <c r="H24" s="449">
        <f t="shared" si="20"/>
        <v>0</v>
      </c>
      <c r="I24" s="449">
        <f t="shared" si="20"/>
        <v>0</v>
      </c>
      <c r="J24" s="449">
        <f t="shared" si="20"/>
        <v>0</v>
      </c>
      <c r="K24" s="588">
        <f>IF(K22,K22/$E22,0)</f>
        <v>0</v>
      </c>
      <c r="L24" s="568"/>
      <c r="M24" s="568"/>
      <c r="O24" s="44"/>
    </row>
    <row r="25" spans="2:16" ht="19.2" customHeight="1" x14ac:dyDescent="0.2">
      <c r="B25" s="1853"/>
      <c r="C25" s="1940" t="s">
        <v>255</v>
      </c>
      <c r="D25" s="1341">
        <f>表1!D23</f>
        <v>89</v>
      </c>
      <c r="E25" s="1447">
        <v>16</v>
      </c>
      <c r="F25" s="1194">
        <v>13</v>
      </c>
      <c r="G25" s="1194">
        <v>3</v>
      </c>
      <c r="H25" s="1194">
        <v>2</v>
      </c>
      <c r="I25" s="1194">
        <v>4</v>
      </c>
      <c r="J25" s="1194">
        <v>1</v>
      </c>
      <c r="K25" s="1316">
        <v>0</v>
      </c>
      <c r="L25" s="1317">
        <v>73</v>
      </c>
      <c r="M25" s="1317">
        <v>0</v>
      </c>
      <c r="P25" s="332"/>
    </row>
    <row r="26" spans="2:16" ht="19.2" customHeight="1" x14ac:dyDescent="0.2">
      <c r="B26" s="1853"/>
      <c r="C26" s="1900"/>
      <c r="D26" s="1324"/>
      <c r="E26" s="560">
        <f>E25/$D25</f>
        <v>0.1797752808988764</v>
      </c>
      <c r="F26" s="443">
        <f>F25/$D25</f>
        <v>0.14606741573033707</v>
      </c>
      <c r="G26" s="443">
        <f t="shared" ref="G26" si="21">G25/$D25</f>
        <v>3.3707865168539325E-2</v>
      </c>
      <c r="H26" s="443">
        <f t="shared" ref="H26" si="22">H25/$D25</f>
        <v>2.247191011235955E-2</v>
      </c>
      <c r="I26" s="443">
        <f t="shared" ref="I26" si="23">I25/$D25</f>
        <v>4.49438202247191E-2</v>
      </c>
      <c r="J26" s="443">
        <f t="shared" ref="J26" si="24">J25/$D25</f>
        <v>1.1235955056179775E-2</v>
      </c>
      <c r="K26" s="561">
        <f t="shared" ref="K26" si="25">K25/$D25</f>
        <v>0</v>
      </c>
      <c r="L26" s="562">
        <f>L25/$D25</f>
        <v>0.8202247191011236</v>
      </c>
      <c r="M26" s="562">
        <f>M25/$D25</f>
        <v>0</v>
      </c>
      <c r="O26" s="44"/>
      <c r="P26" s="332"/>
    </row>
    <row r="27" spans="2:16" ht="19.2" customHeight="1" x14ac:dyDescent="0.2">
      <c r="B27" s="1853"/>
      <c r="C27" s="1901"/>
      <c r="D27" s="1374"/>
      <c r="E27" s="567"/>
      <c r="F27" s="449">
        <f>F25/$E25</f>
        <v>0.8125</v>
      </c>
      <c r="G27" s="449">
        <f t="shared" ref="G27:K27" si="26">G25/$E25</f>
        <v>0.1875</v>
      </c>
      <c r="H27" s="449">
        <f t="shared" si="26"/>
        <v>0.125</v>
      </c>
      <c r="I27" s="449">
        <f t="shared" si="26"/>
        <v>0.25</v>
      </c>
      <c r="J27" s="449">
        <f t="shared" si="26"/>
        <v>6.25E-2</v>
      </c>
      <c r="K27" s="588">
        <f t="shared" si="26"/>
        <v>0</v>
      </c>
      <c r="L27" s="568"/>
      <c r="M27" s="568"/>
      <c r="O27" s="44"/>
    </row>
    <row r="28" spans="2:16" ht="19.2" customHeight="1" x14ac:dyDescent="0.2">
      <c r="B28" s="1853"/>
      <c r="C28" s="1940" t="s">
        <v>256</v>
      </c>
      <c r="D28" s="1341">
        <f>表1!D26</f>
        <v>16</v>
      </c>
      <c r="E28" s="1447">
        <v>1</v>
      </c>
      <c r="F28" s="1199">
        <v>1</v>
      </c>
      <c r="G28" s="1199">
        <v>0</v>
      </c>
      <c r="H28" s="1199">
        <v>1</v>
      </c>
      <c r="I28" s="1199">
        <v>0</v>
      </c>
      <c r="J28" s="1199">
        <v>0</v>
      </c>
      <c r="K28" s="1318">
        <v>1</v>
      </c>
      <c r="L28" s="1313">
        <v>15</v>
      </c>
      <c r="M28" s="1313">
        <v>0</v>
      </c>
      <c r="P28" s="332"/>
    </row>
    <row r="29" spans="2:16" ht="19.2" customHeight="1" x14ac:dyDescent="0.2">
      <c r="B29" s="1853"/>
      <c r="C29" s="1900"/>
      <c r="D29" s="1324"/>
      <c r="E29" s="560">
        <f>E28/$D28</f>
        <v>6.25E-2</v>
      </c>
      <c r="F29" s="443">
        <f>F28/$D28</f>
        <v>6.25E-2</v>
      </c>
      <c r="G29" s="443">
        <f t="shared" ref="G29" si="27">G28/$D28</f>
        <v>0</v>
      </c>
      <c r="H29" s="443">
        <f t="shared" ref="H29" si="28">H28/$D28</f>
        <v>6.25E-2</v>
      </c>
      <c r="I29" s="443">
        <f t="shared" ref="I29" si="29">I28/$D28</f>
        <v>0</v>
      </c>
      <c r="J29" s="443">
        <f t="shared" ref="J29" si="30">J28/$D28</f>
        <v>0</v>
      </c>
      <c r="K29" s="561">
        <f t="shared" ref="K29" si="31">K28/$D28</f>
        <v>6.25E-2</v>
      </c>
      <c r="L29" s="562">
        <f>L28/$D28</f>
        <v>0.9375</v>
      </c>
      <c r="M29" s="562">
        <f>M28/$D28</f>
        <v>0</v>
      </c>
      <c r="O29" s="44"/>
      <c r="P29" s="332"/>
    </row>
    <row r="30" spans="2:16" ht="19.2" customHeight="1" x14ac:dyDescent="0.2">
      <c r="B30" s="1853"/>
      <c r="C30" s="1901"/>
      <c r="D30" s="1374"/>
      <c r="E30" s="567"/>
      <c r="F30" s="449">
        <f>F28/$E28</f>
        <v>1</v>
      </c>
      <c r="G30" s="449">
        <f t="shared" ref="G30:K30" si="32">G28/$E28</f>
        <v>0</v>
      </c>
      <c r="H30" s="449">
        <f t="shared" si="32"/>
        <v>1</v>
      </c>
      <c r="I30" s="449">
        <f t="shared" si="32"/>
        <v>0</v>
      </c>
      <c r="J30" s="449">
        <f t="shared" si="32"/>
        <v>0</v>
      </c>
      <c r="K30" s="449">
        <f t="shared" si="32"/>
        <v>1</v>
      </c>
      <c r="L30" s="568"/>
      <c r="M30" s="568"/>
      <c r="O30" s="44"/>
    </row>
    <row r="31" spans="2:16" ht="19.2" customHeight="1" x14ac:dyDescent="0.2">
      <c r="B31" s="1853"/>
      <c r="C31" s="1940" t="s">
        <v>257</v>
      </c>
      <c r="D31" s="1341">
        <f>表1!D29</f>
        <v>162</v>
      </c>
      <c r="E31" s="1447">
        <v>33</v>
      </c>
      <c r="F31" s="1194">
        <v>22</v>
      </c>
      <c r="G31" s="1194">
        <v>8</v>
      </c>
      <c r="H31" s="1194">
        <v>15</v>
      </c>
      <c r="I31" s="1194">
        <v>4</v>
      </c>
      <c r="J31" s="1194">
        <v>2</v>
      </c>
      <c r="K31" s="1316">
        <v>5</v>
      </c>
      <c r="L31" s="1317">
        <v>129</v>
      </c>
      <c r="M31" s="1317">
        <v>0</v>
      </c>
      <c r="P31" s="332"/>
    </row>
    <row r="32" spans="2:16" ht="19.2" customHeight="1" x14ac:dyDescent="0.2">
      <c r="B32" s="1853"/>
      <c r="C32" s="1900"/>
      <c r="D32" s="1324"/>
      <c r="E32" s="560">
        <f>E31/$D31</f>
        <v>0.20370370370370369</v>
      </c>
      <c r="F32" s="443">
        <f>F31/$D31</f>
        <v>0.13580246913580246</v>
      </c>
      <c r="G32" s="443">
        <f t="shared" ref="G32" si="33">G31/$D31</f>
        <v>4.9382716049382713E-2</v>
      </c>
      <c r="H32" s="443">
        <f t="shared" ref="H32" si="34">H31/$D31</f>
        <v>9.2592592592592587E-2</v>
      </c>
      <c r="I32" s="443">
        <f t="shared" ref="I32" si="35">I31/$D31</f>
        <v>2.4691358024691357E-2</v>
      </c>
      <c r="J32" s="443">
        <f t="shared" ref="J32" si="36">J31/$D31</f>
        <v>1.2345679012345678E-2</v>
      </c>
      <c r="K32" s="561">
        <f t="shared" ref="K32" si="37">K31/$D31</f>
        <v>3.0864197530864196E-2</v>
      </c>
      <c r="L32" s="562">
        <f>L31/$D31</f>
        <v>0.79629629629629628</v>
      </c>
      <c r="M32" s="562">
        <f>M31/$D31</f>
        <v>0</v>
      </c>
      <c r="O32" s="44"/>
      <c r="P32" s="332"/>
    </row>
    <row r="33" spans="2:16" ht="19.2" customHeight="1" thickBot="1" x14ac:dyDescent="0.25">
      <c r="B33" s="1854"/>
      <c r="C33" s="2009"/>
      <c r="D33" s="1375"/>
      <c r="E33" s="569"/>
      <c r="F33" s="453">
        <f>F31/$E31</f>
        <v>0.66666666666666663</v>
      </c>
      <c r="G33" s="453">
        <f t="shared" ref="G33:K33" si="38">G31/$E31</f>
        <v>0.24242424242424243</v>
      </c>
      <c r="H33" s="453">
        <f t="shared" si="38"/>
        <v>0.45454545454545453</v>
      </c>
      <c r="I33" s="453">
        <f t="shared" si="38"/>
        <v>0.12121212121212122</v>
      </c>
      <c r="J33" s="453">
        <f t="shared" si="38"/>
        <v>6.0606060606060608E-2</v>
      </c>
      <c r="K33" s="570">
        <f t="shared" si="38"/>
        <v>0.15151515151515152</v>
      </c>
      <c r="L33" s="571"/>
      <c r="M33" s="571"/>
      <c r="O33" s="44"/>
    </row>
    <row r="34" spans="2:16" ht="19.2" customHeight="1" thickTop="1" x14ac:dyDescent="0.2">
      <c r="B34" s="1852" t="s">
        <v>258</v>
      </c>
      <c r="C34" s="2003" t="s">
        <v>259</v>
      </c>
      <c r="D34" s="1341">
        <f>表1!D32</f>
        <v>87</v>
      </c>
      <c r="E34" s="1447">
        <v>0</v>
      </c>
      <c r="F34" s="1194">
        <v>0</v>
      </c>
      <c r="G34" s="1194">
        <v>0</v>
      </c>
      <c r="H34" s="1194">
        <v>0</v>
      </c>
      <c r="I34" s="1194">
        <v>0</v>
      </c>
      <c r="J34" s="1194">
        <v>0</v>
      </c>
      <c r="K34" s="1316">
        <v>0</v>
      </c>
      <c r="L34" s="1317">
        <v>86</v>
      </c>
      <c r="M34" s="1317">
        <v>1</v>
      </c>
      <c r="P34" s="332"/>
    </row>
    <row r="35" spans="2:16" ht="19.2" customHeight="1" x14ac:dyDescent="0.2">
      <c r="B35" s="1853"/>
      <c r="C35" s="1900"/>
      <c r="D35" s="1324"/>
      <c r="E35" s="560">
        <f>E34/$D34</f>
        <v>0</v>
      </c>
      <c r="F35" s="443">
        <f>F34/$D34</f>
        <v>0</v>
      </c>
      <c r="G35" s="443">
        <f t="shared" ref="G35" si="39">G34/$D34</f>
        <v>0</v>
      </c>
      <c r="H35" s="443">
        <f t="shared" ref="H35" si="40">H34/$D34</f>
        <v>0</v>
      </c>
      <c r="I35" s="443">
        <f t="shared" ref="I35" si="41">I34/$D34</f>
        <v>0</v>
      </c>
      <c r="J35" s="443">
        <f t="shared" ref="J35" si="42">J34/$D34</f>
        <v>0</v>
      </c>
      <c r="K35" s="561">
        <f t="shared" ref="K35" si="43">K34/$D34</f>
        <v>0</v>
      </c>
      <c r="L35" s="562">
        <f>L34/$D34</f>
        <v>0.9885057471264368</v>
      </c>
      <c r="M35" s="562">
        <f>M34/$D34</f>
        <v>1.1494252873563218E-2</v>
      </c>
      <c r="O35" s="44"/>
      <c r="P35" s="332"/>
    </row>
    <row r="36" spans="2:16" ht="19.2" customHeight="1" x14ac:dyDescent="0.2">
      <c r="B36" s="1853"/>
      <c r="C36" s="1901"/>
      <c r="D36" s="1374"/>
      <c r="E36" s="567"/>
      <c r="F36" s="449">
        <f>IFERROR(F34/$E34, 0)</f>
        <v>0</v>
      </c>
      <c r="G36" s="449">
        <f>IFERROR(G34/$E34, 0)</f>
        <v>0</v>
      </c>
      <c r="H36" s="449">
        <f t="shared" ref="H36:I36" si="44">IFERROR(H34/$E34, 0)</f>
        <v>0</v>
      </c>
      <c r="I36" s="449">
        <f t="shared" si="44"/>
        <v>0</v>
      </c>
      <c r="J36" s="449">
        <f>IFERROR(J34/$E34, 0)</f>
        <v>0</v>
      </c>
      <c r="K36" s="588">
        <f>IFERROR(K34/$E34, 0)</f>
        <v>0</v>
      </c>
      <c r="L36" s="568"/>
      <c r="M36" s="568"/>
      <c r="O36" s="44"/>
    </row>
    <row r="37" spans="2:16" ht="19.2" customHeight="1" x14ac:dyDescent="0.2">
      <c r="B37" s="1853"/>
      <c r="C37" s="1940" t="s">
        <v>260</v>
      </c>
      <c r="D37" s="1341">
        <f>表1!D35</f>
        <v>181</v>
      </c>
      <c r="E37" s="1447">
        <v>33</v>
      </c>
      <c r="F37" s="1194">
        <v>15</v>
      </c>
      <c r="G37" s="1194">
        <v>15</v>
      </c>
      <c r="H37" s="1194">
        <v>10</v>
      </c>
      <c r="I37" s="1194">
        <v>3</v>
      </c>
      <c r="J37" s="1194">
        <v>1</v>
      </c>
      <c r="K37" s="1316">
        <v>0</v>
      </c>
      <c r="L37" s="1317">
        <v>148</v>
      </c>
      <c r="M37" s="1317">
        <v>0</v>
      </c>
      <c r="P37" s="332"/>
    </row>
    <row r="38" spans="2:16" ht="19.2" customHeight="1" x14ac:dyDescent="0.2">
      <c r="B38" s="1853"/>
      <c r="C38" s="1900"/>
      <c r="D38" s="1324"/>
      <c r="E38" s="560">
        <f>E37/$D37</f>
        <v>0.18232044198895028</v>
      </c>
      <c r="F38" s="443">
        <f>F37/$D37</f>
        <v>8.2872928176795577E-2</v>
      </c>
      <c r="G38" s="443">
        <f t="shared" ref="G38" si="45">G37/$D37</f>
        <v>8.2872928176795577E-2</v>
      </c>
      <c r="H38" s="443">
        <f t="shared" ref="H38" si="46">H37/$D37</f>
        <v>5.5248618784530384E-2</v>
      </c>
      <c r="I38" s="443">
        <f t="shared" ref="I38" si="47">I37/$D37</f>
        <v>1.6574585635359115E-2</v>
      </c>
      <c r="J38" s="443">
        <f t="shared" ref="J38" si="48">J37/$D37</f>
        <v>5.5248618784530384E-3</v>
      </c>
      <c r="K38" s="561">
        <f t="shared" ref="K38" si="49">K37/$D37</f>
        <v>0</v>
      </c>
      <c r="L38" s="562">
        <f>L37/$D37</f>
        <v>0.81767955801104975</v>
      </c>
      <c r="M38" s="562">
        <f>M37/$D37</f>
        <v>0</v>
      </c>
      <c r="O38" s="44"/>
      <c r="P38" s="332"/>
    </row>
    <row r="39" spans="2:16" ht="19.2" customHeight="1" x14ac:dyDescent="0.2">
      <c r="B39" s="1853"/>
      <c r="C39" s="1901"/>
      <c r="D39" s="1374"/>
      <c r="E39" s="567"/>
      <c r="F39" s="449">
        <f>F37/$E37</f>
        <v>0.45454545454545453</v>
      </c>
      <c r="G39" s="449">
        <f t="shared" ref="G39:K39" si="50">G37/$E37</f>
        <v>0.45454545454545453</v>
      </c>
      <c r="H39" s="449">
        <f t="shared" si="50"/>
        <v>0.30303030303030304</v>
      </c>
      <c r="I39" s="449">
        <f t="shared" si="50"/>
        <v>9.0909090909090912E-2</v>
      </c>
      <c r="J39" s="449">
        <f t="shared" si="50"/>
        <v>3.0303030303030304E-2</v>
      </c>
      <c r="K39" s="588">
        <f t="shared" si="50"/>
        <v>0</v>
      </c>
      <c r="L39" s="568"/>
      <c r="M39" s="568"/>
      <c r="O39" s="44"/>
    </row>
    <row r="40" spans="2:16" ht="19.2" customHeight="1" x14ac:dyDescent="0.2">
      <c r="B40" s="1853"/>
      <c r="C40" s="1940" t="s">
        <v>261</v>
      </c>
      <c r="D40" s="1341">
        <f>表1!D38</f>
        <v>50</v>
      </c>
      <c r="E40" s="1443">
        <v>16</v>
      </c>
      <c r="F40" s="1199">
        <v>8</v>
      </c>
      <c r="G40" s="1199">
        <v>8</v>
      </c>
      <c r="H40" s="1199">
        <v>6</v>
      </c>
      <c r="I40" s="1199">
        <v>1</v>
      </c>
      <c r="J40" s="1199">
        <v>0</v>
      </c>
      <c r="K40" s="1318">
        <v>0</v>
      </c>
      <c r="L40" s="1313">
        <v>34</v>
      </c>
      <c r="M40" s="1313">
        <v>0</v>
      </c>
      <c r="P40" s="332"/>
    </row>
    <row r="41" spans="2:16" ht="19.2" customHeight="1" x14ac:dyDescent="0.2">
      <c r="B41" s="1853"/>
      <c r="C41" s="1900"/>
      <c r="D41" s="1324"/>
      <c r="E41" s="560">
        <f>E40/$D40</f>
        <v>0.32</v>
      </c>
      <c r="F41" s="443">
        <f>F40/$D40</f>
        <v>0.16</v>
      </c>
      <c r="G41" s="443">
        <f t="shared" ref="G41" si="51">G40/$D40</f>
        <v>0.16</v>
      </c>
      <c r="H41" s="443">
        <f t="shared" ref="H41" si="52">H40/$D40</f>
        <v>0.12</v>
      </c>
      <c r="I41" s="443">
        <f t="shared" ref="I41" si="53">I40/$D40</f>
        <v>0.02</v>
      </c>
      <c r="J41" s="443">
        <f t="shared" ref="J41" si="54">J40/$D40</f>
        <v>0</v>
      </c>
      <c r="K41" s="561">
        <f t="shared" ref="K41" si="55">K40/$D40</f>
        <v>0</v>
      </c>
      <c r="L41" s="562">
        <f>L40/$D40</f>
        <v>0.68</v>
      </c>
      <c r="M41" s="562">
        <f>M40/$D40</f>
        <v>0</v>
      </c>
      <c r="O41" s="44"/>
      <c r="P41" s="332"/>
    </row>
    <row r="42" spans="2:16" ht="19.2" customHeight="1" x14ac:dyDescent="0.2">
      <c r="B42" s="1853"/>
      <c r="C42" s="1901"/>
      <c r="D42" s="1374"/>
      <c r="E42" s="567"/>
      <c r="F42" s="449">
        <f>F40/$E40</f>
        <v>0.5</v>
      </c>
      <c r="G42" s="449">
        <f t="shared" ref="G42:K42" si="56">G40/$E40</f>
        <v>0.5</v>
      </c>
      <c r="H42" s="449">
        <f t="shared" si="56"/>
        <v>0.375</v>
      </c>
      <c r="I42" s="449">
        <f t="shared" si="56"/>
        <v>6.25E-2</v>
      </c>
      <c r="J42" s="449">
        <f t="shared" si="56"/>
        <v>0</v>
      </c>
      <c r="K42" s="588">
        <f t="shared" si="56"/>
        <v>0</v>
      </c>
      <c r="L42" s="568"/>
      <c r="M42" s="568"/>
      <c r="O42" s="44"/>
    </row>
    <row r="43" spans="2:16" ht="19.2" customHeight="1" x14ac:dyDescent="0.2">
      <c r="B43" s="1853"/>
      <c r="C43" s="1940" t="s">
        <v>262</v>
      </c>
      <c r="D43" s="1341">
        <f>表1!D41</f>
        <v>40</v>
      </c>
      <c r="E43" s="1443">
        <v>16</v>
      </c>
      <c r="F43" s="1199">
        <v>11</v>
      </c>
      <c r="G43" s="1199">
        <v>7</v>
      </c>
      <c r="H43" s="1199">
        <v>4</v>
      </c>
      <c r="I43" s="1199">
        <v>1</v>
      </c>
      <c r="J43" s="1199">
        <v>1</v>
      </c>
      <c r="K43" s="1318">
        <v>2</v>
      </c>
      <c r="L43" s="1313">
        <v>24</v>
      </c>
      <c r="M43" s="1313">
        <v>0</v>
      </c>
      <c r="P43" s="332"/>
    </row>
    <row r="44" spans="2:16" ht="19.2" customHeight="1" x14ac:dyDescent="0.2">
      <c r="B44" s="1853"/>
      <c r="C44" s="1900"/>
      <c r="D44" s="1324"/>
      <c r="E44" s="560">
        <f>E43/$D43</f>
        <v>0.4</v>
      </c>
      <c r="F44" s="443">
        <f>F43/$D43</f>
        <v>0.27500000000000002</v>
      </c>
      <c r="G44" s="443">
        <f t="shared" ref="G44" si="57">G43/$D43</f>
        <v>0.17499999999999999</v>
      </c>
      <c r="H44" s="443">
        <f t="shared" ref="H44" si="58">H43/$D43</f>
        <v>0.1</v>
      </c>
      <c r="I44" s="443">
        <f t="shared" ref="I44" si="59">I43/$D43</f>
        <v>2.5000000000000001E-2</v>
      </c>
      <c r="J44" s="443">
        <f t="shared" ref="J44" si="60">J43/$D43</f>
        <v>2.5000000000000001E-2</v>
      </c>
      <c r="K44" s="561">
        <f t="shared" ref="K44" si="61">K43/$D43</f>
        <v>0.05</v>
      </c>
      <c r="L44" s="562">
        <f>L43/$D43</f>
        <v>0.6</v>
      </c>
      <c r="M44" s="562">
        <f>M43/$D43</f>
        <v>0</v>
      </c>
      <c r="O44" s="44"/>
      <c r="P44" s="332"/>
    </row>
    <row r="45" spans="2:16" ht="19.2" customHeight="1" x14ac:dyDescent="0.2">
      <c r="B45" s="1853"/>
      <c r="C45" s="1901"/>
      <c r="D45" s="1374"/>
      <c r="E45" s="567"/>
      <c r="F45" s="449">
        <f>F43/$E43</f>
        <v>0.6875</v>
      </c>
      <c r="G45" s="449">
        <f t="shared" ref="G45:K45" si="62">G43/$E43</f>
        <v>0.4375</v>
      </c>
      <c r="H45" s="449">
        <f t="shared" si="62"/>
        <v>0.25</v>
      </c>
      <c r="I45" s="449">
        <f t="shared" si="62"/>
        <v>6.25E-2</v>
      </c>
      <c r="J45" s="449">
        <f t="shared" si="62"/>
        <v>6.25E-2</v>
      </c>
      <c r="K45" s="588">
        <f t="shared" si="62"/>
        <v>0.125</v>
      </c>
      <c r="L45" s="568"/>
      <c r="M45" s="568"/>
      <c r="O45" s="44"/>
    </row>
    <row r="46" spans="2:16" ht="19.2" customHeight="1" x14ac:dyDescent="0.2">
      <c r="B46" s="1853"/>
      <c r="C46" s="1940" t="s">
        <v>263</v>
      </c>
      <c r="D46" s="1341">
        <f>表1!D44</f>
        <v>27</v>
      </c>
      <c r="E46" s="1443">
        <v>9</v>
      </c>
      <c r="F46" s="1199">
        <v>3</v>
      </c>
      <c r="G46" s="1199">
        <v>3</v>
      </c>
      <c r="H46" s="1199">
        <v>3</v>
      </c>
      <c r="I46" s="1199">
        <v>1</v>
      </c>
      <c r="J46" s="1199">
        <v>2</v>
      </c>
      <c r="K46" s="1318">
        <v>2</v>
      </c>
      <c r="L46" s="1313">
        <v>18</v>
      </c>
      <c r="M46" s="1313">
        <v>0</v>
      </c>
      <c r="P46" s="332"/>
    </row>
    <row r="47" spans="2:16" ht="19.2" customHeight="1" x14ac:dyDescent="0.2">
      <c r="B47" s="1853"/>
      <c r="C47" s="1900"/>
      <c r="D47" s="1324"/>
      <c r="E47" s="560">
        <f>E46/$D46</f>
        <v>0.33333333333333331</v>
      </c>
      <c r="F47" s="443">
        <f>F46/$D46</f>
        <v>0.1111111111111111</v>
      </c>
      <c r="G47" s="443">
        <f t="shared" ref="G47" si="63">G46/$D46</f>
        <v>0.1111111111111111</v>
      </c>
      <c r="H47" s="443">
        <f t="shared" ref="H47" si="64">H46/$D46</f>
        <v>0.1111111111111111</v>
      </c>
      <c r="I47" s="443">
        <f t="shared" ref="I47" si="65">I46/$D46</f>
        <v>3.7037037037037035E-2</v>
      </c>
      <c r="J47" s="443">
        <f t="shared" ref="J47" si="66">J46/$D46</f>
        <v>7.407407407407407E-2</v>
      </c>
      <c r="K47" s="561">
        <f t="shared" ref="K47" si="67">K46/$D46</f>
        <v>7.407407407407407E-2</v>
      </c>
      <c r="L47" s="562">
        <f>L46/$D46</f>
        <v>0.66666666666666663</v>
      </c>
      <c r="M47" s="562">
        <f>M46/$D46</f>
        <v>0</v>
      </c>
      <c r="O47" s="44"/>
      <c r="P47" s="332"/>
    </row>
    <row r="48" spans="2:16" ht="19.2" customHeight="1" x14ac:dyDescent="0.2">
      <c r="B48" s="1853"/>
      <c r="C48" s="1901"/>
      <c r="D48" s="1374"/>
      <c r="E48" s="567"/>
      <c r="F48" s="449">
        <f>F46/$E46</f>
        <v>0.33333333333333331</v>
      </c>
      <c r="G48" s="449">
        <f t="shared" ref="G48:K48" si="68">G46/$E46</f>
        <v>0.33333333333333331</v>
      </c>
      <c r="H48" s="449">
        <f t="shared" si="68"/>
        <v>0.33333333333333331</v>
      </c>
      <c r="I48" s="449">
        <f t="shared" si="68"/>
        <v>0.1111111111111111</v>
      </c>
      <c r="J48" s="449">
        <f t="shared" si="68"/>
        <v>0.22222222222222221</v>
      </c>
      <c r="K48" s="588">
        <f t="shared" si="68"/>
        <v>0.22222222222222221</v>
      </c>
      <c r="L48" s="568"/>
      <c r="M48" s="568"/>
      <c r="O48" s="44"/>
    </row>
    <row r="49" spans="2:16" ht="19.2" customHeight="1" x14ac:dyDescent="0.2">
      <c r="B49" s="1853"/>
      <c r="C49" s="1940" t="s">
        <v>264</v>
      </c>
      <c r="D49" s="1341">
        <f>表1!D47</f>
        <v>40</v>
      </c>
      <c r="E49" s="1443">
        <v>19</v>
      </c>
      <c r="F49" s="1199">
        <v>16</v>
      </c>
      <c r="G49" s="1199">
        <v>2</v>
      </c>
      <c r="H49" s="1199">
        <v>5</v>
      </c>
      <c r="I49" s="1199">
        <v>2</v>
      </c>
      <c r="J49" s="1199">
        <v>7</v>
      </c>
      <c r="K49" s="1318">
        <v>3</v>
      </c>
      <c r="L49" s="1313">
        <v>21</v>
      </c>
      <c r="M49" s="1313">
        <v>0</v>
      </c>
      <c r="P49" s="332"/>
    </row>
    <row r="50" spans="2:16" ht="19.2" customHeight="1" x14ac:dyDescent="0.2">
      <c r="B50" s="1853"/>
      <c r="C50" s="1900"/>
      <c r="D50" s="1324"/>
      <c r="E50" s="560">
        <f>E49/$D49</f>
        <v>0.47499999999999998</v>
      </c>
      <c r="F50" s="443">
        <f>F49/$D49</f>
        <v>0.4</v>
      </c>
      <c r="G50" s="443">
        <f t="shared" ref="G50" si="69">G49/$D49</f>
        <v>0.05</v>
      </c>
      <c r="H50" s="443">
        <f t="shared" ref="H50" si="70">H49/$D49</f>
        <v>0.125</v>
      </c>
      <c r="I50" s="443">
        <f t="shared" ref="I50" si="71">I49/$D49</f>
        <v>0.05</v>
      </c>
      <c r="J50" s="443">
        <f t="shared" ref="J50" si="72">J49/$D49</f>
        <v>0.17499999999999999</v>
      </c>
      <c r="K50" s="561">
        <f t="shared" ref="K50" si="73">K49/$D49</f>
        <v>7.4999999999999997E-2</v>
      </c>
      <c r="L50" s="562">
        <f>L49/$D49</f>
        <v>0.52500000000000002</v>
      </c>
      <c r="M50" s="562">
        <f>M49/$D49</f>
        <v>0</v>
      </c>
      <c r="O50" s="44"/>
      <c r="P50" s="332"/>
    </row>
    <row r="51" spans="2:16" ht="19.2" customHeight="1" thickBot="1" x14ac:dyDescent="0.25">
      <c r="B51" s="1853"/>
      <c r="C51" s="2009"/>
      <c r="D51" s="1375"/>
      <c r="E51" s="569"/>
      <c r="F51" s="453">
        <f>F49/$E49</f>
        <v>0.84210526315789469</v>
      </c>
      <c r="G51" s="453">
        <f t="shared" ref="G51:K51" si="74">G49/$E49</f>
        <v>0.10526315789473684</v>
      </c>
      <c r="H51" s="453">
        <f t="shared" si="74"/>
        <v>0.26315789473684209</v>
      </c>
      <c r="I51" s="453">
        <f t="shared" si="74"/>
        <v>0.10526315789473684</v>
      </c>
      <c r="J51" s="453">
        <f t="shared" si="74"/>
        <v>0.36842105263157893</v>
      </c>
      <c r="K51" s="570">
        <f t="shared" si="74"/>
        <v>0.15789473684210525</v>
      </c>
      <c r="L51" s="571"/>
      <c r="M51" s="571"/>
      <c r="O51" s="44"/>
    </row>
    <row r="52" spans="2:16" ht="19.2" customHeight="1" thickTop="1" x14ac:dyDescent="0.2">
      <c r="B52" s="1853"/>
      <c r="C52" s="37" t="s">
        <v>265</v>
      </c>
      <c r="D52" s="1453">
        <f t="shared" ref="D52:M52" si="75">D37+D40+D43+D46</f>
        <v>298</v>
      </c>
      <c r="E52" s="1447">
        <f t="shared" si="75"/>
        <v>74</v>
      </c>
      <c r="F52" s="1194">
        <f t="shared" si="75"/>
        <v>37</v>
      </c>
      <c r="G52" s="1194">
        <f t="shared" si="75"/>
        <v>33</v>
      </c>
      <c r="H52" s="1194">
        <f t="shared" si="75"/>
        <v>23</v>
      </c>
      <c r="I52" s="1194">
        <f t="shared" si="75"/>
        <v>6</v>
      </c>
      <c r="J52" s="1194">
        <f t="shared" si="75"/>
        <v>4</v>
      </c>
      <c r="K52" s="1316">
        <f t="shared" si="75"/>
        <v>4</v>
      </c>
      <c r="L52" s="1317">
        <f t="shared" si="75"/>
        <v>224</v>
      </c>
      <c r="M52" s="1317">
        <f t="shared" si="75"/>
        <v>0</v>
      </c>
      <c r="P52" s="332"/>
    </row>
    <row r="53" spans="2:16" ht="19.2" customHeight="1" x14ac:dyDescent="0.2">
      <c r="B53" s="1853"/>
      <c r="C53" s="45" t="s">
        <v>266</v>
      </c>
      <c r="D53" s="1449"/>
      <c r="E53" s="560">
        <f>E52/$D52</f>
        <v>0.24832214765100671</v>
      </c>
      <c r="F53" s="443">
        <f>F52/$D52</f>
        <v>0.12416107382550336</v>
      </c>
      <c r="G53" s="443">
        <f t="shared" ref="G53" si="76">G52/$D52</f>
        <v>0.11073825503355705</v>
      </c>
      <c r="H53" s="443">
        <f t="shared" ref="H53" si="77">H52/$D52</f>
        <v>7.7181208053691275E-2</v>
      </c>
      <c r="I53" s="443">
        <f t="shared" ref="I53" si="78">I52/$D52</f>
        <v>2.0134228187919462E-2</v>
      </c>
      <c r="J53" s="443">
        <f t="shared" ref="J53" si="79">J52/$D52</f>
        <v>1.3422818791946308E-2</v>
      </c>
      <c r="K53" s="561">
        <f t="shared" ref="K53" si="80">K52/$D52</f>
        <v>1.3422818791946308E-2</v>
      </c>
      <c r="L53" s="562">
        <f>L52/$D52</f>
        <v>0.75167785234899331</v>
      </c>
      <c r="M53" s="562">
        <f>M52/$D52</f>
        <v>0</v>
      </c>
      <c r="O53" s="44"/>
      <c r="P53" s="332"/>
    </row>
    <row r="54" spans="2:16" ht="19.2" customHeight="1" x14ac:dyDescent="0.2">
      <c r="B54" s="1853"/>
      <c r="C54" s="38"/>
      <c r="D54" s="1450"/>
      <c r="E54" s="567"/>
      <c r="F54" s="449">
        <f>F52/$E52</f>
        <v>0.5</v>
      </c>
      <c r="G54" s="449">
        <f t="shared" ref="G54:K54" si="81">G52/$E52</f>
        <v>0.44594594594594594</v>
      </c>
      <c r="H54" s="449">
        <f t="shared" si="81"/>
        <v>0.3108108108108108</v>
      </c>
      <c r="I54" s="449">
        <f t="shared" si="81"/>
        <v>8.1081081081081086E-2</v>
      </c>
      <c r="J54" s="449">
        <f t="shared" si="81"/>
        <v>5.4054054054054057E-2</v>
      </c>
      <c r="K54" s="588">
        <f t="shared" si="81"/>
        <v>5.4054054054054057E-2</v>
      </c>
      <c r="L54" s="568"/>
      <c r="M54" s="568"/>
      <c r="O54" s="44"/>
    </row>
    <row r="55" spans="2:16" ht="19.2" customHeight="1" x14ac:dyDescent="0.2">
      <c r="B55" s="1853"/>
      <c r="C55" s="40" t="s">
        <v>265</v>
      </c>
      <c r="D55" s="1565">
        <f>SUM(D40:D49)</f>
        <v>157</v>
      </c>
      <c r="E55" s="1443">
        <f t="shared" ref="E55:M55" si="82">E40+E43+E46+E49</f>
        <v>60</v>
      </c>
      <c r="F55" s="1199">
        <f t="shared" si="82"/>
        <v>38</v>
      </c>
      <c r="G55" s="1199">
        <f t="shared" si="82"/>
        <v>20</v>
      </c>
      <c r="H55" s="1199">
        <f t="shared" si="82"/>
        <v>18</v>
      </c>
      <c r="I55" s="1199">
        <f t="shared" si="82"/>
        <v>5</v>
      </c>
      <c r="J55" s="1199">
        <f t="shared" si="82"/>
        <v>10</v>
      </c>
      <c r="K55" s="1318">
        <f t="shared" si="82"/>
        <v>7</v>
      </c>
      <c r="L55" s="1313">
        <f t="shared" si="82"/>
        <v>97</v>
      </c>
      <c r="M55" s="1313">
        <f t="shared" si="82"/>
        <v>0</v>
      </c>
      <c r="P55" s="332"/>
    </row>
    <row r="56" spans="2:16" ht="19.2" customHeight="1" x14ac:dyDescent="0.2">
      <c r="B56" s="1853"/>
      <c r="C56" s="45" t="s">
        <v>267</v>
      </c>
      <c r="D56" s="1452"/>
      <c r="E56" s="560">
        <f>E55/$D55</f>
        <v>0.38216560509554143</v>
      </c>
      <c r="F56" s="443">
        <f>F55/$D55</f>
        <v>0.24203821656050956</v>
      </c>
      <c r="G56" s="443">
        <f t="shared" ref="G56" si="83">G55/$D55</f>
        <v>0.12738853503184713</v>
      </c>
      <c r="H56" s="443">
        <f t="shared" ref="H56" si="84">H55/$D55</f>
        <v>0.11464968152866242</v>
      </c>
      <c r="I56" s="443">
        <f t="shared" ref="I56" si="85">I55/$D55</f>
        <v>3.1847133757961783E-2</v>
      </c>
      <c r="J56" s="443">
        <f t="shared" ref="J56" si="86">J55/$D55</f>
        <v>6.3694267515923567E-2</v>
      </c>
      <c r="K56" s="561">
        <f t="shared" ref="K56" si="87">K55/$D55</f>
        <v>4.4585987261146494E-2</v>
      </c>
      <c r="L56" s="562">
        <f>L55/$D55</f>
        <v>0.61783439490445857</v>
      </c>
      <c r="M56" s="562">
        <f>M55/$D55</f>
        <v>0</v>
      </c>
      <c r="O56" s="44"/>
      <c r="P56" s="332"/>
    </row>
    <row r="57" spans="2:16" ht="19.2" customHeight="1" thickBot="1" x14ac:dyDescent="0.25">
      <c r="B57" s="1859"/>
      <c r="C57" s="38"/>
      <c r="D57" s="1450"/>
      <c r="E57" s="575"/>
      <c r="F57" s="456">
        <f>F55/$E55</f>
        <v>0.6333333333333333</v>
      </c>
      <c r="G57" s="456">
        <f t="shared" ref="G57:K57" si="88">G55/$E55</f>
        <v>0.33333333333333331</v>
      </c>
      <c r="H57" s="456">
        <f t="shared" si="88"/>
        <v>0.3</v>
      </c>
      <c r="I57" s="456">
        <f t="shared" si="88"/>
        <v>8.3333333333333329E-2</v>
      </c>
      <c r="J57" s="456">
        <f t="shared" si="88"/>
        <v>0.16666666666666666</v>
      </c>
      <c r="K57" s="576">
        <f t="shared" si="88"/>
        <v>0.11666666666666667</v>
      </c>
      <c r="L57" s="577"/>
      <c r="M57" s="577"/>
      <c r="O57" s="44"/>
    </row>
    <row r="58" spans="2:16" ht="19.2" customHeight="1" x14ac:dyDescent="0.2">
      <c r="B58" s="96"/>
      <c r="C58" s="2022" t="s">
        <v>977</v>
      </c>
      <c r="D58" s="2022"/>
      <c r="E58" s="2022"/>
      <c r="F58" s="2022"/>
      <c r="G58" s="957"/>
      <c r="H58" s="957"/>
      <c r="I58" s="957"/>
      <c r="J58" s="957"/>
      <c r="K58" s="957"/>
      <c r="L58" s="957"/>
      <c r="M58" s="957"/>
      <c r="O58" s="44"/>
    </row>
    <row r="59" spans="2:16" x14ac:dyDescent="0.2">
      <c r="B59" s="22"/>
      <c r="C59" s="27"/>
      <c r="D59" s="23"/>
      <c r="E59" s="24"/>
      <c r="F59" s="28"/>
      <c r="G59" s="28"/>
      <c r="I59" s="28"/>
      <c r="J59" s="28"/>
      <c r="K59" s="28"/>
      <c r="L59" s="28"/>
      <c r="M59" s="28"/>
    </row>
    <row r="60" spans="2:16" x14ac:dyDescent="0.2">
      <c r="B60" s="1"/>
      <c r="C60" s="27"/>
    </row>
    <row r="61" spans="2:16" x14ac:dyDescent="0.2">
      <c r="B61" s="44"/>
      <c r="E61" s="86"/>
      <c r="F61" s="86"/>
      <c r="G61" s="86"/>
      <c r="H61" s="86"/>
      <c r="I61" s="86"/>
      <c r="J61" s="86"/>
      <c r="K61" s="86"/>
      <c r="L61" s="86"/>
      <c r="M61" s="86"/>
    </row>
    <row r="62" spans="2:16" x14ac:dyDescent="0.2">
      <c r="B62" s="44"/>
      <c r="E62" s="86"/>
      <c r="F62" s="86"/>
      <c r="G62" s="86"/>
      <c r="H62" s="86"/>
      <c r="I62" s="86"/>
      <c r="J62" s="86"/>
      <c r="K62" s="86"/>
      <c r="L62" s="86"/>
      <c r="M62" s="86"/>
    </row>
    <row r="63" spans="2:16" ht="9.75" customHeight="1" x14ac:dyDescent="0.2">
      <c r="E63" s="86"/>
      <c r="F63" s="86"/>
      <c r="G63" s="86"/>
      <c r="H63" s="86"/>
      <c r="I63" s="86"/>
      <c r="J63" s="86"/>
      <c r="K63" s="86"/>
      <c r="L63" s="86"/>
      <c r="M63" s="86"/>
    </row>
    <row r="64" spans="2:16" x14ac:dyDescent="0.2">
      <c r="B64" s="1"/>
      <c r="D64" s="88"/>
      <c r="E64" s="88"/>
      <c r="F64" s="88"/>
      <c r="G64" s="88"/>
      <c r="H64" s="88"/>
      <c r="I64" s="88"/>
      <c r="J64" s="88"/>
      <c r="K64" s="88"/>
      <c r="L64" s="88"/>
      <c r="M64" s="88"/>
    </row>
    <row r="65" spans="2:13" x14ac:dyDescent="0.2">
      <c r="B65" s="1"/>
      <c r="C65" s="19"/>
      <c r="D65" s="7"/>
      <c r="E65" s="7"/>
      <c r="F65" s="7"/>
      <c r="G65" s="7"/>
      <c r="H65" s="7"/>
      <c r="I65" s="7"/>
      <c r="J65" s="7"/>
      <c r="K65" s="7"/>
      <c r="L65" s="7"/>
      <c r="M65" s="7"/>
    </row>
    <row r="66" spans="2:13" ht="13.5" customHeight="1" x14ac:dyDescent="0.2">
      <c r="B66" s="1"/>
      <c r="C66" s="19"/>
    </row>
    <row r="67" spans="2:13" ht="13.5" customHeight="1" x14ac:dyDescent="0.2">
      <c r="B67" s="332"/>
      <c r="C67" s="19"/>
      <c r="D67" s="332"/>
      <c r="E67" s="332"/>
      <c r="F67" s="332"/>
      <c r="G67" s="332"/>
      <c r="H67" s="332"/>
      <c r="I67" s="332"/>
      <c r="J67" s="332"/>
      <c r="K67" s="332"/>
      <c r="L67" s="332"/>
      <c r="M67" s="332"/>
    </row>
    <row r="68" spans="2:13" ht="11.25" customHeight="1" x14ac:dyDescent="0.2">
      <c r="C68" s="19"/>
      <c r="D68" s="332"/>
      <c r="E68" s="332"/>
      <c r="F68" s="332"/>
      <c r="G68" s="332"/>
      <c r="H68" s="332"/>
      <c r="I68" s="332"/>
      <c r="J68" s="332"/>
      <c r="K68" s="332"/>
      <c r="L68" s="332"/>
      <c r="M68" s="332"/>
    </row>
    <row r="69" spans="2:13" x14ac:dyDescent="0.2">
      <c r="C69" s="19"/>
      <c r="D69" s="332"/>
      <c r="E69" s="332"/>
      <c r="F69" s="332"/>
      <c r="G69" s="332"/>
      <c r="H69" s="332"/>
      <c r="I69" s="332"/>
      <c r="J69" s="332"/>
      <c r="K69" s="332"/>
      <c r="L69" s="332"/>
      <c r="M69" s="332"/>
    </row>
    <row r="70" spans="2:13" x14ac:dyDescent="0.2">
      <c r="C70" s="19"/>
      <c r="D70" s="332"/>
      <c r="E70" s="332"/>
      <c r="F70" s="332"/>
      <c r="G70" s="332"/>
      <c r="H70" s="332"/>
      <c r="I70" s="332"/>
      <c r="J70" s="332"/>
      <c r="K70" s="332"/>
      <c r="L70" s="332"/>
      <c r="M70" s="332"/>
    </row>
    <row r="71" spans="2:13" x14ac:dyDescent="0.2">
      <c r="C71" s="19"/>
      <c r="D71" s="332"/>
      <c r="E71" s="332"/>
      <c r="F71" s="332"/>
      <c r="G71" s="332"/>
      <c r="H71" s="332"/>
      <c r="I71" s="332"/>
      <c r="J71" s="332"/>
      <c r="K71" s="332"/>
      <c r="L71" s="332"/>
      <c r="M71" s="332"/>
    </row>
    <row r="72" spans="2:13" x14ac:dyDescent="0.2">
      <c r="C72" s="19"/>
      <c r="D72" s="332"/>
      <c r="E72" s="332"/>
      <c r="F72" s="332"/>
      <c r="G72" s="332"/>
      <c r="H72" s="332"/>
      <c r="I72" s="332"/>
      <c r="J72" s="332"/>
      <c r="K72" s="332"/>
      <c r="L72" s="332"/>
      <c r="M72" s="332"/>
    </row>
    <row r="73" spans="2:13" x14ac:dyDescent="0.2">
      <c r="C73" s="19"/>
      <c r="D73" s="19"/>
      <c r="F73" s="44"/>
      <c r="L73" s="44"/>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L9:L12"/>
    <mergeCell ref="M9:M12"/>
    <mergeCell ref="F10:F12"/>
    <mergeCell ref="G10:G12"/>
    <mergeCell ref="H10:H12"/>
    <mergeCell ref="I10:I12"/>
    <mergeCell ref="J10:J12"/>
    <mergeCell ref="K10:K12"/>
    <mergeCell ref="B9:C12"/>
    <mergeCell ref="D9:D12"/>
    <mergeCell ref="E9:E12"/>
    <mergeCell ref="B13:C15"/>
    <mergeCell ref="B16:B33"/>
    <mergeCell ref="C16:C18"/>
    <mergeCell ref="C19:C21"/>
    <mergeCell ref="C22:C24"/>
    <mergeCell ref="C25:C27"/>
    <mergeCell ref="C28:C30"/>
    <mergeCell ref="C31:C33"/>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A1DB-C956-4913-A3C0-AC15B4B04E26}">
  <sheetPr>
    <tabColor rgb="FF00B0F0"/>
  </sheetPr>
  <dimension ref="A2:Q97"/>
  <sheetViews>
    <sheetView view="pageBreakPreview" zoomScale="70" zoomScaleNormal="100" zoomScaleSheetLayoutView="70" workbookViewId="0"/>
  </sheetViews>
  <sheetFormatPr defaultColWidth="9" defaultRowHeight="13.2" outlineLevelCol="1" x14ac:dyDescent="0.2"/>
  <cols>
    <col min="1" max="1" width="8.6640625" style="19" customWidth="1"/>
    <col min="2" max="2" width="4.6640625" style="19" customWidth="1"/>
    <col min="3" max="3" width="11.44140625" style="1" customWidth="1"/>
    <col min="4" max="4" width="11" style="1" customWidth="1"/>
    <col min="5" max="5" width="14.44140625" style="1" customWidth="1"/>
    <col min="6" max="8" width="14.44140625" style="1" customWidth="1" outlineLevel="1"/>
    <col min="9" max="9" width="14.33203125" style="1" customWidth="1" outlineLevel="1"/>
    <col min="10" max="12" width="14.44140625" style="1" customWidth="1" outlineLevel="1"/>
    <col min="13" max="14" width="14.44140625" style="1" customWidth="1"/>
    <col min="15" max="20" width="8.6640625" style="1" customWidth="1"/>
    <col min="21" max="40" width="4.6640625" style="1" customWidth="1"/>
    <col min="41" max="16384" width="9" style="1"/>
  </cols>
  <sheetData>
    <row r="2" spans="2:17" ht="17.100000000000001" customHeight="1" x14ac:dyDescent="0.2">
      <c r="B2" s="26" t="s">
        <v>956</v>
      </c>
    </row>
    <row r="3" spans="2:17" ht="18" customHeight="1" x14ac:dyDescent="0.2">
      <c r="B3" s="1"/>
    </row>
    <row r="4" spans="2:17" ht="15" customHeight="1" x14ac:dyDescent="0.2">
      <c r="B4" s="1"/>
      <c r="K4" s="48" t="s">
        <v>152</v>
      </c>
      <c r="L4" s="48"/>
      <c r="M4" s="48"/>
    </row>
    <row r="5" spans="2:17" ht="15" customHeight="1" x14ac:dyDescent="0.2">
      <c r="B5" s="1"/>
      <c r="K5" s="48" t="s">
        <v>293</v>
      </c>
      <c r="L5" s="48"/>
      <c r="M5" s="48"/>
    </row>
    <row r="6" spans="2:17" ht="15" customHeight="1" x14ac:dyDescent="0.2">
      <c r="B6" s="1"/>
      <c r="K6" s="1626" t="s">
        <v>437</v>
      </c>
      <c r="L6" s="48"/>
      <c r="M6" s="48"/>
    </row>
    <row r="7" spans="2:17" ht="15" customHeight="1" x14ac:dyDescent="0.2">
      <c r="B7" s="1"/>
      <c r="J7" s="48" t="s">
        <v>774</v>
      </c>
      <c r="K7" s="48"/>
      <c r="L7" s="48"/>
    </row>
    <row r="8" spans="2:17" ht="13.8" thickBot="1" x14ac:dyDescent="0.25">
      <c r="N8" s="2" t="s">
        <v>315</v>
      </c>
    </row>
    <row r="9" spans="2:17" ht="15" customHeight="1" x14ac:dyDescent="0.2">
      <c r="B9" s="1969"/>
      <c r="C9" s="1969"/>
      <c r="D9" s="2024" t="s">
        <v>243</v>
      </c>
      <c r="E9" s="2333" t="s">
        <v>820</v>
      </c>
      <c r="F9" s="217"/>
      <c r="G9" s="217"/>
      <c r="H9" s="217"/>
      <c r="I9" s="217"/>
      <c r="J9" s="218"/>
      <c r="K9" s="218"/>
      <c r="L9" s="219"/>
      <c r="M9" s="2425" t="s">
        <v>821</v>
      </c>
      <c r="N9" s="2343" t="s">
        <v>540</v>
      </c>
    </row>
    <row r="10" spans="2:17" ht="15" customHeight="1" x14ac:dyDescent="0.2">
      <c r="B10" s="1969"/>
      <c r="C10" s="1969"/>
      <c r="D10" s="2025"/>
      <c r="E10" s="2250"/>
      <c r="F10" s="1937" t="s">
        <v>769</v>
      </c>
      <c r="G10" s="1937" t="s">
        <v>770</v>
      </c>
      <c r="H10" s="1937" t="s">
        <v>969</v>
      </c>
      <c r="I10" s="1937" t="s">
        <v>771</v>
      </c>
      <c r="J10" s="1937" t="s">
        <v>772</v>
      </c>
      <c r="K10" s="1971" t="s">
        <v>773</v>
      </c>
      <c r="L10" s="1988" t="s">
        <v>671</v>
      </c>
      <c r="M10" s="2426"/>
      <c r="N10" s="2344"/>
    </row>
    <row r="11" spans="2:17" ht="10.5" customHeight="1" x14ac:dyDescent="0.2">
      <c r="B11" s="1969"/>
      <c r="C11" s="1969"/>
      <c r="D11" s="2025"/>
      <c r="E11" s="2250"/>
      <c r="F11" s="1944"/>
      <c r="G11" s="1944"/>
      <c r="H11" s="1944"/>
      <c r="I11" s="1944"/>
      <c r="J11" s="1944"/>
      <c r="K11" s="1943"/>
      <c r="L11" s="1988"/>
      <c r="M11" s="2426"/>
      <c r="N11" s="2344"/>
    </row>
    <row r="12" spans="2:17" ht="68.25" customHeight="1" x14ac:dyDescent="0.2">
      <c r="B12" s="1969"/>
      <c r="C12" s="1969"/>
      <c r="D12" s="2026"/>
      <c r="E12" s="2334"/>
      <c r="F12" s="1945"/>
      <c r="G12" s="1945"/>
      <c r="H12" s="1945"/>
      <c r="I12" s="1945"/>
      <c r="J12" s="1945"/>
      <c r="K12" s="1972"/>
      <c r="L12" s="1988"/>
      <c r="M12" s="2427"/>
      <c r="N12" s="2345"/>
      <c r="Q12" s="325"/>
    </row>
    <row r="13" spans="2:17" ht="19.2" customHeight="1" x14ac:dyDescent="0.2">
      <c r="B13" s="1953" t="s">
        <v>250</v>
      </c>
      <c r="C13" s="1978"/>
      <c r="D13" s="1347">
        <f t="shared" ref="D13:N13" si="0">D16+D19+D22+D25+D28+D31</f>
        <v>93</v>
      </c>
      <c r="E13" s="1443">
        <f t="shared" si="0"/>
        <v>65</v>
      </c>
      <c r="F13" s="1199">
        <f t="shared" si="0"/>
        <v>41</v>
      </c>
      <c r="G13" s="1199">
        <f t="shared" si="0"/>
        <v>27</v>
      </c>
      <c r="H13" s="1199">
        <f t="shared" si="0"/>
        <v>18</v>
      </c>
      <c r="I13" s="1199">
        <f t="shared" si="0"/>
        <v>19</v>
      </c>
      <c r="J13" s="1199">
        <f t="shared" si="0"/>
        <v>18</v>
      </c>
      <c r="K13" s="1318">
        <f t="shared" si="0"/>
        <v>12</v>
      </c>
      <c r="L13" s="1180">
        <f t="shared" si="0"/>
        <v>5</v>
      </c>
      <c r="M13" s="1338">
        <f t="shared" si="0"/>
        <v>22</v>
      </c>
      <c r="N13" s="1313">
        <f t="shared" si="0"/>
        <v>6</v>
      </c>
      <c r="Q13" s="332"/>
    </row>
    <row r="14" spans="2:17" ht="19.2" customHeight="1" x14ac:dyDescent="0.2">
      <c r="B14" s="1955"/>
      <c r="C14" s="1979"/>
      <c r="D14" s="1355"/>
      <c r="E14" s="560">
        <f>E13/$D13</f>
        <v>0.69892473118279574</v>
      </c>
      <c r="F14" s="443">
        <f>F13/$D13</f>
        <v>0.44086021505376344</v>
      </c>
      <c r="G14" s="443">
        <f t="shared" ref="G14:K14" si="1">G13/$D13</f>
        <v>0.29032258064516131</v>
      </c>
      <c r="H14" s="443">
        <f t="shared" si="1"/>
        <v>0.19354838709677419</v>
      </c>
      <c r="I14" s="443">
        <f t="shared" si="1"/>
        <v>0.20430107526881722</v>
      </c>
      <c r="J14" s="443">
        <f t="shared" si="1"/>
        <v>0.19354838709677419</v>
      </c>
      <c r="K14" s="561">
        <f t="shared" si="1"/>
        <v>0.12903225806451613</v>
      </c>
      <c r="L14" s="444">
        <f t="shared" ref="L14" si="2">L13/$D13</f>
        <v>5.3763440860215055E-2</v>
      </c>
      <c r="M14" s="603">
        <f>M13/$D13</f>
        <v>0.23655913978494625</v>
      </c>
      <c r="N14" s="562">
        <f>N13/$D13</f>
        <v>6.4516129032258063E-2</v>
      </c>
      <c r="P14" s="44"/>
      <c r="Q14" s="332"/>
    </row>
    <row r="15" spans="2:17" ht="19.2" customHeight="1" thickBot="1" x14ac:dyDescent="0.25">
      <c r="B15" s="1957"/>
      <c r="C15" s="2023"/>
      <c r="D15" s="1362"/>
      <c r="E15" s="564"/>
      <c r="F15" s="445">
        <f>F13/$E13</f>
        <v>0.63076923076923075</v>
      </c>
      <c r="G15" s="445">
        <f t="shared" ref="G15:K15" si="3">G13/$E13</f>
        <v>0.41538461538461541</v>
      </c>
      <c r="H15" s="445">
        <f t="shared" si="3"/>
        <v>0.27692307692307694</v>
      </c>
      <c r="I15" s="445">
        <f t="shared" si="3"/>
        <v>0.29230769230769232</v>
      </c>
      <c r="J15" s="445">
        <f t="shared" si="3"/>
        <v>0.27692307692307694</v>
      </c>
      <c r="K15" s="587">
        <f t="shared" si="3"/>
        <v>0.18461538461538463</v>
      </c>
      <c r="L15" s="446">
        <f t="shared" ref="L15" si="4">L13/$E13</f>
        <v>7.6923076923076927E-2</v>
      </c>
      <c r="M15" s="565"/>
      <c r="N15" s="566"/>
      <c r="P15" s="44"/>
    </row>
    <row r="16" spans="2:17" ht="19.2" customHeight="1" thickTop="1" x14ac:dyDescent="0.2">
      <c r="B16" s="1852" t="s">
        <v>251</v>
      </c>
      <c r="C16" s="2003" t="s">
        <v>252</v>
      </c>
      <c r="D16" s="1327">
        <f>'表32-1'!E16</f>
        <v>13</v>
      </c>
      <c r="E16" s="1625">
        <v>10</v>
      </c>
      <c r="F16" s="1187">
        <v>9</v>
      </c>
      <c r="G16" s="1187">
        <v>5</v>
      </c>
      <c r="H16" s="1187">
        <v>4</v>
      </c>
      <c r="I16" s="1187">
        <v>2</v>
      </c>
      <c r="J16" s="1187">
        <v>0</v>
      </c>
      <c r="K16" s="1314">
        <v>0</v>
      </c>
      <c r="L16" s="1188">
        <v>1</v>
      </c>
      <c r="M16" s="1331">
        <v>2</v>
      </c>
      <c r="N16" s="1315">
        <v>1</v>
      </c>
      <c r="Q16" s="332"/>
    </row>
    <row r="17" spans="2:17" ht="19.2" customHeight="1" x14ac:dyDescent="0.2">
      <c r="B17" s="1853"/>
      <c r="C17" s="1900"/>
      <c r="D17" s="1324"/>
      <c r="E17" s="560">
        <f>E16/$D16</f>
        <v>0.76923076923076927</v>
      </c>
      <c r="F17" s="443">
        <f>F16/$D16</f>
        <v>0.69230769230769229</v>
      </c>
      <c r="G17" s="443">
        <f t="shared" ref="G17:L17" si="5">G16/$D16</f>
        <v>0.38461538461538464</v>
      </c>
      <c r="H17" s="443">
        <f t="shared" si="5"/>
        <v>0.30769230769230771</v>
      </c>
      <c r="I17" s="443">
        <f t="shared" si="5"/>
        <v>0.15384615384615385</v>
      </c>
      <c r="J17" s="443">
        <f t="shared" si="5"/>
        <v>0</v>
      </c>
      <c r="K17" s="561">
        <f t="shared" si="5"/>
        <v>0</v>
      </c>
      <c r="L17" s="444">
        <f t="shared" si="5"/>
        <v>7.6923076923076927E-2</v>
      </c>
      <c r="M17" s="603">
        <f>M16/$D16</f>
        <v>0.15384615384615385</v>
      </c>
      <c r="N17" s="562">
        <f>N16/$D16</f>
        <v>7.6923076923076927E-2</v>
      </c>
      <c r="P17" s="44"/>
      <c r="Q17" s="332"/>
    </row>
    <row r="18" spans="2:17" ht="19.2" customHeight="1" x14ac:dyDescent="0.2">
      <c r="B18" s="1853"/>
      <c r="C18" s="1901"/>
      <c r="D18" s="1370"/>
      <c r="E18" s="567"/>
      <c r="F18" s="449">
        <f t="shared" ref="F18:L18" si="6">F16/$E16</f>
        <v>0.9</v>
      </c>
      <c r="G18" s="449">
        <f t="shared" si="6"/>
        <v>0.5</v>
      </c>
      <c r="H18" s="449">
        <f t="shared" si="6"/>
        <v>0.4</v>
      </c>
      <c r="I18" s="449">
        <f t="shared" si="6"/>
        <v>0.2</v>
      </c>
      <c r="J18" s="449">
        <f t="shared" si="6"/>
        <v>0</v>
      </c>
      <c r="K18" s="588">
        <f t="shared" si="6"/>
        <v>0</v>
      </c>
      <c r="L18" s="450">
        <f t="shared" si="6"/>
        <v>0.1</v>
      </c>
      <c r="M18" s="1661"/>
      <c r="N18" s="568"/>
      <c r="P18" s="44"/>
    </row>
    <row r="19" spans="2:17" ht="19.2" customHeight="1" x14ac:dyDescent="0.2">
      <c r="B19" s="1853"/>
      <c r="C19" s="1940" t="s">
        <v>253</v>
      </c>
      <c r="D19" s="1334">
        <f>'表32-1'!E19</f>
        <v>28</v>
      </c>
      <c r="E19" s="1447">
        <v>18</v>
      </c>
      <c r="F19" s="1194">
        <v>10</v>
      </c>
      <c r="G19" s="1194">
        <v>6</v>
      </c>
      <c r="H19" s="1194">
        <v>2</v>
      </c>
      <c r="I19" s="1194">
        <v>4</v>
      </c>
      <c r="J19" s="1194">
        <v>9</v>
      </c>
      <c r="K19" s="1316">
        <v>3</v>
      </c>
      <c r="L19" s="1195">
        <v>0</v>
      </c>
      <c r="M19" s="1323">
        <v>9</v>
      </c>
      <c r="N19" s="1317">
        <v>1</v>
      </c>
      <c r="Q19" s="332"/>
    </row>
    <row r="20" spans="2:17" ht="19.2" customHeight="1" x14ac:dyDescent="0.2">
      <c r="B20" s="1853"/>
      <c r="C20" s="1900"/>
      <c r="D20" s="1324"/>
      <c r="E20" s="560">
        <f>E19/$D19</f>
        <v>0.6428571428571429</v>
      </c>
      <c r="F20" s="443">
        <f>F19/$D19</f>
        <v>0.35714285714285715</v>
      </c>
      <c r="G20" s="443">
        <f t="shared" ref="G20:K20" si="7">G19/$D19</f>
        <v>0.21428571428571427</v>
      </c>
      <c r="H20" s="443">
        <f t="shared" si="7"/>
        <v>7.1428571428571425E-2</v>
      </c>
      <c r="I20" s="443">
        <f t="shared" si="7"/>
        <v>0.14285714285714285</v>
      </c>
      <c r="J20" s="443">
        <f t="shared" si="7"/>
        <v>0.32142857142857145</v>
      </c>
      <c r="K20" s="561">
        <f t="shared" si="7"/>
        <v>0.10714285714285714</v>
      </c>
      <c r="L20" s="444">
        <f t="shared" ref="L20" si="8">L19/$D19</f>
        <v>0</v>
      </c>
      <c r="M20" s="603">
        <f>M19/$D19</f>
        <v>0.32142857142857145</v>
      </c>
      <c r="N20" s="562">
        <f>N19/$D19</f>
        <v>3.5714285714285712E-2</v>
      </c>
      <c r="P20" s="44"/>
      <c r="Q20" s="332"/>
    </row>
    <row r="21" spans="2:17" ht="19.2" customHeight="1" x14ac:dyDescent="0.2">
      <c r="B21" s="1853"/>
      <c r="C21" s="1901"/>
      <c r="D21" s="1374"/>
      <c r="E21" s="567"/>
      <c r="F21" s="449">
        <f>F19/$E19</f>
        <v>0.55555555555555558</v>
      </c>
      <c r="G21" s="449">
        <f t="shared" ref="G21:K21" si="9">G19/$E19</f>
        <v>0.33333333333333331</v>
      </c>
      <c r="H21" s="449">
        <f t="shared" si="9"/>
        <v>0.1111111111111111</v>
      </c>
      <c r="I21" s="449">
        <f t="shared" si="9"/>
        <v>0.22222222222222221</v>
      </c>
      <c r="J21" s="449">
        <f t="shared" si="9"/>
        <v>0.5</v>
      </c>
      <c r="K21" s="588">
        <f t="shared" si="9"/>
        <v>0.16666666666666666</v>
      </c>
      <c r="L21" s="450">
        <f t="shared" ref="L21" si="10">L19/$E19</f>
        <v>0</v>
      </c>
      <c r="M21" s="1661"/>
      <c r="N21" s="568"/>
      <c r="P21" s="44"/>
    </row>
    <row r="22" spans="2:17" ht="19.2" customHeight="1" x14ac:dyDescent="0.2">
      <c r="B22" s="1853"/>
      <c r="C22" s="1940" t="s">
        <v>254</v>
      </c>
      <c r="D22" s="1341">
        <f>'表32-1'!E22</f>
        <v>2</v>
      </c>
      <c r="E22" s="1447">
        <v>1</v>
      </c>
      <c r="F22" s="1194">
        <v>1</v>
      </c>
      <c r="G22" s="1194">
        <v>1</v>
      </c>
      <c r="H22" s="1194">
        <v>1</v>
      </c>
      <c r="I22" s="1194">
        <v>1</v>
      </c>
      <c r="J22" s="1194">
        <v>1</v>
      </c>
      <c r="K22" s="1316">
        <v>0</v>
      </c>
      <c r="L22" s="1195">
        <v>0</v>
      </c>
      <c r="M22" s="1323">
        <v>0</v>
      </c>
      <c r="N22" s="1317">
        <v>1</v>
      </c>
      <c r="Q22" s="332"/>
    </row>
    <row r="23" spans="2:17" ht="19.2" customHeight="1" x14ac:dyDescent="0.2">
      <c r="B23" s="1853"/>
      <c r="C23" s="1900"/>
      <c r="D23" s="1324"/>
      <c r="E23" s="560">
        <f>E22/$D22</f>
        <v>0.5</v>
      </c>
      <c r="F23" s="443">
        <f>F22/$D22</f>
        <v>0.5</v>
      </c>
      <c r="G23" s="443">
        <f t="shared" ref="G23:K23" si="11">G22/$D22</f>
        <v>0.5</v>
      </c>
      <c r="H23" s="443">
        <f t="shared" si="11"/>
        <v>0.5</v>
      </c>
      <c r="I23" s="443">
        <f t="shared" si="11"/>
        <v>0.5</v>
      </c>
      <c r="J23" s="443">
        <f t="shared" si="11"/>
        <v>0.5</v>
      </c>
      <c r="K23" s="561">
        <f t="shared" si="11"/>
        <v>0</v>
      </c>
      <c r="L23" s="444">
        <f t="shared" ref="L23" si="12">L22/$D22</f>
        <v>0</v>
      </c>
      <c r="M23" s="603">
        <f>M22/$D22</f>
        <v>0</v>
      </c>
      <c r="N23" s="562">
        <f>N22/$D22</f>
        <v>0.5</v>
      </c>
      <c r="P23" s="44"/>
      <c r="Q23" s="332"/>
    </row>
    <row r="24" spans="2:17" ht="19.2" customHeight="1" x14ac:dyDescent="0.2">
      <c r="B24" s="1853"/>
      <c r="C24" s="1901"/>
      <c r="D24" s="1374"/>
      <c r="E24" s="567"/>
      <c r="F24" s="449">
        <f>IF(F22,F22/$E22,0)</f>
        <v>1</v>
      </c>
      <c r="G24" s="449">
        <f t="shared" ref="G24:J24" si="13">IF(G22,G22/$E22,0)</f>
        <v>1</v>
      </c>
      <c r="H24" s="449">
        <f t="shared" si="13"/>
        <v>1</v>
      </c>
      <c r="I24" s="449">
        <f t="shared" si="13"/>
        <v>1</v>
      </c>
      <c r="J24" s="449">
        <f t="shared" si="13"/>
        <v>1</v>
      </c>
      <c r="K24" s="588">
        <f>IF(K22,K22/$E22,0)</f>
        <v>0</v>
      </c>
      <c r="L24" s="450">
        <f>IF(L22,L22/$E22,0)</f>
        <v>0</v>
      </c>
      <c r="M24" s="1661"/>
      <c r="N24" s="568"/>
      <c r="P24" s="44"/>
    </row>
    <row r="25" spans="2:17" ht="19.2" customHeight="1" x14ac:dyDescent="0.2">
      <c r="B25" s="1853"/>
      <c r="C25" s="1940" t="s">
        <v>255</v>
      </c>
      <c r="D25" s="1341">
        <f>'表32-1'!E25</f>
        <v>16</v>
      </c>
      <c r="E25" s="1447">
        <v>10</v>
      </c>
      <c r="F25" s="1194">
        <v>7</v>
      </c>
      <c r="G25" s="1194">
        <v>4</v>
      </c>
      <c r="H25" s="1194">
        <v>3</v>
      </c>
      <c r="I25" s="1194">
        <v>2</v>
      </c>
      <c r="J25" s="1194">
        <v>1</v>
      </c>
      <c r="K25" s="1316">
        <v>0</v>
      </c>
      <c r="L25" s="1195">
        <v>0</v>
      </c>
      <c r="M25" s="1323">
        <v>4</v>
      </c>
      <c r="N25" s="1317">
        <v>2</v>
      </c>
      <c r="Q25" s="332"/>
    </row>
    <row r="26" spans="2:17" ht="19.2" customHeight="1" x14ac:dyDescent="0.2">
      <c r="B26" s="1853"/>
      <c r="C26" s="1900"/>
      <c r="D26" s="1324"/>
      <c r="E26" s="560">
        <f>E25/$D25</f>
        <v>0.625</v>
      </c>
      <c r="F26" s="443">
        <f>F25/$D25</f>
        <v>0.4375</v>
      </c>
      <c r="G26" s="443">
        <f t="shared" ref="G26:K26" si="14">G25/$D25</f>
        <v>0.25</v>
      </c>
      <c r="H26" s="443">
        <f t="shared" si="14"/>
        <v>0.1875</v>
      </c>
      <c r="I26" s="443">
        <f t="shared" si="14"/>
        <v>0.125</v>
      </c>
      <c r="J26" s="443">
        <f t="shared" si="14"/>
        <v>6.25E-2</v>
      </c>
      <c r="K26" s="561">
        <f t="shared" si="14"/>
        <v>0</v>
      </c>
      <c r="L26" s="444">
        <f t="shared" ref="L26" si="15">L25/$D25</f>
        <v>0</v>
      </c>
      <c r="M26" s="603">
        <f>M25/$D25</f>
        <v>0.25</v>
      </c>
      <c r="N26" s="562">
        <f>N25/$D25</f>
        <v>0.125</v>
      </c>
      <c r="P26" s="44"/>
      <c r="Q26" s="332"/>
    </row>
    <row r="27" spans="2:17" ht="19.2" customHeight="1" x14ac:dyDescent="0.2">
      <c r="B27" s="1853"/>
      <c r="C27" s="1901"/>
      <c r="D27" s="1374"/>
      <c r="E27" s="567"/>
      <c r="F27" s="449">
        <f>F25/$E25</f>
        <v>0.7</v>
      </c>
      <c r="G27" s="449">
        <f t="shared" ref="G27:K27" si="16">G25/$E25</f>
        <v>0.4</v>
      </c>
      <c r="H27" s="449">
        <f t="shared" si="16"/>
        <v>0.3</v>
      </c>
      <c r="I27" s="449">
        <f t="shared" si="16"/>
        <v>0.2</v>
      </c>
      <c r="J27" s="449">
        <f t="shared" si="16"/>
        <v>0.1</v>
      </c>
      <c r="K27" s="588">
        <f t="shared" si="16"/>
        <v>0</v>
      </c>
      <c r="L27" s="450">
        <f t="shared" ref="L27" si="17">L25/$E25</f>
        <v>0</v>
      </c>
      <c r="M27" s="1661"/>
      <c r="N27" s="568"/>
      <c r="P27" s="44"/>
    </row>
    <row r="28" spans="2:17" ht="19.2" customHeight="1" x14ac:dyDescent="0.2">
      <c r="B28" s="1853"/>
      <c r="C28" s="1940" t="s">
        <v>256</v>
      </c>
      <c r="D28" s="1341">
        <f>'表32-1'!E28</f>
        <v>1</v>
      </c>
      <c r="E28" s="1447">
        <v>0</v>
      </c>
      <c r="F28" s="1199">
        <v>0</v>
      </c>
      <c r="G28" s="1199">
        <v>0</v>
      </c>
      <c r="H28" s="1199">
        <v>0</v>
      </c>
      <c r="I28" s="1199">
        <v>0</v>
      </c>
      <c r="J28" s="1199">
        <v>0</v>
      </c>
      <c r="K28" s="1318">
        <v>0</v>
      </c>
      <c r="L28" s="1180">
        <v>0</v>
      </c>
      <c r="M28" s="1338">
        <v>1</v>
      </c>
      <c r="N28" s="1313">
        <v>0</v>
      </c>
      <c r="Q28" s="332"/>
    </row>
    <row r="29" spans="2:17" ht="19.2" customHeight="1" x14ac:dyDescent="0.2">
      <c r="B29" s="1853"/>
      <c r="C29" s="1900"/>
      <c r="D29" s="1324"/>
      <c r="E29" s="560">
        <f>E28/$D28</f>
        <v>0</v>
      </c>
      <c r="F29" s="443">
        <f>F28/$D28</f>
        <v>0</v>
      </c>
      <c r="G29" s="443">
        <f t="shared" ref="G29:K29" si="18">G28/$D28</f>
        <v>0</v>
      </c>
      <c r="H29" s="443">
        <f t="shared" si="18"/>
        <v>0</v>
      </c>
      <c r="I29" s="443">
        <f t="shared" si="18"/>
        <v>0</v>
      </c>
      <c r="J29" s="443">
        <f t="shared" si="18"/>
        <v>0</v>
      </c>
      <c r="K29" s="561">
        <f t="shared" si="18"/>
        <v>0</v>
      </c>
      <c r="L29" s="444">
        <f t="shared" ref="L29" si="19">L28/$D28</f>
        <v>0</v>
      </c>
      <c r="M29" s="603">
        <f>M28/$D28</f>
        <v>1</v>
      </c>
      <c r="N29" s="562">
        <f>N28/$D28</f>
        <v>0</v>
      </c>
      <c r="P29" s="44"/>
      <c r="Q29" s="332"/>
    </row>
    <row r="30" spans="2:17" ht="19.2" customHeight="1" x14ac:dyDescent="0.2">
      <c r="B30" s="1853"/>
      <c r="C30" s="1901"/>
      <c r="D30" s="1374"/>
      <c r="E30" s="567"/>
      <c r="F30" s="449">
        <f>IFERROR(F28/$E28,0)</f>
        <v>0</v>
      </c>
      <c r="G30" s="449">
        <f t="shared" ref="G30:K30" si="20">IFERROR(G28/$E28,0)</f>
        <v>0</v>
      </c>
      <c r="H30" s="449">
        <f t="shared" si="20"/>
        <v>0</v>
      </c>
      <c r="I30" s="449">
        <f t="shared" si="20"/>
        <v>0</v>
      </c>
      <c r="J30" s="449">
        <f t="shared" si="20"/>
        <v>0</v>
      </c>
      <c r="K30" s="588">
        <f t="shared" si="20"/>
        <v>0</v>
      </c>
      <c r="L30" s="450">
        <f t="shared" ref="L30" si="21">IFERROR(L28/$E28,0)</f>
        <v>0</v>
      </c>
      <c r="M30" s="1661"/>
      <c r="N30" s="568"/>
      <c r="P30" s="44"/>
    </row>
    <row r="31" spans="2:17" ht="19.2" customHeight="1" x14ac:dyDescent="0.2">
      <c r="B31" s="1853"/>
      <c r="C31" s="1940" t="s">
        <v>257</v>
      </c>
      <c r="D31" s="1341">
        <f>'表32-1'!E31</f>
        <v>33</v>
      </c>
      <c r="E31" s="1447">
        <v>26</v>
      </c>
      <c r="F31" s="1194">
        <v>14</v>
      </c>
      <c r="G31" s="1194">
        <v>11</v>
      </c>
      <c r="H31" s="1194">
        <v>8</v>
      </c>
      <c r="I31" s="1194">
        <v>10</v>
      </c>
      <c r="J31" s="1194">
        <v>7</v>
      </c>
      <c r="K31" s="1316">
        <v>9</v>
      </c>
      <c r="L31" s="1195">
        <v>4</v>
      </c>
      <c r="M31" s="1323">
        <v>6</v>
      </c>
      <c r="N31" s="1317">
        <v>1</v>
      </c>
      <c r="Q31" s="332"/>
    </row>
    <row r="32" spans="2:17" ht="19.2" customHeight="1" x14ac:dyDescent="0.2">
      <c r="B32" s="1853"/>
      <c r="C32" s="1900"/>
      <c r="D32" s="1324"/>
      <c r="E32" s="560">
        <f>E31/$D31</f>
        <v>0.78787878787878785</v>
      </c>
      <c r="F32" s="443">
        <f>F31/$D31</f>
        <v>0.42424242424242425</v>
      </c>
      <c r="G32" s="443">
        <f t="shared" ref="G32:K32" si="22">G31/$D31</f>
        <v>0.33333333333333331</v>
      </c>
      <c r="H32" s="443">
        <f t="shared" si="22"/>
        <v>0.24242424242424243</v>
      </c>
      <c r="I32" s="443">
        <f t="shared" si="22"/>
        <v>0.30303030303030304</v>
      </c>
      <c r="J32" s="443">
        <f t="shared" si="22"/>
        <v>0.21212121212121213</v>
      </c>
      <c r="K32" s="561">
        <f t="shared" si="22"/>
        <v>0.27272727272727271</v>
      </c>
      <c r="L32" s="444">
        <f t="shared" ref="L32" si="23">L31/$D31</f>
        <v>0.12121212121212122</v>
      </c>
      <c r="M32" s="603">
        <f>M31/$D31</f>
        <v>0.18181818181818182</v>
      </c>
      <c r="N32" s="562">
        <f>N31/$D31</f>
        <v>3.0303030303030304E-2</v>
      </c>
      <c r="P32" s="44"/>
      <c r="Q32" s="332"/>
    </row>
    <row r="33" spans="2:17" ht="19.2" customHeight="1" thickBot="1" x14ac:dyDescent="0.25">
      <c r="B33" s="1854"/>
      <c r="C33" s="2009"/>
      <c r="D33" s="1375"/>
      <c r="E33" s="569"/>
      <c r="F33" s="453">
        <f>F31/$E31</f>
        <v>0.53846153846153844</v>
      </c>
      <c r="G33" s="453">
        <f t="shared" ref="G33:K33" si="24">G31/$E31</f>
        <v>0.42307692307692307</v>
      </c>
      <c r="H33" s="453">
        <f t="shared" si="24"/>
        <v>0.30769230769230771</v>
      </c>
      <c r="I33" s="453">
        <f t="shared" si="24"/>
        <v>0.38461538461538464</v>
      </c>
      <c r="J33" s="453">
        <f t="shared" si="24"/>
        <v>0.26923076923076922</v>
      </c>
      <c r="K33" s="570">
        <f t="shared" si="24"/>
        <v>0.34615384615384615</v>
      </c>
      <c r="L33" s="454">
        <f t="shared" ref="L33" si="25">L31/$E31</f>
        <v>0.15384615384615385</v>
      </c>
      <c r="M33" s="1662"/>
      <c r="N33" s="571"/>
      <c r="P33" s="44"/>
    </row>
    <row r="34" spans="2:17" ht="19.2" customHeight="1" thickTop="1" x14ac:dyDescent="0.2">
      <c r="B34" s="1852" t="s">
        <v>258</v>
      </c>
      <c r="C34" s="2003" t="s">
        <v>259</v>
      </c>
      <c r="D34" s="1341">
        <f>'表32-1'!E34</f>
        <v>0</v>
      </c>
      <c r="E34" s="1447">
        <v>0</v>
      </c>
      <c r="F34" s="1194">
        <v>0</v>
      </c>
      <c r="G34" s="1194">
        <v>0</v>
      </c>
      <c r="H34" s="1194">
        <v>0</v>
      </c>
      <c r="I34" s="1194">
        <v>0</v>
      </c>
      <c r="J34" s="1194">
        <v>0</v>
      </c>
      <c r="K34" s="1316">
        <v>0</v>
      </c>
      <c r="L34" s="1195">
        <v>0</v>
      </c>
      <c r="M34" s="1323">
        <v>0</v>
      </c>
      <c r="N34" s="1317">
        <v>0</v>
      </c>
      <c r="Q34" s="332"/>
    </row>
    <row r="35" spans="2:17" ht="19.2" customHeight="1" x14ac:dyDescent="0.2">
      <c r="B35" s="1853"/>
      <c r="C35" s="1900"/>
      <c r="D35" s="1324"/>
      <c r="E35" s="560">
        <f>IFERROR(E34/$D34, 0)</f>
        <v>0</v>
      </c>
      <c r="F35" s="443">
        <f>IFERROR(F34/$D34, 0)</f>
        <v>0</v>
      </c>
      <c r="G35" s="443">
        <f t="shared" ref="G35:L35" si="26">IFERROR(G34/$D34, 0)</f>
        <v>0</v>
      </c>
      <c r="H35" s="443">
        <f t="shared" si="26"/>
        <v>0</v>
      </c>
      <c r="I35" s="443">
        <f t="shared" si="26"/>
        <v>0</v>
      </c>
      <c r="J35" s="443">
        <f t="shared" si="26"/>
        <v>0</v>
      </c>
      <c r="K35" s="443">
        <f t="shared" si="26"/>
        <v>0</v>
      </c>
      <c r="L35" s="444">
        <f t="shared" si="26"/>
        <v>0</v>
      </c>
      <c r="M35" s="562">
        <f t="shared" ref="M35" si="27">IFERROR(M34/$D34, 0)</f>
        <v>0</v>
      </c>
      <c r="N35" s="562">
        <f t="shared" ref="N35" si="28">IFERROR(N34/$D34, 0)</f>
        <v>0</v>
      </c>
      <c r="P35" s="44"/>
      <c r="Q35" s="332"/>
    </row>
    <row r="36" spans="2:17" ht="19.2" customHeight="1" x14ac:dyDescent="0.2">
      <c r="B36" s="1853"/>
      <c r="C36" s="1901"/>
      <c r="D36" s="1374"/>
      <c r="E36" s="567"/>
      <c r="F36" s="449">
        <f>IFERROR(F34/$E34, 0)</f>
        <v>0</v>
      </c>
      <c r="G36" s="449">
        <f t="shared" ref="G36:L36" si="29">IFERROR(G34/$E34, 0)</f>
        <v>0</v>
      </c>
      <c r="H36" s="449">
        <f t="shared" si="29"/>
        <v>0</v>
      </c>
      <c r="I36" s="449">
        <f t="shared" si="29"/>
        <v>0</v>
      </c>
      <c r="J36" s="449">
        <f t="shared" si="29"/>
        <v>0</v>
      </c>
      <c r="K36" s="449">
        <f t="shared" si="29"/>
        <v>0</v>
      </c>
      <c r="L36" s="465">
        <f t="shared" si="29"/>
        <v>0</v>
      </c>
      <c r="M36" s="1661"/>
      <c r="N36" s="568"/>
      <c r="P36" s="44"/>
    </row>
    <row r="37" spans="2:17" ht="19.2" customHeight="1" x14ac:dyDescent="0.2">
      <c r="B37" s="1853"/>
      <c r="C37" s="1940" t="s">
        <v>260</v>
      </c>
      <c r="D37" s="1341">
        <f>'表32-1'!E37</f>
        <v>33</v>
      </c>
      <c r="E37" s="1447">
        <v>23</v>
      </c>
      <c r="F37" s="1194">
        <v>17</v>
      </c>
      <c r="G37" s="1194">
        <v>10</v>
      </c>
      <c r="H37" s="1194">
        <v>7</v>
      </c>
      <c r="I37" s="1194">
        <v>5</v>
      </c>
      <c r="J37" s="1194">
        <v>2</v>
      </c>
      <c r="K37" s="1316">
        <v>3</v>
      </c>
      <c r="L37" s="1195">
        <v>1</v>
      </c>
      <c r="M37" s="1323">
        <v>6</v>
      </c>
      <c r="N37" s="1317">
        <v>4</v>
      </c>
      <c r="Q37" s="332"/>
    </row>
    <row r="38" spans="2:17" ht="19.2" customHeight="1" x14ac:dyDescent="0.2">
      <c r="B38" s="1853"/>
      <c r="C38" s="1900"/>
      <c r="D38" s="1324"/>
      <c r="E38" s="560">
        <f>E37/$D37</f>
        <v>0.69696969696969702</v>
      </c>
      <c r="F38" s="443">
        <f>F37/$D37</f>
        <v>0.51515151515151514</v>
      </c>
      <c r="G38" s="443">
        <f t="shared" ref="G38:K38" si="30">G37/$D37</f>
        <v>0.30303030303030304</v>
      </c>
      <c r="H38" s="443">
        <f t="shared" si="30"/>
        <v>0.21212121212121213</v>
      </c>
      <c r="I38" s="443">
        <f t="shared" si="30"/>
        <v>0.15151515151515152</v>
      </c>
      <c r="J38" s="443">
        <f t="shared" si="30"/>
        <v>6.0606060606060608E-2</v>
      </c>
      <c r="K38" s="561">
        <f t="shared" si="30"/>
        <v>9.0909090909090912E-2</v>
      </c>
      <c r="L38" s="444">
        <f t="shared" ref="L38" si="31">L37/$D37</f>
        <v>3.0303030303030304E-2</v>
      </c>
      <c r="M38" s="603">
        <f>M37/$D37</f>
        <v>0.18181818181818182</v>
      </c>
      <c r="N38" s="562">
        <f>N37/$D37</f>
        <v>0.12121212121212122</v>
      </c>
      <c r="P38" s="44"/>
      <c r="Q38" s="332"/>
    </row>
    <row r="39" spans="2:17" ht="19.2" customHeight="1" x14ac:dyDescent="0.2">
      <c r="B39" s="1853"/>
      <c r="C39" s="1901"/>
      <c r="D39" s="1374"/>
      <c r="E39" s="567"/>
      <c r="F39" s="449">
        <f>F37/$E37</f>
        <v>0.73913043478260865</v>
      </c>
      <c r="G39" s="449">
        <f t="shared" ref="G39:K39" si="32">G37/$E37</f>
        <v>0.43478260869565216</v>
      </c>
      <c r="H39" s="449">
        <f t="shared" si="32"/>
        <v>0.30434782608695654</v>
      </c>
      <c r="I39" s="449">
        <f t="shared" si="32"/>
        <v>0.21739130434782608</v>
      </c>
      <c r="J39" s="449">
        <f t="shared" si="32"/>
        <v>8.6956521739130432E-2</v>
      </c>
      <c r="K39" s="588">
        <f t="shared" si="32"/>
        <v>0.13043478260869565</v>
      </c>
      <c r="L39" s="450">
        <f t="shared" ref="L39" si="33">L37/$E37</f>
        <v>4.3478260869565216E-2</v>
      </c>
      <c r="M39" s="1661"/>
      <c r="N39" s="568"/>
      <c r="P39" s="44"/>
    </row>
    <row r="40" spans="2:17" ht="19.2" customHeight="1" x14ac:dyDescent="0.2">
      <c r="B40" s="1853"/>
      <c r="C40" s="1940" t="s">
        <v>261</v>
      </c>
      <c r="D40" s="1341">
        <f>'表32-1'!E40</f>
        <v>16</v>
      </c>
      <c r="E40" s="1443">
        <v>13</v>
      </c>
      <c r="F40" s="1199">
        <v>10</v>
      </c>
      <c r="G40" s="1199">
        <v>7</v>
      </c>
      <c r="H40" s="1199">
        <v>1</v>
      </c>
      <c r="I40" s="1199">
        <v>5</v>
      </c>
      <c r="J40" s="1199">
        <v>4</v>
      </c>
      <c r="K40" s="1318">
        <v>2</v>
      </c>
      <c r="L40" s="1180">
        <v>0</v>
      </c>
      <c r="M40" s="1338">
        <v>2</v>
      </c>
      <c r="N40" s="1313">
        <v>1</v>
      </c>
      <c r="Q40" s="332"/>
    </row>
    <row r="41" spans="2:17" ht="19.2" customHeight="1" x14ac:dyDescent="0.2">
      <c r="B41" s="1853"/>
      <c r="C41" s="1900"/>
      <c r="D41" s="1324"/>
      <c r="E41" s="560">
        <f>E40/$D40</f>
        <v>0.8125</v>
      </c>
      <c r="F41" s="443">
        <f>F40/$D40</f>
        <v>0.625</v>
      </c>
      <c r="G41" s="443">
        <f t="shared" ref="G41:K41" si="34">G40/$D40</f>
        <v>0.4375</v>
      </c>
      <c r="H41" s="443">
        <f t="shared" si="34"/>
        <v>6.25E-2</v>
      </c>
      <c r="I41" s="443">
        <f t="shared" si="34"/>
        <v>0.3125</v>
      </c>
      <c r="J41" s="443">
        <f t="shared" si="34"/>
        <v>0.25</v>
      </c>
      <c r="K41" s="561">
        <f t="shared" si="34"/>
        <v>0.125</v>
      </c>
      <c r="L41" s="444">
        <f t="shared" ref="L41" si="35">L40/$D40</f>
        <v>0</v>
      </c>
      <c r="M41" s="603">
        <f>M40/$D40</f>
        <v>0.125</v>
      </c>
      <c r="N41" s="562">
        <f>N40/$D40</f>
        <v>6.25E-2</v>
      </c>
      <c r="P41" s="44"/>
      <c r="Q41" s="332"/>
    </row>
    <row r="42" spans="2:17" ht="19.2" customHeight="1" x14ac:dyDescent="0.2">
      <c r="B42" s="1853"/>
      <c r="C42" s="1901"/>
      <c r="D42" s="1374"/>
      <c r="E42" s="567"/>
      <c r="F42" s="449">
        <f>F40/$E40</f>
        <v>0.76923076923076927</v>
      </c>
      <c r="G42" s="449">
        <f t="shared" ref="G42:K42" si="36">G40/$E40</f>
        <v>0.53846153846153844</v>
      </c>
      <c r="H42" s="449">
        <f t="shared" si="36"/>
        <v>7.6923076923076927E-2</v>
      </c>
      <c r="I42" s="449">
        <f t="shared" si="36"/>
        <v>0.38461538461538464</v>
      </c>
      <c r="J42" s="449">
        <f t="shared" si="36"/>
        <v>0.30769230769230771</v>
      </c>
      <c r="K42" s="588">
        <f t="shared" si="36"/>
        <v>0.15384615384615385</v>
      </c>
      <c r="L42" s="450">
        <f t="shared" ref="L42" si="37">L40/$E40</f>
        <v>0</v>
      </c>
      <c r="M42" s="1661"/>
      <c r="N42" s="568"/>
      <c r="P42" s="44"/>
    </row>
    <row r="43" spans="2:17" ht="19.2" customHeight="1" x14ac:dyDescent="0.2">
      <c r="B43" s="1853"/>
      <c r="C43" s="1940" t="s">
        <v>262</v>
      </c>
      <c r="D43" s="1341">
        <f>'表32-1'!E43</f>
        <v>16</v>
      </c>
      <c r="E43" s="1443">
        <v>13</v>
      </c>
      <c r="F43" s="1199">
        <v>8</v>
      </c>
      <c r="G43" s="1199">
        <v>5</v>
      </c>
      <c r="H43" s="1199">
        <v>6</v>
      </c>
      <c r="I43" s="1199">
        <v>5</v>
      </c>
      <c r="J43" s="1199">
        <v>7</v>
      </c>
      <c r="K43" s="1318">
        <v>3</v>
      </c>
      <c r="L43" s="1180">
        <v>2</v>
      </c>
      <c r="M43" s="1338">
        <v>3</v>
      </c>
      <c r="N43" s="1313">
        <v>0</v>
      </c>
      <c r="Q43" s="332"/>
    </row>
    <row r="44" spans="2:17" ht="19.2" customHeight="1" x14ac:dyDescent="0.2">
      <c r="B44" s="1853"/>
      <c r="C44" s="1900"/>
      <c r="D44" s="1324"/>
      <c r="E44" s="560">
        <f>E43/$D43</f>
        <v>0.8125</v>
      </c>
      <c r="F44" s="443">
        <f>F43/$D43</f>
        <v>0.5</v>
      </c>
      <c r="G44" s="443">
        <f t="shared" ref="G44:K44" si="38">G43/$D43</f>
        <v>0.3125</v>
      </c>
      <c r="H44" s="443">
        <f t="shared" si="38"/>
        <v>0.375</v>
      </c>
      <c r="I44" s="443">
        <f t="shared" si="38"/>
        <v>0.3125</v>
      </c>
      <c r="J44" s="443">
        <f t="shared" si="38"/>
        <v>0.4375</v>
      </c>
      <c r="K44" s="561">
        <f t="shared" si="38"/>
        <v>0.1875</v>
      </c>
      <c r="L44" s="444">
        <f t="shared" ref="L44" si="39">L43/$D43</f>
        <v>0.125</v>
      </c>
      <c r="M44" s="603">
        <f>M43/$D43</f>
        <v>0.1875</v>
      </c>
      <c r="N44" s="562">
        <f>N43/$D43</f>
        <v>0</v>
      </c>
      <c r="P44" s="44"/>
      <c r="Q44" s="332"/>
    </row>
    <row r="45" spans="2:17" ht="19.2" customHeight="1" x14ac:dyDescent="0.2">
      <c r="B45" s="1853"/>
      <c r="C45" s="1901"/>
      <c r="D45" s="1374"/>
      <c r="E45" s="567"/>
      <c r="F45" s="449">
        <f>F43/$E43</f>
        <v>0.61538461538461542</v>
      </c>
      <c r="G45" s="449">
        <f t="shared" ref="G45:K45" si="40">G43/$E43</f>
        <v>0.38461538461538464</v>
      </c>
      <c r="H45" s="449">
        <f t="shared" si="40"/>
        <v>0.46153846153846156</v>
      </c>
      <c r="I45" s="449">
        <f t="shared" si="40"/>
        <v>0.38461538461538464</v>
      </c>
      <c r="J45" s="449">
        <f t="shared" si="40"/>
        <v>0.53846153846153844</v>
      </c>
      <c r="K45" s="588">
        <f t="shared" si="40"/>
        <v>0.23076923076923078</v>
      </c>
      <c r="L45" s="450">
        <f t="shared" ref="L45" si="41">L43/$E43</f>
        <v>0.15384615384615385</v>
      </c>
      <c r="M45" s="1661"/>
      <c r="N45" s="568"/>
      <c r="P45" s="44"/>
    </row>
    <row r="46" spans="2:17" ht="19.2" customHeight="1" x14ac:dyDescent="0.2">
      <c r="B46" s="1853"/>
      <c r="C46" s="1940" t="s">
        <v>263</v>
      </c>
      <c r="D46" s="1341">
        <f>'表32-1'!E46</f>
        <v>9</v>
      </c>
      <c r="E46" s="1443">
        <v>7</v>
      </c>
      <c r="F46" s="1199">
        <v>3</v>
      </c>
      <c r="G46" s="1199">
        <v>4</v>
      </c>
      <c r="H46" s="1199">
        <v>2</v>
      </c>
      <c r="I46" s="1199">
        <v>1</v>
      </c>
      <c r="J46" s="1199">
        <v>3</v>
      </c>
      <c r="K46" s="1318">
        <v>3</v>
      </c>
      <c r="L46" s="1180">
        <v>1</v>
      </c>
      <c r="M46" s="1338">
        <v>2</v>
      </c>
      <c r="N46" s="1313">
        <v>0</v>
      </c>
      <c r="Q46" s="332"/>
    </row>
    <row r="47" spans="2:17" ht="19.2" customHeight="1" x14ac:dyDescent="0.2">
      <c r="B47" s="1853"/>
      <c r="C47" s="1900"/>
      <c r="D47" s="1324"/>
      <c r="E47" s="560">
        <f>E46/$D46</f>
        <v>0.77777777777777779</v>
      </c>
      <c r="F47" s="443">
        <f>F46/$D46</f>
        <v>0.33333333333333331</v>
      </c>
      <c r="G47" s="443">
        <f t="shared" ref="G47:K47" si="42">G46/$D46</f>
        <v>0.44444444444444442</v>
      </c>
      <c r="H47" s="443">
        <f t="shared" si="42"/>
        <v>0.22222222222222221</v>
      </c>
      <c r="I47" s="443">
        <f t="shared" si="42"/>
        <v>0.1111111111111111</v>
      </c>
      <c r="J47" s="443">
        <f t="shared" si="42"/>
        <v>0.33333333333333331</v>
      </c>
      <c r="K47" s="561">
        <f t="shared" si="42"/>
        <v>0.33333333333333331</v>
      </c>
      <c r="L47" s="444">
        <f t="shared" ref="L47" si="43">L46/$D46</f>
        <v>0.1111111111111111</v>
      </c>
      <c r="M47" s="603">
        <f>M46/$D46</f>
        <v>0.22222222222222221</v>
      </c>
      <c r="N47" s="562">
        <f>N46/$D46</f>
        <v>0</v>
      </c>
      <c r="P47" s="44"/>
      <c r="Q47" s="332"/>
    </row>
    <row r="48" spans="2:17" ht="19.2" customHeight="1" x14ac:dyDescent="0.2">
      <c r="B48" s="1853"/>
      <c r="C48" s="1901"/>
      <c r="D48" s="1374"/>
      <c r="E48" s="567"/>
      <c r="F48" s="449">
        <f>F46/$E46</f>
        <v>0.42857142857142855</v>
      </c>
      <c r="G48" s="449">
        <f t="shared" ref="G48:K48" si="44">G46/$E46</f>
        <v>0.5714285714285714</v>
      </c>
      <c r="H48" s="449">
        <f t="shared" si="44"/>
        <v>0.2857142857142857</v>
      </c>
      <c r="I48" s="449">
        <f t="shared" si="44"/>
        <v>0.14285714285714285</v>
      </c>
      <c r="J48" s="449">
        <f t="shared" si="44"/>
        <v>0.42857142857142855</v>
      </c>
      <c r="K48" s="588">
        <f t="shared" si="44"/>
        <v>0.42857142857142855</v>
      </c>
      <c r="L48" s="450">
        <f t="shared" ref="L48" si="45">L46/$E46</f>
        <v>0.14285714285714285</v>
      </c>
      <c r="M48" s="1661"/>
      <c r="N48" s="568"/>
      <c r="P48" s="44"/>
    </row>
    <row r="49" spans="2:17" ht="19.2" customHeight="1" x14ac:dyDescent="0.2">
      <c r="B49" s="1853"/>
      <c r="C49" s="1940" t="s">
        <v>264</v>
      </c>
      <c r="D49" s="1341">
        <f>'表32-1'!E49</f>
        <v>19</v>
      </c>
      <c r="E49" s="1443">
        <v>9</v>
      </c>
      <c r="F49" s="1199">
        <v>3</v>
      </c>
      <c r="G49" s="1199">
        <v>1</v>
      </c>
      <c r="H49" s="1199">
        <v>2</v>
      </c>
      <c r="I49" s="1199">
        <v>3</v>
      </c>
      <c r="J49" s="1199">
        <v>2</v>
      </c>
      <c r="K49" s="1318">
        <v>1</v>
      </c>
      <c r="L49" s="1180">
        <v>1</v>
      </c>
      <c r="M49" s="1338">
        <v>9</v>
      </c>
      <c r="N49" s="1313">
        <v>1</v>
      </c>
      <c r="Q49" s="332"/>
    </row>
    <row r="50" spans="2:17" ht="19.2" customHeight="1" x14ac:dyDescent="0.2">
      <c r="B50" s="1853"/>
      <c r="C50" s="1900"/>
      <c r="D50" s="1324"/>
      <c r="E50" s="560">
        <f>E49/$D49</f>
        <v>0.47368421052631576</v>
      </c>
      <c r="F50" s="443">
        <f>F49/$D49</f>
        <v>0.15789473684210525</v>
      </c>
      <c r="G50" s="443">
        <f t="shared" ref="G50:K50" si="46">G49/$D49</f>
        <v>5.2631578947368418E-2</v>
      </c>
      <c r="H50" s="443">
        <f t="shared" si="46"/>
        <v>0.10526315789473684</v>
      </c>
      <c r="I50" s="443">
        <f t="shared" si="46"/>
        <v>0.15789473684210525</v>
      </c>
      <c r="J50" s="443">
        <f t="shared" si="46"/>
        <v>0.10526315789473684</v>
      </c>
      <c r="K50" s="561">
        <f t="shared" si="46"/>
        <v>5.2631578947368418E-2</v>
      </c>
      <c r="L50" s="444">
        <f t="shared" ref="L50" si="47">L49/$D49</f>
        <v>5.2631578947368418E-2</v>
      </c>
      <c r="M50" s="603">
        <f>M49/$D49</f>
        <v>0.47368421052631576</v>
      </c>
      <c r="N50" s="562">
        <f>N49/$D49</f>
        <v>5.2631578947368418E-2</v>
      </c>
      <c r="P50" s="44"/>
      <c r="Q50" s="332"/>
    </row>
    <row r="51" spans="2:17" ht="19.2" customHeight="1" thickBot="1" x14ac:dyDescent="0.25">
      <c r="B51" s="1853"/>
      <c r="C51" s="2009"/>
      <c r="D51" s="1375"/>
      <c r="E51" s="569"/>
      <c r="F51" s="453">
        <f>F49/$E49</f>
        <v>0.33333333333333331</v>
      </c>
      <c r="G51" s="453">
        <f t="shared" ref="G51:K51" si="48">G49/$E49</f>
        <v>0.1111111111111111</v>
      </c>
      <c r="H51" s="453">
        <f t="shared" si="48"/>
        <v>0.22222222222222221</v>
      </c>
      <c r="I51" s="453">
        <f t="shared" si="48"/>
        <v>0.33333333333333331</v>
      </c>
      <c r="J51" s="453">
        <f t="shared" si="48"/>
        <v>0.22222222222222221</v>
      </c>
      <c r="K51" s="570">
        <f t="shared" si="48"/>
        <v>0.1111111111111111</v>
      </c>
      <c r="L51" s="454">
        <f t="shared" ref="L51" si="49">L49/$E49</f>
        <v>0.1111111111111111</v>
      </c>
      <c r="M51" s="1662"/>
      <c r="N51" s="571"/>
      <c r="P51" s="44"/>
    </row>
    <row r="52" spans="2:17" ht="19.2" customHeight="1" thickTop="1" x14ac:dyDescent="0.2">
      <c r="B52" s="1853"/>
      <c r="C52" s="37" t="s">
        <v>265</v>
      </c>
      <c r="D52" s="1453">
        <f t="shared" ref="D52:N52" si="50">D37+D40+D43+D46</f>
        <v>74</v>
      </c>
      <c r="E52" s="1447">
        <f t="shared" si="50"/>
        <v>56</v>
      </c>
      <c r="F52" s="1194">
        <f t="shared" si="50"/>
        <v>38</v>
      </c>
      <c r="G52" s="1194">
        <f t="shared" si="50"/>
        <v>26</v>
      </c>
      <c r="H52" s="1194">
        <f t="shared" si="50"/>
        <v>16</v>
      </c>
      <c r="I52" s="1194">
        <f t="shared" si="50"/>
        <v>16</v>
      </c>
      <c r="J52" s="1194">
        <f t="shared" si="50"/>
        <v>16</v>
      </c>
      <c r="K52" s="1316">
        <f t="shared" si="50"/>
        <v>11</v>
      </c>
      <c r="L52" s="1195">
        <f t="shared" si="50"/>
        <v>4</v>
      </c>
      <c r="M52" s="1323">
        <f t="shared" si="50"/>
        <v>13</v>
      </c>
      <c r="N52" s="1317">
        <f t="shared" si="50"/>
        <v>5</v>
      </c>
      <c r="Q52" s="332"/>
    </row>
    <row r="53" spans="2:17" ht="19.2" customHeight="1" x14ac:dyDescent="0.2">
      <c r="B53" s="1853"/>
      <c r="C53" s="1596" t="s">
        <v>266</v>
      </c>
      <c r="D53" s="1449"/>
      <c r="E53" s="560">
        <f>E52/$D52</f>
        <v>0.7567567567567568</v>
      </c>
      <c r="F53" s="443">
        <f>F52/$D52</f>
        <v>0.51351351351351349</v>
      </c>
      <c r="G53" s="443">
        <f t="shared" ref="G53:K53" si="51">G52/$D52</f>
        <v>0.35135135135135137</v>
      </c>
      <c r="H53" s="443">
        <f t="shared" si="51"/>
        <v>0.21621621621621623</v>
      </c>
      <c r="I53" s="443">
        <f t="shared" si="51"/>
        <v>0.21621621621621623</v>
      </c>
      <c r="J53" s="443">
        <f t="shared" si="51"/>
        <v>0.21621621621621623</v>
      </c>
      <c r="K53" s="561">
        <f t="shared" si="51"/>
        <v>0.14864864864864866</v>
      </c>
      <c r="L53" s="444">
        <f t="shared" ref="L53" si="52">L52/$D52</f>
        <v>5.4054054054054057E-2</v>
      </c>
      <c r="M53" s="603">
        <f>M52/$D52</f>
        <v>0.17567567567567569</v>
      </c>
      <c r="N53" s="562">
        <f>N52/$D52</f>
        <v>6.7567567567567571E-2</v>
      </c>
      <c r="P53" s="44"/>
      <c r="Q53" s="332"/>
    </row>
    <row r="54" spans="2:17" ht="19.2" customHeight="1" x14ac:dyDescent="0.2">
      <c r="B54" s="1853"/>
      <c r="C54" s="1597"/>
      <c r="D54" s="1450"/>
      <c r="E54" s="567"/>
      <c r="F54" s="449">
        <f>F52/$E52</f>
        <v>0.6785714285714286</v>
      </c>
      <c r="G54" s="449">
        <f t="shared" ref="G54:K54" si="53">G52/$E52</f>
        <v>0.4642857142857143</v>
      </c>
      <c r="H54" s="449">
        <f t="shared" si="53"/>
        <v>0.2857142857142857</v>
      </c>
      <c r="I54" s="449">
        <f t="shared" si="53"/>
        <v>0.2857142857142857</v>
      </c>
      <c r="J54" s="449">
        <f t="shared" si="53"/>
        <v>0.2857142857142857</v>
      </c>
      <c r="K54" s="588">
        <f t="shared" si="53"/>
        <v>0.19642857142857142</v>
      </c>
      <c r="L54" s="450">
        <f t="shared" ref="L54" si="54">L52/$E52</f>
        <v>7.1428571428571425E-2</v>
      </c>
      <c r="M54" s="1661"/>
      <c r="N54" s="568"/>
      <c r="P54" s="44"/>
    </row>
    <row r="55" spans="2:17" ht="19.2" customHeight="1" x14ac:dyDescent="0.2">
      <c r="B55" s="1853"/>
      <c r="C55" s="40" t="s">
        <v>265</v>
      </c>
      <c r="D55" s="1565">
        <f>SUM(D40:D49)</f>
        <v>60</v>
      </c>
      <c r="E55" s="1443">
        <f t="shared" ref="E55:N55" si="55">E40+E43+E46+E49</f>
        <v>42</v>
      </c>
      <c r="F55" s="1199">
        <f t="shared" si="55"/>
        <v>24</v>
      </c>
      <c r="G55" s="1199">
        <f t="shared" si="55"/>
        <v>17</v>
      </c>
      <c r="H55" s="1199">
        <f t="shared" si="55"/>
        <v>11</v>
      </c>
      <c r="I55" s="1199">
        <f t="shared" si="55"/>
        <v>14</v>
      </c>
      <c r="J55" s="1199">
        <f t="shared" si="55"/>
        <v>16</v>
      </c>
      <c r="K55" s="1318">
        <f t="shared" si="55"/>
        <v>9</v>
      </c>
      <c r="L55" s="1180">
        <f t="shared" si="55"/>
        <v>4</v>
      </c>
      <c r="M55" s="1338">
        <f t="shared" si="55"/>
        <v>16</v>
      </c>
      <c r="N55" s="1313">
        <f t="shared" si="55"/>
        <v>2</v>
      </c>
      <c r="Q55" s="332"/>
    </row>
    <row r="56" spans="2:17" ht="19.2" customHeight="1" x14ac:dyDescent="0.2">
      <c r="B56" s="1853"/>
      <c r="C56" s="1596" t="s">
        <v>267</v>
      </c>
      <c r="D56" s="1452"/>
      <c r="E56" s="560">
        <f>E55/$D55</f>
        <v>0.7</v>
      </c>
      <c r="F56" s="443">
        <f>F55/$D55</f>
        <v>0.4</v>
      </c>
      <c r="G56" s="443">
        <f t="shared" ref="G56:K56" si="56">G55/$D55</f>
        <v>0.28333333333333333</v>
      </c>
      <c r="H56" s="443">
        <f t="shared" si="56"/>
        <v>0.18333333333333332</v>
      </c>
      <c r="I56" s="443">
        <f t="shared" si="56"/>
        <v>0.23333333333333334</v>
      </c>
      <c r="J56" s="443">
        <f t="shared" si="56"/>
        <v>0.26666666666666666</v>
      </c>
      <c r="K56" s="561">
        <f t="shared" si="56"/>
        <v>0.15</v>
      </c>
      <c r="L56" s="444">
        <f t="shared" ref="L56" si="57">L55/$D55</f>
        <v>6.6666666666666666E-2</v>
      </c>
      <c r="M56" s="603">
        <f>M55/$D55</f>
        <v>0.26666666666666666</v>
      </c>
      <c r="N56" s="562">
        <f>N55/$D55</f>
        <v>3.3333333333333333E-2</v>
      </c>
      <c r="P56" s="44"/>
      <c r="Q56" s="332"/>
    </row>
    <row r="57" spans="2:17" ht="19.2" customHeight="1" thickBot="1" x14ac:dyDescent="0.25">
      <c r="B57" s="1859"/>
      <c r="C57" s="1597"/>
      <c r="D57" s="1450"/>
      <c r="E57" s="575"/>
      <c r="F57" s="456">
        <f>F55/$E55</f>
        <v>0.5714285714285714</v>
      </c>
      <c r="G57" s="456">
        <f t="shared" ref="G57:K57" si="58">G55/$E55</f>
        <v>0.40476190476190477</v>
      </c>
      <c r="H57" s="456">
        <f t="shared" si="58"/>
        <v>0.26190476190476192</v>
      </c>
      <c r="I57" s="456">
        <f t="shared" si="58"/>
        <v>0.33333333333333331</v>
      </c>
      <c r="J57" s="456">
        <f t="shared" si="58"/>
        <v>0.38095238095238093</v>
      </c>
      <c r="K57" s="576">
        <f t="shared" si="58"/>
        <v>0.21428571428571427</v>
      </c>
      <c r="L57" s="457">
        <f t="shared" ref="L57" si="59">L55/$E55</f>
        <v>9.5238095238095233E-2</v>
      </c>
      <c r="M57" s="1663"/>
      <c r="N57" s="577"/>
      <c r="P57" s="44"/>
    </row>
    <row r="58" spans="2:17" ht="19.2" customHeight="1" x14ac:dyDescent="0.2">
      <c r="B58" s="96"/>
      <c r="C58" s="2022" t="s">
        <v>970</v>
      </c>
      <c r="D58" s="2022"/>
      <c r="E58" s="2022"/>
      <c r="F58" s="2022"/>
      <c r="G58" s="2022"/>
      <c r="H58" s="957"/>
      <c r="I58" s="957"/>
      <c r="J58" s="957"/>
      <c r="K58" s="957"/>
      <c r="L58" s="957"/>
      <c r="M58" s="957"/>
      <c r="N58" s="957"/>
      <c r="P58" s="44"/>
    </row>
    <row r="59" spans="2:17" x14ac:dyDescent="0.2">
      <c r="B59" s="22"/>
      <c r="C59" s="27"/>
      <c r="D59" s="23"/>
      <c r="E59" s="24"/>
      <c r="F59" s="28"/>
      <c r="G59" s="28"/>
      <c r="I59" s="28"/>
      <c r="J59" s="28"/>
      <c r="K59" s="28"/>
      <c r="L59" s="28"/>
      <c r="M59" s="28"/>
      <c r="N59" s="28"/>
    </row>
    <row r="60" spans="2:17" x14ac:dyDescent="0.2">
      <c r="B60" s="1"/>
      <c r="C60" s="27"/>
    </row>
    <row r="61" spans="2:17" x14ac:dyDescent="0.2">
      <c r="B61" s="44"/>
      <c r="E61" s="86"/>
      <c r="F61" s="86"/>
      <c r="G61" s="86"/>
      <c r="H61" s="86"/>
      <c r="I61" s="86"/>
      <c r="J61" s="86"/>
      <c r="K61" s="86"/>
      <c r="L61" s="86"/>
      <c r="M61" s="86"/>
      <c r="N61" s="86"/>
    </row>
    <row r="62" spans="2:17" x14ac:dyDescent="0.2">
      <c r="B62" s="44"/>
      <c r="E62" s="86"/>
      <c r="F62" s="86"/>
      <c r="G62" s="86"/>
      <c r="H62" s="86"/>
      <c r="I62" s="86"/>
      <c r="J62" s="86"/>
      <c r="K62" s="86"/>
      <c r="L62" s="86"/>
      <c r="M62" s="86"/>
      <c r="N62" s="86"/>
    </row>
    <row r="63" spans="2:17" ht="9.75" customHeight="1" x14ac:dyDescent="0.2">
      <c r="E63" s="86"/>
      <c r="F63" s="86"/>
      <c r="G63" s="86"/>
      <c r="H63" s="86"/>
      <c r="I63" s="86"/>
      <c r="J63" s="86"/>
      <c r="K63" s="86"/>
      <c r="L63" s="86"/>
      <c r="M63" s="86"/>
      <c r="N63" s="86"/>
    </row>
    <row r="64" spans="2:17" x14ac:dyDescent="0.2">
      <c r="B64" s="1"/>
      <c r="D64" s="88"/>
      <c r="E64" s="88"/>
      <c r="F64" s="88"/>
      <c r="G64" s="88"/>
      <c r="H64" s="88"/>
      <c r="I64" s="88"/>
      <c r="J64" s="88"/>
      <c r="K64" s="88"/>
      <c r="L64" s="88"/>
      <c r="M64" s="88"/>
      <c r="N64" s="88"/>
    </row>
    <row r="65" spans="2:14" x14ac:dyDescent="0.2">
      <c r="B65" s="1"/>
      <c r="C65" s="19"/>
      <c r="D65" s="7"/>
      <c r="E65" s="7"/>
      <c r="F65" s="7"/>
      <c r="G65" s="7"/>
      <c r="H65" s="7"/>
      <c r="I65" s="7"/>
      <c r="J65" s="7"/>
      <c r="K65" s="7"/>
      <c r="L65" s="7"/>
      <c r="M65" s="7"/>
      <c r="N65" s="7"/>
    </row>
    <row r="66" spans="2:14" ht="13.5" customHeight="1" x14ac:dyDescent="0.2">
      <c r="B66" s="1"/>
      <c r="C66" s="19"/>
    </row>
    <row r="67" spans="2:14" ht="13.5" customHeight="1" x14ac:dyDescent="0.2">
      <c r="B67" s="332"/>
      <c r="C67" s="19"/>
      <c r="D67" s="332"/>
      <c r="E67" s="332"/>
      <c r="F67" s="332"/>
      <c r="G67" s="332"/>
      <c r="H67" s="332"/>
      <c r="I67" s="332"/>
      <c r="J67" s="332"/>
      <c r="K67" s="332"/>
      <c r="L67" s="332"/>
      <c r="M67" s="332"/>
      <c r="N67" s="332"/>
    </row>
    <row r="68" spans="2:14" ht="11.25" customHeight="1" x14ac:dyDescent="0.2">
      <c r="C68" s="19"/>
      <c r="D68" s="332"/>
      <c r="E68" s="332"/>
      <c r="F68" s="332"/>
      <c r="G68" s="332"/>
      <c r="H68" s="332"/>
      <c r="I68" s="332"/>
      <c r="J68" s="332"/>
      <c r="K68" s="332"/>
      <c r="L68" s="332"/>
      <c r="M68" s="332"/>
      <c r="N68" s="332"/>
    </row>
    <row r="69" spans="2:14" x14ac:dyDescent="0.2">
      <c r="C69" s="19"/>
      <c r="D69" s="332"/>
      <c r="E69" s="332"/>
      <c r="F69" s="332"/>
      <c r="G69" s="332"/>
      <c r="H69" s="332"/>
      <c r="I69" s="332"/>
      <c r="J69" s="332"/>
      <c r="K69" s="332"/>
      <c r="L69" s="332"/>
      <c r="M69" s="332"/>
      <c r="N69" s="332"/>
    </row>
    <row r="70" spans="2:14" x14ac:dyDescent="0.2">
      <c r="C70" s="19"/>
      <c r="D70" s="332"/>
      <c r="E70" s="332"/>
      <c r="F70" s="332"/>
      <c r="G70" s="332"/>
      <c r="H70" s="332"/>
      <c r="I70" s="332"/>
      <c r="J70" s="332"/>
      <c r="K70" s="332"/>
      <c r="L70" s="332"/>
      <c r="M70" s="332"/>
      <c r="N70" s="332"/>
    </row>
    <row r="71" spans="2:14" x14ac:dyDescent="0.2">
      <c r="C71" s="19"/>
      <c r="D71" s="332"/>
      <c r="E71" s="332"/>
      <c r="F71" s="332"/>
      <c r="G71" s="332"/>
      <c r="H71" s="332"/>
      <c r="I71" s="332"/>
      <c r="J71" s="332"/>
      <c r="K71" s="332"/>
      <c r="L71" s="332"/>
      <c r="M71" s="332"/>
      <c r="N71" s="332"/>
    </row>
    <row r="72" spans="2:14" x14ac:dyDescent="0.2">
      <c r="C72" s="19"/>
      <c r="D72" s="332"/>
      <c r="E72" s="332"/>
      <c r="F72" s="332"/>
      <c r="G72" s="332"/>
      <c r="H72" s="332"/>
      <c r="I72" s="332"/>
      <c r="J72" s="332"/>
      <c r="K72" s="332"/>
      <c r="L72" s="332"/>
      <c r="M72" s="332"/>
      <c r="N72" s="332"/>
    </row>
    <row r="73" spans="2:14" x14ac:dyDescent="0.2">
      <c r="C73" s="19"/>
      <c r="D73" s="19"/>
      <c r="F73" s="44"/>
      <c r="M73" s="44"/>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K10:K12"/>
    <mergeCell ref="B13:C15"/>
    <mergeCell ref="B16:B33"/>
    <mergeCell ref="C16:C18"/>
    <mergeCell ref="C19:C21"/>
    <mergeCell ref="C22:C24"/>
    <mergeCell ref="C25:C27"/>
    <mergeCell ref="C37:C39"/>
    <mergeCell ref="C40:C42"/>
    <mergeCell ref="C43:C45"/>
    <mergeCell ref="C46:C48"/>
    <mergeCell ref="C49:C51"/>
    <mergeCell ref="C58:G58"/>
    <mergeCell ref="M9:M12"/>
    <mergeCell ref="N9:N12"/>
    <mergeCell ref="F10:F12"/>
    <mergeCell ref="G10:G12"/>
    <mergeCell ref="H10:H12"/>
    <mergeCell ref="I10:I12"/>
    <mergeCell ref="J10:J12"/>
    <mergeCell ref="C28:C30"/>
    <mergeCell ref="C31:C33"/>
    <mergeCell ref="B9:C12"/>
    <mergeCell ref="D9:D12"/>
    <mergeCell ref="E9:E12"/>
    <mergeCell ref="L10:L12"/>
    <mergeCell ref="B34:B57"/>
    <mergeCell ref="C34:C36"/>
  </mergeCells>
  <phoneticPr fontId="2"/>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EEF2-E4A6-43F4-AF8C-237096BB97AD}">
  <sheetPr codeName="Sheet64">
    <tabColor rgb="FF00B0F0"/>
  </sheetPr>
  <dimension ref="A2:L81"/>
  <sheetViews>
    <sheetView view="pageBreakPreview" zoomScale="90" zoomScaleNormal="100" zoomScaleSheetLayoutView="90" workbookViewId="0"/>
  </sheetViews>
  <sheetFormatPr defaultColWidth="9" defaultRowHeight="13.2" x14ac:dyDescent="0.2"/>
  <cols>
    <col min="1" max="1" width="8.6640625" style="19" customWidth="1"/>
    <col min="2" max="2" width="4.6640625" style="19" customWidth="1"/>
    <col min="3" max="3" width="17.109375" style="1" customWidth="1"/>
    <col min="4" max="9" width="17.88671875" style="1" customWidth="1"/>
    <col min="10" max="10" width="8.6640625" style="1" customWidth="1"/>
    <col min="11" max="11" width="9.77734375" style="1" customWidth="1"/>
    <col min="12" max="12" width="7.21875" style="1" customWidth="1"/>
    <col min="13" max="30" width="4.6640625" style="1" customWidth="1"/>
    <col min="31" max="16384" width="9" style="1"/>
  </cols>
  <sheetData>
    <row r="2" spans="2:12" ht="17.100000000000001" customHeight="1" x14ac:dyDescent="0.2">
      <c r="B2" s="26" t="s">
        <v>967</v>
      </c>
    </row>
    <row r="3" spans="2:12" ht="18" customHeight="1" x14ac:dyDescent="0.2">
      <c r="B3" s="1"/>
    </row>
    <row r="4" spans="2:12" ht="15" customHeight="1" x14ac:dyDescent="0.2">
      <c r="B4" s="1"/>
    </row>
    <row r="5" spans="2:12" ht="15" customHeight="1" x14ac:dyDescent="0.2">
      <c r="B5" s="1"/>
      <c r="H5" s="48" t="s">
        <v>152</v>
      </c>
    </row>
    <row r="6" spans="2:12" ht="15" customHeight="1" x14ac:dyDescent="0.2">
      <c r="B6" s="1"/>
      <c r="H6" s="48" t="s">
        <v>293</v>
      </c>
    </row>
    <row r="7" spans="2:12" ht="15" customHeight="1" x14ac:dyDescent="0.2">
      <c r="B7" s="1"/>
      <c r="E7" s="48"/>
      <c r="F7" s="48"/>
    </row>
    <row r="8" spans="2:12" ht="13.8" thickBot="1" x14ac:dyDescent="0.25">
      <c r="I8" s="2" t="s">
        <v>315</v>
      </c>
    </row>
    <row r="9" spans="2:12" x14ac:dyDescent="0.2">
      <c r="B9" s="1969"/>
      <c r="C9" s="1970"/>
      <c r="D9" s="2428" t="s">
        <v>271</v>
      </c>
      <c r="E9" s="2432" t="s">
        <v>963</v>
      </c>
      <c r="F9" s="1998" t="s">
        <v>964</v>
      </c>
      <c r="G9" s="1998" t="s">
        <v>965</v>
      </c>
      <c r="H9" s="1998" t="s">
        <v>966</v>
      </c>
      <c r="I9" s="2435" t="s">
        <v>296</v>
      </c>
    </row>
    <row r="10" spans="2:12" x14ac:dyDescent="0.2">
      <c r="B10" s="1969"/>
      <c r="C10" s="1970"/>
      <c r="D10" s="2429"/>
      <c r="E10" s="2433"/>
      <c r="F10" s="2267"/>
      <c r="G10" s="2267"/>
      <c r="H10" s="2267"/>
      <c r="I10" s="2436"/>
    </row>
    <row r="11" spans="2:12" x14ac:dyDescent="0.2">
      <c r="B11" s="1969"/>
      <c r="C11" s="1970"/>
      <c r="D11" s="2429"/>
      <c r="E11" s="2433"/>
      <c r="F11" s="2267"/>
      <c r="G11" s="2267"/>
      <c r="H11" s="2267"/>
      <c r="I11" s="2436"/>
    </row>
    <row r="12" spans="2:12" ht="10.5" customHeight="1" x14ac:dyDescent="0.2">
      <c r="B12" s="1969"/>
      <c r="C12" s="1970"/>
      <c r="D12" s="2429"/>
      <c r="E12" s="2433"/>
      <c r="F12" s="2267"/>
      <c r="G12" s="2267"/>
      <c r="H12" s="2267"/>
      <c r="I12" s="2436"/>
    </row>
    <row r="13" spans="2:12" x14ac:dyDescent="0.2">
      <c r="B13" s="1969"/>
      <c r="C13" s="1970"/>
      <c r="D13" s="2430"/>
      <c r="E13" s="2434"/>
      <c r="F13" s="1999"/>
      <c r="G13" s="1999"/>
      <c r="H13" s="1999"/>
      <c r="I13" s="2437"/>
      <c r="L13" s="325"/>
    </row>
    <row r="14" spans="2:12" ht="19.2" customHeight="1" x14ac:dyDescent="0.2">
      <c r="B14" s="1953" t="s">
        <v>250</v>
      </c>
      <c r="C14" s="1954"/>
      <c r="D14" s="1180">
        <f t="shared" ref="D14:I14" si="0">D16+D18+D20+D22+D24+D26</f>
        <v>331</v>
      </c>
      <c r="E14" s="1321">
        <f t="shared" si="0"/>
        <v>3</v>
      </c>
      <c r="F14" s="1336">
        <f t="shared" si="0"/>
        <v>30</v>
      </c>
      <c r="G14" s="1199">
        <f t="shared" si="0"/>
        <v>227</v>
      </c>
      <c r="H14" s="1199">
        <f t="shared" si="0"/>
        <v>68</v>
      </c>
      <c r="I14" s="1180">
        <f t="shared" si="0"/>
        <v>3</v>
      </c>
      <c r="L14" s="332"/>
    </row>
    <row r="15" spans="2:12" ht="19.2" customHeight="1" thickBot="1" x14ac:dyDescent="0.25">
      <c r="B15" s="1955"/>
      <c r="C15" s="2431"/>
      <c r="D15" s="444"/>
      <c r="E15" s="560">
        <f>E14/D14</f>
        <v>9.0634441087613302E-3</v>
      </c>
      <c r="F15" s="1121">
        <f>F14/D14</f>
        <v>9.0634441087613288E-2</v>
      </c>
      <c r="G15" s="443">
        <f>G14/D14</f>
        <v>0.6858006042296072</v>
      </c>
      <c r="H15" s="561">
        <f>H14/D14</f>
        <v>0.20543806646525681</v>
      </c>
      <c r="I15" s="444">
        <f>I14/D14</f>
        <v>9.0634441087613302E-3</v>
      </c>
      <c r="K15" s="1799"/>
      <c r="L15" s="332"/>
    </row>
    <row r="16" spans="2:12" ht="19.2" customHeight="1" thickTop="1" x14ac:dyDescent="0.2">
      <c r="B16" s="1852" t="s">
        <v>251</v>
      </c>
      <c r="C16" s="1959" t="s">
        <v>252</v>
      </c>
      <c r="D16" s="1188">
        <f>'表32-1'!L16</f>
        <v>41</v>
      </c>
      <c r="E16" s="1625">
        <v>0</v>
      </c>
      <c r="F16" s="1330">
        <v>5</v>
      </c>
      <c r="G16" s="1187">
        <v>26</v>
      </c>
      <c r="H16" s="1314">
        <v>10</v>
      </c>
      <c r="I16" s="1188">
        <v>0</v>
      </c>
      <c r="L16" s="332"/>
    </row>
    <row r="17" spans="2:12" ht="19.2" customHeight="1" x14ac:dyDescent="0.2">
      <c r="B17" s="1853"/>
      <c r="C17" s="1857"/>
      <c r="D17" s="465"/>
      <c r="E17" s="960">
        <f>E16/D16</f>
        <v>0</v>
      </c>
      <c r="F17" s="517">
        <f>F16/D16</f>
        <v>0.12195121951219512</v>
      </c>
      <c r="G17" s="515">
        <f>G16/D16</f>
        <v>0.63414634146341464</v>
      </c>
      <c r="H17" s="516">
        <f>H16/D16</f>
        <v>0.24390243902439024</v>
      </c>
      <c r="I17" s="465">
        <f>I16/D16</f>
        <v>0</v>
      </c>
      <c r="K17" s="1799"/>
      <c r="L17" s="332"/>
    </row>
    <row r="18" spans="2:12" ht="19.2" customHeight="1" x14ac:dyDescent="0.2">
      <c r="B18" s="1853"/>
      <c r="C18" s="1856" t="s">
        <v>253</v>
      </c>
      <c r="D18" s="1195">
        <f>'表32-1'!L19</f>
        <v>47</v>
      </c>
      <c r="E18" s="1447">
        <v>2</v>
      </c>
      <c r="F18" s="1322">
        <v>3</v>
      </c>
      <c r="G18" s="1194">
        <v>30</v>
      </c>
      <c r="H18" s="1316">
        <v>11</v>
      </c>
      <c r="I18" s="1195">
        <v>1</v>
      </c>
      <c r="L18" s="332"/>
    </row>
    <row r="19" spans="2:12" ht="19.2" customHeight="1" x14ac:dyDescent="0.2">
      <c r="B19" s="1853"/>
      <c r="C19" s="1857"/>
      <c r="D19" s="465"/>
      <c r="E19" s="960">
        <f>E18/D18</f>
        <v>4.2553191489361701E-2</v>
      </c>
      <c r="F19" s="517">
        <f>F18/D18</f>
        <v>6.3829787234042548E-2</v>
      </c>
      <c r="G19" s="515">
        <f>G18/D18</f>
        <v>0.63829787234042556</v>
      </c>
      <c r="H19" s="516">
        <f>H18/D18</f>
        <v>0.23404255319148937</v>
      </c>
      <c r="I19" s="465">
        <f>I18/D18</f>
        <v>2.1276595744680851E-2</v>
      </c>
      <c r="K19" s="1799"/>
      <c r="L19" s="332"/>
    </row>
    <row r="20" spans="2:12" ht="19.2" customHeight="1" x14ac:dyDescent="0.2">
      <c r="B20" s="1853"/>
      <c r="C20" s="1856" t="s">
        <v>254</v>
      </c>
      <c r="D20" s="1195">
        <f>'表32-1'!L22</f>
        <v>26</v>
      </c>
      <c r="E20" s="1447">
        <v>0</v>
      </c>
      <c r="F20" s="1322">
        <v>2</v>
      </c>
      <c r="G20" s="1194">
        <v>19</v>
      </c>
      <c r="H20" s="1316">
        <v>4</v>
      </c>
      <c r="I20" s="1195">
        <v>1</v>
      </c>
      <c r="L20" s="332"/>
    </row>
    <row r="21" spans="2:12" ht="19.2" customHeight="1" x14ac:dyDescent="0.2">
      <c r="B21" s="1853"/>
      <c r="C21" s="1857"/>
      <c r="D21" s="465"/>
      <c r="E21" s="960">
        <f>E20/D20</f>
        <v>0</v>
      </c>
      <c r="F21" s="517">
        <f>F20/D20</f>
        <v>7.6923076923076927E-2</v>
      </c>
      <c r="G21" s="515">
        <f>G20/D20</f>
        <v>0.73076923076923073</v>
      </c>
      <c r="H21" s="516">
        <f>H20/D20</f>
        <v>0.15384615384615385</v>
      </c>
      <c r="I21" s="465">
        <f>I20/D20</f>
        <v>3.8461538461538464E-2</v>
      </c>
      <c r="K21" s="1799"/>
      <c r="L21" s="332"/>
    </row>
    <row r="22" spans="2:12" ht="19.2" customHeight="1" x14ac:dyDescent="0.2">
      <c r="B22" s="1853"/>
      <c r="C22" s="1856" t="s">
        <v>255</v>
      </c>
      <c r="D22" s="1195">
        <f>'表32-1'!L25</f>
        <v>73</v>
      </c>
      <c r="E22" s="1447">
        <v>0</v>
      </c>
      <c r="F22" s="1322">
        <v>8</v>
      </c>
      <c r="G22" s="1194">
        <v>47</v>
      </c>
      <c r="H22" s="1316">
        <v>17</v>
      </c>
      <c r="I22" s="1195">
        <v>1</v>
      </c>
      <c r="L22" s="332"/>
    </row>
    <row r="23" spans="2:12" ht="19.2" customHeight="1" x14ac:dyDescent="0.2">
      <c r="B23" s="1853"/>
      <c r="C23" s="1857"/>
      <c r="D23" s="465"/>
      <c r="E23" s="560">
        <f>E22/D22</f>
        <v>0</v>
      </c>
      <c r="F23" s="1121">
        <f>F22/D22</f>
        <v>0.1095890410958904</v>
      </c>
      <c r="G23" s="443">
        <f>G22/D22</f>
        <v>0.64383561643835618</v>
      </c>
      <c r="H23" s="561">
        <f>H22/D22</f>
        <v>0.23287671232876711</v>
      </c>
      <c r="I23" s="444">
        <f>I22/D22</f>
        <v>1.3698630136986301E-2</v>
      </c>
      <c r="K23" s="1799"/>
      <c r="L23" s="332"/>
    </row>
    <row r="24" spans="2:12" ht="19.2" customHeight="1" x14ac:dyDescent="0.2">
      <c r="B24" s="1853"/>
      <c r="C24" s="1856" t="s">
        <v>256</v>
      </c>
      <c r="D24" s="1195">
        <f>'表32-1'!L28</f>
        <v>15</v>
      </c>
      <c r="E24" s="1443">
        <v>0</v>
      </c>
      <c r="F24" s="1337">
        <v>0</v>
      </c>
      <c r="G24" s="1199">
        <v>11</v>
      </c>
      <c r="H24" s="1318">
        <v>4</v>
      </c>
      <c r="I24" s="1180">
        <v>0</v>
      </c>
      <c r="L24" s="332"/>
    </row>
    <row r="25" spans="2:12" ht="19.2" customHeight="1" x14ac:dyDescent="0.2">
      <c r="B25" s="1853"/>
      <c r="C25" s="1857"/>
      <c r="D25" s="465"/>
      <c r="E25" s="960">
        <f>E24/D24</f>
        <v>0</v>
      </c>
      <c r="F25" s="517">
        <f>F24/D24</f>
        <v>0</v>
      </c>
      <c r="G25" s="515">
        <f>G24/D24</f>
        <v>0.73333333333333328</v>
      </c>
      <c r="H25" s="516">
        <f>H24/D24</f>
        <v>0.26666666666666666</v>
      </c>
      <c r="I25" s="465">
        <f>I24/D24</f>
        <v>0</v>
      </c>
      <c r="K25" s="1799"/>
      <c r="L25" s="332"/>
    </row>
    <row r="26" spans="2:12" ht="19.2" customHeight="1" x14ac:dyDescent="0.2">
      <c r="B26" s="1853"/>
      <c r="C26" s="1856" t="s">
        <v>257</v>
      </c>
      <c r="D26" s="1180">
        <f>'表32-1'!L31</f>
        <v>129</v>
      </c>
      <c r="E26" s="1443">
        <v>1</v>
      </c>
      <c r="F26" s="1337">
        <v>12</v>
      </c>
      <c r="G26" s="1199">
        <v>94</v>
      </c>
      <c r="H26" s="1318">
        <v>22</v>
      </c>
      <c r="I26" s="1180">
        <v>0</v>
      </c>
      <c r="L26" s="332"/>
    </row>
    <row r="27" spans="2:12" ht="19.2" customHeight="1" thickBot="1" x14ac:dyDescent="0.25">
      <c r="B27" s="1853"/>
      <c r="C27" s="1857"/>
      <c r="D27" s="977"/>
      <c r="E27" s="1068">
        <f>E26/D26</f>
        <v>7.7519379844961239E-3</v>
      </c>
      <c r="F27" s="525">
        <f>F26/D26</f>
        <v>9.3023255813953487E-2</v>
      </c>
      <c r="G27" s="523">
        <f>G26/D26</f>
        <v>0.72868217054263562</v>
      </c>
      <c r="H27" s="524">
        <f>H26/D26</f>
        <v>0.17054263565891473</v>
      </c>
      <c r="I27" s="977">
        <f>I26/D26</f>
        <v>0</v>
      </c>
      <c r="K27" s="1799"/>
      <c r="L27" s="332"/>
    </row>
    <row r="28" spans="2:12" ht="19.2" customHeight="1" thickTop="1" x14ac:dyDescent="0.2">
      <c r="B28" s="1852" t="s">
        <v>258</v>
      </c>
      <c r="C28" s="2003" t="s">
        <v>259</v>
      </c>
      <c r="D28" s="1195">
        <f>'表32-1'!L34</f>
        <v>86</v>
      </c>
      <c r="E28" s="1447">
        <v>0</v>
      </c>
      <c r="F28" s="1322">
        <v>4</v>
      </c>
      <c r="G28" s="1194">
        <v>67</v>
      </c>
      <c r="H28" s="1316">
        <v>15</v>
      </c>
      <c r="I28" s="1195">
        <v>0</v>
      </c>
      <c r="L28" s="332"/>
    </row>
    <row r="29" spans="2:12" ht="19.2" customHeight="1" x14ac:dyDescent="0.2">
      <c r="B29" s="1853"/>
      <c r="C29" s="1900"/>
      <c r="D29" s="465"/>
      <c r="E29" s="960">
        <f>E28/D28</f>
        <v>0</v>
      </c>
      <c r="F29" s="517">
        <f>F28/D28</f>
        <v>4.6511627906976744E-2</v>
      </c>
      <c r="G29" s="515">
        <f>G28/D28</f>
        <v>0.77906976744186052</v>
      </c>
      <c r="H29" s="516">
        <f>H28/D28</f>
        <v>0.1744186046511628</v>
      </c>
      <c r="I29" s="465">
        <f>I28/D28</f>
        <v>0</v>
      </c>
      <c r="K29" s="1799"/>
      <c r="L29" s="332"/>
    </row>
    <row r="30" spans="2:12" ht="19.2" customHeight="1" x14ac:dyDescent="0.2">
      <c r="B30" s="1853"/>
      <c r="C30" s="1940" t="s">
        <v>260</v>
      </c>
      <c r="D30" s="1195">
        <f>'表32-1'!L37</f>
        <v>148</v>
      </c>
      <c r="E30" s="1447">
        <v>2</v>
      </c>
      <c r="F30" s="1322">
        <v>19</v>
      </c>
      <c r="G30" s="1194">
        <v>95</v>
      </c>
      <c r="H30" s="1316">
        <v>29</v>
      </c>
      <c r="I30" s="1195">
        <v>3</v>
      </c>
      <c r="L30" s="332"/>
    </row>
    <row r="31" spans="2:12" ht="19.2" customHeight="1" x14ac:dyDescent="0.2">
      <c r="B31" s="1853"/>
      <c r="C31" s="1900"/>
      <c r="D31" s="465"/>
      <c r="E31" s="960">
        <f>E30/D30</f>
        <v>1.3513513513513514E-2</v>
      </c>
      <c r="F31" s="517">
        <f>F30/D30</f>
        <v>0.12837837837837837</v>
      </c>
      <c r="G31" s="515">
        <f>G30/D30</f>
        <v>0.64189189189189189</v>
      </c>
      <c r="H31" s="516">
        <f>H30/D30</f>
        <v>0.19594594594594594</v>
      </c>
      <c r="I31" s="465">
        <f>I30/D30</f>
        <v>2.0270270270270271E-2</v>
      </c>
      <c r="K31" s="1799"/>
      <c r="L31" s="332"/>
    </row>
    <row r="32" spans="2:12" ht="19.2" customHeight="1" x14ac:dyDescent="0.2">
      <c r="B32" s="1853"/>
      <c r="C32" s="1940" t="s">
        <v>261</v>
      </c>
      <c r="D32" s="1608">
        <f>'表32-1'!L40</f>
        <v>34</v>
      </c>
      <c r="E32" s="1609">
        <v>0</v>
      </c>
      <c r="F32" s="1814">
        <v>2</v>
      </c>
      <c r="G32" s="1607">
        <v>25</v>
      </c>
      <c r="H32" s="1611">
        <v>7</v>
      </c>
      <c r="I32" s="1608">
        <v>0</v>
      </c>
      <c r="L32" s="332"/>
    </row>
    <row r="33" spans="2:12" ht="19.2" customHeight="1" x14ac:dyDescent="0.2">
      <c r="B33" s="1853"/>
      <c r="C33" s="1900"/>
      <c r="D33" s="465"/>
      <c r="E33" s="960">
        <f>E32/D32</f>
        <v>0</v>
      </c>
      <c r="F33" s="517">
        <f>F32/D32</f>
        <v>5.8823529411764705E-2</v>
      </c>
      <c r="G33" s="515">
        <f>G32/D32</f>
        <v>0.73529411764705888</v>
      </c>
      <c r="H33" s="516">
        <f>H32/D32</f>
        <v>0.20588235294117646</v>
      </c>
      <c r="I33" s="465">
        <f>I32/D32</f>
        <v>0</v>
      </c>
      <c r="K33" s="1799"/>
      <c r="L33" s="332"/>
    </row>
    <row r="34" spans="2:12" ht="19.2" customHeight="1" x14ac:dyDescent="0.2">
      <c r="B34" s="1853"/>
      <c r="C34" s="1940" t="s">
        <v>262</v>
      </c>
      <c r="D34" s="1608">
        <f>'表32-1'!L43</f>
        <v>24</v>
      </c>
      <c r="E34" s="1609">
        <v>0</v>
      </c>
      <c r="F34" s="1814">
        <v>2</v>
      </c>
      <c r="G34" s="1607">
        <v>17</v>
      </c>
      <c r="H34" s="1611">
        <v>5</v>
      </c>
      <c r="I34" s="1608">
        <v>0</v>
      </c>
      <c r="L34" s="332"/>
    </row>
    <row r="35" spans="2:12" ht="19.2" customHeight="1" x14ac:dyDescent="0.2">
      <c r="B35" s="1853"/>
      <c r="C35" s="1900"/>
      <c r="D35" s="465"/>
      <c r="E35" s="960">
        <f>E34/D34</f>
        <v>0</v>
      </c>
      <c r="F35" s="517">
        <f>F34/D34</f>
        <v>8.3333333333333329E-2</v>
      </c>
      <c r="G35" s="515">
        <f>G34/D34</f>
        <v>0.70833333333333337</v>
      </c>
      <c r="H35" s="516">
        <f>H34/D34</f>
        <v>0.20833333333333334</v>
      </c>
      <c r="I35" s="465">
        <f>I34/D34</f>
        <v>0</v>
      </c>
      <c r="K35" s="1799"/>
      <c r="L35" s="332"/>
    </row>
    <row r="36" spans="2:12" ht="19.2" customHeight="1" x14ac:dyDescent="0.2">
      <c r="B36" s="1853"/>
      <c r="C36" s="1940" t="s">
        <v>263</v>
      </c>
      <c r="D36" s="1608">
        <f>'表32-1'!L46</f>
        <v>18</v>
      </c>
      <c r="E36" s="1609">
        <v>1</v>
      </c>
      <c r="F36" s="1814">
        <v>1</v>
      </c>
      <c r="G36" s="1607">
        <v>14</v>
      </c>
      <c r="H36" s="1611">
        <v>2</v>
      </c>
      <c r="I36" s="1608">
        <v>0</v>
      </c>
      <c r="L36" s="332"/>
    </row>
    <row r="37" spans="2:12" ht="19.2" customHeight="1" x14ac:dyDescent="0.2">
      <c r="B37" s="1853"/>
      <c r="C37" s="1900"/>
      <c r="D37" s="1810"/>
      <c r="E37" s="960">
        <f>E36/D36</f>
        <v>5.5555555555555552E-2</v>
      </c>
      <c r="F37" s="517">
        <f>F36/D36</f>
        <v>5.5555555555555552E-2</v>
      </c>
      <c r="G37" s="515">
        <f>G36/D36</f>
        <v>0.77777777777777779</v>
      </c>
      <c r="H37" s="516">
        <f>H36/D36</f>
        <v>0.1111111111111111</v>
      </c>
      <c r="I37" s="465">
        <f>I36/D36</f>
        <v>0</v>
      </c>
      <c r="K37" s="1799"/>
      <c r="L37" s="332"/>
    </row>
    <row r="38" spans="2:12" ht="19.2" customHeight="1" x14ac:dyDescent="0.2">
      <c r="B38" s="1853"/>
      <c r="C38" s="1940" t="s">
        <v>264</v>
      </c>
      <c r="D38" s="1811">
        <f>'表32-1'!L49</f>
        <v>21</v>
      </c>
      <c r="E38" s="1609">
        <v>0</v>
      </c>
      <c r="F38" s="1814">
        <v>2</v>
      </c>
      <c r="G38" s="1607">
        <v>9</v>
      </c>
      <c r="H38" s="1611">
        <v>10</v>
      </c>
      <c r="I38" s="1608">
        <v>0</v>
      </c>
      <c r="L38" s="332"/>
    </row>
    <row r="39" spans="2:12" ht="19.2" customHeight="1" thickBot="1" x14ac:dyDescent="0.25">
      <c r="B39" s="1853"/>
      <c r="C39" s="2009"/>
      <c r="D39" s="454"/>
      <c r="E39" s="1068">
        <f>E38/D38</f>
        <v>0</v>
      </c>
      <c r="F39" s="525">
        <f>F38/D38</f>
        <v>9.5238095238095233E-2</v>
      </c>
      <c r="G39" s="523">
        <f>G38/D38</f>
        <v>0.42857142857142855</v>
      </c>
      <c r="H39" s="524">
        <f>H38/D38</f>
        <v>0.47619047619047616</v>
      </c>
      <c r="I39" s="977">
        <f>I38/D38</f>
        <v>0</v>
      </c>
      <c r="K39" s="1799"/>
      <c r="L39" s="332"/>
    </row>
    <row r="40" spans="2:12" ht="19.2" customHeight="1" thickTop="1" x14ac:dyDescent="0.2">
      <c r="B40" s="1853"/>
      <c r="C40" s="37" t="s">
        <v>265</v>
      </c>
      <c r="D40" s="1195">
        <f t="shared" ref="D40:I40" si="1">D30+D32+D34+D36</f>
        <v>224</v>
      </c>
      <c r="E40" s="1815">
        <f t="shared" si="1"/>
        <v>3</v>
      </c>
      <c r="F40" s="1601">
        <f t="shared" si="1"/>
        <v>24</v>
      </c>
      <c r="G40" s="1194">
        <f t="shared" si="1"/>
        <v>151</v>
      </c>
      <c r="H40" s="1194">
        <f t="shared" si="1"/>
        <v>43</v>
      </c>
      <c r="I40" s="1195">
        <f t="shared" si="1"/>
        <v>3</v>
      </c>
      <c r="L40" s="332"/>
    </row>
    <row r="41" spans="2:12" ht="19.2" customHeight="1" x14ac:dyDescent="0.2">
      <c r="B41" s="1853"/>
      <c r="C41" s="1812" t="s">
        <v>266</v>
      </c>
      <c r="D41" s="444"/>
      <c r="E41" s="560">
        <f>E40/D40</f>
        <v>1.3392857142857142E-2</v>
      </c>
      <c r="F41" s="1121">
        <f>F40/D40</f>
        <v>0.10714285714285714</v>
      </c>
      <c r="G41" s="443">
        <f>G40/D40</f>
        <v>0.6741071428571429</v>
      </c>
      <c r="H41" s="561">
        <f>H40/D40</f>
        <v>0.19196428571428573</v>
      </c>
      <c r="I41" s="444">
        <f>I40/D40</f>
        <v>1.3392857142857142E-2</v>
      </c>
      <c r="K41" s="1799"/>
      <c r="L41" s="332"/>
    </row>
    <row r="42" spans="2:12" ht="19.2" customHeight="1" x14ac:dyDescent="0.2">
      <c r="B42" s="1853"/>
      <c r="C42" s="40" t="s">
        <v>265</v>
      </c>
      <c r="D42" s="1180">
        <f t="shared" ref="D42:I42" si="2">D32+D34+D36+D38</f>
        <v>97</v>
      </c>
      <c r="E42" s="1321">
        <f t="shared" si="2"/>
        <v>1</v>
      </c>
      <c r="F42" s="1336">
        <f t="shared" si="2"/>
        <v>7</v>
      </c>
      <c r="G42" s="1199">
        <f t="shared" si="2"/>
        <v>65</v>
      </c>
      <c r="H42" s="1199">
        <f t="shared" si="2"/>
        <v>24</v>
      </c>
      <c r="I42" s="1180">
        <f t="shared" si="2"/>
        <v>0</v>
      </c>
      <c r="L42" s="332"/>
    </row>
    <row r="43" spans="2:12" ht="19.2" customHeight="1" thickBot="1" x14ac:dyDescent="0.25">
      <c r="B43" s="1859"/>
      <c r="C43" s="1813" t="s">
        <v>267</v>
      </c>
      <c r="D43" s="465"/>
      <c r="E43" s="937">
        <f>E42/D42</f>
        <v>1.0309278350515464E-2</v>
      </c>
      <c r="F43" s="539">
        <f>F42/D42</f>
        <v>7.2164948453608241E-2</v>
      </c>
      <c r="G43" s="538">
        <f>G42/D42</f>
        <v>0.67010309278350511</v>
      </c>
      <c r="H43" s="1150">
        <f>H42/D42</f>
        <v>0.24742268041237114</v>
      </c>
      <c r="I43" s="469">
        <f>I42/D42</f>
        <v>0</v>
      </c>
      <c r="K43" s="1799"/>
      <c r="L43" s="332"/>
    </row>
    <row r="44" spans="2:12" ht="19.2" customHeight="1" x14ac:dyDescent="0.2">
      <c r="B44" s="96"/>
      <c r="C44" s="1794"/>
      <c r="D44" s="957"/>
      <c r="E44" s="957"/>
      <c r="F44" s="957"/>
      <c r="G44" s="957"/>
      <c r="H44" s="957"/>
      <c r="I44" s="957"/>
    </row>
    <row r="45" spans="2:12" x14ac:dyDescent="0.2">
      <c r="B45" s="22"/>
      <c r="C45" s="27"/>
      <c r="D45" s="24"/>
      <c r="E45" s="28"/>
      <c r="F45" s="28"/>
      <c r="G45" s="28"/>
      <c r="H45" s="28"/>
      <c r="I45" s="28"/>
    </row>
    <row r="46" spans="2:12" x14ac:dyDescent="0.2">
      <c r="B46" s="1"/>
      <c r="C46" s="27"/>
    </row>
    <row r="47" spans="2:12" x14ac:dyDescent="0.2">
      <c r="B47" s="44"/>
      <c r="D47" s="86"/>
      <c r="E47" s="86"/>
      <c r="F47" s="86"/>
      <c r="G47" s="86"/>
      <c r="H47" s="86"/>
      <c r="I47" s="86"/>
    </row>
    <row r="48" spans="2:12" ht="9.75" customHeight="1" x14ac:dyDescent="0.2">
      <c r="D48" s="86"/>
      <c r="E48" s="86"/>
      <c r="F48" s="86"/>
      <c r="G48" s="86"/>
      <c r="H48" s="86"/>
      <c r="I48" s="86"/>
    </row>
    <row r="49" spans="2:9" x14ac:dyDescent="0.2">
      <c r="B49" s="1"/>
      <c r="D49" s="88"/>
      <c r="E49" s="88"/>
      <c r="F49" s="88"/>
      <c r="G49" s="88"/>
      <c r="H49" s="88"/>
      <c r="I49" s="88"/>
    </row>
    <row r="50" spans="2:9" x14ac:dyDescent="0.2">
      <c r="B50" s="1"/>
      <c r="C50" s="19"/>
      <c r="D50" s="7"/>
      <c r="E50" s="7"/>
      <c r="F50" s="7"/>
      <c r="G50" s="7"/>
      <c r="H50" s="7"/>
      <c r="I50" s="7"/>
    </row>
    <row r="51" spans="2:9" ht="13.5" customHeight="1" x14ac:dyDescent="0.2">
      <c r="B51" s="1"/>
      <c r="C51" s="19"/>
    </row>
    <row r="52" spans="2:9" ht="13.5" customHeight="1" x14ac:dyDescent="0.2">
      <c r="B52" s="332"/>
      <c r="C52" s="19"/>
      <c r="D52" s="332"/>
      <c r="E52" s="332"/>
      <c r="F52" s="332"/>
      <c r="G52" s="332"/>
      <c r="H52" s="332"/>
      <c r="I52" s="332"/>
    </row>
    <row r="53" spans="2:9" ht="13.5" customHeight="1" x14ac:dyDescent="0.2">
      <c r="B53" s="332"/>
      <c r="C53" s="19"/>
      <c r="D53" s="332"/>
      <c r="E53" s="332"/>
      <c r="F53" s="332"/>
      <c r="G53" s="332"/>
      <c r="H53" s="332"/>
      <c r="I53" s="332"/>
    </row>
    <row r="54" spans="2:9" x14ac:dyDescent="0.2">
      <c r="C54" s="19"/>
      <c r="D54" s="332"/>
      <c r="E54" s="332"/>
      <c r="F54" s="332"/>
      <c r="G54" s="332"/>
      <c r="H54" s="332"/>
      <c r="I54" s="332"/>
    </row>
    <row r="55" spans="2:9" x14ac:dyDescent="0.2">
      <c r="C55" s="19"/>
      <c r="D55" s="332"/>
      <c r="E55" s="332"/>
      <c r="F55" s="332"/>
      <c r="G55" s="332"/>
      <c r="H55" s="332"/>
      <c r="I55" s="332"/>
    </row>
    <row r="56" spans="2:9" x14ac:dyDescent="0.2">
      <c r="C56" s="19"/>
      <c r="D56" s="332"/>
      <c r="E56" s="332"/>
      <c r="F56" s="332"/>
      <c r="G56" s="332"/>
      <c r="H56" s="332"/>
      <c r="I56" s="332"/>
    </row>
    <row r="57" spans="2:9" x14ac:dyDescent="0.2">
      <c r="C57" s="19"/>
      <c r="E57" s="44"/>
      <c r="F57" s="44"/>
    </row>
    <row r="58" spans="2:9" x14ac:dyDescent="0.2">
      <c r="C58" s="19"/>
    </row>
    <row r="59" spans="2:9" x14ac:dyDescent="0.2">
      <c r="C59" s="19"/>
    </row>
    <row r="60" spans="2:9" x14ac:dyDescent="0.2">
      <c r="C60" s="19"/>
    </row>
    <row r="61" spans="2:9" x14ac:dyDescent="0.2">
      <c r="C61" s="19"/>
    </row>
    <row r="62" spans="2:9" x14ac:dyDescent="0.2">
      <c r="C62" s="19"/>
    </row>
    <row r="63" spans="2:9" x14ac:dyDescent="0.2">
      <c r="C63" s="19"/>
    </row>
    <row r="64" spans="2:9" x14ac:dyDescent="0.2">
      <c r="C64" s="19"/>
    </row>
    <row r="65" spans="1:3" x14ac:dyDescent="0.2">
      <c r="C65" s="19"/>
    </row>
    <row r="66" spans="1:3" x14ac:dyDescent="0.2">
      <c r="C66" s="19"/>
    </row>
    <row r="67" spans="1:3" x14ac:dyDescent="0.2">
      <c r="C67" s="19"/>
    </row>
    <row r="68" spans="1:3" x14ac:dyDescent="0.2">
      <c r="C68" s="19"/>
    </row>
    <row r="69" spans="1:3" x14ac:dyDescent="0.2">
      <c r="C69" s="19"/>
    </row>
    <row r="70" spans="1:3" x14ac:dyDescent="0.2">
      <c r="C70" s="19"/>
    </row>
    <row r="71" spans="1:3" x14ac:dyDescent="0.2">
      <c r="C71" s="19"/>
    </row>
    <row r="72" spans="1:3" x14ac:dyDescent="0.2">
      <c r="C72" s="19"/>
    </row>
    <row r="73" spans="1:3" x14ac:dyDescent="0.2">
      <c r="C73" s="19"/>
    </row>
    <row r="74" spans="1:3" x14ac:dyDescent="0.2">
      <c r="C74" s="19"/>
    </row>
    <row r="75" spans="1:3" x14ac:dyDescent="0.2">
      <c r="C75" s="19"/>
    </row>
    <row r="76" spans="1:3" x14ac:dyDescent="0.2">
      <c r="C76" s="19"/>
    </row>
    <row r="77" spans="1:3" x14ac:dyDescent="0.2">
      <c r="C77" s="19"/>
    </row>
    <row r="78" spans="1:3" x14ac:dyDescent="0.2">
      <c r="C78" s="19"/>
    </row>
    <row r="79" spans="1:3" x14ac:dyDescent="0.2">
      <c r="C79" s="19"/>
    </row>
    <row r="80" spans="1:3" x14ac:dyDescent="0.2">
      <c r="A80" s="1"/>
      <c r="B80" s="1"/>
      <c r="C80" s="19"/>
    </row>
    <row r="81" spans="1:3" x14ac:dyDescent="0.2">
      <c r="A81" s="1" t="e">
        <f>SUM(#REF!)</f>
        <v>#REF!</v>
      </c>
      <c r="B81" s="1" t="e">
        <f>SUM(#REF!)</f>
        <v>#REF!</v>
      </c>
      <c r="C81" s="19"/>
    </row>
  </sheetData>
  <mergeCells count="22">
    <mergeCell ref="D9:D13"/>
    <mergeCell ref="B14:C15"/>
    <mergeCell ref="E9:E13"/>
    <mergeCell ref="G9:G13"/>
    <mergeCell ref="I9:I13"/>
    <mergeCell ref="B9:C13"/>
    <mergeCell ref="F9:F13"/>
    <mergeCell ref="H9:H13"/>
    <mergeCell ref="B16:B27"/>
    <mergeCell ref="C16:C17"/>
    <mergeCell ref="C38:C39"/>
    <mergeCell ref="C18:C19"/>
    <mergeCell ref="B28:B43"/>
    <mergeCell ref="C28:C29"/>
    <mergeCell ref="C30:C31"/>
    <mergeCell ref="C32:C33"/>
    <mergeCell ref="C34:C35"/>
    <mergeCell ref="C36:C37"/>
    <mergeCell ref="C20:C21"/>
    <mergeCell ref="C22:C23"/>
    <mergeCell ref="C24:C25"/>
    <mergeCell ref="C26:C27"/>
  </mergeCells>
  <phoneticPr fontId="2"/>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C629A-B976-4D32-B740-4B210601A5FE}">
  <sheetPr>
    <tabColor rgb="FF00B0F0"/>
  </sheetPr>
  <dimension ref="A2:Q97"/>
  <sheetViews>
    <sheetView view="pageBreakPreview" zoomScale="70" zoomScaleNormal="100" zoomScaleSheetLayoutView="70" workbookViewId="0"/>
  </sheetViews>
  <sheetFormatPr defaultColWidth="9" defaultRowHeight="13.2" outlineLevelCol="1" x14ac:dyDescent="0.2"/>
  <cols>
    <col min="1" max="1" width="8.6640625" style="19" customWidth="1"/>
    <col min="2" max="2" width="4.6640625" style="19" customWidth="1"/>
    <col min="3" max="3" width="11.44140625" style="1" customWidth="1"/>
    <col min="4" max="4" width="11" style="1" customWidth="1"/>
    <col min="5" max="5" width="14.44140625" style="1" customWidth="1"/>
    <col min="6" max="8" width="14.44140625" style="1" customWidth="1" outlineLevel="1"/>
    <col min="9" max="9" width="14.33203125" style="1" customWidth="1" outlineLevel="1"/>
    <col min="10" max="12" width="14.44140625" style="1" customWidth="1" outlineLevel="1"/>
    <col min="13" max="14" width="14.44140625" style="1" customWidth="1"/>
    <col min="15" max="20" width="8.6640625" style="1" customWidth="1"/>
    <col min="21" max="40" width="4.6640625" style="1" customWidth="1"/>
    <col min="41" max="16384" width="9" style="1"/>
  </cols>
  <sheetData>
    <row r="2" spans="2:17" ht="17.100000000000001" customHeight="1" x14ac:dyDescent="0.2">
      <c r="B2" s="26" t="s">
        <v>777</v>
      </c>
    </row>
    <row r="3" spans="2:17" ht="18" customHeight="1" x14ac:dyDescent="0.2">
      <c r="B3" s="1"/>
    </row>
    <row r="4" spans="2:17" ht="15" customHeight="1" x14ac:dyDescent="0.2">
      <c r="B4" s="1"/>
      <c r="K4" s="48" t="s">
        <v>152</v>
      </c>
      <c r="L4" s="48"/>
      <c r="M4" s="48"/>
    </row>
    <row r="5" spans="2:17" ht="15" customHeight="1" x14ac:dyDescent="0.2">
      <c r="B5" s="1"/>
      <c r="K5" s="48" t="s">
        <v>293</v>
      </c>
      <c r="L5" s="48"/>
      <c r="M5" s="48"/>
    </row>
    <row r="6" spans="2:17" ht="15" customHeight="1" x14ac:dyDescent="0.2">
      <c r="B6" s="1"/>
      <c r="K6" s="1626" t="s">
        <v>437</v>
      </c>
      <c r="L6" s="48"/>
      <c r="M6" s="48"/>
    </row>
    <row r="7" spans="2:17" ht="15" customHeight="1" x14ac:dyDescent="0.2">
      <c r="B7" s="1"/>
      <c r="J7" s="48" t="s">
        <v>774</v>
      </c>
      <c r="K7" s="48"/>
      <c r="L7" s="48"/>
    </row>
    <row r="8" spans="2:17" ht="13.8" thickBot="1" x14ac:dyDescent="0.25">
      <c r="N8" s="2" t="s">
        <v>315</v>
      </c>
    </row>
    <row r="9" spans="2:17" ht="15" customHeight="1" x14ac:dyDescent="0.2">
      <c r="B9" s="1969"/>
      <c r="C9" s="1969"/>
      <c r="D9" s="2024" t="s">
        <v>243</v>
      </c>
      <c r="E9" s="2333" t="s">
        <v>775</v>
      </c>
      <c r="F9" s="217"/>
      <c r="G9" s="217"/>
      <c r="H9" s="217"/>
      <c r="I9" s="217"/>
      <c r="J9" s="218"/>
      <c r="K9" s="218"/>
      <c r="L9" s="218"/>
      <c r="M9" s="2333" t="s">
        <v>776</v>
      </c>
      <c r="N9" s="2343" t="s">
        <v>540</v>
      </c>
    </row>
    <row r="10" spans="2:17" ht="15" customHeight="1" x14ac:dyDescent="0.2">
      <c r="B10" s="1969"/>
      <c r="C10" s="1969"/>
      <c r="D10" s="2025"/>
      <c r="E10" s="2250"/>
      <c r="F10" s="1937" t="s">
        <v>769</v>
      </c>
      <c r="G10" s="1937" t="s">
        <v>770</v>
      </c>
      <c r="H10" s="1937" t="s">
        <v>862</v>
      </c>
      <c r="I10" s="1937" t="s">
        <v>771</v>
      </c>
      <c r="J10" s="1937" t="s">
        <v>772</v>
      </c>
      <c r="K10" s="1971" t="s">
        <v>773</v>
      </c>
      <c r="L10" s="1986" t="s">
        <v>671</v>
      </c>
      <c r="M10" s="2250"/>
      <c r="N10" s="2344"/>
    </row>
    <row r="11" spans="2:17" ht="10.5" customHeight="1" x14ac:dyDescent="0.2">
      <c r="B11" s="1969"/>
      <c r="C11" s="1969"/>
      <c r="D11" s="2025"/>
      <c r="E11" s="2250"/>
      <c r="F11" s="1944"/>
      <c r="G11" s="1944"/>
      <c r="H11" s="1944"/>
      <c r="I11" s="1944"/>
      <c r="J11" s="1944"/>
      <c r="K11" s="1943"/>
      <c r="L11" s="1986"/>
      <c r="M11" s="2250"/>
      <c r="N11" s="2344"/>
    </row>
    <row r="12" spans="2:17" ht="68.25" customHeight="1" x14ac:dyDescent="0.2">
      <c r="B12" s="1969"/>
      <c r="C12" s="1969"/>
      <c r="D12" s="2026"/>
      <c r="E12" s="2334"/>
      <c r="F12" s="1945"/>
      <c r="G12" s="1945"/>
      <c r="H12" s="1945"/>
      <c r="I12" s="1945"/>
      <c r="J12" s="1945"/>
      <c r="K12" s="1972"/>
      <c r="L12" s="1986"/>
      <c r="M12" s="2334"/>
      <c r="N12" s="2345"/>
      <c r="Q12" s="325"/>
    </row>
    <row r="13" spans="2:17" ht="19.2" customHeight="1" x14ac:dyDescent="0.2">
      <c r="B13" s="1953" t="s">
        <v>250</v>
      </c>
      <c r="C13" s="1978"/>
      <c r="D13" s="1347">
        <f t="shared" ref="D13:N13" si="0">D16+D19+D22+D25+D28+D31</f>
        <v>33</v>
      </c>
      <c r="E13" s="1443">
        <f t="shared" si="0"/>
        <v>30</v>
      </c>
      <c r="F13" s="1199">
        <f t="shared" si="0"/>
        <v>16</v>
      </c>
      <c r="G13" s="1199">
        <f t="shared" si="0"/>
        <v>13</v>
      </c>
      <c r="H13" s="1199">
        <f t="shared" si="0"/>
        <v>19</v>
      </c>
      <c r="I13" s="1199">
        <f t="shared" si="0"/>
        <v>14</v>
      </c>
      <c r="J13" s="1199">
        <f t="shared" si="0"/>
        <v>11</v>
      </c>
      <c r="K13" s="1318">
        <f t="shared" si="0"/>
        <v>8</v>
      </c>
      <c r="L13" s="1318">
        <f t="shared" si="0"/>
        <v>4</v>
      </c>
      <c r="M13" s="1313">
        <f t="shared" si="0"/>
        <v>3</v>
      </c>
      <c r="N13" s="1313">
        <f t="shared" si="0"/>
        <v>0</v>
      </c>
      <c r="Q13" s="332"/>
    </row>
    <row r="14" spans="2:17" ht="19.2" customHeight="1" x14ac:dyDescent="0.2">
      <c r="B14" s="1955"/>
      <c r="C14" s="1979"/>
      <c r="D14" s="1355"/>
      <c r="E14" s="560">
        <f>E13/$D13</f>
        <v>0.90909090909090906</v>
      </c>
      <c r="F14" s="443">
        <f>F13/$D13</f>
        <v>0.48484848484848486</v>
      </c>
      <c r="G14" s="443">
        <f t="shared" ref="G14:L14" si="1">G13/$D13</f>
        <v>0.39393939393939392</v>
      </c>
      <c r="H14" s="443">
        <f t="shared" si="1"/>
        <v>0.5757575757575758</v>
      </c>
      <c r="I14" s="443">
        <f t="shared" si="1"/>
        <v>0.42424242424242425</v>
      </c>
      <c r="J14" s="443">
        <f t="shared" si="1"/>
        <v>0.33333333333333331</v>
      </c>
      <c r="K14" s="561">
        <f t="shared" si="1"/>
        <v>0.24242424242424243</v>
      </c>
      <c r="L14" s="561">
        <f t="shared" si="1"/>
        <v>0.12121212121212122</v>
      </c>
      <c r="M14" s="562">
        <f>M13/$D13</f>
        <v>9.0909090909090912E-2</v>
      </c>
      <c r="N14" s="562">
        <f>N13/$D13</f>
        <v>0</v>
      </c>
      <c r="P14" s="44"/>
      <c r="Q14" s="332"/>
    </row>
    <row r="15" spans="2:17" ht="19.2" customHeight="1" thickBot="1" x14ac:dyDescent="0.25">
      <c r="B15" s="1957"/>
      <c r="C15" s="2023"/>
      <c r="D15" s="1362"/>
      <c r="E15" s="564"/>
      <c r="F15" s="445">
        <f>F13/$E13</f>
        <v>0.53333333333333333</v>
      </c>
      <c r="G15" s="445">
        <f t="shared" ref="G15:L15" si="2">G13/$E13</f>
        <v>0.43333333333333335</v>
      </c>
      <c r="H15" s="445">
        <f t="shared" si="2"/>
        <v>0.6333333333333333</v>
      </c>
      <c r="I15" s="445">
        <f t="shared" si="2"/>
        <v>0.46666666666666667</v>
      </c>
      <c r="J15" s="445">
        <f t="shared" si="2"/>
        <v>0.36666666666666664</v>
      </c>
      <c r="K15" s="587">
        <f t="shared" si="2"/>
        <v>0.26666666666666666</v>
      </c>
      <c r="L15" s="587">
        <f t="shared" si="2"/>
        <v>0.13333333333333333</v>
      </c>
      <c r="M15" s="566"/>
      <c r="N15" s="566"/>
      <c r="P15" s="44"/>
    </row>
    <row r="16" spans="2:17" ht="19.2" customHeight="1" thickTop="1" x14ac:dyDescent="0.2">
      <c r="B16" s="1852" t="s">
        <v>251</v>
      </c>
      <c r="C16" s="2003" t="s">
        <v>252</v>
      </c>
      <c r="D16" s="1327">
        <f>'表32-3'!E16+'表32-3'!F16</f>
        <v>5</v>
      </c>
      <c r="E16" s="1625">
        <v>4</v>
      </c>
      <c r="F16" s="1187">
        <v>2</v>
      </c>
      <c r="G16" s="1187">
        <v>2</v>
      </c>
      <c r="H16" s="1187">
        <v>3</v>
      </c>
      <c r="I16" s="1187">
        <v>1</v>
      </c>
      <c r="J16" s="1187">
        <v>3</v>
      </c>
      <c r="K16" s="1314">
        <v>0</v>
      </c>
      <c r="L16" s="1188">
        <v>1</v>
      </c>
      <c r="M16" s="1315">
        <v>1</v>
      </c>
      <c r="N16" s="1315">
        <v>0</v>
      </c>
      <c r="Q16" s="332"/>
    </row>
    <row r="17" spans="2:17" ht="19.2" customHeight="1" x14ac:dyDescent="0.2">
      <c r="B17" s="1853"/>
      <c r="C17" s="1900"/>
      <c r="D17" s="1324"/>
      <c r="E17" s="560">
        <f>E16/$D16</f>
        <v>0.8</v>
      </c>
      <c r="F17" s="443">
        <f>F16/$D16</f>
        <v>0.4</v>
      </c>
      <c r="G17" s="443">
        <f t="shared" ref="G17:L17" si="3">G16/$D16</f>
        <v>0.4</v>
      </c>
      <c r="H17" s="443">
        <f t="shared" si="3"/>
        <v>0.6</v>
      </c>
      <c r="I17" s="443">
        <f t="shared" si="3"/>
        <v>0.2</v>
      </c>
      <c r="J17" s="443">
        <f t="shared" si="3"/>
        <v>0.6</v>
      </c>
      <c r="K17" s="561">
        <f t="shared" si="3"/>
        <v>0</v>
      </c>
      <c r="L17" s="561">
        <f t="shared" si="3"/>
        <v>0.2</v>
      </c>
      <c r="M17" s="562">
        <f>M16/$D16</f>
        <v>0.2</v>
      </c>
      <c r="N17" s="562">
        <f>N16/$D16</f>
        <v>0</v>
      </c>
      <c r="P17" s="44"/>
      <c r="Q17" s="332"/>
    </row>
    <row r="18" spans="2:17" ht="19.2" customHeight="1" x14ac:dyDescent="0.2">
      <c r="B18" s="1853"/>
      <c r="C18" s="1901"/>
      <c r="D18" s="1370"/>
      <c r="E18" s="567"/>
      <c r="F18" s="449">
        <f t="shared" ref="F18:L18" si="4">F16/$E16</f>
        <v>0.5</v>
      </c>
      <c r="G18" s="449">
        <f t="shared" si="4"/>
        <v>0.5</v>
      </c>
      <c r="H18" s="449">
        <f t="shared" si="4"/>
        <v>0.75</v>
      </c>
      <c r="I18" s="449">
        <f t="shared" si="4"/>
        <v>0.25</v>
      </c>
      <c r="J18" s="449">
        <f t="shared" si="4"/>
        <v>0.75</v>
      </c>
      <c r="K18" s="588">
        <f t="shared" si="4"/>
        <v>0</v>
      </c>
      <c r="L18" s="588">
        <f t="shared" si="4"/>
        <v>0.25</v>
      </c>
      <c r="M18" s="568"/>
      <c r="N18" s="568"/>
      <c r="P18" s="44"/>
    </row>
    <row r="19" spans="2:17" ht="19.2" customHeight="1" x14ac:dyDescent="0.2">
      <c r="B19" s="1853"/>
      <c r="C19" s="1940" t="s">
        <v>253</v>
      </c>
      <c r="D19" s="1334">
        <f>'表32-3'!E18+'表32-3'!F18</f>
        <v>5</v>
      </c>
      <c r="E19" s="1447">
        <v>4</v>
      </c>
      <c r="F19" s="1194">
        <v>1</v>
      </c>
      <c r="G19" s="1194">
        <v>1</v>
      </c>
      <c r="H19" s="1194">
        <v>3</v>
      </c>
      <c r="I19" s="1194">
        <v>2</v>
      </c>
      <c r="J19" s="1194">
        <v>3</v>
      </c>
      <c r="K19" s="1316">
        <v>3</v>
      </c>
      <c r="L19" s="1195">
        <v>1</v>
      </c>
      <c r="M19" s="1317">
        <v>1</v>
      </c>
      <c r="N19" s="1317">
        <v>0</v>
      </c>
      <c r="Q19" s="332"/>
    </row>
    <row r="20" spans="2:17" ht="19.2" customHeight="1" x14ac:dyDescent="0.2">
      <c r="B20" s="1853"/>
      <c r="C20" s="1900"/>
      <c r="D20" s="1324"/>
      <c r="E20" s="560">
        <f>E19/$D19</f>
        <v>0.8</v>
      </c>
      <c r="F20" s="443">
        <f>F19/$D19</f>
        <v>0.2</v>
      </c>
      <c r="G20" s="443">
        <f t="shared" ref="G20:L20" si="5">G19/$D19</f>
        <v>0.2</v>
      </c>
      <c r="H20" s="443">
        <f t="shared" si="5"/>
        <v>0.6</v>
      </c>
      <c r="I20" s="443">
        <f t="shared" si="5"/>
        <v>0.4</v>
      </c>
      <c r="J20" s="443">
        <f t="shared" si="5"/>
        <v>0.6</v>
      </c>
      <c r="K20" s="561">
        <f t="shared" si="5"/>
        <v>0.6</v>
      </c>
      <c r="L20" s="561">
        <f t="shared" si="5"/>
        <v>0.2</v>
      </c>
      <c r="M20" s="562">
        <f>M19/$D19</f>
        <v>0.2</v>
      </c>
      <c r="N20" s="562">
        <f>N19/$D19</f>
        <v>0</v>
      </c>
      <c r="P20" s="44"/>
      <c r="Q20" s="332"/>
    </row>
    <row r="21" spans="2:17" ht="19.2" customHeight="1" x14ac:dyDescent="0.2">
      <c r="B21" s="1853"/>
      <c r="C21" s="1901"/>
      <c r="D21" s="1374"/>
      <c r="E21" s="567"/>
      <c r="F21" s="449">
        <f>F19/$E19</f>
        <v>0.25</v>
      </c>
      <c r="G21" s="449">
        <f t="shared" ref="G21:L21" si="6">G19/$E19</f>
        <v>0.25</v>
      </c>
      <c r="H21" s="449">
        <f t="shared" si="6"/>
        <v>0.75</v>
      </c>
      <c r="I21" s="449">
        <f t="shared" si="6"/>
        <v>0.5</v>
      </c>
      <c r="J21" s="449">
        <f t="shared" si="6"/>
        <v>0.75</v>
      </c>
      <c r="K21" s="588">
        <f t="shared" si="6"/>
        <v>0.75</v>
      </c>
      <c r="L21" s="588">
        <f t="shared" si="6"/>
        <v>0.25</v>
      </c>
      <c r="M21" s="568"/>
      <c r="N21" s="568"/>
      <c r="P21" s="44"/>
    </row>
    <row r="22" spans="2:17" ht="19.2" customHeight="1" x14ac:dyDescent="0.2">
      <c r="B22" s="1853"/>
      <c r="C22" s="1940" t="s">
        <v>254</v>
      </c>
      <c r="D22" s="1341">
        <f>'表32-3'!E20+'表32-3'!F20</f>
        <v>2</v>
      </c>
      <c r="E22" s="1447">
        <v>2</v>
      </c>
      <c r="F22" s="1194">
        <v>1</v>
      </c>
      <c r="G22" s="1194">
        <v>2</v>
      </c>
      <c r="H22" s="1194">
        <v>0</v>
      </c>
      <c r="I22" s="1194">
        <v>0</v>
      </c>
      <c r="J22" s="1194">
        <v>0</v>
      </c>
      <c r="K22" s="1316">
        <v>0</v>
      </c>
      <c r="L22" s="1195">
        <v>1</v>
      </c>
      <c r="M22" s="1317">
        <v>0</v>
      </c>
      <c r="N22" s="1317">
        <v>0</v>
      </c>
      <c r="Q22" s="332"/>
    </row>
    <row r="23" spans="2:17" ht="19.2" customHeight="1" x14ac:dyDescent="0.2">
      <c r="B23" s="1853"/>
      <c r="C23" s="1900"/>
      <c r="D23" s="1324"/>
      <c r="E23" s="560">
        <f>E22/$D22</f>
        <v>1</v>
      </c>
      <c r="F23" s="443">
        <f>F22/$D22</f>
        <v>0.5</v>
      </c>
      <c r="G23" s="443">
        <f t="shared" ref="G23:L23" si="7">G22/$D22</f>
        <v>1</v>
      </c>
      <c r="H23" s="443">
        <f t="shared" si="7"/>
        <v>0</v>
      </c>
      <c r="I23" s="443">
        <f t="shared" si="7"/>
        <v>0</v>
      </c>
      <c r="J23" s="443">
        <f t="shared" si="7"/>
        <v>0</v>
      </c>
      <c r="K23" s="561">
        <f t="shared" si="7"/>
        <v>0</v>
      </c>
      <c r="L23" s="561">
        <f t="shared" si="7"/>
        <v>0.5</v>
      </c>
      <c r="M23" s="562">
        <f>M22/$D22</f>
        <v>0</v>
      </c>
      <c r="N23" s="562">
        <f>N22/$D22</f>
        <v>0</v>
      </c>
      <c r="P23" s="44"/>
      <c r="Q23" s="332"/>
    </row>
    <row r="24" spans="2:17" ht="19.2" customHeight="1" x14ac:dyDescent="0.2">
      <c r="B24" s="1853"/>
      <c r="C24" s="1901"/>
      <c r="D24" s="1374"/>
      <c r="E24" s="567"/>
      <c r="F24" s="449">
        <f>IF(F22,F22/$E22,0)</f>
        <v>0.5</v>
      </c>
      <c r="G24" s="449">
        <f t="shared" ref="G24:J24" si="8">IF(G22,G22/$E22,0)</f>
        <v>1</v>
      </c>
      <c r="H24" s="449">
        <f t="shared" si="8"/>
        <v>0</v>
      </c>
      <c r="I24" s="449">
        <f t="shared" si="8"/>
        <v>0</v>
      </c>
      <c r="J24" s="449">
        <f t="shared" si="8"/>
        <v>0</v>
      </c>
      <c r="K24" s="588">
        <f>IF(K22,K22/$E22,0)</f>
        <v>0</v>
      </c>
      <c r="L24" s="588">
        <f>IF(L22,L22/$E22,0)</f>
        <v>0.5</v>
      </c>
      <c r="M24" s="568"/>
      <c r="N24" s="568"/>
      <c r="P24" s="44"/>
    </row>
    <row r="25" spans="2:17" ht="19.2" customHeight="1" x14ac:dyDescent="0.2">
      <c r="B25" s="1853"/>
      <c r="C25" s="1940" t="s">
        <v>255</v>
      </c>
      <c r="D25" s="1341">
        <f>'表32-3'!E22+'表32-3'!F22</f>
        <v>8</v>
      </c>
      <c r="E25" s="1447">
        <v>8</v>
      </c>
      <c r="F25" s="1194">
        <v>4</v>
      </c>
      <c r="G25" s="1194">
        <v>2</v>
      </c>
      <c r="H25" s="1194">
        <v>3</v>
      </c>
      <c r="I25" s="1194">
        <v>1</v>
      </c>
      <c r="J25" s="1194">
        <v>2</v>
      </c>
      <c r="K25" s="1316">
        <v>2</v>
      </c>
      <c r="L25" s="1195">
        <v>1</v>
      </c>
      <c r="M25" s="1317">
        <v>0</v>
      </c>
      <c r="N25" s="1317">
        <v>0</v>
      </c>
      <c r="Q25" s="332"/>
    </row>
    <row r="26" spans="2:17" ht="19.2" customHeight="1" x14ac:dyDescent="0.2">
      <c r="B26" s="1853"/>
      <c r="C26" s="1900"/>
      <c r="D26" s="1324"/>
      <c r="E26" s="560">
        <f>E25/$D25</f>
        <v>1</v>
      </c>
      <c r="F26" s="443">
        <f>F25/$D25</f>
        <v>0.5</v>
      </c>
      <c r="G26" s="443">
        <f t="shared" ref="G26:L26" si="9">G25/$D25</f>
        <v>0.25</v>
      </c>
      <c r="H26" s="443">
        <f t="shared" si="9"/>
        <v>0.375</v>
      </c>
      <c r="I26" s="443">
        <f t="shared" si="9"/>
        <v>0.125</v>
      </c>
      <c r="J26" s="443">
        <f t="shared" si="9"/>
        <v>0.25</v>
      </c>
      <c r="K26" s="561">
        <f t="shared" si="9"/>
        <v>0.25</v>
      </c>
      <c r="L26" s="561">
        <f t="shared" si="9"/>
        <v>0.125</v>
      </c>
      <c r="M26" s="562">
        <f>M25/$D25</f>
        <v>0</v>
      </c>
      <c r="N26" s="562">
        <f>N25/$D25</f>
        <v>0</v>
      </c>
      <c r="P26" s="44"/>
      <c r="Q26" s="332"/>
    </row>
    <row r="27" spans="2:17" ht="19.2" customHeight="1" x14ac:dyDescent="0.2">
      <c r="B27" s="1853"/>
      <c r="C27" s="1901"/>
      <c r="D27" s="1374"/>
      <c r="E27" s="567"/>
      <c r="F27" s="449">
        <f>F25/$E25</f>
        <v>0.5</v>
      </c>
      <c r="G27" s="449">
        <f t="shared" ref="G27:L27" si="10">G25/$E25</f>
        <v>0.25</v>
      </c>
      <c r="H27" s="449">
        <f t="shared" si="10"/>
        <v>0.375</v>
      </c>
      <c r="I27" s="449">
        <f t="shared" si="10"/>
        <v>0.125</v>
      </c>
      <c r="J27" s="449">
        <f t="shared" si="10"/>
        <v>0.25</v>
      </c>
      <c r="K27" s="588">
        <f t="shared" si="10"/>
        <v>0.25</v>
      </c>
      <c r="L27" s="588">
        <f t="shared" si="10"/>
        <v>0.125</v>
      </c>
      <c r="M27" s="568"/>
      <c r="N27" s="568"/>
      <c r="P27" s="44"/>
    </row>
    <row r="28" spans="2:17" ht="19.2" customHeight="1" x14ac:dyDescent="0.2">
      <c r="B28" s="1853"/>
      <c r="C28" s="1940" t="s">
        <v>256</v>
      </c>
      <c r="D28" s="1341">
        <f>'表32-3'!E24+'表32-3'!F24</f>
        <v>0</v>
      </c>
      <c r="E28" s="1447">
        <v>0</v>
      </c>
      <c r="F28" s="1199">
        <v>0</v>
      </c>
      <c r="G28" s="1199">
        <v>0</v>
      </c>
      <c r="H28" s="1199">
        <v>0</v>
      </c>
      <c r="I28" s="1199">
        <v>0</v>
      </c>
      <c r="J28" s="1199">
        <v>0</v>
      </c>
      <c r="K28" s="1318">
        <v>0</v>
      </c>
      <c r="L28" s="1180">
        <v>0</v>
      </c>
      <c r="M28" s="1313">
        <v>0</v>
      </c>
      <c r="N28" s="1313">
        <v>0</v>
      </c>
      <c r="Q28" s="332"/>
    </row>
    <row r="29" spans="2:17" ht="19.2" customHeight="1" x14ac:dyDescent="0.2">
      <c r="B29" s="1853"/>
      <c r="C29" s="1900"/>
      <c r="D29" s="1324"/>
      <c r="E29" s="1669">
        <f>IFERROR(E28/$D28,0)</f>
        <v>0</v>
      </c>
      <c r="F29" s="561">
        <f t="shared" ref="F29:N29" si="11">IFERROR(F28/$D28,0)</f>
        <v>0</v>
      </c>
      <c r="G29" s="561">
        <f t="shared" si="11"/>
        <v>0</v>
      </c>
      <c r="H29" s="561">
        <f t="shared" si="11"/>
        <v>0</v>
      </c>
      <c r="I29" s="561">
        <f t="shared" si="11"/>
        <v>0</v>
      </c>
      <c r="J29" s="561">
        <f t="shared" si="11"/>
        <v>0</v>
      </c>
      <c r="K29" s="561">
        <f t="shared" si="11"/>
        <v>0</v>
      </c>
      <c r="L29" s="444">
        <f t="shared" si="11"/>
        <v>0</v>
      </c>
      <c r="M29" s="560">
        <f t="shared" si="11"/>
        <v>0</v>
      </c>
      <c r="N29" s="560">
        <f t="shared" si="11"/>
        <v>0</v>
      </c>
      <c r="P29" s="44"/>
      <c r="Q29" s="332"/>
    </row>
    <row r="30" spans="2:17" ht="19.2" customHeight="1" x14ac:dyDescent="0.2">
      <c r="B30" s="1853"/>
      <c r="C30" s="1901"/>
      <c r="D30" s="1374"/>
      <c r="E30" s="567"/>
      <c r="F30" s="449">
        <f>IFERROR(F28/$E28,0)</f>
        <v>0</v>
      </c>
      <c r="G30" s="449">
        <f t="shared" ref="G30:L30" si="12">IFERROR(G28/$E28,0)</f>
        <v>0</v>
      </c>
      <c r="H30" s="449">
        <f t="shared" si="12"/>
        <v>0</v>
      </c>
      <c r="I30" s="449">
        <f t="shared" si="12"/>
        <v>0</v>
      </c>
      <c r="J30" s="449">
        <f t="shared" si="12"/>
        <v>0</v>
      </c>
      <c r="K30" s="588">
        <f t="shared" si="12"/>
        <v>0</v>
      </c>
      <c r="L30" s="588">
        <f t="shared" si="12"/>
        <v>0</v>
      </c>
      <c r="M30" s="568"/>
      <c r="N30" s="568"/>
      <c r="P30" s="44"/>
    </row>
    <row r="31" spans="2:17" ht="19.2" customHeight="1" x14ac:dyDescent="0.2">
      <c r="B31" s="1853"/>
      <c r="C31" s="1940" t="s">
        <v>257</v>
      </c>
      <c r="D31" s="1341">
        <f>'表32-3'!E26+'表32-3'!F26</f>
        <v>13</v>
      </c>
      <c r="E31" s="1447">
        <v>12</v>
      </c>
      <c r="F31" s="1194">
        <v>8</v>
      </c>
      <c r="G31" s="1194">
        <v>6</v>
      </c>
      <c r="H31" s="1194">
        <v>10</v>
      </c>
      <c r="I31" s="1194">
        <v>10</v>
      </c>
      <c r="J31" s="1194">
        <v>3</v>
      </c>
      <c r="K31" s="1316">
        <v>3</v>
      </c>
      <c r="L31" s="1195">
        <v>0</v>
      </c>
      <c r="M31" s="1317">
        <v>1</v>
      </c>
      <c r="N31" s="1317">
        <v>0</v>
      </c>
      <c r="Q31" s="332"/>
    </row>
    <row r="32" spans="2:17" ht="19.2" customHeight="1" x14ac:dyDescent="0.2">
      <c r="B32" s="1853"/>
      <c r="C32" s="1900"/>
      <c r="D32" s="1324"/>
      <c r="E32" s="560">
        <f>E31/$D31</f>
        <v>0.92307692307692313</v>
      </c>
      <c r="F32" s="443">
        <f>F31/$D31</f>
        <v>0.61538461538461542</v>
      </c>
      <c r="G32" s="443">
        <f t="shared" ref="G32:L32" si="13">G31/$D31</f>
        <v>0.46153846153846156</v>
      </c>
      <c r="H32" s="443">
        <f t="shared" si="13"/>
        <v>0.76923076923076927</v>
      </c>
      <c r="I32" s="443">
        <f t="shared" si="13"/>
        <v>0.76923076923076927</v>
      </c>
      <c r="J32" s="443">
        <f t="shared" si="13"/>
        <v>0.23076923076923078</v>
      </c>
      <c r="K32" s="561">
        <f t="shared" si="13"/>
        <v>0.23076923076923078</v>
      </c>
      <c r="L32" s="561">
        <f t="shared" si="13"/>
        <v>0</v>
      </c>
      <c r="M32" s="562">
        <f>M31/$D31</f>
        <v>7.6923076923076927E-2</v>
      </c>
      <c r="N32" s="562">
        <f>N31/$D31</f>
        <v>0</v>
      </c>
      <c r="P32" s="44"/>
      <c r="Q32" s="332"/>
    </row>
    <row r="33" spans="2:17" ht="19.2" customHeight="1" thickBot="1" x14ac:dyDescent="0.25">
      <c r="B33" s="1854"/>
      <c r="C33" s="2009"/>
      <c r="D33" s="1375"/>
      <c r="E33" s="569"/>
      <c r="F33" s="453">
        <f>F31/$E31</f>
        <v>0.66666666666666663</v>
      </c>
      <c r="G33" s="453">
        <f t="shared" ref="G33:L33" si="14">G31/$E31</f>
        <v>0.5</v>
      </c>
      <c r="H33" s="453">
        <f t="shared" si="14"/>
        <v>0.83333333333333337</v>
      </c>
      <c r="I33" s="453">
        <f t="shared" si="14"/>
        <v>0.83333333333333337</v>
      </c>
      <c r="J33" s="453">
        <f t="shared" si="14"/>
        <v>0.25</v>
      </c>
      <c r="K33" s="570">
        <f t="shared" si="14"/>
        <v>0.25</v>
      </c>
      <c r="L33" s="570">
        <f t="shared" si="14"/>
        <v>0</v>
      </c>
      <c r="M33" s="571"/>
      <c r="N33" s="571"/>
      <c r="P33" s="44"/>
    </row>
    <row r="34" spans="2:17" ht="19.2" customHeight="1" thickTop="1" x14ac:dyDescent="0.2">
      <c r="B34" s="1852" t="s">
        <v>258</v>
      </c>
      <c r="C34" s="2003" t="s">
        <v>259</v>
      </c>
      <c r="D34" s="1341">
        <f>'表32-3'!E28+'表32-3'!F28</f>
        <v>4</v>
      </c>
      <c r="E34" s="1447">
        <v>4</v>
      </c>
      <c r="F34" s="1194">
        <v>3</v>
      </c>
      <c r="G34" s="1194">
        <v>3</v>
      </c>
      <c r="H34" s="1194">
        <v>4</v>
      </c>
      <c r="I34" s="1194">
        <v>3</v>
      </c>
      <c r="J34" s="1194">
        <v>2</v>
      </c>
      <c r="K34" s="1316">
        <v>2</v>
      </c>
      <c r="L34" s="1195">
        <v>0</v>
      </c>
      <c r="M34" s="1317">
        <v>0</v>
      </c>
      <c r="N34" s="1317">
        <v>0</v>
      </c>
      <c r="Q34" s="332"/>
    </row>
    <row r="35" spans="2:17" ht="19.2" customHeight="1" x14ac:dyDescent="0.2">
      <c r="B35" s="1853"/>
      <c r="C35" s="1900"/>
      <c r="D35" s="1324"/>
      <c r="E35" s="560">
        <f>E34/$D34</f>
        <v>1</v>
      </c>
      <c r="F35" s="443">
        <f>F34/$D34</f>
        <v>0.75</v>
      </c>
      <c r="G35" s="443">
        <f t="shared" ref="G35:L35" si="15">G34/$D34</f>
        <v>0.75</v>
      </c>
      <c r="H35" s="443">
        <f t="shared" si="15"/>
        <v>1</v>
      </c>
      <c r="I35" s="443">
        <f t="shared" si="15"/>
        <v>0.75</v>
      </c>
      <c r="J35" s="443">
        <f t="shared" si="15"/>
        <v>0.5</v>
      </c>
      <c r="K35" s="561">
        <f t="shared" si="15"/>
        <v>0.5</v>
      </c>
      <c r="L35" s="561">
        <f t="shared" si="15"/>
        <v>0</v>
      </c>
      <c r="M35" s="562">
        <f>M34/$D34</f>
        <v>0</v>
      </c>
      <c r="N35" s="562">
        <f>N34/$D34</f>
        <v>0</v>
      </c>
      <c r="P35" s="44"/>
      <c r="Q35" s="332"/>
    </row>
    <row r="36" spans="2:17" ht="19.2" customHeight="1" x14ac:dyDescent="0.2">
      <c r="B36" s="1853"/>
      <c r="C36" s="1901"/>
      <c r="D36" s="1374"/>
      <c r="E36" s="567"/>
      <c r="F36" s="449">
        <f>F34/$E34</f>
        <v>0.75</v>
      </c>
      <c r="G36" s="449">
        <f t="shared" ref="G36:L36" si="16">G34/$E34</f>
        <v>0.75</v>
      </c>
      <c r="H36" s="449">
        <f t="shared" si="16"/>
        <v>1</v>
      </c>
      <c r="I36" s="449">
        <f t="shared" si="16"/>
        <v>0.75</v>
      </c>
      <c r="J36" s="449">
        <f t="shared" si="16"/>
        <v>0.5</v>
      </c>
      <c r="K36" s="588">
        <f t="shared" si="16"/>
        <v>0.5</v>
      </c>
      <c r="L36" s="588">
        <f t="shared" si="16"/>
        <v>0</v>
      </c>
      <c r="M36" s="568"/>
      <c r="N36" s="568"/>
      <c r="P36" s="44"/>
    </row>
    <row r="37" spans="2:17" ht="19.2" customHeight="1" x14ac:dyDescent="0.2">
      <c r="B37" s="1853"/>
      <c r="C37" s="1940" t="s">
        <v>260</v>
      </c>
      <c r="D37" s="1341">
        <f>'表32-3'!E30+'表32-3'!F30</f>
        <v>21</v>
      </c>
      <c r="E37" s="1447">
        <v>19</v>
      </c>
      <c r="F37" s="1194">
        <v>10</v>
      </c>
      <c r="G37" s="1194">
        <v>7</v>
      </c>
      <c r="H37" s="1194">
        <v>10</v>
      </c>
      <c r="I37" s="1194">
        <v>7</v>
      </c>
      <c r="J37" s="1194">
        <v>7</v>
      </c>
      <c r="K37" s="1316">
        <v>4</v>
      </c>
      <c r="L37" s="1195">
        <v>4</v>
      </c>
      <c r="M37" s="1317">
        <v>2</v>
      </c>
      <c r="N37" s="1317">
        <v>0</v>
      </c>
      <c r="Q37" s="332"/>
    </row>
    <row r="38" spans="2:17" ht="19.2" customHeight="1" x14ac:dyDescent="0.2">
      <c r="B38" s="1853"/>
      <c r="C38" s="1900"/>
      <c r="D38" s="1324"/>
      <c r="E38" s="560">
        <f>E37/$D37</f>
        <v>0.90476190476190477</v>
      </c>
      <c r="F38" s="443">
        <f>F37/$D37</f>
        <v>0.47619047619047616</v>
      </c>
      <c r="G38" s="443">
        <f t="shared" ref="G38:L38" si="17">G37/$D37</f>
        <v>0.33333333333333331</v>
      </c>
      <c r="H38" s="443">
        <f t="shared" si="17"/>
        <v>0.47619047619047616</v>
      </c>
      <c r="I38" s="443">
        <f t="shared" si="17"/>
        <v>0.33333333333333331</v>
      </c>
      <c r="J38" s="443">
        <f t="shared" si="17"/>
        <v>0.33333333333333331</v>
      </c>
      <c r="K38" s="561">
        <f t="shared" si="17"/>
        <v>0.19047619047619047</v>
      </c>
      <c r="L38" s="561">
        <f t="shared" si="17"/>
        <v>0.19047619047619047</v>
      </c>
      <c r="M38" s="562">
        <f>M37/$D37</f>
        <v>9.5238095238095233E-2</v>
      </c>
      <c r="N38" s="562">
        <f>N37/$D37</f>
        <v>0</v>
      </c>
      <c r="P38" s="44"/>
      <c r="Q38" s="332"/>
    </row>
    <row r="39" spans="2:17" ht="19.2" customHeight="1" x14ac:dyDescent="0.2">
      <c r="B39" s="1853"/>
      <c r="C39" s="1901"/>
      <c r="D39" s="1374"/>
      <c r="E39" s="567"/>
      <c r="F39" s="449">
        <f>F37/$E37</f>
        <v>0.52631578947368418</v>
      </c>
      <c r="G39" s="449">
        <f t="shared" ref="G39:L39" si="18">G37/$E37</f>
        <v>0.36842105263157893</v>
      </c>
      <c r="H39" s="449">
        <f t="shared" si="18"/>
        <v>0.52631578947368418</v>
      </c>
      <c r="I39" s="449">
        <f t="shared" si="18"/>
        <v>0.36842105263157893</v>
      </c>
      <c r="J39" s="449">
        <f t="shared" si="18"/>
        <v>0.36842105263157893</v>
      </c>
      <c r="K39" s="588">
        <f t="shared" si="18"/>
        <v>0.21052631578947367</v>
      </c>
      <c r="L39" s="588">
        <f t="shared" si="18"/>
        <v>0.21052631578947367</v>
      </c>
      <c r="M39" s="568"/>
      <c r="N39" s="568"/>
      <c r="P39" s="44"/>
    </row>
    <row r="40" spans="2:17" ht="19.2" customHeight="1" x14ac:dyDescent="0.2">
      <c r="B40" s="1853"/>
      <c r="C40" s="1940" t="s">
        <v>261</v>
      </c>
      <c r="D40" s="1341">
        <f>'表32-3'!E32+'表32-3'!F32</f>
        <v>2</v>
      </c>
      <c r="E40" s="1443">
        <v>2</v>
      </c>
      <c r="F40" s="1199">
        <v>1</v>
      </c>
      <c r="G40" s="1199">
        <v>2</v>
      </c>
      <c r="H40" s="1199">
        <v>1</v>
      </c>
      <c r="I40" s="1199">
        <v>1</v>
      </c>
      <c r="J40" s="1199">
        <v>0</v>
      </c>
      <c r="K40" s="1318">
        <v>0</v>
      </c>
      <c r="L40" s="1180">
        <v>0</v>
      </c>
      <c r="M40" s="1313">
        <v>0</v>
      </c>
      <c r="N40" s="1313">
        <v>0</v>
      </c>
      <c r="Q40" s="332"/>
    </row>
    <row r="41" spans="2:17" ht="19.2" customHeight="1" x14ac:dyDescent="0.2">
      <c r="B41" s="1853"/>
      <c r="C41" s="1900"/>
      <c r="D41" s="1324"/>
      <c r="E41" s="560">
        <f>E40/$D40</f>
        <v>1</v>
      </c>
      <c r="F41" s="443">
        <f>F40/$D40</f>
        <v>0.5</v>
      </c>
      <c r="G41" s="443">
        <f t="shared" ref="G41:L41" si="19">G40/$D40</f>
        <v>1</v>
      </c>
      <c r="H41" s="443">
        <f t="shared" si="19"/>
        <v>0.5</v>
      </c>
      <c r="I41" s="443">
        <f t="shared" si="19"/>
        <v>0.5</v>
      </c>
      <c r="J41" s="443">
        <f t="shared" si="19"/>
        <v>0</v>
      </c>
      <c r="K41" s="561">
        <f t="shared" si="19"/>
        <v>0</v>
      </c>
      <c r="L41" s="561">
        <f t="shared" si="19"/>
        <v>0</v>
      </c>
      <c r="M41" s="562">
        <f>M40/$D40</f>
        <v>0</v>
      </c>
      <c r="N41" s="562">
        <f>N40/$D40</f>
        <v>0</v>
      </c>
      <c r="P41" s="44"/>
      <c r="Q41" s="332"/>
    </row>
    <row r="42" spans="2:17" ht="19.2" customHeight="1" x14ac:dyDescent="0.2">
      <c r="B42" s="1853"/>
      <c r="C42" s="1901"/>
      <c r="D42" s="1374"/>
      <c r="E42" s="567"/>
      <c r="F42" s="449">
        <f>F40/$E40</f>
        <v>0.5</v>
      </c>
      <c r="G42" s="449">
        <f t="shared" ref="G42:L42" si="20">G40/$E40</f>
        <v>1</v>
      </c>
      <c r="H42" s="449">
        <f t="shared" si="20"/>
        <v>0.5</v>
      </c>
      <c r="I42" s="449">
        <f t="shared" si="20"/>
        <v>0.5</v>
      </c>
      <c r="J42" s="449">
        <f t="shared" si="20"/>
        <v>0</v>
      </c>
      <c r="K42" s="588">
        <f t="shared" si="20"/>
        <v>0</v>
      </c>
      <c r="L42" s="588">
        <f t="shared" si="20"/>
        <v>0</v>
      </c>
      <c r="M42" s="568"/>
      <c r="N42" s="568"/>
      <c r="P42" s="44"/>
    </row>
    <row r="43" spans="2:17" ht="19.2" customHeight="1" x14ac:dyDescent="0.2">
      <c r="B43" s="1853"/>
      <c r="C43" s="1940" t="s">
        <v>262</v>
      </c>
      <c r="D43" s="1341">
        <f>'表32-3'!E34+'表32-3'!F34</f>
        <v>2</v>
      </c>
      <c r="E43" s="1443">
        <v>2</v>
      </c>
      <c r="F43" s="1199">
        <v>1</v>
      </c>
      <c r="G43" s="1199">
        <v>0</v>
      </c>
      <c r="H43" s="1199">
        <v>2</v>
      </c>
      <c r="I43" s="1199">
        <v>1</v>
      </c>
      <c r="J43" s="1199">
        <v>0</v>
      </c>
      <c r="K43" s="1318">
        <v>0</v>
      </c>
      <c r="L43" s="1180">
        <v>0</v>
      </c>
      <c r="M43" s="1313">
        <v>0</v>
      </c>
      <c r="N43" s="1313">
        <v>0</v>
      </c>
      <c r="Q43" s="332"/>
    </row>
    <row r="44" spans="2:17" ht="19.2" customHeight="1" x14ac:dyDescent="0.2">
      <c r="B44" s="1853"/>
      <c r="C44" s="1900"/>
      <c r="D44" s="1324"/>
      <c r="E44" s="560">
        <f>E43/$D43</f>
        <v>1</v>
      </c>
      <c r="F44" s="443">
        <f>F43/$D43</f>
        <v>0.5</v>
      </c>
      <c r="G44" s="443">
        <f t="shared" ref="G44:L44" si="21">G43/$D43</f>
        <v>0</v>
      </c>
      <c r="H44" s="443">
        <f t="shared" si="21"/>
        <v>1</v>
      </c>
      <c r="I44" s="443">
        <f t="shared" si="21"/>
        <v>0.5</v>
      </c>
      <c r="J44" s="443">
        <f t="shared" si="21"/>
        <v>0</v>
      </c>
      <c r="K44" s="561">
        <f t="shared" si="21"/>
        <v>0</v>
      </c>
      <c r="L44" s="561">
        <f t="shared" si="21"/>
        <v>0</v>
      </c>
      <c r="M44" s="562">
        <f>M43/$D43</f>
        <v>0</v>
      </c>
      <c r="N44" s="562">
        <f>N43/$D43</f>
        <v>0</v>
      </c>
      <c r="P44" s="44"/>
      <c r="Q44" s="332"/>
    </row>
    <row r="45" spans="2:17" ht="19.2" customHeight="1" x14ac:dyDescent="0.2">
      <c r="B45" s="1853"/>
      <c r="C45" s="1901"/>
      <c r="D45" s="1374"/>
      <c r="E45" s="567"/>
      <c r="F45" s="449">
        <f>F43/$E43</f>
        <v>0.5</v>
      </c>
      <c r="G45" s="449">
        <f t="shared" ref="G45:L45" si="22">G43/$E43</f>
        <v>0</v>
      </c>
      <c r="H45" s="449">
        <f t="shared" si="22"/>
        <v>1</v>
      </c>
      <c r="I45" s="449">
        <f t="shared" si="22"/>
        <v>0.5</v>
      </c>
      <c r="J45" s="449">
        <f t="shared" si="22"/>
        <v>0</v>
      </c>
      <c r="K45" s="588">
        <f t="shared" si="22"/>
        <v>0</v>
      </c>
      <c r="L45" s="588">
        <f t="shared" si="22"/>
        <v>0</v>
      </c>
      <c r="M45" s="568"/>
      <c r="N45" s="568"/>
      <c r="P45" s="44"/>
    </row>
    <row r="46" spans="2:17" ht="19.2" customHeight="1" x14ac:dyDescent="0.2">
      <c r="B46" s="1853"/>
      <c r="C46" s="1940" t="s">
        <v>263</v>
      </c>
      <c r="D46" s="1341">
        <f>'表32-3'!E36+'表32-3'!F36</f>
        <v>2</v>
      </c>
      <c r="E46" s="1443">
        <v>1</v>
      </c>
      <c r="F46" s="1199">
        <v>0</v>
      </c>
      <c r="G46" s="1199">
        <v>0</v>
      </c>
      <c r="H46" s="1199">
        <v>0</v>
      </c>
      <c r="I46" s="1199">
        <v>1</v>
      </c>
      <c r="J46" s="1199">
        <v>0</v>
      </c>
      <c r="K46" s="1318">
        <v>0</v>
      </c>
      <c r="L46" s="1180">
        <v>0</v>
      </c>
      <c r="M46" s="1313">
        <v>1</v>
      </c>
      <c r="N46" s="1313">
        <v>0</v>
      </c>
      <c r="Q46" s="332"/>
    </row>
    <row r="47" spans="2:17" ht="19.2" customHeight="1" x14ac:dyDescent="0.2">
      <c r="B47" s="1853"/>
      <c r="C47" s="1900"/>
      <c r="D47" s="1324"/>
      <c r="E47" s="560">
        <f>E46/$D46</f>
        <v>0.5</v>
      </c>
      <c r="F47" s="443">
        <f>F46/$D46</f>
        <v>0</v>
      </c>
      <c r="G47" s="443">
        <f t="shared" ref="G47:L47" si="23">G46/$D46</f>
        <v>0</v>
      </c>
      <c r="H47" s="443">
        <f t="shared" si="23"/>
        <v>0</v>
      </c>
      <c r="I47" s="443">
        <f t="shared" si="23"/>
        <v>0.5</v>
      </c>
      <c r="J47" s="443">
        <f t="shared" si="23"/>
        <v>0</v>
      </c>
      <c r="K47" s="561">
        <f t="shared" si="23"/>
        <v>0</v>
      </c>
      <c r="L47" s="561">
        <f t="shared" si="23"/>
        <v>0</v>
      </c>
      <c r="M47" s="562">
        <f>M46/$D46</f>
        <v>0.5</v>
      </c>
      <c r="N47" s="562">
        <f>N46/$D46</f>
        <v>0</v>
      </c>
      <c r="P47" s="44"/>
      <c r="Q47" s="332"/>
    </row>
    <row r="48" spans="2:17" ht="19.2" customHeight="1" x14ac:dyDescent="0.2">
      <c r="B48" s="1853"/>
      <c r="C48" s="1901"/>
      <c r="D48" s="1374"/>
      <c r="E48" s="567"/>
      <c r="F48" s="449">
        <f>F46/$E46</f>
        <v>0</v>
      </c>
      <c r="G48" s="449">
        <f t="shared" ref="G48:L48" si="24">G46/$E46</f>
        <v>0</v>
      </c>
      <c r="H48" s="449">
        <f t="shared" si="24"/>
        <v>0</v>
      </c>
      <c r="I48" s="449">
        <f t="shared" si="24"/>
        <v>1</v>
      </c>
      <c r="J48" s="449">
        <f t="shared" si="24"/>
        <v>0</v>
      </c>
      <c r="K48" s="588">
        <f t="shared" si="24"/>
        <v>0</v>
      </c>
      <c r="L48" s="588">
        <f t="shared" si="24"/>
        <v>0</v>
      </c>
      <c r="M48" s="568"/>
      <c r="N48" s="568"/>
      <c r="P48" s="44"/>
    </row>
    <row r="49" spans="2:17" ht="19.2" customHeight="1" x14ac:dyDescent="0.2">
      <c r="B49" s="1853"/>
      <c r="C49" s="1940" t="s">
        <v>264</v>
      </c>
      <c r="D49" s="1341">
        <f>'表32-3'!E38+'表32-3'!F38</f>
        <v>2</v>
      </c>
      <c r="E49" s="1443">
        <v>2</v>
      </c>
      <c r="F49" s="1199">
        <v>1</v>
      </c>
      <c r="G49" s="1199">
        <v>1</v>
      </c>
      <c r="H49" s="1199">
        <v>2</v>
      </c>
      <c r="I49" s="1199">
        <v>1</v>
      </c>
      <c r="J49" s="1199">
        <v>2</v>
      </c>
      <c r="K49" s="1318">
        <v>2</v>
      </c>
      <c r="L49" s="1180">
        <v>0</v>
      </c>
      <c r="M49" s="1313">
        <v>0</v>
      </c>
      <c r="N49" s="1313">
        <v>0</v>
      </c>
      <c r="Q49" s="332"/>
    </row>
    <row r="50" spans="2:17" ht="19.2" customHeight="1" x14ac:dyDescent="0.2">
      <c r="B50" s="1853"/>
      <c r="C50" s="1900"/>
      <c r="D50" s="1324"/>
      <c r="E50" s="560">
        <f>E49/$D49</f>
        <v>1</v>
      </c>
      <c r="F50" s="443">
        <f>F49/$D49</f>
        <v>0.5</v>
      </c>
      <c r="G50" s="443">
        <f t="shared" ref="G50:L50" si="25">G49/$D49</f>
        <v>0.5</v>
      </c>
      <c r="H50" s="443">
        <f t="shared" si="25"/>
        <v>1</v>
      </c>
      <c r="I50" s="443">
        <f t="shared" si="25"/>
        <v>0.5</v>
      </c>
      <c r="J50" s="443">
        <f t="shared" si="25"/>
        <v>1</v>
      </c>
      <c r="K50" s="561">
        <f t="shared" si="25"/>
        <v>1</v>
      </c>
      <c r="L50" s="561">
        <f t="shared" si="25"/>
        <v>0</v>
      </c>
      <c r="M50" s="562">
        <f>M49/$D49</f>
        <v>0</v>
      </c>
      <c r="N50" s="562">
        <f>N49/$D49</f>
        <v>0</v>
      </c>
      <c r="P50" s="44"/>
      <c r="Q50" s="332"/>
    </row>
    <row r="51" spans="2:17" ht="19.2" customHeight="1" thickBot="1" x14ac:dyDescent="0.25">
      <c r="B51" s="1853"/>
      <c r="C51" s="2009"/>
      <c r="D51" s="1375"/>
      <c r="E51" s="569"/>
      <c r="F51" s="453">
        <f>F49/$E49</f>
        <v>0.5</v>
      </c>
      <c r="G51" s="453">
        <f t="shared" ref="G51:L51" si="26">G49/$E49</f>
        <v>0.5</v>
      </c>
      <c r="H51" s="453">
        <f t="shared" si="26"/>
        <v>1</v>
      </c>
      <c r="I51" s="453">
        <f t="shared" si="26"/>
        <v>0.5</v>
      </c>
      <c r="J51" s="453">
        <f t="shared" si="26"/>
        <v>1</v>
      </c>
      <c r="K51" s="570">
        <f t="shared" si="26"/>
        <v>1</v>
      </c>
      <c r="L51" s="570">
        <f t="shared" si="26"/>
        <v>0</v>
      </c>
      <c r="M51" s="571"/>
      <c r="N51" s="571"/>
      <c r="P51" s="44"/>
    </row>
    <row r="52" spans="2:17" ht="19.2" customHeight="1" thickTop="1" x14ac:dyDescent="0.2">
      <c r="B52" s="1853"/>
      <c r="C52" s="37" t="s">
        <v>265</v>
      </c>
      <c r="D52" s="1453">
        <f t="shared" ref="D52:N52" si="27">D37+D40+D43+D46</f>
        <v>27</v>
      </c>
      <c r="E52" s="1447">
        <f t="shared" si="27"/>
        <v>24</v>
      </c>
      <c r="F52" s="1194">
        <f t="shared" si="27"/>
        <v>12</v>
      </c>
      <c r="G52" s="1194">
        <f t="shared" si="27"/>
        <v>9</v>
      </c>
      <c r="H52" s="1194">
        <f t="shared" si="27"/>
        <v>13</v>
      </c>
      <c r="I52" s="1194">
        <f t="shared" si="27"/>
        <v>10</v>
      </c>
      <c r="J52" s="1194">
        <f t="shared" si="27"/>
        <v>7</v>
      </c>
      <c r="K52" s="1316">
        <f t="shared" si="27"/>
        <v>4</v>
      </c>
      <c r="L52" s="1316">
        <f t="shared" si="27"/>
        <v>4</v>
      </c>
      <c r="M52" s="1317">
        <f t="shared" si="27"/>
        <v>3</v>
      </c>
      <c r="N52" s="1317">
        <f t="shared" si="27"/>
        <v>0</v>
      </c>
      <c r="Q52" s="332"/>
    </row>
    <row r="53" spans="2:17" ht="19.2" customHeight="1" x14ac:dyDescent="0.2">
      <c r="B53" s="1853"/>
      <c r="C53" s="1596" t="s">
        <v>266</v>
      </c>
      <c r="D53" s="1449"/>
      <c r="E53" s="560">
        <f>E52/$D52</f>
        <v>0.88888888888888884</v>
      </c>
      <c r="F53" s="443">
        <f>F52/$D52</f>
        <v>0.44444444444444442</v>
      </c>
      <c r="G53" s="443">
        <f t="shared" ref="G53:L53" si="28">G52/$D52</f>
        <v>0.33333333333333331</v>
      </c>
      <c r="H53" s="443">
        <f t="shared" si="28"/>
        <v>0.48148148148148145</v>
      </c>
      <c r="I53" s="443">
        <f t="shared" si="28"/>
        <v>0.37037037037037035</v>
      </c>
      <c r="J53" s="443">
        <f t="shared" si="28"/>
        <v>0.25925925925925924</v>
      </c>
      <c r="K53" s="561">
        <f t="shared" si="28"/>
        <v>0.14814814814814814</v>
      </c>
      <c r="L53" s="561">
        <f t="shared" si="28"/>
        <v>0.14814814814814814</v>
      </c>
      <c r="M53" s="562">
        <f>M52/$D52</f>
        <v>0.1111111111111111</v>
      </c>
      <c r="N53" s="562">
        <f>N52/$D52</f>
        <v>0</v>
      </c>
      <c r="P53" s="44"/>
      <c r="Q53" s="332"/>
    </row>
    <row r="54" spans="2:17" ht="19.2" customHeight="1" x14ac:dyDescent="0.2">
      <c r="B54" s="1853"/>
      <c r="C54" s="1597"/>
      <c r="D54" s="1450"/>
      <c r="E54" s="567"/>
      <c r="F54" s="449">
        <f>F52/$E52</f>
        <v>0.5</v>
      </c>
      <c r="G54" s="449">
        <f t="shared" ref="G54:L54" si="29">G52/$E52</f>
        <v>0.375</v>
      </c>
      <c r="H54" s="449">
        <f t="shared" si="29"/>
        <v>0.54166666666666663</v>
      </c>
      <c r="I54" s="449">
        <f t="shared" si="29"/>
        <v>0.41666666666666669</v>
      </c>
      <c r="J54" s="449">
        <f t="shared" si="29"/>
        <v>0.29166666666666669</v>
      </c>
      <c r="K54" s="588">
        <f t="shared" si="29"/>
        <v>0.16666666666666666</v>
      </c>
      <c r="L54" s="588">
        <f t="shared" si="29"/>
        <v>0.16666666666666666</v>
      </c>
      <c r="M54" s="568"/>
      <c r="N54" s="568"/>
      <c r="P54" s="44"/>
    </row>
    <row r="55" spans="2:17" ht="19.2" customHeight="1" x14ac:dyDescent="0.2">
      <c r="B55" s="1853"/>
      <c r="C55" s="40" t="s">
        <v>265</v>
      </c>
      <c r="D55" s="1565">
        <f>SUM(D40:D49)</f>
        <v>8</v>
      </c>
      <c r="E55" s="1443">
        <f t="shared" ref="E55:N55" si="30">E40+E43+E46+E49</f>
        <v>7</v>
      </c>
      <c r="F55" s="1199">
        <f t="shared" si="30"/>
        <v>3</v>
      </c>
      <c r="G55" s="1199">
        <f t="shared" si="30"/>
        <v>3</v>
      </c>
      <c r="H55" s="1199">
        <f t="shared" si="30"/>
        <v>5</v>
      </c>
      <c r="I55" s="1199">
        <f t="shared" si="30"/>
        <v>4</v>
      </c>
      <c r="J55" s="1199">
        <f t="shared" si="30"/>
        <v>2</v>
      </c>
      <c r="K55" s="1318">
        <f t="shared" si="30"/>
        <v>2</v>
      </c>
      <c r="L55" s="1318">
        <f t="shared" si="30"/>
        <v>0</v>
      </c>
      <c r="M55" s="1313">
        <f t="shared" si="30"/>
        <v>1</v>
      </c>
      <c r="N55" s="1313">
        <f t="shared" si="30"/>
        <v>0</v>
      </c>
      <c r="Q55" s="332"/>
    </row>
    <row r="56" spans="2:17" ht="19.2" customHeight="1" x14ac:dyDescent="0.2">
      <c r="B56" s="1853"/>
      <c r="C56" s="1596" t="s">
        <v>267</v>
      </c>
      <c r="D56" s="1452"/>
      <c r="E56" s="560">
        <f>E55/$D55</f>
        <v>0.875</v>
      </c>
      <c r="F56" s="443">
        <f>F55/$D55</f>
        <v>0.375</v>
      </c>
      <c r="G56" s="443">
        <f t="shared" ref="G56:L56" si="31">G55/$D55</f>
        <v>0.375</v>
      </c>
      <c r="H56" s="443">
        <f t="shared" si="31"/>
        <v>0.625</v>
      </c>
      <c r="I56" s="443">
        <f t="shared" si="31"/>
        <v>0.5</v>
      </c>
      <c r="J56" s="443">
        <f t="shared" si="31"/>
        <v>0.25</v>
      </c>
      <c r="K56" s="561">
        <f t="shared" si="31"/>
        <v>0.25</v>
      </c>
      <c r="L56" s="561">
        <f t="shared" si="31"/>
        <v>0</v>
      </c>
      <c r="M56" s="562">
        <f>M55/$D55</f>
        <v>0.125</v>
      </c>
      <c r="N56" s="562">
        <f>N55/$D55</f>
        <v>0</v>
      </c>
      <c r="P56" s="44"/>
      <c r="Q56" s="332"/>
    </row>
    <row r="57" spans="2:17" ht="19.2" customHeight="1" thickBot="1" x14ac:dyDescent="0.25">
      <c r="B57" s="1859"/>
      <c r="C57" s="1597"/>
      <c r="D57" s="1450"/>
      <c r="E57" s="575"/>
      <c r="F57" s="456">
        <f>F55/$E55</f>
        <v>0.42857142857142855</v>
      </c>
      <c r="G57" s="456">
        <f t="shared" ref="G57:L57" si="32">G55/$E55</f>
        <v>0.42857142857142855</v>
      </c>
      <c r="H57" s="456">
        <f t="shared" si="32"/>
        <v>0.7142857142857143</v>
      </c>
      <c r="I57" s="456">
        <f t="shared" si="32"/>
        <v>0.5714285714285714</v>
      </c>
      <c r="J57" s="456">
        <f t="shared" si="32"/>
        <v>0.2857142857142857</v>
      </c>
      <c r="K57" s="576">
        <f t="shared" si="32"/>
        <v>0.2857142857142857</v>
      </c>
      <c r="L57" s="576">
        <f t="shared" si="32"/>
        <v>0</v>
      </c>
      <c r="M57" s="577"/>
      <c r="N57" s="577"/>
      <c r="P57" s="44"/>
    </row>
    <row r="58" spans="2:17" ht="19.2" customHeight="1" x14ac:dyDescent="0.2">
      <c r="B58" s="96"/>
      <c r="C58" s="2022" t="s">
        <v>962</v>
      </c>
      <c r="D58" s="2022"/>
      <c r="E58" s="2022"/>
      <c r="F58" s="2022"/>
      <c r="G58" s="957"/>
      <c r="H58" s="957"/>
      <c r="I58" s="957"/>
      <c r="J58" s="957"/>
      <c r="K58" s="957"/>
      <c r="L58" s="957"/>
      <c r="M58" s="957"/>
      <c r="N58" s="957"/>
      <c r="P58" s="44"/>
    </row>
    <row r="59" spans="2:17" x14ac:dyDescent="0.2">
      <c r="B59" s="22"/>
      <c r="C59" s="27"/>
      <c r="D59" s="23"/>
      <c r="E59" s="24"/>
      <c r="F59" s="28"/>
      <c r="G59" s="28"/>
      <c r="I59" s="28"/>
      <c r="J59" s="28"/>
      <c r="K59" s="28"/>
      <c r="L59" s="28"/>
      <c r="M59" s="28"/>
      <c r="N59" s="28"/>
    </row>
    <row r="60" spans="2:17" x14ac:dyDescent="0.2">
      <c r="B60" s="1"/>
      <c r="C60" s="27"/>
    </row>
    <row r="61" spans="2:17" x14ac:dyDescent="0.2">
      <c r="B61" s="44"/>
      <c r="E61" s="86"/>
      <c r="F61" s="86"/>
      <c r="G61" s="86"/>
      <c r="H61" s="86"/>
      <c r="I61" s="86"/>
      <c r="J61" s="86"/>
      <c r="K61" s="86"/>
      <c r="L61" s="86"/>
      <c r="M61" s="86"/>
      <c r="N61" s="86"/>
    </row>
    <row r="62" spans="2:17" x14ac:dyDescent="0.2">
      <c r="B62" s="44"/>
      <c r="E62" s="86"/>
      <c r="F62" s="86"/>
      <c r="G62" s="86"/>
      <c r="H62" s="86"/>
      <c r="I62" s="86"/>
      <c r="J62" s="86"/>
      <c r="K62" s="86"/>
      <c r="L62" s="86"/>
      <c r="M62" s="86"/>
      <c r="N62" s="86"/>
    </row>
    <row r="63" spans="2:17" ht="9.75" customHeight="1" x14ac:dyDescent="0.2">
      <c r="E63" s="86"/>
      <c r="F63" s="86"/>
      <c r="G63" s="86"/>
      <c r="H63" s="86"/>
      <c r="I63" s="86"/>
      <c r="J63" s="86"/>
      <c r="K63" s="86"/>
      <c r="L63" s="86"/>
      <c r="M63" s="86"/>
      <c r="N63" s="86"/>
    </row>
    <row r="64" spans="2:17" x14ac:dyDescent="0.2">
      <c r="B64" s="1"/>
      <c r="D64" s="88"/>
      <c r="E64" s="88"/>
      <c r="F64" s="88"/>
      <c r="G64" s="88"/>
      <c r="H64" s="88"/>
      <c r="I64" s="88"/>
      <c r="J64" s="88"/>
      <c r="K64" s="88"/>
      <c r="L64" s="88"/>
      <c r="M64" s="88"/>
      <c r="N64" s="88"/>
    </row>
    <row r="65" spans="2:14" x14ac:dyDescent="0.2">
      <c r="B65" s="1"/>
      <c r="C65" s="19"/>
      <c r="D65" s="7"/>
      <c r="E65" s="7"/>
      <c r="F65" s="7"/>
      <c r="G65" s="7"/>
      <c r="H65" s="7"/>
      <c r="I65" s="7"/>
      <c r="J65" s="7"/>
      <c r="K65" s="7"/>
      <c r="L65" s="7"/>
      <c r="M65" s="7"/>
      <c r="N65" s="7"/>
    </row>
    <row r="66" spans="2:14" ht="13.5" customHeight="1" x14ac:dyDescent="0.2">
      <c r="B66" s="1"/>
      <c r="C66" s="19"/>
    </row>
    <row r="67" spans="2:14" ht="13.5" customHeight="1" x14ac:dyDescent="0.2">
      <c r="B67" s="332"/>
      <c r="C67" s="19"/>
      <c r="D67" s="332"/>
      <c r="E67" s="332"/>
      <c r="F67" s="332"/>
      <c r="G67" s="332"/>
      <c r="H67" s="332"/>
      <c r="I67" s="332"/>
      <c r="J67" s="332"/>
      <c r="K67" s="332"/>
      <c r="L67" s="332"/>
      <c r="M67" s="332"/>
      <c r="N67" s="332"/>
    </row>
    <row r="68" spans="2:14" ht="11.25" customHeight="1" x14ac:dyDescent="0.2">
      <c r="C68" s="19"/>
      <c r="D68" s="332"/>
      <c r="E68" s="332"/>
      <c r="F68" s="332"/>
      <c r="G68" s="332"/>
      <c r="H68" s="332"/>
      <c r="I68" s="332"/>
      <c r="J68" s="332"/>
      <c r="K68" s="332"/>
      <c r="L68" s="332"/>
      <c r="M68" s="332"/>
      <c r="N68" s="332"/>
    </row>
    <row r="69" spans="2:14" x14ac:dyDescent="0.2">
      <c r="C69" s="19"/>
      <c r="D69" s="332"/>
      <c r="E69" s="332"/>
      <c r="F69" s="332"/>
      <c r="G69" s="332"/>
      <c r="H69" s="332"/>
      <c r="I69" s="332"/>
      <c r="J69" s="332"/>
      <c r="K69" s="332"/>
      <c r="L69" s="332"/>
      <c r="M69" s="332"/>
      <c r="N69" s="332"/>
    </row>
    <row r="70" spans="2:14" x14ac:dyDescent="0.2">
      <c r="C70" s="19"/>
      <c r="D70" s="332"/>
      <c r="E70" s="332"/>
      <c r="F70" s="332"/>
      <c r="G70" s="332"/>
      <c r="H70" s="332"/>
      <c r="I70" s="332"/>
      <c r="J70" s="332"/>
      <c r="K70" s="332"/>
      <c r="L70" s="332"/>
      <c r="M70" s="332"/>
      <c r="N70" s="332"/>
    </row>
    <row r="71" spans="2:14" x14ac:dyDescent="0.2">
      <c r="C71" s="19"/>
      <c r="D71" s="332"/>
      <c r="E71" s="332"/>
      <c r="F71" s="332"/>
      <c r="G71" s="332"/>
      <c r="H71" s="332"/>
      <c r="I71" s="332"/>
      <c r="J71" s="332"/>
      <c r="K71" s="332"/>
      <c r="L71" s="332"/>
      <c r="M71" s="332"/>
      <c r="N71" s="332"/>
    </row>
    <row r="72" spans="2:14" x14ac:dyDescent="0.2">
      <c r="C72" s="19"/>
      <c r="D72" s="332"/>
      <c r="E72" s="332"/>
      <c r="F72" s="332"/>
      <c r="G72" s="332"/>
      <c r="H72" s="332"/>
      <c r="I72" s="332"/>
      <c r="J72" s="332"/>
      <c r="K72" s="332"/>
      <c r="L72" s="332"/>
      <c r="M72" s="332"/>
      <c r="N72" s="332"/>
    </row>
    <row r="73" spans="2:14" x14ac:dyDescent="0.2">
      <c r="C73" s="19"/>
      <c r="D73" s="19"/>
      <c r="F73" s="44"/>
      <c r="M73" s="44"/>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B16:B33"/>
    <mergeCell ref="C16:C18"/>
    <mergeCell ref="C19:C21"/>
    <mergeCell ref="C22:C24"/>
    <mergeCell ref="C58:F58"/>
    <mergeCell ref="B34:B57"/>
    <mergeCell ref="C34:C36"/>
    <mergeCell ref="C37:C39"/>
    <mergeCell ref="C40:C42"/>
    <mergeCell ref="C43:C45"/>
    <mergeCell ref="C46:C48"/>
    <mergeCell ref="C49:C51"/>
    <mergeCell ref="C25:C27"/>
    <mergeCell ref="C28:C30"/>
    <mergeCell ref="C31:C33"/>
    <mergeCell ref="N9:N12"/>
    <mergeCell ref="F10:F12"/>
    <mergeCell ref="G10:G12"/>
    <mergeCell ref="H10:H12"/>
    <mergeCell ref="I10:I12"/>
    <mergeCell ref="J10:J12"/>
    <mergeCell ref="K10:K12"/>
    <mergeCell ref="L10:L12"/>
    <mergeCell ref="B9:C12"/>
    <mergeCell ref="D9:D12"/>
    <mergeCell ref="E9:E12"/>
    <mergeCell ref="B13:C15"/>
    <mergeCell ref="M9:M12"/>
  </mergeCells>
  <phoneticPr fontId="2"/>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86C4-3E31-4E15-A6EF-7ED8A58B0867}">
  <sheetPr codeName="Sheet23">
    <tabColor rgb="FF00B0F0"/>
  </sheetPr>
  <dimension ref="B2:BH540"/>
  <sheetViews>
    <sheetView view="pageBreakPreview" zoomScale="110" zoomScaleNormal="95" zoomScaleSheetLayoutView="110" workbookViewId="0">
      <selection activeCell="D39" sqref="D39"/>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4" customWidth="1"/>
    <col min="14" max="14" width="9" style="95" customWidth="1"/>
    <col min="15" max="16" width="7.33203125" style="94" customWidth="1"/>
    <col min="17" max="17" width="9.109375" style="94" bestFit="1" customWidth="1"/>
    <col min="18" max="19" width="7.33203125" style="95" customWidth="1"/>
    <col min="20" max="20" width="9.109375" style="95" bestFit="1" customWidth="1"/>
    <col min="21" max="22" width="7.33203125" style="94" customWidth="1"/>
    <col min="23" max="23" width="8.109375" style="95" customWidth="1"/>
    <col min="24" max="25" width="7.33203125" style="1" customWidth="1"/>
    <col min="26" max="26" width="8.109375" style="95" customWidth="1"/>
    <col min="27" max="28" width="7.33203125" style="1" customWidth="1"/>
    <col min="29" max="29" width="5.109375" style="1" customWidth="1"/>
    <col min="30" max="16384" width="9" style="1"/>
  </cols>
  <sheetData>
    <row r="2" spans="2:29" ht="14.4" x14ac:dyDescent="0.2">
      <c r="B2" s="26" t="s">
        <v>227</v>
      </c>
    </row>
    <row r="3" spans="2:29" x14ac:dyDescent="0.2">
      <c r="W3" s="42" t="s">
        <v>187</v>
      </c>
      <c r="AA3" s="2"/>
    </row>
    <row r="4" spans="2:29" x14ac:dyDescent="0.2">
      <c r="W4" s="42" t="s">
        <v>188</v>
      </c>
      <c r="AA4" s="2"/>
    </row>
    <row r="5" spans="2:29" x14ac:dyDescent="0.2">
      <c r="W5" s="42" t="s">
        <v>189</v>
      </c>
      <c r="AA5" s="2"/>
    </row>
    <row r="6" spans="2:29" ht="13.8" thickBot="1" x14ac:dyDescent="0.25">
      <c r="F6" s="2"/>
      <c r="G6" s="2"/>
      <c r="N6" s="94"/>
      <c r="R6" s="94"/>
      <c r="S6" s="94"/>
      <c r="T6" s="94"/>
      <c r="W6" s="94"/>
      <c r="X6" s="2"/>
      <c r="Z6" s="94"/>
      <c r="AA6" s="2" t="s">
        <v>190</v>
      </c>
      <c r="AC6" s="2"/>
    </row>
    <row r="7" spans="2:29" ht="8.25" customHeight="1" thickBot="1" x14ac:dyDescent="0.25">
      <c r="B7" s="1920"/>
      <c r="C7" s="1921"/>
      <c r="D7" s="1929" t="s">
        <v>191</v>
      </c>
      <c r="E7" s="997"/>
      <c r="F7" s="998"/>
      <c r="G7" s="998"/>
      <c r="H7" s="999"/>
      <c r="I7" s="999"/>
      <c r="J7" s="999"/>
      <c r="K7" s="999"/>
      <c r="L7" s="999"/>
      <c r="M7" s="999"/>
      <c r="N7" s="999"/>
      <c r="O7" s="999"/>
      <c r="P7" s="999"/>
      <c r="Q7" s="1000"/>
      <c r="R7" s="1000"/>
      <c r="S7" s="1000"/>
      <c r="T7" s="999"/>
      <c r="U7" s="999"/>
      <c r="V7" s="999"/>
      <c r="W7" s="999"/>
      <c r="X7" s="13"/>
      <c r="Y7" s="1003"/>
      <c r="Z7" s="999"/>
      <c r="AA7" s="13"/>
      <c r="AB7" s="240"/>
    </row>
    <row r="8" spans="2:29" ht="13.5" customHeight="1" thickTop="1" thickBot="1" x14ac:dyDescent="0.25">
      <c r="B8" s="1922"/>
      <c r="C8" s="1923"/>
      <c r="D8" s="1930"/>
      <c r="E8" s="190"/>
      <c r="F8" s="191"/>
      <c r="G8" s="191"/>
      <c r="H8" s="159"/>
      <c r="I8" s="160"/>
      <c r="J8" s="161"/>
      <c r="K8" s="159"/>
      <c r="L8" s="160"/>
      <c r="M8" s="160"/>
      <c r="N8" s="172"/>
      <c r="O8" s="172"/>
      <c r="P8" s="172"/>
      <c r="Q8" s="173"/>
      <c r="R8" s="173"/>
      <c r="S8" s="173"/>
      <c r="T8" s="172"/>
      <c r="U8" s="172"/>
      <c r="V8" s="172"/>
      <c r="W8" s="172"/>
      <c r="X8" s="174"/>
      <c r="Y8" s="174"/>
      <c r="Z8" s="172"/>
      <c r="AA8" s="174"/>
      <c r="AB8" s="1002"/>
    </row>
    <row r="9" spans="2:29" ht="12.75" customHeight="1" x14ac:dyDescent="0.2">
      <c r="B9" s="1922"/>
      <c r="C9" s="1923"/>
      <c r="D9" s="1930"/>
      <c r="E9" s="190"/>
      <c r="F9" s="191"/>
      <c r="G9" s="191"/>
      <c r="H9" s="162"/>
      <c r="J9" s="163"/>
      <c r="K9" s="162"/>
      <c r="N9" s="183"/>
      <c r="O9" s="184"/>
      <c r="P9" s="184"/>
      <c r="Q9" s="202"/>
      <c r="R9" s="184"/>
      <c r="S9" s="184"/>
      <c r="T9" s="202"/>
      <c r="U9" s="184"/>
      <c r="V9" s="203"/>
      <c r="W9" s="183"/>
      <c r="X9" s="122"/>
      <c r="Y9" s="260"/>
      <c r="Z9" s="202"/>
      <c r="AA9" s="122"/>
      <c r="AB9" s="260"/>
    </row>
    <row r="10" spans="2:29" ht="12" customHeight="1" x14ac:dyDescent="0.2">
      <c r="B10" s="1922"/>
      <c r="C10" s="1923"/>
      <c r="D10" s="1930"/>
      <c r="E10" s="190"/>
      <c r="F10" s="191"/>
      <c r="G10" s="191"/>
      <c r="H10" s="162"/>
      <c r="I10" s="97"/>
      <c r="J10" s="164"/>
      <c r="K10" s="162"/>
      <c r="L10" s="97"/>
      <c r="M10" s="98"/>
      <c r="N10" s="185"/>
      <c r="O10" s="186"/>
      <c r="P10" s="186"/>
      <c r="Q10" s="207"/>
      <c r="R10" s="208"/>
      <c r="S10" s="209"/>
      <c r="T10" s="207"/>
      <c r="U10" s="208"/>
      <c r="V10" s="211"/>
      <c r="W10" s="185"/>
      <c r="X10" s="198"/>
      <c r="Y10" s="261"/>
      <c r="Z10" s="264"/>
      <c r="AA10" s="198"/>
      <c r="AB10" s="261"/>
      <c r="AC10" s="96"/>
    </row>
    <row r="11" spans="2:29" ht="12" customHeight="1" x14ac:dyDescent="0.2">
      <c r="B11" s="1922"/>
      <c r="C11" s="1923"/>
      <c r="D11" s="1930"/>
      <c r="E11" s="1926" t="s">
        <v>228</v>
      </c>
      <c r="F11" s="192"/>
      <c r="G11" s="192"/>
      <c r="H11" s="1917" t="s">
        <v>229</v>
      </c>
      <c r="I11" s="99"/>
      <c r="J11" s="165"/>
      <c r="K11" s="1917" t="s">
        <v>230</v>
      </c>
      <c r="L11" s="99"/>
      <c r="M11" s="100"/>
      <c r="N11" s="1910" t="s">
        <v>231</v>
      </c>
      <c r="O11" s="187"/>
      <c r="P11" s="187"/>
      <c r="Q11" s="1943" t="s">
        <v>232</v>
      </c>
      <c r="R11" s="99"/>
      <c r="S11" s="210"/>
      <c r="T11" s="1943" t="s">
        <v>233</v>
      </c>
      <c r="U11" s="99"/>
      <c r="V11" s="100"/>
      <c r="W11" s="1907" t="s">
        <v>234</v>
      </c>
      <c r="X11" s="200"/>
      <c r="Y11" s="262"/>
      <c r="Z11" s="1902" t="s">
        <v>235</v>
      </c>
      <c r="AA11" s="200"/>
      <c r="AB11" s="262"/>
      <c r="AC11" s="96"/>
    </row>
    <row r="12" spans="2:29" ht="12.75" customHeight="1" x14ac:dyDescent="0.2">
      <c r="B12" s="1922"/>
      <c r="C12" s="1923"/>
      <c r="D12" s="1930"/>
      <c r="E12" s="1927"/>
      <c r="F12" s="1932" t="s">
        <v>200</v>
      </c>
      <c r="G12" s="1934" t="s">
        <v>201</v>
      </c>
      <c r="H12" s="1918"/>
      <c r="I12" s="1887" t="s">
        <v>200</v>
      </c>
      <c r="J12" s="1913" t="s">
        <v>201</v>
      </c>
      <c r="K12" s="1918"/>
      <c r="L12" s="1887" t="s">
        <v>200</v>
      </c>
      <c r="M12" s="1870" t="s">
        <v>201</v>
      </c>
      <c r="N12" s="1911"/>
      <c r="O12" s="1896" t="s">
        <v>200</v>
      </c>
      <c r="P12" s="1898" t="s">
        <v>201</v>
      </c>
      <c r="Q12" s="1944"/>
      <c r="R12" s="1887" t="s">
        <v>200</v>
      </c>
      <c r="S12" s="1887" t="s">
        <v>201</v>
      </c>
      <c r="T12" s="1944"/>
      <c r="U12" s="1887" t="s">
        <v>200</v>
      </c>
      <c r="V12" s="1915" t="s">
        <v>201</v>
      </c>
      <c r="W12" s="1908"/>
      <c r="X12" s="1905" t="s">
        <v>200</v>
      </c>
      <c r="Y12" s="1894" t="s">
        <v>201</v>
      </c>
      <c r="Z12" s="1903"/>
      <c r="AA12" s="1905" t="s">
        <v>200</v>
      </c>
      <c r="AB12" s="1894" t="s">
        <v>201</v>
      </c>
      <c r="AC12" s="96"/>
    </row>
    <row r="13" spans="2:29" ht="9.75" customHeight="1" x14ac:dyDescent="0.2">
      <c r="B13" s="1922"/>
      <c r="C13" s="1923"/>
      <c r="D13" s="1930"/>
      <c r="E13" s="1927"/>
      <c r="F13" s="1932"/>
      <c r="G13" s="1934"/>
      <c r="H13" s="1918"/>
      <c r="I13" s="1887"/>
      <c r="J13" s="1913"/>
      <c r="K13" s="1918"/>
      <c r="L13" s="1887"/>
      <c r="M13" s="1870"/>
      <c r="N13" s="1911"/>
      <c r="O13" s="1896"/>
      <c r="P13" s="1898"/>
      <c r="Q13" s="1944"/>
      <c r="R13" s="1887"/>
      <c r="S13" s="1887"/>
      <c r="T13" s="1944"/>
      <c r="U13" s="1887"/>
      <c r="V13" s="1915"/>
      <c r="W13" s="1908"/>
      <c r="X13" s="1905"/>
      <c r="Y13" s="1894"/>
      <c r="Z13" s="1903"/>
      <c r="AA13" s="1905"/>
      <c r="AB13" s="1894"/>
      <c r="AC13" s="96"/>
    </row>
    <row r="14" spans="2:29" ht="72" customHeight="1" x14ac:dyDescent="0.2">
      <c r="B14" s="1924"/>
      <c r="C14" s="1925"/>
      <c r="D14" s="1931"/>
      <c r="E14" s="1928"/>
      <c r="F14" s="1933"/>
      <c r="G14" s="1935"/>
      <c r="H14" s="1919"/>
      <c r="I14" s="1888"/>
      <c r="J14" s="1914"/>
      <c r="K14" s="1919"/>
      <c r="L14" s="1888"/>
      <c r="M14" s="1871"/>
      <c r="N14" s="1912"/>
      <c r="O14" s="1897"/>
      <c r="P14" s="1899"/>
      <c r="Q14" s="1945"/>
      <c r="R14" s="1888"/>
      <c r="S14" s="1888"/>
      <c r="T14" s="1945"/>
      <c r="U14" s="1888"/>
      <c r="V14" s="1916"/>
      <c r="W14" s="1909"/>
      <c r="X14" s="1906"/>
      <c r="Y14" s="1895"/>
      <c r="Z14" s="1904"/>
      <c r="AA14" s="1906"/>
      <c r="AB14" s="1895"/>
      <c r="AC14" s="96"/>
    </row>
    <row r="15" spans="2:29" ht="12.9" customHeight="1" x14ac:dyDescent="0.2">
      <c r="B15" s="1849" t="s">
        <v>167</v>
      </c>
      <c r="C15" s="1865"/>
      <c r="D15" s="1203">
        <f>SUM(D18,D21,D24,D27,D30,D33,)</f>
        <v>425</v>
      </c>
      <c r="E15" s="46">
        <f>E18+E21+E24+E27+E30+E33</f>
        <v>2721</v>
      </c>
      <c r="F15" s="46">
        <f>F18+F21+F24+F27+F30+F33</f>
        <v>1398</v>
      </c>
      <c r="G15" s="156">
        <f>G18+G21+G24+G27+G30+G33</f>
        <v>1323</v>
      </c>
      <c r="H15" s="166">
        <f t="shared" ref="H15:AB15" si="0">H18+H21+H24+H27+H30+H33</f>
        <v>581</v>
      </c>
      <c r="I15" s="102">
        <f t="shared" si="0"/>
        <v>409</v>
      </c>
      <c r="J15" s="167">
        <f t="shared" si="0"/>
        <v>172</v>
      </c>
      <c r="K15" s="176">
        <f t="shared" si="0"/>
        <v>2140</v>
      </c>
      <c r="L15" s="102">
        <f>L18+L21+L24+L27+L30+L33</f>
        <v>989</v>
      </c>
      <c r="M15" s="105">
        <f t="shared" si="0"/>
        <v>1151</v>
      </c>
      <c r="N15" s="104">
        <f>N18+N21+N24+N27+N30+N33</f>
        <v>1773</v>
      </c>
      <c r="O15" s="102">
        <f t="shared" si="0"/>
        <v>721</v>
      </c>
      <c r="P15" s="105">
        <f t="shared" si="0"/>
        <v>1052</v>
      </c>
      <c r="Q15" s="102">
        <f>Q18+Q21+Q24+Q27+Q30+Q33</f>
        <v>446</v>
      </c>
      <c r="R15" s="102">
        <f>R18+R21+R24+R27+R30+R33</f>
        <v>249</v>
      </c>
      <c r="S15" s="102">
        <f>S18+S21+S24+S27+S30+S33</f>
        <v>197</v>
      </c>
      <c r="T15" s="102">
        <f t="shared" si="0"/>
        <v>1327</v>
      </c>
      <c r="U15" s="102">
        <f t="shared" si="0"/>
        <v>472</v>
      </c>
      <c r="V15" s="204">
        <f t="shared" si="0"/>
        <v>855</v>
      </c>
      <c r="W15" s="104">
        <f>W18+W21+W24+W27+W30+W33</f>
        <v>108</v>
      </c>
      <c r="X15" s="46">
        <f>X18+X21+X24+X27+X30+X33</f>
        <v>67</v>
      </c>
      <c r="Y15" s="257">
        <f>Y18+Y21+Y24+Y27+Y30+Y33</f>
        <v>41</v>
      </c>
      <c r="Z15" s="105">
        <f t="shared" si="0"/>
        <v>259</v>
      </c>
      <c r="AA15" s="46">
        <f t="shared" si="0"/>
        <v>201</v>
      </c>
      <c r="AB15" s="257">
        <f t="shared" si="0"/>
        <v>58</v>
      </c>
      <c r="AC15" s="151"/>
    </row>
    <row r="16" spans="2:29" ht="12.9" customHeight="1" x14ac:dyDescent="0.2">
      <c r="B16" s="1850"/>
      <c r="C16" s="1866"/>
      <c r="D16" s="1204"/>
      <c r="E16" s="1205"/>
      <c r="F16" s="1205">
        <f>ROUND(F15/E15,3)</f>
        <v>0.51400000000000001</v>
      </c>
      <c r="G16" s="1206">
        <f>ROUND(G15/E15,3)</f>
        <v>0.48599999999999999</v>
      </c>
      <c r="H16" s="1207">
        <f>ROUND(H15/E15,3)</f>
        <v>0.214</v>
      </c>
      <c r="I16" s="1208">
        <f>ROUND(I15/E15,3)</f>
        <v>0.15</v>
      </c>
      <c r="J16" s="1209">
        <f>ROUND(J15/E15,3)</f>
        <v>6.3E-2</v>
      </c>
      <c r="K16" s="1207">
        <f>ROUND(K15/E15,3)</f>
        <v>0.78600000000000003</v>
      </c>
      <c r="L16" s="1208">
        <f>ROUND(L15/E15,3)</f>
        <v>0.36299999999999999</v>
      </c>
      <c r="M16" s="1210">
        <f>ROUND(M15/E15,3)</f>
        <v>0.42299999999999999</v>
      </c>
      <c r="N16" s="1211">
        <f>ROUND(N15/E15,3)</f>
        <v>0.65200000000000002</v>
      </c>
      <c r="O16" s="1208">
        <f>ROUND(O15/E15,3)</f>
        <v>0.26500000000000001</v>
      </c>
      <c r="P16" s="1210">
        <f>ROUND(P15/E15,3)</f>
        <v>0.38700000000000001</v>
      </c>
      <c r="Q16" s="1208">
        <f>ROUND(Q15/E15,3)</f>
        <v>0.16400000000000001</v>
      </c>
      <c r="R16" s="1208">
        <f>ROUND(R15/E15,3)</f>
        <v>9.1999999999999998E-2</v>
      </c>
      <c r="S16" s="1208">
        <f>ROUND(S15/E15,3)</f>
        <v>7.1999999999999995E-2</v>
      </c>
      <c r="T16" s="1208">
        <f>ROUND(T15/E15,3)</f>
        <v>0.48799999999999999</v>
      </c>
      <c r="U16" s="1208">
        <f>ROUND(U15/E15,3)</f>
        <v>0.17299999999999999</v>
      </c>
      <c r="V16" s="1212">
        <f>ROUND(V15/E15,3)</f>
        <v>0.314</v>
      </c>
      <c r="W16" s="1211">
        <f>ROUND(W15/E15,3)</f>
        <v>0.04</v>
      </c>
      <c r="X16" s="1205">
        <f>ROUND(X15/E15,3)</f>
        <v>2.5000000000000001E-2</v>
      </c>
      <c r="Y16" s="1213">
        <f>ROUND(Y15/E15,3)</f>
        <v>1.4999999999999999E-2</v>
      </c>
      <c r="Z16" s="1214">
        <f>ROUND(Z15/E15,3)</f>
        <v>9.5000000000000001E-2</v>
      </c>
      <c r="AA16" s="1205">
        <f>ROUND(AA15/E15,3)</f>
        <v>7.3999999999999996E-2</v>
      </c>
      <c r="AB16" s="1213">
        <f>ROUND(AB15/E15,3)</f>
        <v>2.1000000000000001E-2</v>
      </c>
      <c r="AC16" s="152"/>
    </row>
    <row r="17" spans="2:29" ht="12.75" customHeight="1" thickBot="1" x14ac:dyDescent="0.25">
      <c r="B17" s="1867"/>
      <c r="C17" s="1868"/>
      <c r="D17" s="1215"/>
      <c r="E17" s="1216"/>
      <c r="F17" s="1217">
        <f>ROUND(F15/F15,3)</f>
        <v>1</v>
      </c>
      <c r="G17" s="1218">
        <f>ROUND(G15/G15,3)</f>
        <v>1</v>
      </c>
      <c r="H17" s="1219"/>
      <c r="I17" s="1220">
        <f>ROUND(I15/F15,3)</f>
        <v>0.29299999999999998</v>
      </c>
      <c r="J17" s="1221">
        <f>ROUND(J15/G15,3)</f>
        <v>0.13</v>
      </c>
      <c r="K17" s="1222"/>
      <c r="L17" s="1220">
        <f>ROUND(L15/F15,3)</f>
        <v>0.70699999999999996</v>
      </c>
      <c r="M17" s="1223">
        <f>ROUND(M15/G15,3)</f>
        <v>0.87</v>
      </c>
      <c r="N17" s="1224"/>
      <c r="O17" s="1220">
        <f>ROUND(O15/F15,3)</f>
        <v>0.51600000000000001</v>
      </c>
      <c r="P17" s="1223">
        <f>ROUND(P15/G15,3)</f>
        <v>0.79500000000000004</v>
      </c>
      <c r="Q17" s="1225"/>
      <c r="R17" s="1220">
        <f>ROUND(R15/F15,3)</f>
        <v>0.17799999999999999</v>
      </c>
      <c r="S17" s="1220">
        <f>ROUND(S15/G15,3)</f>
        <v>0.14899999999999999</v>
      </c>
      <c r="T17" s="1225"/>
      <c r="U17" s="1220">
        <f>ROUND(U15/F15,3)</f>
        <v>0.33800000000000002</v>
      </c>
      <c r="V17" s="1226">
        <f>ROUND(V15/G15,3)</f>
        <v>0.64600000000000002</v>
      </c>
      <c r="W17" s="1224"/>
      <c r="X17" s="1217">
        <f>ROUND(X15/F15,3)</f>
        <v>4.8000000000000001E-2</v>
      </c>
      <c r="Y17" s="1227">
        <f>ROUND(Y15/G15,3)</f>
        <v>3.1E-2</v>
      </c>
      <c r="Z17" s="1228"/>
      <c r="AA17" s="1217">
        <f>ROUND(AA15/F15,3)</f>
        <v>0.14399999999999999</v>
      </c>
      <c r="AB17" s="1227">
        <f>ROUND(AB15/G15,3)</f>
        <v>4.3999999999999997E-2</v>
      </c>
      <c r="AC17" s="152"/>
    </row>
    <row r="18" spans="2:29" ht="12.9" customHeight="1" thickTop="1" x14ac:dyDescent="0.2">
      <c r="B18" s="1852" t="s">
        <v>168</v>
      </c>
      <c r="C18" s="1855" t="s">
        <v>169</v>
      </c>
      <c r="D18" s="1229">
        <v>54</v>
      </c>
      <c r="E18" s="106">
        <f>F18+G18</f>
        <v>125</v>
      </c>
      <c r="F18" s="106">
        <f>I18+L18</f>
        <v>112</v>
      </c>
      <c r="G18" s="157">
        <f>J18+M18</f>
        <v>13</v>
      </c>
      <c r="H18" s="168">
        <f>SUM(I18:J18)</f>
        <v>84</v>
      </c>
      <c r="I18" s="108">
        <v>77</v>
      </c>
      <c r="J18" s="169">
        <v>7</v>
      </c>
      <c r="K18" s="178">
        <f>L18+M18</f>
        <v>41</v>
      </c>
      <c r="L18" s="108">
        <f>O18+AA18+X18</f>
        <v>35</v>
      </c>
      <c r="M18" s="110">
        <f>P18+AB18+Y18</f>
        <v>6</v>
      </c>
      <c r="N18" s="107">
        <f>O18+P18</f>
        <v>14</v>
      </c>
      <c r="O18" s="108">
        <f>R18+U18</f>
        <v>8</v>
      </c>
      <c r="P18" s="108">
        <f>S18+V18</f>
        <v>6</v>
      </c>
      <c r="Q18" s="265">
        <f>R18+S18</f>
        <v>9</v>
      </c>
      <c r="R18" s="108">
        <v>5</v>
      </c>
      <c r="S18" s="108">
        <v>4</v>
      </c>
      <c r="T18" s="108">
        <f>SUM(U18:V18)</f>
        <v>5</v>
      </c>
      <c r="U18" s="108">
        <v>3</v>
      </c>
      <c r="V18" s="205">
        <v>2</v>
      </c>
      <c r="W18" s="107">
        <f>SUM(X18:Y18)</f>
        <v>11</v>
      </c>
      <c r="X18" s="106">
        <v>11</v>
      </c>
      <c r="Y18" s="258">
        <v>0</v>
      </c>
      <c r="Z18" s="265">
        <f>SUM(AA18:AB18)</f>
        <v>16</v>
      </c>
      <c r="AA18" s="106">
        <v>16</v>
      </c>
      <c r="AB18" s="258">
        <v>0</v>
      </c>
      <c r="AC18" s="151"/>
    </row>
    <row r="19" spans="2:29" ht="12.9" customHeight="1" x14ac:dyDescent="0.2">
      <c r="B19" s="1853"/>
      <c r="C19" s="1850"/>
      <c r="D19" s="1204"/>
      <c r="E19" s="1205"/>
      <c r="F19" s="1205">
        <f>ROUND(F18/E18,3)</f>
        <v>0.89600000000000002</v>
      </c>
      <c r="G19" s="1206">
        <f>ROUND(G18/E18,3)</f>
        <v>0.104</v>
      </c>
      <c r="H19" s="1207">
        <f>ROUND(H18/E18,3)</f>
        <v>0.67200000000000004</v>
      </c>
      <c r="I19" s="1208">
        <f>ROUND(I18/E18,3)</f>
        <v>0.61599999999999999</v>
      </c>
      <c r="J19" s="1209">
        <f>ROUND(J18/E18,3)</f>
        <v>5.6000000000000001E-2</v>
      </c>
      <c r="K19" s="1230">
        <f>ROUND(K18/E18,3)</f>
        <v>0.32800000000000001</v>
      </c>
      <c r="L19" s="1208">
        <f>ROUND(L18/E18,3)</f>
        <v>0.28000000000000003</v>
      </c>
      <c r="M19" s="1210">
        <f>ROUND(M18/E18,3)</f>
        <v>4.8000000000000001E-2</v>
      </c>
      <c r="N19" s="1211">
        <f>ROUND(N18/E18,3)</f>
        <v>0.112</v>
      </c>
      <c r="O19" s="1208">
        <f>ROUND(O18/E18,3)</f>
        <v>6.4000000000000001E-2</v>
      </c>
      <c r="P19" s="1208">
        <f>ROUND(P18/E18,3)</f>
        <v>4.8000000000000001E-2</v>
      </c>
      <c r="Q19" s="1214">
        <f>ROUND(Q18/E18,3)</f>
        <v>7.1999999999999995E-2</v>
      </c>
      <c r="R19" s="1208">
        <f>ROUND(R18/E18,3)</f>
        <v>0.04</v>
      </c>
      <c r="S19" s="1208">
        <f>ROUND(S18/E18,3)</f>
        <v>3.2000000000000001E-2</v>
      </c>
      <c r="T19" s="1208">
        <f>ROUND(T18/E18,3)</f>
        <v>0.04</v>
      </c>
      <c r="U19" s="1208">
        <f>ROUND(U18/E18,3)</f>
        <v>2.4E-2</v>
      </c>
      <c r="V19" s="1212">
        <f>ROUND(V18/E18,3)</f>
        <v>1.6E-2</v>
      </c>
      <c r="W19" s="1211">
        <f>ROUND(W18/E18,3)</f>
        <v>8.7999999999999995E-2</v>
      </c>
      <c r="X19" s="1205">
        <f>ROUND(X18/E18,3)</f>
        <v>8.7999999999999995E-2</v>
      </c>
      <c r="Y19" s="1231">
        <f>ROUND(Y18/E18,3)</f>
        <v>0</v>
      </c>
      <c r="Z19" s="1214">
        <f>ROUND(Z18/E18,3)</f>
        <v>0.128</v>
      </c>
      <c r="AA19" s="1205">
        <f>ROUND(AA18/E18,3)</f>
        <v>0.128</v>
      </c>
      <c r="AB19" s="1231">
        <f>ROUND(AB18/E18,3)</f>
        <v>0</v>
      </c>
      <c r="AC19" s="152"/>
    </row>
    <row r="20" spans="2:29" ht="12.9" customHeight="1" x14ac:dyDescent="0.2">
      <c r="B20" s="1853"/>
      <c r="C20" s="1851"/>
      <c r="D20" s="1232"/>
      <c r="E20" s="1233"/>
      <c r="F20" s="1234">
        <f>ROUND(F18/F18,3)</f>
        <v>1</v>
      </c>
      <c r="G20" s="1235">
        <f>ROUND(G18/G18,3)</f>
        <v>1</v>
      </c>
      <c r="H20" s="1236"/>
      <c r="I20" s="1237">
        <f>ROUND(I18/F18,3)</f>
        <v>0.68799999999999994</v>
      </c>
      <c r="J20" s="1238">
        <f>ROUND(J18/G18,3)</f>
        <v>0.53800000000000003</v>
      </c>
      <c r="K20" s="1239"/>
      <c r="L20" s="1237">
        <f>ROUND(L18/F18,3)</f>
        <v>0.313</v>
      </c>
      <c r="M20" s="1240">
        <f>ROUND(M18/G18,3)</f>
        <v>0.46200000000000002</v>
      </c>
      <c r="N20" s="1241"/>
      <c r="O20" s="1237">
        <f>ROUND(O18/F18,3)</f>
        <v>7.0999999999999994E-2</v>
      </c>
      <c r="P20" s="1237">
        <f>ROUND(P18/G18,3)</f>
        <v>0.46200000000000002</v>
      </c>
      <c r="Q20" s="1242"/>
      <c r="R20" s="1237">
        <f>ROUND(R18/F18,3)</f>
        <v>4.4999999999999998E-2</v>
      </c>
      <c r="S20" s="1237">
        <f>ROUND(S18/G18,3)</f>
        <v>0.308</v>
      </c>
      <c r="T20" s="1243"/>
      <c r="U20" s="1237">
        <f>ROUND(U18/F18,3)</f>
        <v>2.7E-2</v>
      </c>
      <c r="V20" s="1244">
        <f>ROUND(V18/G18,3)</f>
        <v>0.154</v>
      </c>
      <c r="W20" s="1241"/>
      <c r="X20" s="1234">
        <f>ROUND(X18/F18,3)</f>
        <v>9.8000000000000004E-2</v>
      </c>
      <c r="Y20" s="1245">
        <f>ROUND(Y18/G18,3)</f>
        <v>0</v>
      </c>
      <c r="Z20" s="1242"/>
      <c r="AA20" s="1234">
        <f>ROUND(AA18/F18,3)</f>
        <v>0.14299999999999999</v>
      </c>
      <c r="AB20" s="1245">
        <f>ROUND(AB18/G18,3)</f>
        <v>0</v>
      </c>
      <c r="AC20" s="152"/>
    </row>
    <row r="21" spans="2:29" ht="12.9" customHeight="1" x14ac:dyDescent="0.2">
      <c r="B21" s="1853"/>
      <c r="C21" s="1863" t="s">
        <v>170</v>
      </c>
      <c r="D21" s="1246">
        <v>76</v>
      </c>
      <c r="E21" s="46">
        <f>F21+G21</f>
        <v>304</v>
      </c>
      <c r="F21" s="46">
        <f>I21+L21</f>
        <v>176</v>
      </c>
      <c r="G21" s="156">
        <f>J21+M21</f>
        <v>128</v>
      </c>
      <c r="H21" s="166">
        <f>SUM(I21:J21)</f>
        <v>51</v>
      </c>
      <c r="I21" s="102">
        <v>33</v>
      </c>
      <c r="J21" s="167">
        <v>18</v>
      </c>
      <c r="K21" s="176">
        <f>L21+M21</f>
        <v>253</v>
      </c>
      <c r="L21" s="102">
        <f>O21+AA21+X21</f>
        <v>143</v>
      </c>
      <c r="M21" s="105">
        <f>P21+AB21+Y21</f>
        <v>110</v>
      </c>
      <c r="N21" s="101">
        <f>O21+P21</f>
        <v>187</v>
      </c>
      <c r="O21" s="102">
        <f>R21+U21</f>
        <v>96</v>
      </c>
      <c r="P21" s="103">
        <f>S21+V21</f>
        <v>91</v>
      </c>
      <c r="Q21" s="102">
        <f t="shared" ref="Q21" si="1">R21+S21</f>
        <v>48</v>
      </c>
      <c r="R21" s="102">
        <v>38</v>
      </c>
      <c r="S21" s="102">
        <v>10</v>
      </c>
      <c r="T21" s="102">
        <f>SUM(U21:V21)</f>
        <v>139</v>
      </c>
      <c r="U21" s="102">
        <v>58</v>
      </c>
      <c r="V21" s="204">
        <v>81</v>
      </c>
      <c r="W21" s="101">
        <f>SUM(X21:Y21)</f>
        <v>24</v>
      </c>
      <c r="X21" s="46">
        <v>10</v>
      </c>
      <c r="Y21" s="259">
        <v>14</v>
      </c>
      <c r="Z21" s="266">
        <f>SUM(AA21:AB21)</f>
        <v>42</v>
      </c>
      <c r="AA21" s="46">
        <v>37</v>
      </c>
      <c r="AB21" s="259">
        <v>5</v>
      </c>
      <c r="AC21" s="151"/>
    </row>
    <row r="22" spans="2:29" ht="12.9" customHeight="1" x14ac:dyDescent="0.2">
      <c r="B22" s="1853"/>
      <c r="C22" s="1936"/>
      <c r="D22" s="1204"/>
      <c r="E22" s="1205"/>
      <c r="F22" s="1205">
        <f>ROUND(F21/E21,3)</f>
        <v>0.57899999999999996</v>
      </c>
      <c r="G22" s="1206">
        <f>ROUND(G21/E21,3)</f>
        <v>0.42099999999999999</v>
      </c>
      <c r="H22" s="1207">
        <f>ROUND(H21/E21,3)</f>
        <v>0.16800000000000001</v>
      </c>
      <c r="I22" s="1208">
        <f>ROUND(I21/E21,3)</f>
        <v>0.109</v>
      </c>
      <c r="J22" s="1209">
        <f>ROUND(J21/E21,3)</f>
        <v>5.8999999999999997E-2</v>
      </c>
      <c r="K22" s="1230">
        <f>ROUND(K21/E21,3)</f>
        <v>0.83199999999999996</v>
      </c>
      <c r="L22" s="1208">
        <f>ROUND(L21/E21,3)</f>
        <v>0.47</v>
      </c>
      <c r="M22" s="1210">
        <f>ROUND(M21/E21,3)</f>
        <v>0.36199999999999999</v>
      </c>
      <c r="N22" s="1211">
        <f>ROUND(N21/E21,3)</f>
        <v>0.61499999999999999</v>
      </c>
      <c r="O22" s="1208">
        <f>ROUND(O21/E21,3)</f>
        <v>0.316</v>
      </c>
      <c r="P22" s="1247">
        <f>ROUND(P21/E21,3)</f>
        <v>0.29899999999999999</v>
      </c>
      <c r="Q22" s="1208">
        <f t="shared" ref="Q22" si="2">ROUND(Q21/E21,3)</f>
        <v>0.158</v>
      </c>
      <c r="R22" s="1208">
        <f>ROUND(R21/E21,3)</f>
        <v>0.125</v>
      </c>
      <c r="S22" s="1208">
        <f>ROUND(S21/E21,3)</f>
        <v>3.3000000000000002E-2</v>
      </c>
      <c r="T22" s="1208">
        <f>ROUND(T21/E21,3)</f>
        <v>0.45700000000000002</v>
      </c>
      <c r="U22" s="1208">
        <f>ROUND(U21/E21,3)</f>
        <v>0.191</v>
      </c>
      <c r="V22" s="1212">
        <f>ROUND(V21/E21,3)</f>
        <v>0.26600000000000001</v>
      </c>
      <c r="W22" s="1211">
        <f>ROUND(W21/E21,3)</f>
        <v>7.9000000000000001E-2</v>
      </c>
      <c r="X22" s="1205">
        <f>ROUND(X21/E21,3)</f>
        <v>3.3000000000000002E-2</v>
      </c>
      <c r="Y22" s="1231">
        <f>ROUND(Y21/E21,3)</f>
        <v>4.5999999999999999E-2</v>
      </c>
      <c r="Z22" s="1214">
        <f>ROUND(Z21/E21,3)</f>
        <v>0.13800000000000001</v>
      </c>
      <c r="AA22" s="1205">
        <f>ROUND(AA21/E21,3)</f>
        <v>0.122</v>
      </c>
      <c r="AB22" s="1231">
        <f>ROUND(AB21/E21,3)</f>
        <v>1.6E-2</v>
      </c>
      <c r="AC22" s="152"/>
    </row>
    <row r="23" spans="2:29" ht="12.9" customHeight="1" x14ac:dyDescent="0.2">
      <c r="B23" s="1853"/>
      <c r="C23" s="1861"/>
      <c r="D23" s="1248"/>
      <c r="E23" s="1233"/>
      <c r="F23" s="1234">
        <f>ROUND(F21/F21,3)</f>
        <v>1</v>
      </c>
      <c r="G23" s="1235">
        <f>ROUND(G21/G21,3)</f>
        <v>1</v>
      </c>
      <c r="H23" s="1236"/>
      <c r="I23" s="1237">
        <f>ROUND(I21/F21,3)</f>
        <v>0.188</v>
      </c>
      <c r="J23" s="1238">
        <f>ROUND(J21/G21,3)</f>
        <v>0.14099999999999999</v>
      </c>
      <c r="K23" s="1239"/>
      <c r="L23" s="1237">
        <f>ROUND(L21/F21,3)</f>
        <v>0.81299999999999994</v>
      </c>
      <c r="M23" s="1240">
        <f>ROUND(M21/G21,3)</f>
        <v>0.85899999999999999</v>
      </c>
      <c r="N23" s="1241"/>
      <c r="O23" s="1237">
        <f>ROUND(O21/F21,3)</f>
        <v>0.54500000000000004</v>
      </c>
      <c r="P23" s="1249">
        <f>ROUND(P21/G21,3)</f>
        <v>0.71099999999999997</v>
      </c>
      <c r="Q23" s="1243"/>
      <c r="R23" s="1237">
        <f>ROUND(R21/F21,3)</f>
        <v>0.216</v>
      </c>
      <c r="S23" s="1237">
        <f>ROUND(S21/G21,3)</f>
        <v>7.8E-2</v>
      </c>
      <c r="T23" s="1243"/>
      <c r="U23" s="1237">
        <f>ROUND(U21/F21,3)</f>
        <v>0.33</v>
      </c>
      <c r="V23" s="1244">
        <f>ROUND(V21/G21,3)</f>
        <v>0.63300000000000001</v>
      </c>
      <c r="W23" s="1241"/>
      <c r="X23" s="1234">
        <f>ROUND(X21/F21,3)</f>
        <v>5.7000000000000002E-2</v>
      </c>
      <c r="Y23" s="1245">
        <f>ROUND(Y21/G21,3)</f>
        <v>0.109</v>
      </c>
      <c r="Z23" s="1242"/>
      <c r="AA23" s="1234">
        <f>ROUND(AA21/F21,3)</f>
        <v>0.21</v>
      </c>
      <c r="AB23" s="1245">
        <f>ROUND(AB21/G21,3)</f>
        <v>3.9E-2</v>
      </c>
      <c r="AC23" s="152"/>
    </row>
    <row r="24" spans="2:29" ht="12.9" customHeight="1" x14ac:dyDescent="0.2">
      <c r="B24" s="1853"/>
      <c r="C24" s="1937" t="s">
        <v>202</v>
      </c>
      <c r="D24" s="1250">
        <v>28</v>
      </c>
      <c r="E24" s="46">
        <f>F24+G24</f>
        <v>184</v>
      </c>
      <c r="F24" s="46">
        <f>I24+L24</f>
        <v>167</v>
      </c>
      <c r="G24" s="156">
        <f>J24+M24</f>
        <v>17</v>
      </c>
      <c r="H24" s="166">
        <f t="shared" ref="H24" si="3">SUM(I24:J24)</f>
        <v>69</v>
      </c>
      <c r="I24" s="102">
        <v>65</v>
      </c>
      <c r="J24" s="167">
        <v>4</v>
      </c>
      <c r="K24" s="176">
        <f>L24+M24</f>
        <v>115</v>
      </c>
      <c r="L24" s="102">
        <f>O24+AA24+X24</f>
        <v>102</v>
      </c>
      <c r="M24" s="105">
        <f>P24+AB24+Y24</f>
        <v>13</v>
      </c>
      <c r="N24" s="101">
        <f>O24+P24</f>
        <v>92</v>
      </c>
      <c r="O24" s="102">
        <f>R24+U24</f>
        <v>80</v>
      </c>
      <c r="P24" s="103">
        <f>S24+V24</f>
        <v>12</v>
      </c>
      <c r="Q24" s="102">
        <f t="shared" ref="Q24" si="4">R24+S24</f>
        <v>46</v>
      </c>
      <c r="R24" s="102">
        <v>43</v>
      </c>
      <c r="S24" s="102">
        <v>3</v>
      </c>
      <c r="T24" s="102">
        <f>SUM(U24:V24)</f>
        <v>46</v>
      </c>
      <c r="U24" s="102">
        <v>37</v>
      </c>
      <c r="V24" s="204">
        <v>9</v>
      </c>
      <c r="W24" s="101">
        <f t="shared" ref="W24" si="5">SUM(X24:Y24)</f>
        <v>2</v>
      </c>
      <c r="X24" s="46">
        <v>2</v>
      </c>
      <c r="Y24" s="259">
        <v>0</v>
      </c>
      <c r="Z24" s="266">
        <f t="shared" ref="Z24" si="6">SUM(AA24:AB24)</f>
        <v>21</v>
      </c>
      <c r="AA24" s="46">
        <v>20</v>
      </c>
      <c r="AB24" s="259">
        <v>1</v>
      </c>
      <c r="AC24" s="151"/>
    </row>
    <row r="25" spans="2:29" ht="12.9" customHeight="1" x14ac:dyDescent="0.2">
      <c r="B25" s="1853"/>
      <c r="C25" s="1938"/>
      <c r="D25" s="1204"/>
      <c r="E25" s="1205"/>
      <c r="F25" s="1205">
        <f>ROUND(F24/E24,3)</f>
        <v>0.90800000000000003</v>
      </c>
      <c r="G25" s="1206">
        <f>ROUND(G24/E24,3)</f>
        <v>9.1999999999999998E-2</v>
      </c>
      <c r="H25" s="1207">
        <f t="shared" ref="H25" si="7">ROUND(H24/E24,3)</f>
        <v>0.375</v>
      </c>
      <c r="I25" s="1208">
        <f>ROUND(I24/E24,3)</f>
        <v>0.35299999999999998</v>
      </c>
      <c r="J25" s="1209">
        <f>ROUND(J24/E24,3)</f>
        <v>2.1999999999999999E-2</v>
      </c>
      <c r="K25" s="1230">
        <f>ROUND(K24/E24,3)</f>
        <v>0.625</v>
      </c>
      <c r="L25" s="1208">
        <f>ROUND(L24/E24,3)</f>
        <v>0.55400000000000005</v>
      </c>
      <c r="M25" s="1210">
        <f>ROUND(M24/E24,3)</f>
        <v>7.0999999999999994E-2</v>
      </c>
      <c r="N25" s="1211">
        <f>ROUND(N24/E24,3)</f>
        <v>0.5</v>
      </c>
      <c r="O25" s="1208">
        <f>ROUND(O24/E24,3)</f>
        <v>0.435</v>
      </c>
      <c r="P25" s="1247">
        <f>ROUND(P24/E24,3)</f>
        <v>6.5000000000000002E-2</v>
      </c>
      <c r="Q25" s="1208">
        <f t="shared" ref="Q25" si="8">ROUND(Q24/E24,3)</f>
        <v>0.25</v>
      </c>
      <c r="R25" s="1208">
        <f>ROUND(R24/E24,3)</f>
        <v>0.23400000000000001</v>
      </c>
      <c r="S25" s="1208">
        <f>ROUND(S24/E24,3)</f>
        <v>1.6E-2</v>
      </c>
      <c r="T25" s="1208">
        <f>ROUND(T24/E24,3)</f>
        <v>0.25</v>
      </c>
      <c r="U25" s="1208">
        <f>ROUND(U24/E24,3)</f>
        <v>0.20100000000000001</v>
      </c>
      <c r="V25" s="1212">
        <f>ROUND(V24/E24,3)</f>
        <v>4.9000000000000002E-2</v>
      </c>
      <c r="W25" s="1211">
        <f t="shared" ref="W25" si="9">ROUND(W24/E24,3)</f>
        <v>1.0999999999999999E-2</v>
      </c>
      <c r="X25" s="1205">
        <f>ROUND(X24/E24,3)</f>
        <v>1.0999999999999999E-2</v>
      </c>
      <c r="Y25" s="1231">
        <f>ROUND(Y24/E24,3)</f>
        <v>0</v>
      </c>
      <c r="Z25" s="1214">
        <f>ROUND(Z24/E24,3)</f>
        <v>0.114</v>
      </c>
      <c r="AA25" s="1205">
        <f>ROUND(AA24/E24,3)</f>
        <v>0.109</v>
      </c>
      <c r="AB25" s="1231">
        <f>ROUND(AB24/E24,3)</f>
        <v>5.0000000000000001E-3</v>
      </c>
      <c r="AC25" s="152"/>
    </row>
    <row r="26" spans="2:29" ht="12.9" customHeight="1" x14ac:dyDescent="0.2">
      <c r="B26" s="1853"/>
      <c r="C26" s="1939"/>
      <c r="D26" s="1248"/>
      <c r="E26" s="1233"/>
      <c r="F26" s="1234">
        <f>ROUND(F24/F24,3)</f>
        <v>1</v>
      </c>
      <c r="G26" s="1235">
        <f>ROUND(G24/G24,3)</f>
        <v>1</v>
      </c>
      <c r="H26" s="1236"/>
      <c r="I26" s="1237">
        <f>ROUND(I24/F24,3)</f>
        <v>0.38900000000000001</v>
      </c>
      <c r="J26" s="1238">
        <f>ROUND(J24/G24,3)</f>
        <v>0.23499999999999999</v>
      </c>
      <c r="K26" s="1239"/>
      <c r="L26" s="1237">
        <f>ROUND(L24/F24,3)</f>
        <v>0.61099999999999999</v>
      </c>
      <c r="M26" s="1240">
        <f>ROUND(M24/G24,3)</f>
        <v>0.76500000000000001</v>
      </c>
      <c r="N26" s="1241"/>
      <c r="O26" s="1237">
        <f>ROUND(O24/F24,3)</f>
        <v>0.47899999999999998</v>
      </c>
      <c r="P26" s="1249">
        <f>ROUND(P24/G24,3)</f>
        <v>0.70599999999999996</v>
      </c>
      <c r="Q26" s="1243"/>
      <c r="R26" s="1237">
        <f>ROUND(R24/F24,3)</f>
        <v>0.25700000000000001</v>
      </c>
      <c r="S26" s="1237">
        <f>ROUND(S24/G24,3)</f>
        <v>0.17599999999999999</v>
      </c>
      <c r="T26" s="1243"/>
      <c r="U26" s="1237">
        <f>ROUND(U24/F24,3)</f>
        <v>0.222</v>
      </c>
      <c r="V26" s="1244">
        <f>ROUND(V24/G24,3)</f>
        <v>0.52900000000000003</v>
      </c>
      <c r="W26" s="1241"/>
      <c r="X26" s="1234">
        <f>ROUND(X24/F24,3)</f>
        <v>1.2E-2</v>
      </c>
      <c r="Y26" s="1245">
        <f>ROUND(Y24/G24,3)</f>
        <v>0</v>
      </c>
      <c r="Z26" s="1242"/>
      <c r="AA26" s="1234">
        <f>ROUND(AA24/F24,3)</f>
        <v>0.12</v>
      </c>
      <c r="AB26" s="1245">
        <f>ROUND(AB24/G24,3)</f>
        <v>5.8999999999999997E-2</v>
      </c>
      <c r="AC26" s="152"/>
    </row>
    <row r="27" spans="2:29" ht="12.9" customHeight="1" x14ac:dyDescent="0.2">
      <c r="B27" s="1853"/>
      <c r="C27" s="1940" t="s">
        <v>172</v>
      </c>
      <c r="D27" s="1250">
        <v>89</v>
      </c>
      <c r="E27" s="46">
        <f>F27+G27</f>
        <v>524</v>
      </c>
      <c r="F27" s="46">
        <f>I27+L27</f>
        <v>296</v>
      </c>
      <c r="G27" s="156">
        <f>J27+M27</f>
        <v>228</v>
      </c>
      <c r="H27" s="166">
        <f t="shared" ref="H27" si="10">SUM(I27:J27)</f>
        <v>82</v>
      </c>
      <c r="I27" s="102">
        <v>60</v>
      </c>
      <c r="J27" s="167">
        <v>22</v>
      </c>
      <c r="K27" s="176">
        <f>L27+M27</f>
        <v>442</v>
      </c>
      <c r="L27" s="102">
        <f>O27+AA27+X27</f>
        <v>236</v>
      </c>
      <c r="M27" s="105">
        <f>P27+AB27+Y27</f>
        <v>206</v>
      </c>
      <c r="N27" s="101">
        <f>O27+P27</f>
        <v>376</v>
      </c>
      <c r="O27" s="102">
        <f>R27+U27</f>
        <v>178</v>
      </c>
      <c r="P27" s="103">
        <f>S27+V27</f>
        <v>198</v>
      </c>
      <c r="Q27" s="102">
        <f t="shared" ref="Q27" si="11">R27+S27</f>
        <v>183</v>
      </c>
      <c r="R27" s="102">
        <v>99</v>
      </c>
      <c r="S27" s="102">
        <v>84</v>
      </c>
      <c r="T27" s="102">
        <f>SUM(U27:V27)</f>
        <v>193</v>
      </c>
      <c r="U27" s="102">
        <v>79</v>
      </c>
      <c r="V27" s="204">
        <v>114</v>
      </c>
      <c r="W27" s="101">
        <f t="shared" ref="W27" si="12">SUM(X27:Y27)</f>
        <v>9</v>
      </c>
      <c r="X27" s="46">
        <v>9</v>
      </c>
      <c r="Y27" s="259">
        <v>0</v>
      </c>
      <c r="Z27" s="266">
        <f t="shared" ref="Z27" si="13">SUM(AA27:AB27)</f>
        <v>57</v>
      </c>
      <c r="AA27" s="46">
        <v>49</v>
      </c>
      <c r="AB27" s="259">
        <v>8</v>
      </c>
      <c r="AC27" s="151"/>
    </row>
    <row r="28" spans="2:29" ht="12.9" customHeight="1" x14ac:dyDescent="0.2">
      <c r="B28" s="1853"/>
      <c r="C28" s="1900"/>
      <c r="D28" s="1204"/>
      <c r="E28" s="1205"/>
      <c r="F28" s="1205">
        <f>ROUND(F27/E27,3)</f>
        <v>0.56499999999999995</v>
      </c>
      <c r="G28" s="1206">
        <f>ROUND(G27/E27,3)</f>
        <v>0.435</v>
      </c>
      <c r="H28" s="1207">
        <f t="shared" ref="H28" si="14">ROUND(H27/E27,3)</f>
        <v>0.156</v>
      </c>
      <c r="I28" s="1208">
        <f>ROUND(I27/E27,3)</f>
        <v>0.115</v>
      </c>
      <c r="J28" s="1209">
        <f>ROUND(J27/E27,3)</f>
        <v>4.2000000000000003E-2</v>
      </c>
      <c r="K28" s="1230">
        <f>ROUND(K27/E27,3)</f>
        <v>0.84399999999999997</v>
      </c>
      <c r="L28" s="1208">
        <f>ROUND(L27/E27,3)</f>
        <v>0.45</v>
      </c>
      <c r="M28" s="1210">
        <f>ROUND(M27/E27,3)</f>
        <v>0.39300000000000002</v>
      </c>
      <c r="N28" s="1211">
        <f>ROUND(N27/E27,3)</f>
        <v>0.71799999999999997</v>
      </c>
      <c r="O28" s="1208">
        <f>ROUND(O27/E27,3)</f>
        <v>0.34</v>
      </c>
      <c r="P28" s="1247">
        <f>ROUND(P27/E27,3)</f>
        <v>0.378</v>
      </c>
      <c r="Q28" s="1208">
        <f t="shared" ref="Q28" si="15">ROUND(Q27/E27,3)</f>
        <v>0.34899999999999998</v>
      </c>
      <c r="R28" s="1208">
        <f>ROUND(R27/E27,3)</f>
        <v>0.189</v>
      </c>
      <c r="S28" s="1208">
        <f>ROUND(S27/E27,3)</f>
        <v>0.16</v>
      </c>
      <c r="T28" s="1208">
        <f>ROUND(T27/E27,3)</f>
        <v>0.36799999999999999</v>
      </c>
      <c r="U28" s="1208">
        <f>ROUND(U27/E27,3)</f>
        <v>0.151</v>
      </c>
      <c r="V28" s="1212">
        <f>ROUND(V27/E27,3)</f>
        <v>0.218</v>
      </c>
      <c r="W28" s="1211">
        <f t="shared" ref="W28" si="16">ROUND(W27/E27,3)</f>
        <v>1.7000000000000001E-2</v>
      </c>
      <c r="X28" s="1205">
        <f>ROUND(X27/E27,3)</f>
        <v>1.7000000000000001E-2</v>
      </c>
      <c r="Y28" s="1231">
        <f>ROUND(Y27/E27,3)</f>
        <v>0</v>
      </c>
      <c r="Z28" s="1214">
        <f t="shared" ref="Z28" si="17">ROUND(Z27/E27,3)</f>
        <v>0.109</v>
      </c>
      <c r="AA28" s="1205">
        <f>ROUND(AA27/E27,3)</f>
        <v>9.4E-2</v>
      </c>
      <c r="AB28" s="1231">
        <f>ROUND(AB27/E27,3)</f>
        <v>1.4999999999999999E-2</v>
      </c>
      <c r="AC28" s="152"/>
    </row>
    <row r="29" spans="2:29" ht="12.9" customHeight="1" x14ac:dyDescent="0.2">
      <c r="B29" s="1853"/>
      <c r="C29" s="1942"/>
      <c r="D29" s="1248"/>
      <c r="E29" s="1233"/>
      <c r="F29" s="1234">
        <f>ROUND(F27/F27,3)</f>
        <v>1</v>
      </c>
      <c r="G29" s="1235">
        <f>ROUND(G27/G27,3)</f>
        <v>1</v>
      </c>
      <c r="H29" s="1236"/>
      <c r="I29" s="1237">
        <f>ROUND(I27/F27,3)</f>
        <v>0.20300000000000001</v>
      </c>
      <c r="J29" s="1238">
        <f>ROUND(J27/G27,3)</f>
        <v>9.6000000000000002E-2</v>
      </c>
      <c r="K29" s="1239"/>
      <c r="L29" s="1237">
        <f>ROUND(L27/F27,3)</f>
        <v>0.79700000000000004</v>
      </c>
      <c r="M29" s="1240">
        <f>ROUND(M27/G27,3)</f>
        <v>0.90400000000000003</v>
      </c>
      <c r="N29" s="1241"/>
      <c r="O29" s="1237">
        <f>ROUND(O27/F27,3)</f>
        <v>0.60099999999999998</v>
      </c>
      <c r="P29" s="1249">
        <f>ROUND(P27/G27,3)</f>
        <v>0.86799999999999999</v>
      </c>
      <c r="Q29" s="1243"/>
      <c r="R29" s="1237">
        <f>ROUND(R27/F27,3)</f>
        <v>0.33400000000000002</v>
      </c>
      <c r="S29" s="1237">
        <f>ROUND(S27/G27,3)</f>
        <v>0.36799999999999999</v>
      </c>
      <c r="T29" s="1243"/>
      <c r="U29" s="1237">
        <f>ROUND(U27/F27,3)</f>
        <v>0.26700000000000002</v>
      </c>
      <c r="V29" s="1244">
        <f>ROUND(V27/G27,3)</f>
        <v>0.5</v>
      </c>
      <c r="W29" s="1241"/>
      <c r="X29" s="1234">
        <f>ROUND(X27/F27,3)</f>
        <v>0.03</v>
      </c>
      <c r="Y29" s="1245">
        <f>ROUND(Y27/G27,3)</f>
        <v>0</v>
      </c>
      <c r="Z29" s="1242"/>
      <c r="AA29" s="1234">
        <f>ROUND(AA27/F27,3)</f>
        <v>0.16600000000000001</v>
      </c>
      <c r="AB29" s="1245">
        <f>ROUND(AB27/G27,3)</f>
        <v>3.5000000000000003E-2</v>
      </c>
      <c r="AC29" s="152"/>
    </row>
    <row r="30" spans="2:29" ht="12.9" customHeight="1" x14ac:dyDescent="0.2">
      <c r="B30" s="1853"/>
      <c r="C30" s="1863" t="s">
        <v>173</v>
      </c>
      <c r="D30" s="1250">
        <v>16</v>
      </c>
      <c r="E30" s="46">
        <f>F30+G30</f>
        <v>54</v>
      </c>
      <c r="F30" s="46">
        <f>I30+L30</f>
        <v>18</v>
      </c>
      <c r="G30" s="156">
        <f>J30+M30</f>
        <v>36</v>
      </c>
      <c r="H30" s="166">
        <f t="shared" ref="H30" si="18">SUM(I30:J30)</f>
        <v>43</v>
      </c>
      <c r="I30" s="102">
        <v>9</v>
      </c>
      <c r="J30" s="167">
        <v>34</v>
      </c>
      <c r="K30" s="176">
        <f>L30+M30</f>
        <v>11</v>
      </c>
      <c r="L30" s="102">
        <f>O30+AA30+X30</f>
        <v>9</v>
      </c>
      <c r="M30" s="105">
        <f>P30+AB30+Y30</f>
        <v>2</v>
      </c>
      <c r="N30" s="101">
        <f>O30+P30</f>
        <v>5</v>
      </c>
      <c r="O30" s="102">
        <f>R30+U30</f>
        <v>3</v>
      </c>
      <c r="P30" s="103">
        <f>S30+V30</f>
        <v>2</v>
      </c>
      <c r="Q30" s="102">
        <f t="shared" ref="Q30" si="19">R30+S30</f>
        <v>1</v>
      </c>
      <c r="R30" s="102">
        <v>1</v>
      </c>
      <c r="S30" s="102">
        <v>0</v>
      </c>
      <c r="T30" s="102">
        <f>SUM(U30:V30)</f>
        <v>4</v>
      </c>
      <c r="U30" s="102">
        <v>2</v>
      </c>
      <c r="V30" s="204">
        <v>2</v>
      </c>
      <c r="W30" s="101">
        <f t="shared" ref="W30" si="20">SUM(X30:Y30)</f>
        <v>0</v>
      </c>
      <c r="X30" s="46">
        <v>0</v>
      </c>
      <c r="Y30" s="259">
        <v>0</v>
      </c>
      <c r="Z30" s="266">
        <f t="shared" ref="Z30" si="21">SUM(AA30:AB30)</f>
        <v>6</v>
      </c>
      <c r="AA30" s="46">
        <v>6</v>
      </c>
      <c r="AB30" s="259">
        <v>0</v>
      </c>
      <c r="AC30" s="151"/>
    </row>
    <row r="31" spans="2:29" ht="12.9" customHeight="1" x14ac:dyDescent="0.2">
      <c r="B31" s="1853"/>
      <c r="C31" s="1936"/>
      <c r="D31" s="1204"/>
      <c r="E31" s="1205"/>
      <c r="F31" s="1205">
        <f>ROUND(F30/E30,3)</f>
        <v>0.33300000000000002</v>
      </c>
      <c r="G31" s="1206">
        <f>ROUND(G30/E30,3)</f>
        <v>0.66700000000000004</v>
      </c>
      <c r="H31" s="1207">
        <f t="shared" ref="H31:H52" si="22">ROUND(H30/E30,3)</f>
        <v>0.79600000000000004</v>
      </c>
      <c r="I31" s="1208">
        <f>ROUND(I30/E30,3)</f>
        <v>0.16700000000000001</v>
      </c>
      <c r="J31" s="1209">
        <f>ROUND(J30/E30,3)</f>
        <v>0.63</v>
      </c>
      <c r="K31" s="1230">
        <f>ROUND(K30/E30,3)</f>
        <v>0.20399999999999999</v>
      </c>
      <c r="L31" s="1208">
        <f>ROUND(L30/E30,3)</f>
        <v>0.16700000000000001</v>
      </c>
      <c r="M31" s="1210">
        <f>ROUND(M30/E30,3)</f>
        <v>3.6999999999999998E-2</v>
      </c>
      <c r="N31" s="1211">
        <f>ROUND(N30/E30,3)</f>
        <v>9.2999999999999999E-2</v>
      </c>
      <c r="O31" s="1208">
        <f>ROUND(O30/E30,3)</f>
        <v>5.6000000000000001E-2</v>
      </c>
      <c r="P31" s="1247">
        <f>ROUND(P30/E30,3)</f>
        <v>3.6999999999999998E-2</v>
      </c>
      <c r="Q31" s="1208">
        <f t="shared" ref="Q31" si="23">ROUND(Q30/E30,3)</f>
        <v>1.9E-2</v>
      </c>
      <c r="R31" s="1208">
        <f>ROUND(R30/E30,3)</f>
        <v>1.9E-2</v>
      </c>
      <c r="S31" s="1208">
        <f>ROUND(S30/E30,3)</f>
        <v>0</v>
      </c>
      <c r="T31" s="1208">
        <f>ROUND(T30/E30,3)</f>
        <v>7.3999999999999996E-2</v>
      </c>
      <c r="U31" s="1208">
        <f>ROUND(U30/E30,3)</f>
        <v>3.6999999999999998E-2</v>
      </c>
      <c r="V31" s="1212">
        <f>ROUND(V30/E30,3)</f>
        <v>3.6999999999999998E-2</v>
      </c>
      <c r="W31" s="1211">
        <f t="shared" ref="W31" si="24">ROUND(W30/E30,3)</f>
        <v>0</v>
      </c>
      <c r="X31" s="1205">
        <f>ROUND(X30/E30,3)</f>
        <v>0</v>
      </c>
      <c r="Y31" s="1231">
        <f>ROUND(Y30/E30,3)</f>
        <v>0</v>
      </c>
      <c r="Z31" s="1214">
        <f t="shared" ref="Z31" si="25">ROUND(Z30/E30,3)</f>
        <v>0.111</v>
      </c>
      <c r="AA31" s="1205">
        <f>ROUND(AA30/E30,3)</f>
        <v>0.111</v>
      </c>
      <c r="AB31" s="1231">
        <f>ROUND(AB30/E30,3)</f>
        <v>0</v>
      </c>
      <c r="AC31" s="152"/>
    </row>
    <row r="32" spans="2:29" ht="12.9" customHeight="1" x14ac:dyDescent="0.2">
      <c r="B32" s="1853"/>
      <c r="C32" s="1861"/>
      <c r="D32" s="1248"/>
      <c r="E32" s="1233"/>
      <c r="F32" s="1234">
        <f>ROUND(F30/F30,3)</f>
        <v>1</v>
      </c>
      <c r="G32" s="1235">
        <v>0</v>
      </c>
      <c r="H32" s="1236"/>
      <c r="I32" s="1237">
        <f>ROUND(I30/F30,3)</f>
        <v>0.5</v>
      </c>
      <c r="J32" s="1238">
        <v>0</v>
      </c>
      <c r="K32" s="1239"/>
      <c r="L32" s="1237">
        <f>ROUND(L30/F30,3)</f>
        <v>0.5</v>
      </c>
      <c r="M32" s="1240">
        <v>0</v>
      </c>
      <c r="N32" s="1241"/>
      <c r="O32" s="1237">
        <f>ROUND(O30/F30,3)</f>
        <v>0.16700000000000001</v>
      </c>
      <c r="P32" s="1249">
        <v>0</v>
      </c>
      <c r="Q32" s="1243"/>
      <c r="R32" s="1237">
        <f>ROUND(R30/F30,3)</f>
        <v>5.6000000000000001E-2</v>
      </c>
      <c r="S32" s="1237">
        <v>0</v>
      </c>
      <c r="T32" s="1243"/>
      <c r="U32" s="1237">
        <f>ROUND(U30/F30,3)</f>
        <v>0.111</v>
      </c>
      <c r="V32" s="1244">
        <v>0</v>
      </c>
      <c r="W32" s="1241"/>
      <c r="X32" s="1234">
        <f>ROUND(X30/F30,3)</f>
        <v>0</v>
      </c>
      <c r="Y32" s="1245">
        <v>0</v>
      </c>
      <c r="Z32" s="1242"/>
      <c r="AA32" s="1234">
        <f>ROUND(AA30/F30,3)</f>
        <v>0.33300000000000002</v>
      </c>
      <c r="AB32" s="1245">
        <v>0</v>
      </c>
      <c r="AC32" s="152"/>
    </row>
    <row r="33" spans="2:29" ht="12.9" customHeight="1" x14ac:dyDescent="0.2">
      <c r="B33" s="1853"/>
      <c r="C33" s="1936" t="s">
        <v>174</v>
      </c>
      <c r="D33" s="1250">
        <v>162</v>
      </c>
      <c r="E33" s="46">
        <f>F33+G33</f>
        <v>1530</v>
      </c>
      <c r="F33" s="46">
        <f>I33+L33</f>
        <v>629</v>
      </c>
      <c r="G33" s="156">
        <f>J33+M33</f>
        <v>901</v>
      </c>
      <c r="H33" s="166">
        <f>SUM(I33:J33)</f>
        <v>252</v>
      </c>
      <c r="I33" s="102">
        <v>165</v>
      </c>
      <c r="J33" s="167">
        <v>87</v>
      </c>
      <c r="K33" s="176">
        <f>L33+M33</f>
        <v>1278</v>
      </c>
      <c r="L33" s="102">
        <f>O33+AA33+X33</f>
        <v>464</v>
      </c>
      <c r="M33" s="105">
        <f>P33+AB33+Y33</f>
        <v>814</v>
      </c>
      <c r="N33" s="101">
        <f>O33+P33</f>
        <v>1099</v>
      </c>
      <c r="O33" s="102">
        <f>R33+U33</f>
        <v>356</v>
      </c>
      <c r="P33" s="103">
        <f>S33+V33</f>
        <v>743</v>
      </c>
      <c r="Q33" s="102">
        <f t="shared" ref="Q33" si="26">R33+S33</f>
        <v>159</v>
      </c>
      <c r="R33" s="102">
        <v>63</v>
      </c>
      <c r="S33" s="102">
        <v>96</v>
      </c>
      <c r="T33" s="102">
        <f>SUM(U33:V33)</f>
        <v>940</v>
      </c>
      <c r="U33" s="102">
        <v>293</v>
      </c>
      <c r="V33" s="204">
        <v>647</v>
      </c>
      <c r="W33" s="101">
        <f t="shared" ref="W33" si="27">SUM(X33:Y33)</f>
        <v>62</v>
      </c>
      <c r="X33" s="46">
        <v>35</v>
      </c>
      <c r="Y33" s="259">
        <v>27</v>
      </c>
      <c r="Z33" s="266">
        <f t="shared" ref="Z33" si="28">SUM(AA33:AB33)</f>
        <v>117</v>
      </c>
      <c r="AA33" s="46">
        <v>73</v>
      </c>
      <c r="AB33" s="259">
        <v>44</v>
      </c>
      <c r="AC33" s="151"/>
    </row>
    <row r="34" spans="2:29" ht="12.9" customHeight="1" x14ac:dyDescent="0.2">
      <c r="B34" s="1853"/>
      <c r="C34" s="1936"/>
      <c r="D34" s="1204"/>
      <c r="E34" s="1205"/>
      <c r="F34" s="1205">
        <f>ROUND(F33/E33,3)</f>
        <v>0.41099999999999998</v>
      </c>
      <c r="G34" s="1206">
        <f>ROUND(G33/E33,3)</f>
        <v>0.58899999999999997</v>
      </c>
      <c r="H34" s="1207">
        <f t="shared" ref="H34" si="29">ROUND(H33/E33,3)</f>
        <v>0.16500000000000001</v>
      </c>
      <c r="I34" s="1208">
        <f>ROUND(I33/E33,3)</f>
        <v>0.108</v>
      </c>
      <c r="J34" s="1209">
        <f>ROUND(J33/E33,3)</f>
        <v>5.7000000000000002E-2</v>
      </c>
      <c r="K34" s="1230">
        <f>ROUND(K33/E33,3)</f>
        <v>0.83499999999999996</v>
      </c>
      <c r="L34" s="1208">
        <f>ROUND(L33/E33,3)</f>
        <v>0.30299999999999999</v>
      </c>
      <c r="M34" s="1210">
        <f>ROUND(M33/E33,3)</f>
        <v>0.53200000000000003</v>
      </c>
      <c r="N34" s="1211">
        <f>ROUND(N33/E33,3)</f>
        <v>0.71799999999999997</v>
      </c>
      <c r="O34" s="1208">
        <f>ROUND(O33/E33,3)</f>
        <v>0.23300000000000001</v>
      </c>
      <c r="P34" s="1247">
        <f>ROUND(P33/E33,3)</f>
        <v>0.48599999999999999</v>
      </c>
      <c r="Q34" s="1208">
        <f t="shared" ref="Q34" si="30">ROUND(Q33/E33,3)</f>
        <v>0.104</v>
      </c>
      <c r="R34" s="1208">
        <f>ROUND(R33/E33,3)</f>
        <v>4.1000000000000002E-2</v>
      </c>
      <c r="S34" s="1208">
        <f>ROUND(S33/E33,3)</f>
        <v>6.3E-2</v>
      </c>
      <c r="T34" s="1208">
        <f>ROUND(T33/E33,3)</f>
        <v>0.61399999999999999</v>
      </c>
      <c r="U34" s="1208">
        <f>ROUND(U33/E33,3)</f>
        <v>0.192</v>
      </c>
      <c r="V34" s="1212">
        <f>ROUND(V33/E33,3)</f>
        <v>0.42299999999999999</v>
      </c>
      <c r="W34" s="1211">
        <f t="shared" ref="W34" si="31">ROUND(W33/E33,3)</f>
        <v>4.1000000000000002E-2</v>
      </c>
      <c r="X34" s="1205">
        <f>ROUND(X33/E33,3)</f>
        <v>2.3E-2</v>
      </c>
      <c r="Y34" s="1231">
        <f>ROUND(Y33/E33,3)</f>
        <v>1.7999999999999999E-2</v>
      </c>
      <c r="Z34" s="1214">
        <f t="shared" ref="Z34" si="32">ROUND(Z33/E33,3)</f>
        <v>7.5999999999999998E-2</v>
      </c>
      <c r="AA34" s="1205">
        <f>ROUND(AA33/E33,3)</f>
        <v>4.8000000000000001E-2</v>
      </c>
      <c r="AB34" s="1231">
        <f>ROUND(AB33/E33,3)</f>
        <v>2.9000000000000001E-2</v>
      </c>
      <c r="AC34" s="152"/>
    </row>
    <row r="35" spans="2:29" ht="12.9" customHeight="1" thickBot="1" x14ac:dyDescent="0.25">
      <c r="B35" s="1854"/>
      <c r="C35" s="1936"/>
      <c r="D35" s="1251"/>
      <c r="E35" s="1233"/>
      <c r="F35" s="1234">
        <f>ROUND(F33/F33,3)</f>
        <v>1</v>
      </c>
      <c r="G35" s="1235">
        <f>ROUND(G33/G33,3)</f>
        <v>1</v>
      </c>
      <c r="H35" s="1252"/>
      <c r="I35" s="1237">
        <f>ROUND(I33/F33,3)</f>
        <v>0.26200000000000001</v>
      </c>
      <c r="J35" s="1238">
        <f>ROUND(J33/G33,3)</f>
        <v>9.7000000000000003E-2</v>
      </c>
      <c r="K35" s="1239"/>
      <c r="L35" s="1253">
        <f>ROUND(L33/F33,3)</f>
        <v>0.73799999999999999</v>
      </c>
      <c r="M35" s="1240">
        <f>ROUND(M33/G33,3)</f>
        <v>0.90300000000000002</v>
      </c>
      <c r="N35" s="1241"/>
      <c r="O35" s="1237">
        <f>ROUND(O33/F33,3)</f>
        <v>0.56599999999999995</v>
      </c>
      <c r="P35" s="1249">
        <f>ROUND(P33/G33,3)</f>
        <v>0.82499999999999996</v>
      </c>
      <c r="Q35" s="1254"/>
      <c r="R35" s="1237">
        <f>ROUND(R33/F33,3)</f>
        <v>0.1</v>
      </c>
      <c r="S35" s="1237">
        <f>ROUND(S33/G33,3)</f>
        <v>0.107</v>
      </c>
      <c r="T35" s="1243"/>
      <c r="U35" s="1237">
        <f>ROUND(U33/F33,3)</f>
        <v>0.46600000000000003</v>
      </c>
      <c r="V35" s="1244">
        <f>ROUND(V33/G33,3)</f>
        <v>0.71799999999999997</v>
      </c>
      <c r="W35" s="1241"/>
      <c r="X35" s="1234">
        <f>ROUND(X33/F33,3)</f>
        <v>5.6000000000000001E-2</v>
      </c>
      <c r="Y35" s="1245">
        <f>ROUND(Y33/G33,3)</f>
        <v>0.03</v>
      </c>
      <c r="Z35" s="1242"/>
      <c r="AA35" s="1234">
        <f>ROUND(AA33/F33,3)</f>
        <v>0.11600000000000001</v>
      </c>
      <c r="AB35" s="1245">
        <f>ROUND(AB33/G33,3)</f>
        <v>4.9000000000000002E-2</v>
      </c>
      <c r="AC35" s="152"/>
    </row>
    <row r="36" spans="2:29" ht="12.9" customHeight="1" thickTop="1" x14ac:dyDescent="0.2">
      <c r="B36" s="1852" t="s">
        <v>175</v>
      </c>
      <c r="C36" s="1860" t="s">
        <v>176</v>
      </c>
      <c r="D36" s="1250">
        <v>87</v>
      </c>
      <c r="E36" s="106">
        <f>F36+G36</f>
        <v>102</v>
      </c>
      <c r="F36" s="106">
        <f>I36+L36</f>
        <v>57</v>
      </c>
      <c r="G36" s="157">
        <f>J36+M36</f>
        <v>45</v>
      </c>
      <c r="H36" s="170">
        <f t="shared" ref="H36:H51" si="33">SUM(I36:J36)</f>
        <v>45</v>
      </c>
      <c r="I36" s="108">
        <v>32</v>
      </c>
      <c r="J36" s="169">
        <v>13</v>
      </c>
      <c r="K36" s="178">
        <f>L36+M36</f>
        <v>57</v>
      </c>
      <c r="L36" s="111">
        <f>O36+AA36+X36</f>
        <v>25</v>
      </c>
      <c r="M36" s="110">
        <f>P36+AB36+Y36</f>
        <v>32</v>
      </c>
      <c r="N36" s="107">
        <f>O36+P36</f>
        <v>52</v>
      </c>
      <c r="O36" s="108">
        <f>R36+U36</f>
        <v>20</v>
      </c>
      <c r="P36" s="109">
        <f>S36+V36</f>
        <v>32</v>
      </c>
      <c r="Q36" s="108">
        <f>R36+S36</f>
        <v>9</v>
      </c>
      <c r="R36" s="108">
        <v>6</v>
      </c>
      <c r="S36" s="108">
        <v>3</v>
      </c>
      <c r="T36" s="108">
        <f>U36+V36</f>
        <v>43</v>
      </c>
      <c r="U36" s="108">
        <v>14</v>
      </c>
      <c r="V36" s="205">
        <v>29</v>
      </c>
      <c r="W36" s="107">
        <f>SUM(X36:Y36)</f>
        <v>0</v>
      </c>
      <c r="X36" s="106">
        <v>0</v>
      </c>
      <c r="Y36" s="258">
        <v>0</v>
      </c>
      <c r="Z36" s="265">
        <f>SUM(AA36:AB36)</f>
        <v>5</v>
      </c>
      <c r="AA36" s="106">
        <v>5</v>
      </c>
      <c r="AB36" s="258">
        <v>0</v>
      </c>
      <c r="AC36" s="151"/>
    </row>
    <row r="37" spans="2:29" ht="12.9" customHeight="1" x14ac:dyDescent="0.2">
      <c r="B37" s="1853"/>
      <c r="C37" s="1861"/>
      <c r="D37" s="1204"/>
      <c r="E37" s="1205"/>
      <c r="F37" s="1205">
        <f>ROUND(F36/E36,3)</f>
        <v>0.55900000000000005</v>
      </c>
      <c r="G37" s="1206">
        <f>ROUND(G36/E36,3)</f>
        <v>0.441</v>
      </c>
      <c r="H37" s="1207">
        <f t="shared" si="22"/>
        <v>0.441</v>
      </c>
      <c r="I37" s="1208">
        <f>ROUND(I36/E36,3)</f>
        <v>0.314</v>
      </c>
      <c r="J37" s="1209">
        <f>ROUND(J36/E36,3)</f>
        <v>0.127</v>
      </c>
      <c r="K37" s="1230">
        <f>ROUND(K36/E36,3)</f>
        <v>0.55900000000000005</v>
      </c>
      <c r="L37" s="1208">
        <f>ROUND(L36/E36,3)</f>
        <v>0.245</v>
      </c>
      <c r="M37" s="1210">
        <f>ROUND(M36/E36,3)</f>
        <v>0.314</v>
      </c>
      <c r="N37" s="1211">
        <f>ROUND(N36/E36,3)</f>
        <v>0.51</v>
      </c>
      <c r="O37" s="1208">
        <f>ROUND(O36/E36,3)</f>
        <v>0.19600000000000001</v>
      </c>
      <c r="P37" s="1247">
        <f>ROUND(P36/E36,3)</f>
        <v>0.314</v>
      </c>
      <c r="Q37" s="1208">
        <f>ROUND(Q36/E36,3)</f>
        <v>8.7999999999999995E-2</v>
      </c>
      <c r="R37" s="1208">
        <f>ROUND(R36/E36,3)</f>
        <v>5.8999999999999997E-2</v>
      </c>
      <c r="S37" s="1208">
        <f>ROUND(S36/E36,3)</f>
        <v>2.9000000000000001E-2</v>
      </c>
      <c r="T37" s="1208">
        <f>ROUND(T36/E36,3)</f>
        <v>0.42199999999999999</v>
      </c>
      <c r="U37" s="1208">
        <f>ROUND(U36/E36,3)</f>
        <v>0.13700000000000001</v>
      </c>
      <c r="V37" s="1212">
        <f>ROUND(V36/E36,3)</f>
        <v>0.28399999999999997</v>
      </c>
      <c r="W37" s="1211">
        <f>ROUND(W36/E36,3)</f>
        <v>0</v>
      </c>
      <c r="X37" s="1205">
        <f>ROUND(X36/E36,3)</f>
        <v>0</v>
      </c>
      <c r="Y37" s="1231">
        <f>ROUND(Y36/E36,3)</f>
        <v>0</v>
      </c>
      <c r="Z37" s="1214">
        <f>ROUND(Z36/E36,3)</f>
        <v>4.9000000000000002E-2</v>
      </c>
      <c r="AA37" s="1205">
        <f>ROUND(AA36/E36,3)</f>
        <v>4.9000000000000002E-2</v>
      </c>
      <c r="AB37" s="1231">
        <f>ROUND(AB36/E36,3)</f>
        <v>0</v>
      </c>
      <c r="AC37" s="152"/>
    </row>
    <row r="38" spans="2:29" ht="12.9" customHeight="1" x14ac:dyDescent="0.2">
      <c r="B38" s="1853"/>
      <c r="C38" s="1862"/>
      <c r="D38" s="1248"/>
      <c r="E38" s="1233"/>
      <c r="F38" s="1234">
        <f>ROUND(F36/F36,3)</f>
        <v>1</v>
      </c>
      <c r="G38" s="1235">
        <f>ROUND(G36/G36,3)</f>
        <v>1</v>
      </c>
      <c r="H38" s="1236"/>
      <c r="I38" s="1237">
        <f>ROUND(I36/F36,3)</f>
        <v>0.56100000000000005</v>
      </c>
      <c r="J38" s="1238">
        <f>ROUND(J36/G36,3)</f>
        <v>0.28899999999999998</v>
      </c>
      <c r="K38" s="1239"/>
      <c r="L38" s="1237">
        <f>ROUND(L36/F36,3)</f>
        <v>0.439</v>
      </c>
      <c r="M38" s="1244">
        <f>ROUND(M36/G36,3)</f>
        <v>0.71099999999999997</v>
      </c>
      <c r="N38" s="1241"/>
      <c r="O38" s="1237">
        <f>ROUND(O36/F36,3)</f>
        <v>0.35099999999999998</v>
      </c>
      <c r="P38" s="1249">
        <f>ROUND(P36/G36,3)</f>
        <v>0.71099999999999997</v>
      </c>
      <c r="Q38" s="1243"/>
      <c r="R38" s="1237">
        <f>ROUND(R36/F36,3)</f>
        <v>0.105</v>
      </c>
      <c r="S38" s="1237">
        <f>ROUND(S36/G36,3)</f>
        <v>6.7000000000000004E-2</v>
      </c>
      <c r="T38" s="1243"/>
      <c r="U38" s="1237">
        <f>ROUND(U36/F36,3)</f>
        <v>0.246</v>
      </c>
      <c r="V38" s="1244">
        <f>ROUND(V36/G36,3)</f>
        <v>0.64400000000000002</v>
      </c>
      <c r="W38" s="1241"/>
      <c r="X38" s="1234">
        <f>ROUND(X36/F36,3)</f>
        <v>0</v>
      </c>
      <c r="Y38" s="1245">
        <f>ROUND(Y36/G36,3)</f>
        <v>0</v>
      </c>
      <c r="Z38" s="1242"/>
      <c r="AA38" s="1234">
        <f>ROUND(AA36/F36,3)</f>
        <v>8.7999999999999995E-2</v>
      </c>
      <c r="AB38" s="1245">
        <f>ROUND(AB36/G36,3)</f>
        <v>0</v>
      </c>
      <c r="AC38" s="152"/>
    </row>
    <row r="39" spans="2:29" ht="12.9" customHeight="1" x14ac:dyDescent="0.2">
      <c r="B39" s="1853"/>
      <c r="C39" s="1862" t="s">
        <v>177</v>
      </c>
      <c r="D39" s="1250">
        <v>181</v>
      </c>
      <c r="E39" s="46">
        <f>F39+G39</f>
        <v>477</v>
      </c>
      <c r="F39" s="46">
        <f>I39+L39</f>
        <v>261</v>
      </c>
      <c r="G39" s="156">
        <f>J39+M39</f>
        <v>216</v>
      </c>
      <c r="H39" s="166">
        <f t="shared" si="33"/>
        <v>171</v>
      </c>
      <c r="I39" s="102">
        <v>122</v>
      </c>
      <c r="J39" s="167">
        <v>49</v>
      </c>
      <c r="K39" s="176">
        <f>L39+M39</f>
        <v>306</v>
      </c>
      <c r="L39" s="102">
        <f>O39+AA39+X39</f>
        <v>139</v>
      </c>
      <c r="M39" s="112">
        <f>P39+AB39+Y39</f>
        <v>167</v>
      </c>
      <c r="N39" s="101">
        <f>O39+P39</f>
        <v>247</v>
      </c>
      <c r="O39" s="102">
        <f>R39+U39</f>
        <v>94</v>
      </c>
      <c r="P39" s="103">
        <f>S39+V39</f>
        <v>153</v>
      </c>
      <c r="Q39" s="102">
        <f t="shared" ref="Q39" si="34">R39+S39</f>
        <v>33</v>
      </c>
      <c r="R39" s="102">
        <v>13</v>
      </c>
      <c r="S39" s="102">
        <v>20</v>
      </c>
      <c r="T39" s="102">
        <f t="shared" ref="T39" si="35">U39+V39</f>
        <v>214</v>
      </c>
      <c r="U39" s="102">
        <v>81</v>
      </c>
      <c r="V39" s="204">
        <v>133</v>
      </c>
      <c r="W39" s="101">
        <f>SUM(X39:Y39)</f>
        <v>5</v>
      </c>
      <c r="X39" s="46">
        <v>4</v>
      </c>
      <c r="Y39" s="259">
        <v>1</v>
      </c>
      <c r="Z39" s="266">
        <f>SUM(AA39:AB39)</f>
        <v>54</v>
      </c>
      <c r="AA39" s="46">
        <v>41</v>
      </c>
      <c r="AB39" s="259">
        <v>13</v>
      </c>
      <c r="AC39" s="151"/>
    </row>
    <row r="40" spans="2:29" ht="12.9" customHeight="1" x14ac:dyDescent="0.2">
      <c r="B40" s="1853"/>
      <c r="C40" s="1862"/>
      <c r="D40" s="1204"/>
      <c r="E40" s="1205"/>
      <c r="F40" s="1205">
        <f>ROUND(F39/E39,3)</f>
        <v>0.54700000000000004</v>
      </c>
      <c r="G40" s="1206">
        <f>ROUND(G39/E39,3)</f>
        <v>0.45300000000000001</v>
      </c>
      <c r="H40" s="1207">
        <f t="shared" si="22"/>
        <v>0.35799999999999998</v>
      </c>
      <c r="I40" s="1208">
        <f>ROUND(I39/E39,3)</f>
        <v>0.25600000000000001</v>
      </c>
      <c r="J40" s="1209">
        <f>ROUND(J39/E39,3)</f>
        <v>0.10299999999999999</v>
      </c>
      <c r="K40" s="1230">
        <f>ROUND(K39/E39,3)</f>
        <v>0.64200000000000002</v>
      </c>
      <c r="L40" s="1208">
        <f>ROUND(L39/E39,3)</f>
        <v>0.29099999999999998</v>
      </c>
      <c r="M40" s="1210">
        <f>ROUND(M39/E39,3)</f>
        <v>0.35</v>
      </c>
      <c r="N40" s="1211">
        <f>ROUND(N39/E39,3)</f>
        <v>0.51800000000000002</v>
      </c>
      <c r="O40" s="1208">
        <f>ROUND(O39/E39,3)</f>
        <v>0.19700000000000001</v>
      </c>
      <c r="P40" s="1247">
        <f>ROUND(P39/E39,3)</f>
        <v>0.32100000000000001</v>
      </c>
      <c r="Q40" s="1208">
        <f t="shared" ref="Q40" si="36">ROUND(Q39/E39,3)</f>
        <v>6.9000000000000006E-2</v>
      </c>
      <c r="R40" s="1208">
        <f>ROUND(R39/E39,3)</f>
        <v>2.7E-2</v>
      </c>
      <c r="S40" s="1208">
        <f>ROUND(S39/E39,3)</f>
        <v>4.2000000000000003E-2</v>
      </c>
      <c r="T40" s="1208">
        <f>ROUND(T39/E39,3)</f>
        <v>0.44900000000000001</v>
      </c>
      <c r="U40" s="1208">
        <f>ROUND(U39/E39,3)</f>
        <v>0.17</v>
      </c>
      <c r="V40" s="1212">
        <f>ROUND(V39/E39,3)</f>
        <v>0.27900000000000003</v>
      </c>
      <c r="W40" s="1211">
        <f>ROUND(W39/E39,3)</f>
        <v>0.01</v>
      </c>
      <c r="X40" s="1205">
        <f>ROUND(X39/E39,3)</f>
        <v>8.0000000000000002E-3</v>
      </c>
      <c r="Y40" s="1231">
        <f>ROUND(Y39/E39,3)</f>
        <v>2E-3</v>
      </c>
      <c r="Z40" s="1214">
        <f>ROUND(Z39/E39,3)</f>
        <v>0.113</v>
      </c>
      <c r="AA40" s="1205">
        <f>ROUND(AA39/E39,3)</f>
        <v>8.5999999999999993E-2</v>
      </c>
      <c r="AB40" s="1231">
        <f>ROUND(AB39/E39,3)</f>
        <v>2.7E-2</v>
      </c>
      <c r="AC40" s="152"/>
    </row>
    <row r="41" spans="2:29" ht="12.9" customHeight="1" x14ac:dyDescent="0.2">
      <c r="B41" s="1853"/>
      <c r="C41" s="1862"/>
      <c r="D41" s="1248"/>
      <c r="E41" s="1233"/>
      <c r="F41" s="1234">
        <f>ROUND(F39/F39,3)</f>
        <v>1</v>
      </c>
      <c r="G41" s="1235">
        <f>ROUND(G39/G39,3)</f>
        <v>1</v>
      </c>
      <c r="H41" s="1236"/>
      <c r="I41" s="1237">
        <f>ROUND(I39/F39,3)</f>
        <v>0.46700000000000003</v>
      </c>
      <c r="J41" s="1238">
        <f>ROUND(J39/G39,3)</f>
        <v>0.22700000000000001</v>
      </c>
      <c r="K41" s="1239"/>
      <c r="L41" s="1237">
        <f>ROUND(L39/F39,3)</f>
        <v>0.53300000000000003</v>
      </c>
      <c r="M41" s="1240">
        <f>ROUND(M39/G39,3)</f>
        <v>0.77300000000000002</v>
      </c>
      <c r="N41" s="1241"/>
      <c r="O41" s="1237">
        <f>ROUND(O39/F39,3)</f>
        <v>0.36</v>
      </c>
      <c r="P41" s="1249">
        <f>ROUND(P39/G39,3)</f>
        <v>0.70799999999999996</v>
      </c>
      <c r="Q41" s="1243"/>
      <c r="R41" s="1237">
        <f>ROUND(R39/F39,3)</f>
        <v>0.05</v>
      </c>
      <c r="S41" s="1237">
        <f>ROUND(S39/G39,3)</f>
        <v>9.2999999999999999E-2</v>
      </c>
      <c r="T41" s="1243"/>
      <c r="U41" s="1237">
        <f>ROUND(U39/F39,3)</f>
        <v>0.31</v>
      </c>
      <c r="V41" s="1244">
        <f>ROUND(V39/G39,3)</f>
        <v>0.61599999999999999</v>
      </c>
      <c r="W41" s="1241"/>
      <c r="X41" s="1234">
        <f>ROUND(X39/F39,3)</f>
        <v>1.4999999999999999E-2</v>
      </c>
      <c r="Y41" s="1245">
        <f>ROUND(Y39/G39,3)</f>
        <v>5.0000000000000001E-3</v>
      </c>
      <c r="Z41" s="1242"/>
      <c r="AA41" s="1234">
        <f>ROUND(AA39/F39,3)</f>
        <v>0.157</v>
      </c>
      <c r="AB41" s="1245">
        <f>ROUND(AB39/G39,3)</f>
        <v>0.06</v>
      </c>
      <c r="AC41" s="152"/>
    </row>
    <row r="42" spans="2:29" ht="12.9" customHeight="1" x14ac:dyDescent="0.2">
      <c r="B42" s="1853"/>
      <c r="C42" s="1861" t="s">
        <v>178</v>
      </c>
      <c r="D42" s="1250">
        <v>50</v>
      </c>
      <c r="E42" s="47">
        <f>F42+G42</f>
        <v>307</v>
      </c>
      <c r="F42" s="47">
        <f>I42+L42</f>
        <v>135</v>
      </c>
      <c r="G42" s="158">
        <f>J42+M42</f>
        <v>172</v>
      </c>
      <c r="H42" s="166">
        <f t="shared" si="33"/>
        <v>85</v>
      </c>
      <c r="I42" s="111">
        <v>69</v>
      </c>
      <c r="J42" s="171">
        <v>16</v>
      </c>
      <c r="K42" s="181">
        <f>L42+M42</f>
        <v>222</v>
      </c>
      <c r="L42" s="102">
        <f>O42+AA42+X42</f>
        <v>66</v>
      </c>
      <c r="M42" s="112">
        <f>P42+AB42+Y42</f>
        <v>156</v>
      </c>
      <c r="N42" s="113">
        <f>O42+P42</f>
        <v>198</v>
      </c>
      <c r="O42" s="111">
        <f>R42+U42</f>
        <v>47</v>
      </c>
      <c r="P42" s="114">
        <f>S42+V42</f>
        <v>151</v>
      </c>
      <c r="Q42" s="102">
        <f t="shared" ref="Q42" si="37">R42+S42</f>
        <v>33</v>
      </c>
      <c r="R42" s="111">
        <v>9</v>
      </c>
      <c r="S42" s="111">
        <v>24</v>
      </c>
      <c r="T42" s="102">
        <f t="shared" ref="T42:T51" si="38">U42+V42</f>
        <v>165</v>
      </c>
      <c r="U42" s="111">
        <v>38</v>
      </c>
      <c r="V42" s="206">
        <v>127</v>
      </c>
      <c r="W42" s="101">
        <f t="shared" ref="W42" si="39">SUM(X42:Y42)</f>
        <v>4</v>
      </c>
      <c r="X42" s="47">
        <v>4</v>
      </c>
      <c r="Y42" s="263">
        <v>0</v>
      </c>
      <c r="Z42" s="266">
        <f t="shared" ref="Z42" si="40">SUM(AA42:AB42)</f>
        <v>20</v>
      </c>
      <c r="AA42" s="47">
        <v>15</v>
      </c>
      <c r="AB42" s="263">
        <v>5</v>
      </c>
      <c r="AC42" s="151"/>
    </row>
    <row r="43" spans="2:29" ht="12.9" customHeight="1" x14ac:dyDescent="0.2">
      <c r="B43" s="1853"/>
      <c r="C43" s="1862"/>
      <c r="D43" s="1204"/>
      <c r="E43" s="1205"/>
      <c r="F43" s="1205">
        <f>ROUND(F42/E42,3)</f>
        <v>0.44</v>
      </c>
      <c r="G43" s="1206">
        <f>ROUND(G42/E42,3)</f>
        <v>0.56000000000000005</v>
      </c>
      <c r="H43" s="1207">
        <f t="shared" si="22"/>
        <v>0.27700000000000002</v>
      </c>
      <c r="I43" s="1208">
        <f>ROUND(I42/E42,3)</f>
        <v>0.22500000000000001</v>
      </c>
      <c r="J43" s="1209">
        <f>ROUND(J42/E42,3)</f>
        <v>5.1999999999999998E-2</v>
      </c>
      <c r="K43" s="1230">
        <f>ROUND(K42/E42,3)</f>
        <v>0.72299999999999998</v>
      </c>
      <c r="L43" s="1208">
        <f>ROUND(L42/E42,3)</f>
        <v>0.215</v>
      </c>
      <c r="M43" s="1210">
        <f>ROUND(M42/E42,3)</f>
        <v>0.50800000000000001</v>
      </c>
      <c r="N43" s="1211">
        <f>ROUND(N42/E42,3)</f>
        <v>0.64500000000000002</v>
      </c>
      <c r="O43" s="1208">
        <f>ROUND(O42/E42,3)</f>
        <v>0.153</v>
      </c>
      <c r="P43" s="1247">
        <f>ROUND(P42/E42,3)</f>
        <v>0.49199999999999999</v>
      </c>
      <c r="Q43" s="1208">
        <f t="shared" ref="Q43" si="41">ROUND(Q42/E42,3)</f>
        <v>0.107</v>
      </c>
      <c r="R43" s="1208">
        <f>ROUND(R42/E42,3)</f>
        <v>2.9000000000000001E-2</v>
      </c>
      <c r="S43" s="1208">
        <f>ROUND(S42/E42,3)</f>
        <v>7.8E-2</v>
      </c>
      <c r="T43" s="1208">
        <f t="shared" ref="T43" si="42">ROUND(T42/E42,3)</f>
        <v>0.53700000000000003</v>
      </c>
      <c r="U43" s="1208">
        <f>ROUND(U42/E42,3)</f>
        <v>0.124</v>
      </c>
      <c r="V43" s="1212">
        <f>ROUND(V42/E42,3)</f>
        <v>0.41399999999999998</v>
      </c>
      <c r="W43" s="1211">
        <f t="shared" ref="W43" si="43">ROUND(W42/E42,3)</f>
        <v>1.2999999999999999E-2</v>
      </c>
      <c r="X43" s="1205">
        <f>ROUND(X42/E42,3)</f>
        <v>1.2999999999999999E-2</v>
      </c>
      <c r="Y43" s="1231">
        <f>ROUND(Y42/E42,3)</f>
        <v>0</v>
      </c>
      <c r="Z43" s="1214">
        <f t="shared" ref="Z43" si="44">ROUND(Z42/E42,3)</f>
        <v>6.5000000000000002E-2</v>
      </c>
      <c r="AA43" s="1205">
        <f>ROUND(AA42/E42,3)</f>
        <v>4.9000000000000002E-2</v>
      </c>
      <c r="AB43" s="1231">
        <f>ROUND(AB42/E42,3)</f>
        <v>1.6E-2</v>
      </c>
      <c r="AC43" s="152"/>
    </row>
    <row r="44" spans="2:29" ht="12.9" customHeight="1" x14ac:dyDescent="0.2">
      <c r="B44" s="1853"/>
      <c r="C44" s="1862"/>
      <c r="D44" s="1248"/>
      <c r="E44" s="1233"/>
      <c r="F44" s="1234">
        <f>ROUND(F42/F42,3)</f>
        <v>1</v>
      </c>
      <c r="G44" s="1235">
        <f>ROUND(G42/G42,3)</f>
        <v>1</v>
      </c>
      <c r="H44" s="1236"/>
      <c r="I44" s="1237">
        <f>ROUND(I42/F42,3)</f>
        <v>0.51100000000000001</v>
      </c>
      <c r="J44" s="1238">
        <f>ROUND(J42/G42,3)</f>
        <v>9.2999999999999999E-2</v>
      </c>
      <c r="K44" s="1239"/>
      <c r="L44" s="1237">
        <f>ROUND(L42/F42,3)</f>
        <v>0.48899999999999999</v>
      </c>
      <c r="M44" s="1240">
        <f>ROUND(M42/G42,3)</f>
        <v>0.90700000000000003</v>
      </c>
      <c r="N44" s="1241"/>
      <c r="O44" s="1237">
        <f>ROUND(O42/F42,3)</f>
        <v>0.34799999999999998</v>
      </c>
      <c r="P44" s="1249">
        <f>ROUND(P42/G42,3)</f>
        <v>0.878</v>
      </c>
      <c r="Q44" s="1243"/>
      <c r="R44" s="1237">
        <f>ROUND(R42/F42,3)</f>
        <v>6.7000000000000004E-2</v>
      </c>
      <c r="S44" s="1237">
        <f>ROUND(S42/G42,3)</f>
        <v>0.14000000000000001</v>
      </c>
      <c r="T44" s="1243"/>
      <c r="U44" s="1237">
        <f>ROUND(U42/F42,3)</f>
        <v>0.28100000000000003</v>
      </c>
      <c r="V44" s="1244">
        <f>ROUND(V42/G42,3)</f>
        <v>0.73799999999999999</v>
      </c>
      <c r="W44" s="1241"/>
      <c r="X44" s="1234">
        <f>ROUND(X42/F42,3)</f>
        <v>0.03</v>
      </c>
      <c r="Y44" s="1245">
        <f>ROUND(Y42/G42,3)</f>
        <v>0</v>
      </c>
      <c r="Z44" s="1242"/>
      <c r="AA44" s="1234">
        <f>ROUND(AA42/F42,3)</f>
        <v>0.111</v>
      </c>
      <c r="AB44" s="1245">
        <f>ROUND(AB42/G42,3)</f>
        <v>2.9000000000000001E-2</v>
      </c>
      <c r="AC44" s="152"/>
    </row>
    <row r="45" spans="2:29" ht="12.9" customHeight="1" x14ac:dyDescent="0.2">
      <c r="B45" s="1853"/>
      <c r="C45" s="1862" t="s">
        <v>179</v>
      </c>
      <c r="D45" s="1250">
        <v>40</v>
      </c>
      <c r="E45" s="46">
        <f>F45+G45</f>
        <v>503</v>
      </c>
      <c r="F45" s="46">
        <f>I45+L45</f>
        <v>265</v>
      </c>
      <c r="G45" s="156">
        <f>J45+M45</f>
        <v>238</v>
      </c>
      <c r="H45" s="166">
        <f t="shared" si="33"/>
        <v>70</v>
      </c>
      <c r="I45" s="102">
        <v>52</v>
      </c>
      <c r="J45" s="167">
        <v>18</v>
      </c>
      <c r="K45" s="176">
        <f>L45+M45</f>
        <v>433</v>
      </c>
      <c r="L45" s="102">
        <f>O45+AA45+X45</f>
        <v>213</v>
      </c>
      <c r="M45" s="112">
        <f>P45+AB45+Y45</f>
        <v>220</v>
      </c>
      <c r="N45" s="101">
        <f>O45+P45</f>
        <v>333</v>
      </c>
      <c r="O45" s="102">
        <f>R45+U45</f>
        <v>144</v>
      </c>
      <c r="P45" s="103">
        <f>S45+V45</f>
        <v>189</v>
      </c>
      <c r="Q45" s="102">
        <f t="shared" ref="Q45" si="45">R45+S45</f>
        <v>68</v>
      </c>
      <c r="R45" s="102">
        <v>43</v>
      </c>
      <c r="S45" s="102">
        <v>25</v>
      </c>
      <c r="T45" s="102">
        <f t="shared" si="38"/>
        <v>265</v>
      </c>
      <c r="U45" s="102">
        <v>101</v>
      </c>
      <c r="V45" s="204">
        <v>164</v>
      </c>
      <c r="W45" s="101">
        <f t="shared" ref="W45" si="46">SUM(X45:Y45)</f>
        <v>51</v>
      </c>
      <c r="X45" s="46">
        <v>28</v>
      </c>
      <c r="Y45" s="259">
        <v>23</v>
      </c>
      <c r="Z45" s="266">
        <f t="shared" ref="Z45" si="47">SUM(AA45:AB45)</f>
        <v>49</v>
      </c>
      <c r="AA45" s="46">
        <v>41</v>
      </c>
      <c r="AB45" s="259">
        <v>8</v>
      </c>
      <c r="AC45" s="151"/>
    </row>
    <row r="46" spans="2:29" ht="12.9" customHeight="1" x14ac:dyDescent="0.2">
      <c r="B46" s="1853"/>
      <c r="C46" s="1862"/>
      <c r="D46" s="1204"/>
      <c r="E46" s="1205"/>
      <c r="F46" s="1205">
        <f>ROUND(F45/E45,3)</f>
        <v>0.52700000000000002</v>
      </c>
      <c r="G46" s="1206">
        <f>ROUND(G45/E45,3)</f>
        <v>0.47299999999999998</v>
      </c>
      <c r="H46" s="1207">
        <f t="shared" si="22"/>
        <v>0.13900000000000001</v>
      </c>
      <c r="I46" s="1208">
        <f>ROUND(I45/E45,3)</f>
        <v>0.10299999999999999</v>
      </c>
      <c r="J46" s="1209">
        <f>ROUND(J45/E45,3)</f>
        <v>3.5999999999999997E-2</v>
      </c>
      <c r="K46" s="1230">
        <f>ROUND(K45/E45,3)</f>
        <v>0.86099999999999999</v>
      </c>
      <c r="L46" s="1208">
        <f>ROUND(L45/E45,3)</f>
        <v>0.42299999999999999</v>
      </c>
      <c r="M46" s="1210">
        <f>ROUND(M45/E45,3)</f>
        <v>0.437</v>
      </c>
      <c r="N46" s="1211">
        <f>ROUND(N45/E45,3)</f>
        <v>0.66200000000000003</v>
      </c>
      <c r="O46" s="1208">
        <f>ROUND(O45/E45,3)</f>
        <v>0.28599999999999998</v>
      </c>
      <c r="P46" s="1247">
        <f>ROUND(P45/E45,3)</f>
        <v>0.376</v>
      </c>
      <c r="Q46" s="1208">
        <f t="shared" ref="Q46" si="48">ROUND(Q45/E45,3)</f>
        <v>0.13500000000000001</v>
      </c>
      <c r="R46" s="1208">
        <f>ROUND(R45/E45,3)</f>
        <v>8.5000000000000006E-2</v>
      </c>
      <c r="S46" s="1208">
        <f>ROUND(S45/E45,3)</f>
        <v>0.05</v>
      </c>
      <c r="T46" s="1208">
        <f t="shared" ref="T46" si="49">ROUND(T45/E45,3)</f>
        <v>0.52700000000000002</v>
      </c>
      <c r="U46" s="1208">
        <f>ROUND(U45/E45,3)</f>
        <v>0.20100000000000001</v>
      </c>
      <c r="V46" s="1212">
        <f>ROUND(V45/E45,3)</f>
        <v>0.32600000000000001</v>
      </c>
      <c r="W46" s="1211">
        <f t="shared" ref="W46" si="50">ROUND(W45/E45,3)</f>
        <v>0.10100000000000001</v>
      </c>
      <c r="X46" s="1205">
        <f>ROUND(X45/E45,3)</f>
        <v>5.6000000000000001E-2</v>
      </c>
      <c r="Y46" s="1231">
        <f>ROUND(Y45/E45,3)</f>
        <v>4.5999999999999999E-2</v>
      </c>
      <c r="Z46" s="1214">
        <f t="shared" ref="Z46" si="51">ROUND(Z45/E45,3)</f>
        <v>9.7000000000000003E-2</v>
      </c>
      <c r="AA46" s="1205">
        <f>ROUND(AA45/E45,3)</f>
        <v>8.2000000000000003E-2</v>
      </c>
      <c r="AB46" s="1231">
        <f>ROUND(AB45/E45,3)</f>
        <v>1.6E-2</v>
      </c>
      <c r="AC46" s="152"/>
    </row>
    <row r="47" spans="2:29" ht="12.9" customHeight="1" x14ac:dyDescent="0.2">
      <c r="B47" s="1853"/>
      <c r="C47" s="1862"/>
      <c r="D47" s="1248"/>
      <c r="E47" s="1233"/>
      <c r="F47" s="1234">
        <f>ROUND(F45/F45,3)</f>
        <v>1</v>
      </c>
      <c r="G47" s="1235">
        <f>ROUND(G45/G45,3)</f>
        <v>1</v>
      </c>
      <c r="H47" s="1236"/>
      <c r="I47" s="1237">
        <f>ROUND(I45/F45,3)</f>
        <v>0.19600000000000001</v>
      </c>
      <c r="J47" s="1238">
        <f>ROUND(J45/G45,3)</f>
        <v>7.5999999999999998E-2</v>
      </c>
      <c r="K47" s="1239"/>
      <c r="L47" s="1237">
        <f>ROUND(L45/F45,3)</f>
        <v>0.80400000000000005</v>
      </c>
      <c r="M47" s="1240">
        <f>ROUND(M45/G45,3)</f>
        <v>0.92400000000000004</v>
      </c>
      <c r="N47" s="1241"/>
      <c r="O47" s="1237">
        <f>ROUND(O45/F45,3)</f>
        <v>0.54300000000000004</v>
      </c>
      <c r="P47" s="1249">
        <f>ROUND(P45/G45,3)</f>
        <v>0.79400000000000004</v>
      </c>
      <c r="Q47" s="1243"/>
      <c r="R47" s="1237">
        <f>ROUND(R45/F45,3)</f>
        <v>0.16200000000000001</v>
      </c>
      <c r="S47" s="1237">
        <f>ROUND(S45/G45,3)</f>
        <v>0.105</v>
      </c>
      <c r="T47" s="1243"/>
      <c r="U47" s="1237">
        <f>ROUND(U45/F45,3)</f>
        <v>0.38100000000000001</v>
      </c>
      <c r="V47" s="1244">
        <f>ROUND(V45/G45,3)</f>
        <v>0.68899999999999995</v>
      </c>
      <c r="W47" s="1241"/>
      <c r="X47" s="1234">
        <f>ROUND(X45/F45,3)</f>
        <v>0.106</v>
      </c>
      <c r="Y47" s="1245">
        <f>ROUND(Y45/G45,3)</f>
        <v>9.7000000000000003E-2</v>
      </c>
      <c r="Z47" s="1242"/>
      <c r="AA47" s="1234">
        <f>ROUND(AA45/F45,3)</f>
        <v>0.155</v>
      </c>
      <c r="AB47" s="1245">
        <f>ROUND(AB45/G45,3)</f>
        <v>3.4000000000000002E-2</v>
      </c>
      <c r="AC47" s="152"/>
    </row>
    <row r="48" spans="2:29" ht="12.9" customHeight="1" x14ac:dyDescent="0.2">
      <c r="B48" s="1853"/>
      <c r="C48" s="1862" t="s">
        <v>180</v>
      </c>
      <c r="D48" s="1250">
        <v>27</v>
      </c>
      <c r="E48" s="46">
        <f>F48+G48</f>
        <v>414</v>
      </c>
      <c r="F48" s="46">
        <f>I48+L48</f>
        <v>189</v>
      </c>
      <c r="G48" s="156">
        <f>J48+M48</f>
        <v>225</v>
      </c>
      <c r="H48" s="166">
        <f t="shared" si="33"/>
        <v>91</v>
      </c>
      <c r="I48" s="102">
        <v>57</v>
      </c>
      <c r="J48" s="167">
        <v>34</v>
      </c>
      <c r="K48" s="176">
        <f>L48+M48</f>
        <v>323</v>
      </c>
      <c r="L48" s="102">
        <f>O48+AA48+X48</f>
        <v>132</v>
      </c>
      <c r="M48" s="112">
        <f>P48+AB48+Y48</f>
        <v>191</v>
      </c>
      <c r="N48" s="101">
        <f>O48+P48</f>
        <v>285</v>
      </c>
      <c r="O48" s="102">
        <f>R48+U48</f>
        <v>104</v>
      </c>
      <c r="P48" s="103">
        <f>S48+V48</f>
        <v>181</v>
      </c>
      <c r="Q48" s="102">
        <f t="shared" ref="Q48" si="52">R48+S48</f>
        <v>24</v>
      </c>
      <c r="R48" s="102">
        <v>15</v>
      </c>
      <c r="S48" s="102">
        <v>9</v>
      </c>
      <c r="T48" s="102">
        <f t="shared" si="38"/>
        <v>261</v>
      </c>
      <c r="U48" s="102">
        <v>89</v>
      </c>
      <c r="V48" s="204">
        <v>172</v>
      </c>
      <c r="W48" s="101">
        <f t="shared" ref="W48" si="53">SUM(X48:Y48)</f>
        <v>11</v>
      </c>
      <c r="X48" s="46">
        <v>11</v>
      </c>
      <c r="Y48" s="259">
        <v>0</v>
      </c>
      <c r="Z48" s="266">
        <f t="shared" ref="Z48" si="54">SUM(AA48:AB48)</f>
        <v>27</v>
      </c>
      <c r="AA48" s="46">
        <v>17</v>
      </c>
      <c r="AB48" s="259">
        <v>10</v>
      </c>
      <c r="AC48" s="151"/>
    </row>
    <row r="49" spans="2:29" ht="12.9" customHeight="1" x14ac:dyDescent="0.2">
      <c r="B49" s="1853"/>
      <c r="C49" s="1863"/>
      <c r="D49" s="1204"/>
      <c r="E49" s="1205"/>
      <c r="F49" s="1205">
        <f>ROUND(F48/E48,3)</f>
        <v>0.45700000000000002</v>
      </c>
      <c r="G49" s="1206">
        <f>ROUND(G48/E48,3)</f>
        <v>0.54300000000000004</v>
      </c>
      <c r="H49" s="1207">
        <f t="shared" si="22"/>
        <v>0.22</v>
      </c>
      <c r="I49" s="1208">
        <f>ROUND(I48/E48,3)</f>
        <v>0.13800000000000001</v>
      </c>
      <c r="J49" s="1209">
        <f>ROUND(J48/E48,3)</f>
        <v>8.2000000000000003E-2</v>
      </c>
      <c r="K49" s="1230">
        <f>ROUND(K48/E48,3)</f>
        <v>0.78</v>
      </c>
      <c r="L49" s="1208">
        <f>ROUND(L48/E48,3)</f>
        <v>0.31900000000000001</v>
      </c>
      <c r="M49" s="1210">
        <f>ROUND(M48/E48,3)</f>
        <v>0.46100000000000002</v>
      </c>
      <c r="N49" s="1211">
        <f>ROUND(N48/E48,3)</f>
        <v>0.68799999999999994</v>
      </c>
      <c r="O49" s="1208">
        <f>ROUND(O48/E48,3)</f>
        <v>0.251</v>
      </c>
      <c r="P49" s="1247">
        <f>ROUND(P48/E48,3)</f>
        <v>0.437</v>
      </c>
      <c r="Q49" s="1208">
        <f t="shared" ref="Q49" si="55">ROUND(Q48/E48,3)</f>
        <v>5.8000000000000003E-2</v>
      </c>
      <c r="R49" s="1208">
        <f>ROUND(R48/E48,3)</f>
        <v>3.5999999999999997E-2</v>
      </c>
      <c r="S49" s="1208">
        <f>ROUND(S48/E48,3)</f>
        <v>2.1999999999999999E-2</v>
      </c>
      <c r="T49" s="1208">
        <f>ROUND(T48/E48,3)</f>
        <v>0.63</v>
      </c>
      <c r="U49" s="1208">
        <f>ROUND(U48/E48,3)</f>
        <v>0.215</v>
      </c>
      <c r="V49" s="1212">
        <f>ROUND(V48/E48,3)</f>
        <v>0.41499999999999998</v>
      </c>
      <c r="W49" s="1211">
        <f t="shared" ref="W49" si="56">ROUND(W48/E48,3)</f>
        <v>2.7E-2</v>
      </c>
      <c r="X49" s="1205">
        <f>ROUND(X48/E48,3)</f>
        <v>2.7E-2</v>
      </c>
      <c r="Y49" s="1231">
        <f>ROUND(Y48/E48,3)</f>
        <v>0</v>
      </c>
      <c r="Z49" s="1214">
        <f t="shared" ref="Z49" si="57">ROUND(Z48/E48,3)</f>
        <v>6.5000000000000002E-2</v>
      </c>
      <c r="AA49" s="1205">
        <f>ROUND(AA48/E48,3)</f>
        <v>4.1000000000000002E-2</v>
      </c>
      <c r="AB49" s="1231">
        <f>ROUND(AB48/E48,3)</f>
        <v>2.4E-2</v>
      </c>
      <c r="AC49" s="152"/>
    </row>
    <row r="50" spans="2:29" ht="12.9" customHeight="1" x14ac:dyDescent="0.2">
      <c r="B50" s="1853"/>
      <c r="C50" s="1863"/>
      <c r="D50" s="1248"/>
      <c r="E50" s="1233"/>
      <c r="F50" s="1234">
        <f>ROUND(F48/F48,3)</f>
        <v>1</v>
      </c>
      <c r="G50" s="1235">
        <f>ROUND(G48/G48,3)</f>
        <v>1</v>
      </c>
      <c r="H50" s="1236"/>
      <c r="I50" s="1237">
        <f>ROUND(I48/F48,3)</f>
        <v>0.30199999999999999</v>
      </c>
      <c r="J50" s="1238">
        <f>ROUND(J48/G48,3)</f>
        <v>0.151</v>
      </c>
      <c r="K50" s="1239"/>
      <c r="L50" s="1237">
        <f>ROUND(L48/F48,3)</f>
        <v>0.69799999999999995</v>
      </c>
      <c r="M50" s="1240">
        <f>ROUND(M48/G48,3)</f>
        <v>0.84899999999999998</v>
      </c>
      <c r="N50" s="1241"/>
      <c r="O50" s="1237">
        <f>ROUND(O48/F48,3)</f>
        <v>0.55000000000000004</v>
      </c>
      <c r="P50" s="1249">
        <f>ROUND(P48/G48,3)</f>
        <v>0.80400000000000005</v>
      </c>
      <c r="Q50" s="1243"/>
      <c r="R50" s="1237">
        <f>ROUND(R48/F48,3)</f>
        <v>7.9000000000000001E-2</v>
      </c>
      <c r="S50" s="1237">
        <f>ROUND(S48/G48,3)</f>
        <v>0.04</v>
      </c>
      <c r="T50" s="1243"/>
      <c r="U50" s="1237">
        <f>ROUND(U48/F48,3)</f>
        <v>0.47099999999999997</v>
      </c>
      <c r="V50" s="1244">
        <f>ROUND(V48/G48,3)</f>
        <v>0.76400000000000001</v>
      </c>
      <c r="W50" s="1241"/>
      <c r="X50" s="1234">
        <f>ROUND(X48/F48,3)</f>
        <v>5.8000000000000003E-2</v>
      </c>
      <c r="Y50" s="1245">
        <f>ROUND(Y48/G48,3)</f>
        <v>0</v>
      </c>
      <c r="Z50" s="1242"/>
      <c r="AA50" s="1234">
        <f>ROUND(AA48/F48,3)</f>
        <v>0.09</v>
      </c>
      <c r="AB50" s="1245">
        <f>ROUND(AB48/G48,3)</f>
        <v>4.3999999999999997E-2</v>
      </c>
      <c r="AC50" s="152"/>
    </row>
    <row r="51" spans="2:29" ht="12.9" customHeight="1" x14ac:dyDescent="0.2">
      <c r="B51" s="1853"/>
      <c r="C51" s="1862" t="s">
        <v>181</v>
      </c>
      <c r="D51" s="1250">
        <v>40</v>
      </c>
      <c r="E51" s="47">
        <f>F51+G51</f>
        <v>918</v>
      </c>
      <c r="F51" s="46">
        <f>I51+L51</f>
        <v>491</v>
      </c>
      <c r="G51" s="156">
        <f>J51+M51</f>
        <v>427</v>
      </c>
      <c r="H51" s="166">
        <f t="shared" si="33"/>
        <v>119</v>
      </c>
      <c r="I51" s="111">
        <v>77</v>
      </c>
      <c r="J51" s="171">
        <v>42</v>
      </c>
      <c r="K51" s="181">
        <f>L51+M51</f>
        <v>799</v>
      </c>
      <c r="L51" s="102">
        <f>O51+AA51+X51</f>
        <v>414</v>
      </c>
      <c r="M51" s="112">
        <f>P51+AB51+Y51</f>
        <v>385</v>
      </c>
      <c r="N51" s="113">
        <f>O51+P51</f>
        <v>658</v>
      </c>
      <c r="O51" s="111">
        <f>R51+U51</f>
        <v>312</v>
      </c>
      <c r="P51" s="114">
        <f>S51+V51</f>
        <v>346</v>
      </c>
      <c r="Q51" s="102">
        <f t="shared" ref="Q51" si="58">R51+S51</f>
        <v>279</v>
      </c>
      <c r="R51" s="111">
        <v>163</v>
      </c>
      <c r="S51" s="111">
        <v>116</v>
      </c>
      <c r="T51" s="102">
        <f t="shared" si="38"/>
        <v>379</v>
      </c>
      <c r="U51" s="111">
        <v>149</v>
      </c>
      <c r="V51" s="206">
        <v>230</v>
      </c>
      <c r="W51" s="101">
        <f t="shared" ref="W51" si="59">SUM(X51:Y51)</f>
        <v>37</v>
      </c>
      <c r="X51" s="47">
        <v>20</v>
      </c>
      <c r="Y51" s="263">
        <v>17</v>
      </c>
      <c r="Z51" s="266">
        <f t="shared" ref="Z51" si="60">SUM(AA51:AB51)</f>
        <v>104</v>
      </c>
      <c r="AA51" s="47">
        <v>82</v>
      </c>
      <c r="AB51" s="263">
        <v>22</v>
      </c>
      <c r="AC51" s="151"/>
    </row>
    <row r="52" spans="2:29" ht="12.9" customHeight="1" x14ac:dyDescent="0.2">
      <c r="B52" s="1853"/>
      <c r="C52" s="1863"/>
      <c r="D52" s="1204"/>
      <c r="E52" s="1205"/>
      <c r="F52" s="1205">
        <f>ROUND(F51/E51,3)</f>
        <v>0.53500000000000003</v>
      </c>
      <c r="G52" s="1206">
        <f>ROUND(G51/E51,3)</f>
        <v>0.46500000000000002</v>
      </c>
      <c r="H52" s="1207">
        <f t="shared" si="22"/>
        <v>0.13</v>
      </c>
      <c r="I52" s="1208">
        <f>ROUND(I51/E51,3)</f>
        <v>8.4000000000000005E-2</v>
      </c>
      <c r="J52" s="1209">
        <f>ROUND(J51/E51,3)</f>
        <v>4.5999999999999999E-2</v>
      </c>
      <c r="K52" s="1230">
        <f>ROUND(K51/E51,3)</f>
        <v>0.87</v>
      </c>
      <c r="L52" s="1208">
        <f>ROUND(L51/E51,3)</f>
        <v>0.45100000000000001</v>
      </c>
      <c r="M52" s="1210">
        <f>ROUND(M51/E51,3)</f>
        <v>0.41899999999999998</v>
      </c>
      <c r="N52" s="1211">
        <f>ROUND(N51/E51,3)</f>
        <v>0.71699999999999997</v>
      </c>
      <c r="O52" s="1208">
        <f>ROUND(O51/E51,3)</f>
        <v>0.34</v>
      </c>
      <c r="P52" s="1247">
        <f>ROUND(P51/E51,3)</f>
        <v>0.377</v>
      </c>
      <c r="Q52" s="1208">
        <f>ROUND(Q51/E51,3)</f>
        <v>0.30399999999999999</v>
      </c>
      <c r="R52" s="1208">
        <f>ROUND(R51/E51,3)</f>
        <v>0.17799999999999999</v>
      </c>
      <c r="S52" s="1208">
        <f>ROUND(S51/E51,3)</f>
        <v>0.126</v>
      </c>
      <c r="T52" s="1208">
        <f t="shared" ref="T52" si="61">ROUND(T51/E51,3)</f>
        <v>0.41299999999999998</v>
      </c>
      <c r="U52" s="1208">
        <f>ROUND(U51/E51,3)</f>
        <v>0.16200000000000001</v>
      </c>
      <c r="V52" s="1212">
        <f>ROUND(V51/E51,3)</f>
        <v>0.251</v>
      </c>
      <c r="W52" s="1211">
        <f t="shared" ref="W52" si="62">ROUND(W51/E51,3)</f>
        <v>0.04</v>
      </c>
      <c r="X52" s="1205">
        <f>ROUND(X51/E51,3)</f>
        <v>2.1999999999999999E-2</v>
      </c>
      <c r="Y52" s="1231">
        <f>ROUND(Y51/E51,3)</f>
        <v>1.9E-2</v>
      </c>
      <c r="Z52" s="1214">
        <f t="shared" ref="Z52" si="63">ROUND(Z51/E51,3)</f>
        <v>0.113</v>
      </c>
      <c r="AA52" s="1205">
        <f>ROUND(AA51/E51,3)</f>
        <v>8.8999999999999996E-2</v>
      </c>
      <c r="AB52" s="1231">
        <f>ROUND(AB51/E51,3)</f>
        <v>2.4E-2</v>
      </c>
      <c r="AC52" s="152"/>
    </row>
    <row r="53" spans="2:29" ht="12.9" customHeight="1" thickBot="1" x14ac:dyDescent="0.25">
      <c r="B53" s="1853"/>
      <c r="C53" s="1864"/>
      <c r="D53" s="1251"/>
      <c r="E53" s="1255"/>
      <c r="F53" s="1256">
        <f>ROUND(F51/F51,3)</f>
        <v>1</v>
      </c>
      <c r="G53" s="1257">
        <f>ROUND(G51/G51,3)</f>
        <v>1</v>
      </c>
      <c r="H53" s="1252"/>
      <c r="I53" s="1253">
        <f>ROUND(I51/F51,3)</f>
        <v>0.157</v>
      </c>
      <c r="J53" s="1258">
        <f>ROUND(J51/G51,3)</f>
        <v>9.8000000000000004E-2</v>
      </c>
      <c r="K53" s="1259"/>
      <c r="L53" s="1253">
        <f>ROUND(L51/F51,3)</f>
        <v>0.84299999999999997</v>
      </c>
      <c r="M53" s="1260">
        <f>ROUND(M51/G51,3)</f>
        <v>0.90200000000000002</v>
      </c>
      <c r="N53" s="1261"/>
      <c r="O53" s="1253">
        <f>ROUND(O51/F51,3)</f>
        <v>0.63500000000000001</v>
      </c>
      <c r="P53" s="1262">
        <f>ROUND(P51/G51,3)</f>
        <v>0.81</v>
      </c>
      <c r="Q53" s="1254"/>
      <c r="R53" s="1253">
        <f>ROUND(R51/F51,3)</f>
        <v>0.33200000000000002</v>
      </c>
      <c r="S53" s="1253">
        <f>ROUND(S51/G51,3)</f>
        <v>0.27200000000000002</v>
      </c>
      <c r="T53" s="1254"/>
      <c r="U53" s="1253">
        <f>ROUND(U51/F51,3)</f>
        <v>0.30299999999999999</v>
      </c>
      <c r="V53" s="1263">
        <f>ROUND(V51/G51,3)</f>
        <v>0.53900000000000003</v>
      </c>
      <c r="W53" s="1261"/>
      <c r="X53" s="1256">
        <f>ROUND(X51/F51,3)</f>
        <v>4.1000000000000002E-2</v>
      </c>
      <c r="Y53" s="1264">
        <f>ROUND(Y51/G51,3)</f>
        <v>0.04</v>
      </c>
      <c r="Z53" s="1261"/>
      <c r="AA53" s="1256">
        <f>ROUND(AA51/F51,3)</f>
        <v>0.16700000000000001</v>
      </c>
      <c r="AB53" s="1264">
        <f>ROUND(AB51/G51,3)</f>
        <v>5.1999999999999998E-2</v>
      </c>
      <c r="AC53" s="152"/>
    </row>
    <row r="54" spans="2:29" ht="12.9" customHeight="1" thickTop="1" x14ac:dyDescent="0.2">
      <c r="B54" s="1853"/>
      <c r="C54" s="43" t="s">
        <v>182</v>
      </c>
      <c r="D54" s="148">
        <f>D39+D42+D45+D48</f>
        <v>298</v>
      </c>
      <c r="E54" s="46">
        <f>E39+E42+E45+E48</f>
        <v>1701</v>
      </c>
      <c r="F54" s="46">
        <f t="shared" ref="F54:AB54" si="64">F39+F42+F45+F48</f>
        <v>850</v>
      </c>
      <c r="G54" s="156">
        <f t="shared" si="64"/>
        <v>851</v>
      </c>
      <c r="H54" s="166">
        <f t="shared" si="64"/>
        <v>417</v>
      </c>
      <c r="I54" s="102">
        <f>I39+I42+I45+I48</f>
        <v>300</v>
      </c>
      <c r="J54" s="167">
        <f t="shared" si="64"/>
        <v>117</v>
      </c>
      <c r="K54" s="176">
        <f t="shared" si="64"/>
        <v>1284</v>
      </c>
      <c r="L54" s="102">
        <f t="shared" si="64"/>
        <v>550</v>
      </c>
      <c r="M54" s="105">
        <f t="shared" si="64"/>
        <v>734</v>
      </c>
      <c r="N54" s="101">
        <f t="shared" si="64"/>
        <v>1063</v>
      </c>
      <c r="O54" s="102">
        <f t="shared" si="64"/>
        <v>389</v>
      </c>
      <c r="P54" s="103">
        <f t="shared" si="64"/>
        <v>674</v>
      </c>
      <c r="Q54" s="102">
        <f t="shared" si="64"/>
        <v>158</v>
      </c>
      <c r="R54" s="102">
        <f t="shared" si="64"/>
        <v>80</v>
      </c>
      <c r="S54" s="102">
        <f>S39+S42+S45+S48</f>
        <v>78</v>
      </c>
      <c r="T54" s="102">
        <f t="shared" si="64"/>
        <v>905</v>
      </c>
      <c r="U54" s="102">
        <f t="shared" si="64"/>
        <v>309</v>
      </c>
      <c r="V54" s="204">
        <f t="shared" si="64"/>
        <v>596</v>
      </c>
      <c r="W54" s="101">
        <f t="shared" si="64"/>
        <v>71</v>
      </c>
      <c r="X54" s="46">
        <f t="shared" si="64"/>
        <v>47</v>
      </c>
      <c r="Y54" s="259">
        <f t="shared" si="64"/>
        <v>24</v>
      </c>
      <c r="Z54" s="266">
        <f t="shared" si="64"/>
        <v>150</v>
      </c>
      <c r="AA54" s="46">
        <f t="shared" si="64"/>
        <v>114</v>
      </c>
      <c r="AB54" s="259">
        <f t="shared" si="64"/>
        <v>36</v>
      </c>
      <c r="AC54" s="152"/>
    </row>
    <row r="55" spans="2:29" ht="12.9" customHeight="1" x14ac:dyDescent="0.2">
      <c r="B55" s="1853"/>
      <c r="C55" s="41" t="s">
        <v>183</v>
      </c>
      <c r="D55" s="1204"/>
      <c r="E55" s="1205"/>
      <c r="F55" s="1205">
        <f>ROUND(F54/E54,3)</f>
        <v>0.5</v>
      </c>
      <c r="G55" s="1206">
        <f>ROUND(G54/E54,3)</f>
        <v>0.5</v>
      </c>
      <c r="H55" s="1207">
        <f>ROUND(H54/E54,3)</f>
        <v>0.245</v>
      </c>
      <c r="I55" s="1208">
        <f>ROUND(I54/E54,3)</f>
        <v>0.17599999999999999</v>
      </c>
      <c r="J55" s="1209">
        <f>ROUND(J54/E54,3)</f>
        <v>6.9000000000000006E-2</v>
      </c>
      <c r="K55" s="1230">
        <f>ROUND(K54/E54,3)</f>
        <v>0.755</v>
      </c>
      <c r="L55" s="1208">
        <f>ROUND(L54/E54,3)</f>
        <v>0.32300000000000001</v>
      </c>
      <c r="M55" s="1210">
        <f>ROUND(M54/E54,3)</f>
        <v>0.432</v>
      </c>
      <c r="N55" s="1211">
        <f>ROUND(N54/E54,3)</f>
        <v>0.625</v>
      </c>
      <c r="O55" s="1208">
        <f>ROUND(O54/E54,3)</f>
        <v>0.22900000000000001</v>
      </c>
      <c r="P55" s="1247">
        <f>ROUND(P54/E54,3)</f>
        <v>0.39600000000000002</v>
      </c>
      <c r="Q55" s="1208">
        <f>ROUND(Q54/E54,3)</f>
        <v>9.2999999999999999E-2</v>
      </c>
      <c r="R55" s="1208">
        <f>ROUND(R54/E54,3)</f>
        <v>4.7E-2</v>
      </c>
      <c r="S55" s="1208">
        <f>ROUND(S54/E54,3)</f>
        <v>4.5999999999999999E-2</v>
      </c>
      <c r="T55" s="1208">
        <f>ROUND(T54/E54,3)</f>
        <v>0.53200000000000003</v>
      </c>
      <c r="U55" s="1208">
        <f>ROUND(U54/E54,3)</f>
        <v>0.182</v>
      </c>
      <c r="V55" s="1212">
        <f>ROUND(V54/E54,3)</f>
        <v>0.35</v>
      </c>
      <c r="W55" s="1211">
        <f>ROUND(W54/E54,3)</f>
        <v>4.2000000000000003E-2</v>
      </c>
      <c r="X55" s="1205">
        <f>ROUND(X54/E54,3)</f>
        <v>2.8000000000000001E-2</v>
      </c>
      <c r="Y55" s="1231">
        <f>ROUND(Y54/E54,3)</f>
        <v>1.4E-2</v>
      </c>
      <c r="Z55" s="1214">
        <f>ROUND(Z54/E54,3)</f>
        <v>8.7999999999999995E-2</v>
      </c>
      <c r="AA55" s="1205">
        <f>ROUND(AA54/E54,3)</f>
        <v>6.7000000000000004E-2</v>
      </c>
      <c r="AB55" s="1231">
        <f>ROUND(AB54/E54,3)</f>
        <v>2.1000000000000001E-2</v>
      </c>
      <c r="AC55" s="152"/>
    </row>
    <row r="56" spans="2:29" ht="12.9" customHeight="1" x14ac:dyDescent="0.2">
      <c r="B56" s="1853"/>
      <c r="C56" s="6"/>
      <c r="D56" s="1248"/>
      <c r="E56" s="1233"/>
      <c r="F56" s="1234">
        <f>ROUND(F54/F54,3)</f>
        <v>1</v>
      </c>
      <c r="G56" s="1235">
        <f>ROUND(G54/G54,3)</f>
        <v>1</v>
      </c>
      <c r="H56" s="1236"/>
      <c r="I56" s="1237">
        <f>ROUND(I54/F54,3)</f>
        <v>0.35299999999999998</v>
      </c>
      <c r="J56" s="1238">
        <f>ROUND(J54/G54,3)</f>
        <v>0.13700000000000001</v>
      </c>
      <c r="K56" s="1239"/>
      <c r="L56" s="1237">
        <f>ROUND(L54/F54,3)</f>
        <v>0.64700000000000002</v>
      </c>
      <c r="M56" s="1240">
        <f>ROUND(M54/G54,3)</f>
        <v>0.86299999999999999</v>
      </c>
      <c r="N56" s="1241"/>
      <c r="O56" s="1237">
        <f>ROUND(O54/F54,3)</f>
        <v>0.45800000000000002</v>
      </c>
      <c r="P56" s="1249">
        <f>ROUND(P54/G54,3)</f>
        <v>0.79200000000000004</v>
      </c>
      <c r="Q56" s="1243"/>
      <c r="R56" s="1237">
        <f>ROUND(R54/F54,3)</f>
        <v>9.4E-2</v>
      </c>
      <c r="S56" s="1237">
        <f>ROUND(S54/G54,3)</f>
        <v>9.1999999999999998E-2</v>
      </c>
      <c r="T56" s="1243"/>
      <c r="U56" s="1237">
        <f>ROUND(U54/F54,3)</f>
        <v>0.36399999999999999</v>
      </c>
      <c r="V56" s="1244">
        <f>ROUND(V54/G54,3)</f>
        <v>0.7</v>
      </c>
      <c r="W56" s="1241"/>
      <c r="X56" s="1234">
        <f>ROUND(X54/F54,3)</f>
        <v>5.5E-2</v>
      </c>
      <c r="Y56" s="1245">
        <f>ROUND(Y54/G54,3)</f>
        <v>2.8000000000000001E-2</v>
      </c>
      <c r="Z56" s="1242"/>
      <c r="AA56" s="1234">
        <f>ROUND(AA54/F54,3)</f>
        <v>0.13400000000000001</v>
      </c>
      <c r="AB56" s="1245">
        <f>ROUND(AB54/G54,3)</f>
        <v>4.2000000000000003E-2</v>
      </c>
      <c r="AC56" s="152"/>
    </row>
    <row r="57" spans="2:29" ht="12.9" customHeight="1" x14ac:dyDescent="0.2">
      <c r="B57" s="1853"/>
      <c r="C57" s="5" t="s">
        <v>182</v>
      </c>
      <c r="D57" s="148">
        <f>D42+D45+D48+D51</f>
        <v>157</v>
      </c>
      <c r="E57" s="46">
        <f t="shared" ref="E57:AB57" si="65">E42+E45+E48+E51</f>
        <v>2142</v>
      </c>
      <c r="F57" s="46">
        <f t="shared" si="65"/>
        <v>1080</v>
      </c>
      <c r="G57" s="156">
        <f t="shared" si="65"/>
        <v>1062</v>
      </c>
      <c r="H57" s="170">
        <f t="shared" si="65"/>
        <v>365</v>
      </c>
      <c r="I57" s="111">
        <f>I42+I45+I48+I51</f>
        <v>255</v>
      </c>
      <c r="J57" s="171">
        <f t="shared" si="65"/>
        <v>110</v>
      </c>
      <c r="K57" s="181">
        <f t="shared" si="65"/>
        <v>1777</v>
      </c>
      <c r="L57" s="111">
        <f t="shared" si="65"/>
        <v>825</v>
      </c>
      <c r="M57" s="112">
        <f t="shared" si="65"/>
        <v>952</v>
      </c>
      <c r="N57" s="113">
        <f t="shared" si="65"/>
        <v>1474</v>
      </c>
      <c r="O57" s="111">
        <f t="shared" si="65"/>
        <v>607</v>
      </c>
      <c r="P57" s="114">
        <f t="shared" si="65"/>
        <v>867</v>
      </c>
      <c r="Q57" s="111">
        <f t="shared" si="65"/>
        <v>404</v>
      </c>
      <c r="R57" s="111">
        <f t="shared" si="65"/>
        <v>230</v>
      </c>
      <c r="S57" s="111">
        <f t="shared" si="65"/>
        <v>174</v>
      </c>
      <c r="T57" s="111">
        <f t="shared" si="65"/>
        <v>1070</v>
      </c>
      <c r="U57" s="111">
        <f t="shared" si="65"/>
        <v>377</v>
      </c>
      <c r="V57" s="206">
        <f t="shared" si="65"/>
        <v>693</v>
      </c>
      <c r="W57" s="113">
        <f t="shared" si="65"/>
        <v>103</v>
      </c>
      <c r="X57" s="47">
        <f t="shared" si="65"/>
        <v>63</v>
      </c>
      <c r="Y57" s="263">
        <f t="shared" si="65"/>
        <v>40</v>
      </c>
      <c r="Z57" s="267">
        <f t="shared" si="65"/>
        <v>200</v>
      </c>
      <c r="AA57" s="47">
        <f t="shared" si="65"/>
        <v>155</v>
      </c>
      <c r="AB57" s="263">
        <f t="shared" si="65"/>
        <v>45</v>
      </c>
      <c r="AC57" s="152"/>
    </row>
    <row r="58" spans="2:29" ht="12.9" customHeight="1" x14ac:dyDescent="0.2">
      <c r="B58" s="1853"/>
      <c r="C58" s="41" t="s">
        <v>184</v>
      </c>
      <c r="D58" s="1204"/>
      <c r="E58" s="1205"/>
      <c r="F58" s="1205">
        <f>ROUND(F57/E57,3)</f>
        <v>0.504</v>
      </c>
      <c r="G58" s="1206">
        <f>ROUND(G57/E57,3)</f>
        <v>0.496</v>
      </c>
      <c r="H58" s="1207">
        <f>ROUND(H57/E57,3)</f>
        <v>0.17</v>
      </c>
      <c r="I58" s="1208">
        <f>ROUND(I57/E57,3)</f>
        <v>0.11899999999999999</v>
      </c>
      <c r="J58" s="1209">
        <f>ROUND(J57/E57,3)</f>
        <v>5.0999999999999997E-2</v>
      </c>
      <c r="K58" s="1230">
        <f>ROUND(K57/E57,3)</f>
        <v>0.83</v>
      </c>
      <c r="L58" s="1208">
        <f>ROUND(L57/E57,3)</f>
        <v>0.38500000000000001</v>
      </c>
      <c r="M58" s="1210">
        <f>ROUND(M57/E57,3)</f>
        <v>0.44400000000000001</v>
      </c>
      <c r="N58" s="1211">
        <f>ROUND(N57/E57,3)</f>
        <v>0.68799999999999994</v>
      </c>
      <c r="O58" s="1208">
        <f>ROUND(O57/E57,3)</f>
        <v>0.28299999999999997</v>
      </c>
      <c r="P58" s="1247">
        <f>ROUND(P57/E57,3)</f>
        <v>0.40500000000000003</v>
      </c>
      <c r="Q58" s="1208">
        <f>ROUND(Q57/E57,3)</f>
        <v>0.189</v>
      </c>
      <c r="R58" s="1208">
        <f>ROUND(R57/E57,3)</f>
        <v>0.107</v>
      </c>
      <c r="S58" s="1208">
        <f>ROUND(S57/E57,3)</f>
        <v>8.1000000000000003E-2</v>
      </c>
      <c r="T58" s="1208">
        <f>ROUND(T57/E57,3)</f>
        <v>0.5</v>
      </c>
      <c r="U58" s="1208">
        <f>ROUND(U57/E57,3)</f>
        <v>0.17599999999999999</v>
      </c>
      <c r="V58" s="1212">
        <f>ROUND(V57/E57,3)</f>
        <v>0.32400000000000001</v>
      </c>
      <c r="W58" s="1211">
        <f>ROUND(W57/E57,3)</f>
        <v>4.8000000000000001E-2</v>
      </c>
      <c r="X58" s="1205">
        <f>ROUND(X57/E57,3)</f>
        <v>2.9000000000000001E-2</v>
      </c>
      <c r="Y58" s="1231">
        <f>ROUND(Y57/E57,3)</f>
        <v>1.9E-2</v>
      </c>
      <c r="Z58" s="1214">
        <f>ROUND(Z57/E57,3)</f>
        <v>9.2999999999999999E-2</v>
      </c>
      <c r="AA58" s="1205">
        <f>ROUND(AA57/E57,3)</f>
        <v>7.1999999999999995E-2</v>
      </c>
      <c r="AB58" s="1231">
        <f>ROUND(AB57/E57,3)</f>
        <v>2.1000000000000001E-2</v>
      </c>
      <c r="AC58" s="152"/>
    </row>
    <row r="59" spans="2:29" ht="12.9" customHeight="1" thickBot="1" x14ac:dyDescent="0.25">
      <c r="B59" s="1859"/>
      <c r="C59" s="6"/>
      <c r="D59" s="1265"/>
      <c r="E59" s="1266"/>
      <c r="F59" s="1267">
        <f>ROUND(F57/F57,3)</f>
        <v>1</v>
      </c>
      <c r="G59" s="1268">
        <f>ROUND(G57/G57,3)</f>
        <v>1</v>
      </c>
      <c r="H59" s="1269"/>
      <c r="I59" s="1270">
        <f>ROUND(I57/F57,3)</f>
        <v>0.23599999999999999</v>
      </c>
      <c r="J59" s="1271">
        <f>ROUND(J57/G57,3)</f>
        <v>0.104</v>
      </c>
      <c r="K59" s="1272"/>
      <c r="L59" s="1270">
        <f>ROUND(L57/F57,3)</f>
        <v>0.76400000000000001</v>
      </c>
      <c r="M59" s="1273">
        <f>ROUND(M57/G57,3)</f>
        <v>0.89600000000000002</v>
      </c>
      <c r="N59" s="1274"/>
      <c r="O59" s="1270">
        <f>ROUND(O57/F57,3)</f>
        <v>0.56200000000000006</v>
      </c>
      <c r="P59" s="1275">
        <f>ROUND(P57/G57,3)</f>
        <v>0.81599999999999995</v>
      </c>
      <c r="Q59" s="1276"/>
      <c r="R59" s="1270">
        <f>ROUND(R57/F57,3)</f>
        <v>0.21299999999999999</v>
      </c>
      <c r="S59" s="1270">
        <f>ROUND(S57/G57,3)</f>
        <v>0.16400000000000001</v>
      </c>
      <c r="T59" s="1276"/>
      <c r="U59" s="1270">
        <f>ROUND(U57/F57,3)</f>
        <v>0.34899999999999998</v>
      </c>
      <c r="V59" s="1277">
        <f>ROUND(V57/G57,3)</f>
        <v>0.65300000000000002</v>
      </c>
      <c r="W59" s="1274"/>
      <c r="X59" s="1267">
        <f>ROUND(X57/F57,3)</f>
        <v>5.8000000000000003E-2</v>
      </c>
      <c r="Y59" s="1278">
        <f>ROUND(Y57/G57,3)</f>
        <v>3.7999999999999999E-2</v>
      </c>
      <c r="Z59" s="1279"/>
      <c r="AA59" s="1267">
        <f>ROUND(AA57/F57,3)</f>
        <v>0.14399999999999999</v>
      </c>
      <c r="AB59" s="1278">
        <f>ROUND(AB57/G57,3)</f>
        <v>4.2000000000000003E-2</v>
      </c>
      <c r="AC59" s="152"/>
    </row>
    <row r="60" spans="2:29" ht="15" customHeight="1" x14ac:dyDescent="0.2">
      <c r="E60" s="32"/>
      <c r="F60" s="32"/>
      <c r="G60" s="32"/>
      <c r="H60" s="115"/>
      <c r="I60" s="115"/>
      <c r="J60" s="115"/>
      <c r="K60" s="115"/>
      <c r="L60" s="115"/>
      <c r="M60" s="115"/>
      <c r="N60" s="115"/>
      <c r="O60" s="115"/>
      <c r="P60" s="115"/>
      <c r="Q60" s="115"/>
      <c r="R60" s="115"/>
      <c r="S60" s="115"/>
      <c r="T60" s="115"/>
      <c r="U60" s="115"/>
      <c r="V60" s="115"/>
      <c r="W60" s="115"/>
      <c r="X60" s="32"/>
      <c r="Y60" s="32"/>
      <c r="Z60" s="115"/>
      <c r="AA60" s="32"/>
      <c r="AB60" s="32"/>
      <c r="AC60" s="32"/>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row>
    <row r="62" spans="2:29" s="44" customFormat="1" x14ac:dyDescent="0.2">
      <c r="E62" s="86"/>
      <c r="F62" s="86"/>
      <c r="G62" s="86"/>
      <c r="H62" s="86"/>
      <c r="I62" s="87"/>
      <c r="J62" s="87"/>
      <c r="K62" s="87"/>
      <c r="L62" s="86"/>
      <c r="M62" s="86"/>
      <c r="N62" s="86"/>
      <c r="O62" s="86"/>
      <c r="P62" s="86"/>
      <c r="Q62" s="87"/>
      <c r="R62" s="87"/>
      <c r="S62" s="86"/>
      <c r="T62" s="86"/>
      <c r="U62" s="86"/>
      <c r="V62" s="86"/>
      <c r="W62" s="86"/>
      <c r="X62" s="86"/>
      <c r="Y62" s="87"/>
      <c r="Z62" s="87"/>
      <c r="AA62" s="86"/>
    </row>
    <row r="63" spans="2:29" s="44" customFormat="1" x14ac:dyDescent="0.2">
      <c r="D63" s="319"/>
      <c r="I63" s="319"/>
      <c r="J63" s="319"/>
      <c r="K63" s="319"/>
      <c r="L63" s="319"/>
      <c r="M63" s="86"/>
      <c r="N63" s="86"/>
      <c r="O63" s="86"/>
      <c r="P63" s="86"/>
      <c r="Q63" s="86"/>
      <c r="R63" s="86"/>
      <c r="S63" s="86"/>
      <c r="T63" s="319"/>
      <c r="U63" s="86"/>
      <c r="V63" s="86"/>
      <c r="W63" s="86"/>
      <c r="X63" s="86"/>
      <c r="Y63" s="86"/>
      <c r="Z63" s="86"/>
      <c r="AA63" s="86"/>
    </row>
    <row r="64" spans="2:29" s="44" customFormat="1" x14ac:dyDescent="0.2">
      <c r="D64" s="319"/>
      <c r="I64" s="319"/>
      <c r="J64" s="319"/>
      <c r="K64" s="319"/>
      <c r="L64" s="319"/>
      <c r="M64" s="86"/>
      <c r="N64" s="86"/>
      <c r="O64" s="86"/>
      <c r="P64" s="86"/>
      <c r="Q64" s="86"/>
      <c r="R64" s="86"/>
      <c r="S64" s="86"/>
      <c r="T64" s="319"/>
      <c r="U64" s="86"/>
      <c r="V64" s="86"/>
      <c r="W64" s="86"/>
      <c r="X64" s="86"/>
      <c r="Y64" s="86"/>
      <c r="Z64" s="86"/>
      <c r="AA64" s="86"/>
    </row>
    <row r="65" spans="2:28" s="44" customFormat="1" x14ac:dyDescent="0.2">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row>
    <row r="66" spans="2:28" s="44" customFormat="1" x14ac:dyDescent="0.2">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row>
    <row r="67" spans="2:28" x14ac:dyDescent="0.2">
      <c r="D67" s="2"/>
      <c r="E67" s="1"/>
      <c r="H67" s="1"/>
      <c r="I67" s="2"/>
      <c r="J67" s="2"/>
      <c r="K67" s="2"/>
      <c r="L67" s="2"/>
      <c r="M67" s="86"/>
      <c r="N67" s="86"/>
      <c r="O67" s="86"/>
      <c r="P67" s="86"/>
      <c r="Q67" s="86"/>
      <c r="R67" s="86"/>
      <c r="S67" s="86"/>
      <c r="T67" s="2"/>
      <c r="U67" s="86"/>
      <c r="V67" s="86"/>
      <c r="W67" s="86"/>
      <c r="X67" s="86"/>
      <c r="Y67" s="86"/>
      <c r="Z67" s="86"/>
      <c r="AA67" s="86"/>
    </row>
    <row r="68" spans="2:28" s="322" customFormat="1" x14ac:dyDescent="0.2">
      <c r="B68" s="336"/>
      <c r="C68" s="336"/>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6"/>
    </row>
    <row r="69" spans="2:28" s="322" customFormat="1" x14ac:dyDescent="0.2">
      <c r="B69" s="336"/>
      <c r="C69" s="336"/>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6"/>
    </row>
    <row r="70" spans="2:28" s="322" customFormat="1" x14ac:dyDescent="0.2">
      <c r="B70" s="336"/>
      <c r="C70" s="336"/>
      <c r="D70" s="337"/>
      <c r="E70" s="337"/>
      <c r="F70" s="337"/>
      <c r="G70" s="337"/>
      <c r="H70" s="337"/>
      <c r="I70" s="337"/>
      <c r="J70" s="337"/>
      <c r="K70" s="337"/>
      <c r="L70" s="337"/>
      <c r="M70" s="337"/>
      <c r="N70" s="337"/>
      <c r="O70" s="337"/>
      <c r="P70" s="337"/>
      <c r="Q70" s="337"/>
      <c r="R70" s="337"/>
      <c r="S70" s="337"/>
      <c r="T70" s="337"/>
      <c r="U70" s="338"/>
      <c r="V70" s="338"/>
      <c r="W70" s="338"/>
      <c r="X70" s="338"/>
      <c r="Y70" s="338"/>
      <c r="Z70" s="338"/>
      <c r="AA70" s="338"/>
      <c r="AB70" s="336"/>
    </row>
    <row r="71" spans="2:28" x14ac:dyDescent="0.2">
      <c r="B71" s="336"/>
      <c r="C71" s="336"/>
      <c r="D71" s="336"/>
      <c r="E71" s="337"/>
      <c r="F71" s="336"/>
      <c r="G71" s="336"/>
      <c r="H71" s="339"/>
      <c r="I71" s="339"/>
      <c r="J71" s="339"/>
      <c r="K71" s="339"/>
      <c r="L71" s="339"/>
      <c r="M71" s="339"/>
      <c r="N71" s="340"/>
      <c r="O71" s="339"/>
      <c r="P71" s="339"/>
      <c r="Q71" s="339"/>
      <c r="R71" s="340"/>
      <c r="S71" s="340"/>
      <c r="T71" s="340"/>
      <c r="U71" s="339"/>
      <c r="V71" s="339"/>
      <c r="W71" s="340"/>
      <c r="X71" s="336"/>
      <c r="Y71" s="336"/>
      <c r="Z71" s="340"/>
      <c r="AA71" s="336"/>
      <c r="AB71" s="336"/>
    </row>
    <row r="72" spans="2:28" x14ac:dyDescent="0.2">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c r="AA72" s="336"/>
      <c r="AB72" s="336"/>
    </row>
    <row r="73" spans="2:28" x14ac:dyDescent="0.2">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c r="AA73" s="336"/>
      <c r="AB73" s="336"/>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D9B0-03A8-4291-989E-994DC985735F}">
  <sheetPr codeName="Sheet65">
    <tabColor rgb="FF00B0F0"/>
    <pageSetUpPr fitToPage="1"/>
  </sheetPr>
  <dimension ref="B2:N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8" width="19" style="1" customWidth="1"/>
    <col min="9" max="9" width="17.88671875" style="1" customWidth="1"/>
    <col min="10" max="11" width="8.33203125" style="1" customWidth="1"/>
    <col min="12" max="12" width="8.88671875" style="1" customWidth="1"/>
    <col min="13" max="14" width="8.33203125" style="1" customWidth="1"/>
    <col min="15" max="16384" width="9" style="1"/>
  </cols>
  <sheetData>
    <row r="2" spans="2:13" x14ac:dyDescent="0.2">
      <c r="B2" s="1" t="s">
        <v>900</v>
      </c>
    </row>
    <row r="4" spans="2:13" x14ac:dyDescent="0.2">
      <c r="H4" s="924" t="s">
        <v>152</v>
      </c>
    </row>
    <row r="5" spans="2:13" x14ac:dyDescent="0.2">
      <c r="H5" s="924" t="s">
        <v>293</v>
      </c>
    </row>
    <row r="6" spans="2:13" ht="10.5" customHeight="1" x14ac:dyDescent="0.2"/>
    <row r="7" spans="2:13" ht="13.8" thickBot="1" x14ac:dyDescent="0.25">
      <c r="E7" s="1" t="s">
        <v>654</v>
      </c>
      <c r="I7" s="2" t="s">
        <v>155</v>
      </c>
      <c r="M7" s="2"/>
    </row>
    <row r="8" spans="2:13" ht="7.5" customHeight="1" x14ac:dyDescent="0.2">
      <c r="B8" s="8"/>
      <c r="C8" s="4"/>
      <c r="D8" s="1950" t="s">
        <v>636</v>
      </c>
      <c r="E8" s="1929" t="s">
        <v>691</v>
      </c>
      <c r="F8" s="2256" t="s">
        <v>692</v>
      </c>
      <c r="G8" s="2256" t="s">
        <v>693</v>
      </c>
      <c r="H8" s="2256" t="s">
        <v>694</v>
      </c>
      <c r="I8" s="2253" t="s">
        <v>296</v>
      </c>
    </row>
    <row r="9" spans="2:13" ht="7.5" customHeight="1" x14ac:dyDescent="0.2">
      <c r="B9" s="18"/>
      <c r="C9" s="11"/>
      <c r="D9" s="1973"/>
      <c r="E9" s="2254"/>
      <c r="F9" s="2257"/>
      <c r="G9" s="2257"/>
      <c r="H9" s="1900"/>
      <c r="I9" s="1973"/>
    </row>
    <row r="10" spans="2:13" ht="66.75" customHeight="1" x14ac:dyDescent="0.2">
      <c r="B10" s="35"/>
      <c r="C10" s="36"/>
      <c r="D10" s="1974"/>
      <c r="E10" s="2255"/>
      <c r="F10" s="2258"/>
      <c r="G10" s="2258"/>
      <c r="H10" s="1901"/>
      <c r="I10" s="1974"/>
      <c r="L10" s="325"/>
    </row>
    <row r="11" spans="2:13" ht="20.100000000000001" customHeight="1" x14ac:dyDescent="0.2">
      <c r="B11" s="1953" t="s">
        <v>250</v>
      </c>
      <c r="C11" s="1978"/>
      <c r="D11" s="1178">
        <f t="shared" ref="D11:I11" si="0">D13+D15+D17+D19+D21+D23</f>
        <v>425</v>
      </c>
      <c r="E11" s="1348">
        <f t="shared" si="0"/>
        <v>71</v>
      </c>
      <c r="F11" s="1464">
        <f t="shared" si="0"/>
        <v>4</v>
      </c>
      <c r="G11" s="1464">
        <f t="shared" si="0"/>
        <v>20</v>
      </c>
      <c r="H11" s="1464">
        <f t="shared" si="0"/>
        <v>322</v>
      </c>
      <c r="I11" s="1467">
        <f t="shared" si="0"/>
        <v>8</v>
      </c>
      <c r="L11" s="332"/>
    </row>
    <row r="12" spans="2:13" ht="20.100000000000001" customHeight="1" thickBot="1" x14ac:dyDescent="0.25">
      <c r="B12" s="1955"/>
      <c r="C12" s="1979"/>
      <c r="D12" s="1324"/>
      <c r="E12" s="1485">
        <f>E11/D11</f>
        <v>0.16705882352941176</v>
      </c>
      <c r="F12" s="1486">
        <f>F11/$D$11</f>
        <v>9.4117647058823521E-3</v>
      </c>
      <c r="G12" s="1486">
        <f>G11/$D$11</f>
        <v>4.7058823529411764E-2</v>
      </c>
      <c r="H12" s="1486">
        <f>H11/D11</f>
        <v>0.75764705882352945</v>
      </c>
      <c r="I12" s="1488">
        <f>I11/D11</f>
        <v>1.8823529411764704E-2</v>
      </c>
      <c r="J12" s="44"/>
      <c r="K12" s="44"/>
      <c r="L12" s="332"/>
    </row>
    <row r="13" spans="2:13" ht="20.100000000000001" customHeight="1" thickTop="1" x14ac:dyDescent="0.2">
      <c r="B13" s="1852" t="s">
        <v>281</v>
      </c>
      <c r="C13" s="1959" t="s">
        <v>252</v>
      </c>
      <c r="D13" s="1327">
        <f>'表5-1'!D14</f>
        <v>54</v>
      </c>
      <c r="E13" s="1473">
        <v>6</v>
      </c>
      <c r="F13" s="1480">
        <v>1</v>
      </c>
      <c r="G13" s="1480">
        <v>3</v>
      </c>
      <c r="H13" s="1480">
        <v>44</v>
      </c>
      <c r="I13" s="1483">
        <v>0</v>
      </c>
      <c r="L13" s="332"/>
    </row>
    <row r="14" spans="2:13" ht="20.100000000000001" customHeight="1" x14ac:dyDescent="0.2">
      <c r="B14" s="1853"/>
      <c r="C14" s="1857"/>
      <c r="D14" s="1332"/>
      <c r="E14" s="1489">
        <f>E13/D13</f>
        <v>0.1111111111111111</v>
      </c>
      <c r="F14" s="1490">
        <f>F13/$D$13</f>
        <v>1.8518518518518517E-2</v>
      </c>
      <c r="G14" s="1490">
        <f>G13/$D$13</f>
        <v>5.5555555555555552E-2</v>
      </c>
      <c r="H14" s="1490">
        <f>H13/D13</f>
        <v>0.81481481481481477</v>
      </c>
      <c r="I14" s="1492">
        <f>I13/D13</f>
        <v>0</v>
      </c>
      <c r="K14" s="44"/>
      <c r="L14" s="332"/>
    </row>
    <row r="15" spans="2:13" ht="20.100000000000001" customHeight="1" x14ac:dyDescent="0.2">
      <c r="B15" s="1853"/>
      <c r="C15" s="1856" t="s">
        <v>253</v>
      </c>
      <c r="D15" s="1334">
        <f>'表5-1'!D16</f>
        <v>76</v>
      </c>
      <c r="E15" s="1348">
        <v>18</v>
      </c>
      <c r="F15" s="1464">
        <v>2</v>
      </c>
      <c r="G15" s="1464">
        <v>3</v>
      </c>
      <c r="H15" s="1464">
        <v>51</v>
      </c>
      <c r="I15" s="1467">
        <v>2</v>
      </c>
      <c r="L15" s="332"/>
    </row>
    <row r="16" spans="2:13" ht="20.100000000000001" customHeight="1" x14ac:dyDescent="0.2">
      <c r="B16" s="1853"/>
      <c r="C16" s="1857"/>
      <c r="D16" s="1301"/>
      <c r="E16" s="1489">
        <f>E15/D15</f>
        <v>0.23684210526315788</v>
      </c>
      <c r="F16" s="1490">
        <f>F15/$D$15</f>
        <v>2.6315789473684209E-2</v>
      </c>
      <c r="G16" s="1490">
        <f>G15/$D$15</f>
        <v>3.9473684210526314E-2</v>
      </c>
      <c r="H16" s="1490">
        <f>H15/D15</f>
        <v>0.67105263157894735</v>
      </c>
      <c r="I16" s="1492">
        <f>I15/D15</f>
        <v>2.6315789473684209E-2</v>
      </c>
      <c r="K16" s="44"/>
      <c r="L16" s="332"/>
    </row>
    <row r="17" spans="2:12" ht="20.100000000000001" customHeight="1" x14ac:dyDescent="0.2">
      <c r="B17" s="1853"/>
      <c r="C17" s="1856" t="s">
        <v>282</v>
      </c>
      <c r="D17" s="1334">
        <f>'表5-1'!D18</f>
        <v>28</v>
      </c>
      <c r="E17" s="1348">
        <v>4</v>
      </c>
      <c r="F17" s="1464">
        <v>0</v>
      </c>
      <c r="G17" s="1464">
        <v>1</v>
      </c>
      <c r="H17" s="1464">
        <v>23</v>
      </c>
      <c r="I17" s="1467">
        <v>0</v>
      </c>
      <c r="L17" s="332"/>
    </row>
    <row r="18" spans="2:12" ht="20.100000000000001" customHeight="1" x14ac:dyDescent="0.2">
      <c r="B18" s="1853"/>
      <c r="C18" s="1857"/>
      <c r="D18" s="1301"/>
      <c r="E18" s="1489">
        <f>E17/D17</f>
        <v>0.14285714285714285</v>
      </c>
      <c r="F18" s="1490">
        <f>F17/$D$17</f>
        <v>0</v>
      </c>
      <c r="G18" s="1490">
        <f>G17/$D$17</f>
        <v>3.5714285714285712E-2</v>
      </c>
      <c r="H18" s="1490">
        <f>H17/D17</f>
        <v>0.8214285714285714</v>
      </c>
      <c r="I18" s="1492">
        <f>I17/D17</f>
        <v>0</v>
      </c>
      <c r="K18" s="44"/>
      <c r="L18" s="332"/>
    </row>
    <row r="19" spans="2:12" ht="20.100000000000001" customHeight="1" x14ac:dyDescent="0.2">
      <c r="B19" s="1853"/>
      <c r="C19" s="1856" t="s">
        <v>255</v>
      </c>
      <c r="D19" s="1334">
        <f>'表5-1'!D20</f>
        <v>89</v>
      </c>
      <c r="E19" s="1348">
        <v>12</v>
      </c>
      <c r="F19" s="1464">
        <v>0</v>
      </c>
      <c r="G19" s="1464">
        <v>5</v>
      </c>
      <c r="H19" s="1464">
        <v>69</v>
      </c>
      <c r="I19" s="1467">
        <v>3</v>
      </c>
      <c r="L19" s="332"/>
    </row>
    <row r="20" spans="2:12" ht="20.100000000000001" customHeight="1" x14ac:dyDescent="0.2">
      <c r="B20" s="1853"/>
      <c r="C20" s="1857"/>
      <c r="D20" s="1301"/>
      <c r="E20" s="1489">
        <f>E19/D19</f>
        <v>0.1348314606741573</v>
      </c>
      <c r="F20" s="1490">
        <f>F19/$D$19</f>
        <v>0</v>
      </c>
      <c r="G20" s="1490">
        <f>G19/$D$19</f>
        <v>5.6179775280898875E-2</v>
      </c>
      <c r="H20" s="1490">
        <f>H19/D19</f>
        <v>0.7752808988764045</v>
      </c>
      <c r="I20" s="1492">
        <f>I19/D19</f>
        <v>3.3707865168539325E-2</v>
      </c>
      <c r="K20" s="44"/>
      <c r="L20" s="332"/>
    </row>
    <row r="21" spans="2:12" ht="20.100000000000001" customHeight="1" x14ac:dyDescent="0.2">
      <c r="B21" s="1853"/>
      <c r="C21" s="1856" t="s">
        <v>256</v>
      </c>
      <c r="D21" s="1334">
        <f>'表5-1'!D22</f>
        <v>16</v>
      </c>
      <c r="E21" s="1348">
        <v>11</v>
      </c>
      <c r="F21" s="1464">
        <v>0</v>
      </c>
      <c r="G21" s="1464">
        <v>0</v>
      </c>
      <c r="H21" s="1464">
        <v>5</v>
      </c>
      <c r="I21" s="1467">
        <v>0</v>
      </c>
      <c r="L21" s="332"/>
    </row>
    <row r="22" spans="2:12" ht="20.100000000000001" customHeight="1" x14ac:dyDescent="0.2">
      <c r="B22" s="1853"/>
      <c r="C22" s="1857"/>
      <c r="D22" s="1301"/>
      <c r="E22" s="1489">
        <f>E21/D21</f>
        <v>0.6875</v>
      </c>
      <c r="F22" s="1490">
        <f>F21/$D$21</f>
        <v>0</v>
      </c>
      <c r="G22" s="1490">
        <f>G21/$D$21</f>
        <v>0</v>
      </c>
      <c r="H22" s="1490">
        <f>H21/D21</f>
        <v>0.3125</v>
      </c>
      <c r="I22" s="1492">
        <f>I21/D21</f>
        <v>0</v>
      </c>
      <c r="K22" s="44"/>
      <c r="L22" s="332"/>
    </row>
    <row r="23" spans="2:12" ht="20.100000000000001" customHeight="1" x14ac:dyDescent="0.2">
      <c r="B23" s="1853"/>
      <c r="C23" s="1856" t="s">
        <v>257</v>
      </c>
      <c r="D23" s="1334">
        <f>'表5-1'!D24</f>
        <v>162</v>
      </c>
      <c r="E23" s="1365">
        <v>20</v>
      </c>
      <c r="F23" s="1474">
        <v>1</v>
      </c>
      <c r="G23" s="1474">
        <v>8</v>
      </c>
      <c r="H23" s="1474">
        <v>130</v>
      </c>
      <c r="I23" s="1467">
        <v>3</v>
      </c>
      <c r="L23" s="332"/>
    </row>
    <row r="24" spans="2:12" ht="20.100000000000001" customHeight="1" thickBot="1" x14ac:dyDescent="0.25">
      <c r="B24" s="1853"/>
      <c r="C24" s="1857"/>
      <c r="D24" s="1332"/>
      <c r="E24" s="1356">
        <f>E23/D23</f>
        <v>0.12345679012345678</v>
      </c>
      <c r="F24" s="1468">
        <f>F23/$D$23</f>
        <v>6.1728395061728392E-3</v>
      </c>
      <c r="G24" s="1468">
        <f>G23/$D$23</f>
        <v>4.9382716049382713E-2</v>
      </c>
      <c r="H24" s="1468">
        <f>H23/D23</f>
        <v>0.80246913580246915</v>
      </c>
      <c r="I24" s="1501">
        <f>I23/D23</f>
        <v>1.8518518518518517E-2</v>
      </c>
      <c r="K24" s="44"/>
      <c r="L24" s="332"/>
    </row>
    <row r="25" spans="2:12" ht="20.100000000000001" customHeight="1" thickTop="1" x14ac:dyDescent="0.2">
      <c r="B25" s="1852" t="s">
        <v>283</v>
      </c>
      <c r="C25" s="2120" t="s">
        <v>176</v>
      </c>
      <c r="D25" s="447">
        <f>'表5-1'!D26</f>
        <v>87</v>
      </c>
      <c r="E25" s="1473">
        <v>10</v>
      </c>
      <c r="F25" s="1480">
        <v>0</v>
      </c>
      <c r="G25" s="1480">
        <v>2</v>
      </c>
      <c r="H25" s="1480">
        <v>73</v>
      </c>
      <c r="I25" s="1477">
        <v>2</v>
      </c>
      <c r="L25" s="332"/>
    </row>
    <row r="26" spans="2:12" ht="20.100000000000001" customHeight="1" x14ac:dyDescent="0.2">
      <c r="B26" s="1853"/>
      <c r="C26" s="1851"/>
      <c r="D26" s="463"/>
      <c r="E26" s="1489">
        <f>E25/D25</f>
        <v>0.11494252873563218</v>
      </c>
      <c r="F26" s="1490">
        <f>F25/$D$25</f>
        <v>0</v>
      </c>
      <c r="G26" s="1490">
        <f>G25/$D$25</f>
        <v>2.2988505747126436E-2</v>
      </c>
      <c r="H26" s="1490">
        <f>H25/D25</f>
        <v>0.83908045977011492</v>
      </c>
      <c r="I26" s="1492">
        <f>I25/D25</f>
        <v>2.2988505747126436E-2</v>
      </c>
      <c r="K26" s="44"/>
      <c r="L26" s="332"/>
    </row>
    <row r="27" spans="2:12" ht="20.100000000000001" customHeight="1" x14ac:dyDescent="0.2">
      <c r="B27" s="1853"/>
      <c r="C27" s="1851" t="s">
        <v>177</v>
      </c>
      <c r="D27" s="451">
        <f>'表5-1'!D28</f>
        <v>181</v>
      </c>
      <c r="E27" s="1365">
        <v>18</v>
      </c>
      <c r="F27" s="1474">
        <v>1</v>
      </c>
      <c r="G27" s="1474">
        <v>9</v>
      </c>
      <c r="H27" s="1474">
        <v>150</v>
      </c>
      <c r="I27" s="1467">
        <v>3</v>
      </c>
      <c r="L27" s="332"/>
    </row>
    <row r="28" spans="2:12" ht="20.100000000000001" customHeight="1" x14ac:dyDescent="0.2">
      <c r="B28" s="1853"/>
      <c r="C28" s="2102"/>
      <c r="D28" s="463"/>
      <c r="E28" s="1489">
        <f>E27/D27</f>
        <v>9.9447513812154692E-2</v>
      </c>
      <c r="F28" s="1490">
        <f>F27/$D$27</f>
        <v>5.5248618784530384E-3</v>
      </c>
      <c r="G28" s="1490">
        <f>G27/$D$27</f>
        <v>4.9723756906077346E-2</v>
      </c>
      <c r="H28" s="1490">
        <f>H27/D27</f>
        <v>0.82872928176795579</v>
      </c>
      <c r="I28" s="1492">
        <f>I27/D27</f>
        <v>1.6574585635359115E-2</v>
      </c>
      <c r="K28" s="44"/>
      <c r="L28" s="332"/>
    </row>
    <row r="29" spans="2:12" ht="20.100000000000001" customHeight="1" x14ac:dyDescent="0.2">
      <c r="B29" s="1853"/>
      <c r="C29" s="1851" t="s">
        <v>178</v>
      </c>
      <c r="D29" s="460">
        <f>'表5-1'!D30</f>
        <v>50</v>
      </c>
      <c r="E29" s="1365">
        <v>7</v>
      </c>
      <c r="F29" s="1474">
        <v>1</v>
      </c>
      <c r="G29" s="1474">
        <v>3</v>
      </c>
      <c r="H29" s="1474">
        <v>37</v>
      </c>
      <c r="I29" s="1467">
        <v>2</v>
      </c>
      <c r="L29" s="332"/>
    </row>
    <row r="30" spans="2:12" ht="20.100000000000001" customHeight="1" x14ac:dyDescent="0.2">
      <c r="B30" s="1853"/>
      <c r="C30" s="2102"/>
      <c r="D30" s="463"/>
      <c r="E30" s="1489">
        <f>E29/D29</f>
        <v>0.14000000000000001</v>
      </c>
      <c r="F30" s="1490">
        <f>F29/$D$29</f>
        <v>0.02</v>
      </c>
      <c r="G30" s="1490">
        <f>G29/$D$29</f>
        <v>0.06</v>
      </c>
      <c r="H30" s="1490">
        <f>H29/D29</f>
        <v>0.74</v>
      </c>
      <c r="I30" s="1492">
        <f>I29/D29</f>
        <v>0.04</v>
      </c>
      <c r="K30" s="44"/>
      <c r="L30" s="332"/>
    </row>
    <row r="31" spans="2:12" ht="20.100000000000001" customHeight="1" x14ac:dyDescent="0.2">
      <c r="B31" s="1853"/>
      <c r="C31" s="1851" t="s">
        <v>179</v>
      </c>
      <c r="D31" s="460">
        <f>'表5-1'!D32</f>
        <v>40</v>
      </c>
      <c r="E31" s="1365">
        <v>9</v>
      </c>
      <c r="F31" s="1474">
        <v>0</v>
      </c>
      <c r="G31" s="1474">
        <v>3</v>
      </c>
      <c r="H31" s="1474">
        <v>27</v>
      </c>
      <c r="I31" s="1467">
        <v>1</v>
      </c>
      <c r="L31" s="332"/>
    </row>
    <row r="32" spans="2:12" ht="20.100000000000001" customHeight="1" x14ac:dyDescent="0.2">
      <c r="B32" s="1853"/>
      <c r="C32" s="2102"/>
      <c r="D32" s="463"/>
      <c r="E32" s="1489">
        <f>E31/D31</f>
        <v>0.22500000000000001</v>
      </c>
      <c r="F32" s="1490">
        <f>F31/$D$31</f>
        <v>0</v>
      </c>
      <c r="G32" s="1490">
        <f>G31/$D$31</f>
        <v>7.4999999999999997E-2</v>
      </c>
      <c r="H32" s="1490">
        <f>H31/D31</f>
        <v>0.67500000000000004</v>
      </c>
      <c r="I32" s="1492">
        <f>I31/D31</f>
        <v>2.5000000000000001E-2</v>
      </c>
      <c r="K32" s="44"/>
      <c r="L32" s="332"/>
    </row>
    <row r="33" spans="2:14" ht="20.100000000000001" customHeight="1" x14ac:dyDescent="0.2">
      <c r="B33" s="1853"/>
      <c r="C33" s="1851" t="s">
        <v>180</v>
      </c>
      <c r="D33" s="460">
        <f>'表5-1'!D34</f>
        <v>27</v>
      </c>
      <c r="E33" s="1365">
        <v>7</v>
      </c>
      <c r="F33" s="1474">
        <v>1</v>
      </c>
      <c r="G33" s="1474">
        <v>1</v>
      </c>
      <c r="H33" s="1474">
        <v>18</v>
      </c>
      <c r="I33" s="1467">
        <v>0</v>
      </c>
      <c r="L33" s="332"/>
    </row>
    <row r="34" spans="2:14" ht="20.100000000000001" customHeight="1" x14ac:dyDescent="0.2">
      <c r="B34" s="1853"/>
      <c r="C34" s="2102"/>
      <c r="D34" s="463"/>
      <c r="E34" s="1489">
        <f>E33/D33</f>
        <v>0.25925925925925924</v>
      </c>
      <c r="F34" s="1490">
        <f>F33/$D$33</f>
        <v>3.7037037037037035E-2</v>
      </c>
      <c r="G34" s="1490">
        <f>G33/$D$33</f>
        <v>3.7037037037037035E-2</v>
      </c>
      <c r="H34" s="1490">
        <f>H33/D33</f>
        <v>0.66666666666666663</v>
      </c>
      <c r="I34" s="1492">
        <f>I33/D33</f>
        <v>0</v>
      </c>
      <c r="K34" s="44"/>
      <c r="L34" s="332"/>
    </row>
    <row r="35" spans="2:14" ht="20.100000000000001" customHeight="1" x14ac:dyDescent="0.2">
      <c r="B35" s="1853"/>
      <c r="C35" s="1851" t="s">
        <v>181</v>
      </c>
      <c r="D35" s="451">
        <f>'表5-1'!D36</f>
        <v>40</v>
      </c>
      <c r="E35" s="1365">
        <v>20</v>
      </c>
      <c r="F35" s="1474">
        <v>1</v>
      </c>
      <c r="G35" s="1474">
        <v>2</v>
      </c>
      <c r="H35" s="1474">
        <v>17</v>
      </c>
      <c r="I35" s="1467">
        <v>0</v>
      </c>
      <c r="L35" s="332"/>
    </row>
    <row r="36" spans="2:14" ht="20.100000000000001" customHeight="1" thickBot="1" x14ac:dyDescent="0.25">
      <c r="B36" s="1853"/>
      <c r="C36" s="2119"/>
      <c r="D36" s="460"/>
      <c r="E36" s="1498">
        <f>E35/D35</f>
        <v>0.5</v>
      </c>
      <c r="F36" s="1499">
        <f>F35/$D$35</f>
        <v>2.5000000000000001E-2</v>
      </c>
      <c r="G36" s="1499">
        <f>G35/$D$35</f>
        <v>0.05</v>
      </c>
      <c r="H36" s="1499">
        <f>H35/D35</f>
        <v>0.42499999999999999</v>
      </c>
      <c r="I36" s="1492">
        <f>I35/D35</f>
        <v>0</v>
      </c>
      <c r="K36" s="44"/>
      <c r="L36" s="332"/>
    </row>
    <row r="37" spans="2:14" ht="20.100000000000001" customHeight="1" thickTop="1" x14ac:dyDescent="0.2">
      <c r="B37" s="1853"/>
      <c r="C37" s="5" t="s">
        <v>182</v>
      </c>
      <c r="D37" s="54">
        <f t="shared" ref="D37:I37" si="1">D27+D29+D31+D33</f>
        <v>298</v>
      </c>
      <c r="E37" s="317">
        <f t="shared" si="1"/>
        <v>41</v>
      </c>
      <c r="F37" s="82">
        <f t="shared" si="1"/>
        <v>3</v>
      </c>
      <c r="G37" s="82">
        <f t="shared" si="1"/>
        <v>16</v>
      </c>
      <c r="H37" s="82">
        <f t="shared" si="1"/>
        <v>232</v>
      </c>
      <c r="I37" s="85">
        <f t="shared" si="1"/>
        <v>6</v>
      </c>
      <c r="L37" s="332"/>
    </row>
    <row r="38" spans="2:14" ht="20.100000000000001" customHeight="1" x14ac:dyDescent="0.2">
      <c r="B38" s="1853"/>
      <c r="C38" s="6" t="s">
        <v>183</v>
      </c>
      <c r="D38" s="463"/>
      <c r="E38" s="134">
        <f>E37/D37</f>
        <v>0.13758389261744966</v>
      </c>
      <c r="F38" s="315">
        <f>F37/$D$37</f>
        <v>1.0067114093959731E-2</v>
      </c>
      <c r="G38" s="315">
        <f>G37/$D$37</f>
        <v>5.3691275167785234E-2</v>
      </c>
      <c r="H38" s="315">
        <f>H37/D37</f>
        <v>0.77852348993288589</v>
      </c>
      <c r="I38" s="135">
        <f>I37/D37</f>
        <v>2.0134228187919462E-2</v>
      </c>
      <c r="K38" s="44"/>
      <c r="L38" s="332"/>
    </row>
    <row r="39" spans="2:14" ht="20.100000000000001" customHeight="1" x14ac:dyDescent="0.2">
      <c r="B39" s="1853"/>
      <c r="C39" s="5" t="s">
        <v>182</v>
      </c>
      <c r="D39" s="56">
        <f t="shared" ref="D39:I39" si="2">D29+D31+D33+D35</f>
        <v>157</v>
      </c>
      <c r="E39" s="51">
        <f t="shared" si="2"/>
        <v>43</v>
      </c>
      <c r="F39" s="81">
        <f t="shared" si="2"/>
        <v>3</v>
      </c>
      <c r="G39" s="81">
        <f t="shared" si="2"/>
        <v>9</v>
      </c>
      <c r="H39" s="81">
        <f t="shared" si="2"/>
        <v>99</v>
      </c>
      <c r="I39" s="84">
        <f t="shared" si="2"/>
        <v>3</v>
      </c>
      <c r="L39" s="332"/>
    </row>
    <row r="40" spans="2:14" ht="20.100000000000001" customHeight="1" thickBot="1" x14ac:dyDescent="0.25">
      <c r="B40" s="1859"/>
      <c r="C40" s="6" t="s">
        <v>184</v>
      </c>
      <c r="D40" s="463"/>
      <c r="E40" s="132">
        <f>E39/D39</f>
        <v>0.27388535031847133</v>
      </c>
      <c r="F40" s="316">
        <f>F39/$D$39</f>
        <v>1.9108280254777069E-2</v>
      </c>
      <c r="G40" s="316">
        <f>G39/$D$39</f>
        <v>5.7324840764331211E-2</v>
      </c>
      <c r="H40" s="316">
        <f>H39/D39</f>
        <v>0.63057324840764328</v>
      </c>
      <c r="I40" s="133">
        <f>I39/D39</f>
        <v>1.9108280254777069E-2</v>
      </c>
      <c r="K40" s="44"/>
      <c r="L40" s="332"/>
    </row>
    <row r="41" spans="2:14" ht="19.5" customHeight="1" x14ac:dyDescent="0.2">
      <c r="C41" s="15"/>
      <c r="D41" s="16"/>
      <c r="E41" s="12"/>
      <c r="F41" s="12"/>
      <c r="G41" s="12"/>
      <c r="H41" s="12"/>
      <c r="I41" s="12"/>
    </row>
    <row r="43" spans="2:14" x14ac:dyDescent="0.2">
      <c r="B43"/>
      <c r="E43" s="86"/>
      <c r="F43" s="86"/>
      <c r="G43" s="86"/>
      <c r="H43" s="86"/>
      <c r="I43" s="86"/>
      <c r="J43" s="86"/>
      <c r="K43" s="86"/>
      <c r="L43" s="86"/>
      <c r="M43" s="86"/>
      <c r="N43" s="86"/>
    </row>
    <row r="44" spans="2:14" x14ac:dyDescent="0.2">
      <c r="B44"/>
      <c r="E44" s="86"/>
      <c r="F44" s="86"/>
      <c r="G44" s="86"/>
      <c r="H44" s="86"/>
      <c r="I44" s="86"/>
      <c r="J44" s="86"/>
      <c r="K44" s="86"/>
      <c r="L44" s="86"/>
      <c r="M44" s="86"/>
      <c r="N44" s="86"/>
    </row>
    <row r="45" spans="2:14" x14ac:dyDescent="0.2">
      <c r="B45"/>
      <c r="D45" s="88"/>
      <c r="E45" s="88"/>
      <c r="F45" s="88"/>
      <c r="G45" s="88"/>
      <c r="H45" s="88"/>
      <c r="I45" s="88"/>
    </row>
    <row r="46" spans="2:14" x14ac:dyDescent="0.2">
      <c r="B46"/>
      <c r="D46" s="7"/>
      <c r="E46" s="7"/>
      <c r="F46" s="7"/>
      <c r="G46" s="7"/>
      <c r="H46" s="7"/>
      <c r="I46" s="7"/>
    </row>
    <row r="47" spans="2:14" x14ac:dyDescent="0.2">
      <c r="B47"/>
    </row>
    <row r="48" spans="2:14" x14ac:dyDescent="0.2">
      <c r="B48" s="345"/>
      <c r="D48" s="332"/>
      <c r="E48" s="332"/>
      <c r="F48" s="332"/>
      <c r="G48" s="332"/>
      <c r="H48" s="332"/>
      <c r="I48" s="332"/>
      <c r="J48" s="88"/>
      <c r="K48" s="88"/>
      <c r="L48" s="88"/>
      <c r="M48" s="88"/>
      <c r="N48" s="88"/>
    </row>
    <row r="49" spans="4:14" x14ac:dyDescent="0.2">
      <c r="D49" s="332"/>
      <c r="E49" s="332"/>
      <c r="F49" s="332"/>
      <c r="G49" s="332"/>
      <c r="H49" s="332"/>
      <c r="I49" s="332"/>
      <c r="J49" s="7"/>
      <c r="K49" s="7"/>
      <c r="L49" s="7"/>
      <c r="M49" s="7"/>
      <c r="N49" s="7"/>
    </row>
    <row r="50" spans="4:14" x14ac:dyDescent="0.2">
      <c r="D50" s="332"/>
      <c r="E50" s="332"/>
      <c r="F50" s="332"/>
      <c r="G50" s="332"/>
      <c r="H50" s="332"/>
      <c r="I50" s="332"/>
    </row>
    <row r="51" spans="4:14" x14ac:dyDescent="0.2">
      <c r="D51" s="332"/>
      <c r="E51" s="332"/>
      <c r="F51" s="332"/>
      <c r="G51" s="332"/>
      <c r="H51" s="332"/>
      <c r="I51" s="332"/>
    </row>
    <row r="52" spans="4:14" x14ac:dyDescent="0.2">
      <c r="D52" s="332"/>
      <c r="E52" s="332"/>
      <c r="F52" s="332"/>
      <c r="G52" s="332"/>
      <c r="H52" s="332"/>
      <c r="I52" s="332"/>
    </row>
  </sheetData>
  <mergeCells count="21">
    <mergeCell ref="B25:B40"/>
    <mergeCell ref="C25:C26"/>
    <mergeCell ref="C27:C28"/>
    <mergeCell ref="C29:C30"/>
    <mergeCell ref="C31:C32"/>
    <mergeCell ref="C33:C34"/>
    <mergeCell ref="C35:C36"/>
    <mergeCell ref="I8:I10"/>
    <mergeCell ref="B11:C12"/>
    <mergeCell ref="B13:B24"/>
    <mergeCell ref="C13:C14"/>
    <mergeCell ref="C15:C16"/>
    <mergeCell ref="C17:C18"/>
    <mergeCell ref="C19:C20"/>
    <mergeCell ref="D8:D10"/>
    <mergeCell ref="E8:E10"/>
    <mergeCell ref="F8:F10"/>
    <mergeCell ref="G8:G10"/>
    <mergeCell ref="H8:H10"/>
    <mergeCell ref="C21:C22"/>
    <mergeCell ref="C23:C24"/>
  </mergeCells>
  <phoneticPr fontId="2"/>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BFFB-E6DA-46E7-989D-9EED60E0B156}">
  <sheetPr codeName="Sheet68">
    <tabColor rgb="FF00B0F0"/>
    <pageSetUpPr fitToPage="1"/>
  </sheetPr>
  <dimension ref="B2:V58"/>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6" width="14.109375" style="1" customWidth="1"/>
    <col min="17" max="17" width="13.109375" style="1" customWidth="1"/>
    <col min="18" max="19" width="10.33203125" style="1" customWidth="1"/>
    <col min="20" max="20" width="9.6640625" style="1" customWidth="1"/>
    <col min="21" max="21" width="10" style="1" customWidth="1"/>
    <col min="22" max="22" width="7.6640625" style="1" customWidth="1"/>
    <col min="23" max="16384" width="9" style="1"/>
  </cols>
  <sheetData>
    <row r="2" spans="2:22" ht="14.4" x14ac:dyDescent="0.2">
      <c r="B2" s="26" t="s">
        <v>901</v>
      </c>
    </row>
    <row r="3" spans="2:22" ht="14.4" x14ac:dyDescent="0.2">
      <c r="B3" s="26"/>
    </row>
    <row r="4" spans="2:22" ht="14.4" x14ac:dyDescent="0.2">
      <c r="B4" s="26"/>
      <c r="G4" s="924"/>
      <c r="H4" s="924"/>
      <c r="I4" s="924"/>
      <c r="J4" s="924"/>
      <c r="K4" s="924"/>
      <c r="L4" s="924"/>
      <c r="M4" s="924"/>
      <c r="N4" s="924" t="s">
        <v>152</v>
      </c>
    </row>
    <row r="5" spans="2:22" ht="14.4" x14ac:dyDescent="0.2">
      <c r="B5" s="26"/>
      <c r="G5" s="924"/>
      <c r="H5" s="924"/>
      <c r="I5" s="924"/>
      <c r="J5" s="924"/>
      <c r="K5" s="924"/>
      <c r="L5" s="924"/>
      <c r="M5" s="924"/>
      <c r="N5" s="924" t="s">
        <v>293</v>
      </c>
    </row>
    <row r="6" spans="2:22" ht="14.4" x14ac:dyDescent="0.2">
      <c r="B6" s="26"/>
    </row>
    <row r="7" spans="2:22" ht="13.8" thickBot="1" x14ac:dyDescent="0.25">
      <c r="B7" s="17"/>
      <c r="C7" s="17"/>
      <c r="D7" s="17"/>
      <c r="E7" s="1" t="s">
        <v>654</v>
      </c>
      <c r="O7" s="2" t="s">
        <v>155</v>
      </c>
    </row>
    <row r="8" spans="2:22" ht="13.2" customHeight="1" x14ac:dyDescent="0.2">
      <c r="B8" s="18"/>
      <c r="C8" s="11"/>
      <c r="D8" s="1856" t="s">
        <v>615</v>
      </c>
      <c r="E8" s="1929" t="s">
        <v>695</v>
      </c>
      <c r="F8" s="2256" t="s">
        <v>696</v>
      </c>
      <c r="G8" s="2256" t="s">
        <v>697</v>
      </c>
      <c r="H8" s="2256" t="s">
        <v>698</v>
      </c>
      <c r="I8" s="2256" t="s">
        <v>699</v>
      </c>
      <c r="J8" s="2256" t="s">
        <v>700</v>
      </c>
      <c r="K8" s="2256" t="s">
        <v>701</v>
      </c>
      <c r="L8" s="2256" t="s">
        <v>702</v>
      </c>
      <c r="M8" s="2256" t="s">
        <v>778</v>
      </c>
      <c r="N8" s="2438" t="s">
        <v>961</v>
      </c>
      <c r="O8" s="2253" t="s">
        <v>671</v>
      </c>
      <c r="P8" s="2417" t="s">
        <v>296</v>
      </c>
    </row>
    <row r="9" spans="2:22" x14ac:dyDescent="0.2">
      <c r="B9" s="18"/>
      <c r="C9" s="11"/>
      <c r="D9" s="1857"/>
      <c r="E9" s="2419"/>
      <c r="F9" s="2421"/>
      <c r="G9" s="1900"/>
      <c r="H9" s="1900"/>
      <c r="I9" s="1900"/>
      <c r="J9" s="1900"/>
      <c r="K9" s="1900"/>
      <c r="L9" s="1900"/>
      <c r="M9" s="1900"/>
      <c r="N9" s="1944"/>
      <c r="O9" s="1973"/>
      <c r="P9" s="2418"/>
    </row>
    <row r="10" spans="2:22" ht="41.25" customHeight="1" x14ac:dyDescent="0.2">
      <c r="B10" s="35"/>
      <c r="C10" s="36"/>
      <c r="D10" s="1960"/>
      <c r="E10" s="2420"/>
      <c r="F10" s="2422"/>
      <c r="G10" s="1901"/>
      <c r="H10" s="1901"/>
      <c r="I10" s="1901"/>
      <c r="J10" s="1901"/>
      <c r="K10" s="1901"/>
      <c r="L10" s="1901"/>
      <c r="M10" s="1901"/>
      <c r="N10" s="1945"/>
      <c r="O10" s="1974"/>
      <c r="P10" s="2415"/>
      <c r="Q10" s="1" t="s">
        <v>660</v>
      </c>
      <c r="R10" s="325"/>
      <c r="S10" s="325"/>
    </row>
    <row r="11" spans="2:22" ht="21" customHeight="1" x14ac:dyDescent="0.2">
      <c r="B11" s="1849" t="s">
        <v>405</v>
      </c>
      <c r="C11" s="1989"/>
      <c r="D11" s="242">
        <f t="shared" ref="D11:P11" si="0">D13+D15+D17+D19+D21+D23</f>
        <v>328</v>
      </c>
      <c r="E11" s="1348">
        <f t="shared" si="0"/>
        <v>59</v>
      </c>
      <c r="F11" s="1464">
        <f t="shared" si="0"/>
        <v>22</v>
      </c>
      <c r="G11" s="1464">
        <f t="shared" si="0"/>
        <v>96</v>
      </c>
      <c r="H11" s="1464">
        <f t="shared" si="0"/>
        <v>10</v>
      </c>
      <c r="I11" s="1464">
        <f t="shared" si="0"/>
        <v>32</v>
      </c>
      <c r="J11" s="1464">
        <f t="shared" si="0"/>
        <v>78</v>
      </c>
      <c r="K11" s="1464">
        <f t="shared" si="0"/>
        <v>33</v>
      </c>
      <c r="L11" s="1464">
        <f t="shared" si="0"/>
        <v>21</v>
      </c>
      <c r="M11" s="1464">
        <f t="shared" ref="M11" si="1">M13+M15+M17+M19+M21+M23</f>
        <v>74</v>
      </c>
      <c r="N11" s="1464">
        <f t="shared" si="0"/>
        <v>33</v>
      </c>
      <c r="O11" s="1351">
        <f t="shared" si="0"/>
        <v>56</v>
      </c>
      <c r="P11" s="614">
        <f t="shared" si="0"/>
        <v>97</v>
      </c>
      <c r="Q11" s="1">
        <f>SUM(Q13:Q23)</f>
        <v>425</v>
      </c>
      <c r="R11" s="336"/>
      <c r="S11" s="336"/>
      <c r="T11" s="336"/>
      <c r="U11" s="336"/>
      <c r="V11" s="336"/>
    </row>
    <row r="12" spans="2:22" ht="21" customHeight="1" thickBot="1" x14ac:dyDescent="0.25">
      <c r="B12" s="2399"/>
      <c r="C12" s="2400"/>
      <c r="D12" s="459"/>
      <c r="E12" s="1485">
        <f>E11/$D11</f>
        <v>0.1798780487804878</v>
      </c>
      <c r="F12" s="1486">
        <f t="shared" ref="F12:P12" si="2">F11/$D11</f>
        <v>6.7073170731707321E-2</v>
      </c>
      <c r="G12" s="1486">
        <f t="shared" si="2"/>
        <v>0.29268292682926828</v>
      </c>
      <c r="H12" s="1486">
        <f t="shared" si="2"/>
        <v>3.048780487804878E-2</v>
      </c>
      <c r="I12" s="1486">
        <f t="shared" si="2"/>
        <v>9.7560975609756101E-2</v>
      </c>
      <c r="J12" s="1486">
        <f t="shared" si="2"/>
        <v>0.23780487804878048</v>
      </c>
      <c r="K12" s="1486">
        <f t="shared" si="2"/>
        <v>0.10060975609756098</v>
      </c>
      <c r="L12" s="1486">
        <f t="shared" si="2"/>
        <v>6.402439024390244E-2</v>
      </c>
      <c r="M12" s="1486">
        <f t="shared" ref="M12" si="3">M11/$D11</f>
        <v>0.22560975609756098</v>
      </c>
      <c r="N12" s="1486">
        <f t="shared" si="2"/>
        <v>0.10060975609756098</v>
      </c>
      <c r="O12" s="1805">
        <f t="shared" si="2"/>
        <v>0.17073170731707318</v>
      </c>
      <c r="P12" s="951">
        <f t="shared" si="2"/>
        <v>0.29573170731707316</v>
      </c>
      <c r="R12" s="304"/>
      <c r="S12" s="304"/>
      <c r="T12" s="304"/>
      <c r="U12" s="304"/>
      <c r="V12" s="304"/>
    </row>
    <row r="13" spans="2:22" ht="21" customHeight="1" thickTop="1" x14ac:dyDescent="0.2">
      <c r="B13" s="1852" t="s">
        <v>411</v>
      </c>
      <c r="C13" s="2003" t="s">
        <v>169</v>
      </c>
      <c r="D13" s="447">
        <f>Q13-P13</f>
        <v>40</v>
      </c>
      <c r="E13" s="1473">
        <v>8</v>
      </c>
      <c r="F13" s="1480">
        <v>3</v>
      </c>
      <c r="G13" s="1480">
        <v>8</v>
      </c>
      <c r="H13" s="1480">
        <v>0</v>
      </c>
      <c r="I13" s="1480">
        <v>1</v>
      </c>
      <c r="J13" s="1480">
        <v>7</v>
      </c>
      <c r="K13" s="1480">
        <v>5</v>
      </c>
      <c r="L13" s="1480">
        <v>4</v>
      </c>
      <c r="M13" s="1480">
        <v>11</v>
      </c>
      <c r="N13" s="1480">
        <v>2</v>
      </c>
      <c r="O13" s="1484">
        <v>12</v>
      </c>
      <c r="P13" s="1484">
        <v>14</v>
      </c>
      <c r="Q13" s="1">
        <f>'表5-1'!D14</f>
        <v>54</v>
      </c>
      <c r="R13" s="336"/>
      <c r="S13" s="336"/>
      <c r="T13" s="336"/>
      <c r="U13" s="336"/>
      <c r="V13" s="336"/>
    </row>
    <row r="14" spans="2:22" ht="21" customHeight="1" x14ac:dyDescent="0.2">
      <c r="B14" s="1853"/>
      <c r="C14" s="1901"/>
      <c r="D14" s="460"/>
      <c r="E14" s="1489">
        <f>E13/$D13</f>
        <v>0.2</v>
      </c>
      <c r="F14" s="1490">
        <f t="shared" ref="F14" si="4">F13/$D13</f>
        <v>7.4999999999999997E-2</v>
      </c>
      <c r="G14" s="1490">
        <f t="shared" ref="G14" si="5">G13/$D13</f>
        <v>0.2</v>
      </c>
      <c r="H14" s="1490">
        <f t="shared" ref="H14" si="6">H13/$D13</f>
        <v>0</v>
      </c>
      <c r="I14" s="1490">
        <f t="shared" ref="I14" si="7">I13/$D13</f>
        <v>2.5000000000000001E-2</v>
      </c>
      <c r="J14" s="1490">
        <f t="shared" ref="J14" si="8">J13/$D13</f>
        <v>0.17499999999999999</v>
      </c>
      <c r="K14" s="1490">
        <f t="shared" ref="K14" si="9">K13/$D13</f>
        <v>0.125</v>
      </c>
      <c r="L14" s="1490">
        <f t="shared" ref="L14:M14" si="10">L13/$D13</f>
        <v>0.1</v>
      </c>
      <c r="M14" s="1490">
        <f t="shared" si="10"/>
        <v>0.27500000000000002</v>
      </c>
      <c r="N14" s="1490">
        <f t="shared" ref="N14" si="11">N13/$D13</f>
        <v>0.05</v>
      </c>
      <c r="O14" s="1803">
        <f t="shared" ref="O14" si="12">O13/$D13</f>
        <v>0.3</v>
      </c>
      <c r="P14" s="1803">
        <f t="shared" ref="P14" si="13">P13/$D13</f>
        <v>0.35</v>
      </c>
      <c r="R14" s="304"/>
      <c r="S14" s="304"/>
      <c r="T14" s="304"/>
      <c r="U14" s="304"/>
      <c r="V14" s="304"/>
    </row>
    <row r="15" spans="2:22" ht="21" customHeight="1" x14ac:dyDescent="0.2">
      <c r="B15" s="1853"/>
      <c r="C15" s="1940" t="s">
        <v>170</v>
      </c>
      <c r="D15" s="440">
        <f>Q15-P15</f>
        <v>62</v>
      </c>
      <c r="E15" s="1348">
        <v>15</v>
      </c>
      <c r="F15" s="1464">
        <v>4</v>
      </c>
      <c r="G15" s="1464">
        <v>13</v>
      </c>
      <c r="H15" s="1464">
        <v>1</v>
      </c>
      <c r="I15" s="1464">
        <v>4</v>
      </c>
      <c r="J15" s="1464">
        <v>19</v>
      </c>
      <c r="K15" s="1464">
        <v>7</v>
      </c>
      <c r="L15" s="1464">
        <v>2</v>
      </c>
      <c r="M15" s="1464">
        <v>10</v>
      </c>
      <c r="N15" s="1464">
        <v>5</v>
      </c>
      <c r="O15" s="1351">
        <v>9</v>
      </c>
      <c r="P15" s="1368">
        <v>14</v>
      </c>
      <c r="Q15" s="1">
        <f>'表5-1'!D16</f>
        <v>76</v>
      </c>
      <c r="R15" s="336"/>
      <c r="S15" s="336"/>
      <c r="T15" s="336"/>
      <c r="U15" s="336"/>
      <c r="V15" s="336"/>
    </row>
    <row r="16" spans="2:22" ht="21" customHeight="1" x14ac:dyDescent="0.2">
      <c r="B16" s="1853"/>
      <c r="C16" s="1901"/>
      <c r="D16" s="463"/>
      <c r="E16" s="1489">
        <f>E15/$D15</f>
        <v>0.24193548387096775</v>
      </c>
      <c r="F16" s="1490">
        <f t="shared" ref="F16" si="14">F15/$D15</f>
        <v>6.4516129032258063E-2</v>
      </c>
      <c r="G16" s="1490">
        <f t="shared" ref="G16" si="15">G15/$D15</f>
        <v>0.20967741935483872</v>
      </c>
      <c r="H16" s="1490">
        <f t="shared" ref="H16" si="16">H15/$D15</f>
        <v>1.6129032258064516E-2</v>
      </c>
      <c r="I16" s="1490">
        <f t="shared" ref="I16" si="17">I15/$D15</f>
        <v>6.4516129032258063E-2</v>
      </c>
      <c r="J16" s="1490">
        <f t="shared" ref="J16" si="18">J15/$D15</f>
        <v>0.30645161290322581</v>
      </c>
      <c r="K16" s="1490">
        <f>K15/$D15</f>
        <v>0.11290322580645161</v>
      </c>
      <c r="L16" s="1490">
        <f t="shared" ref="L16:M16" si="19">L15/$D15</f>
        <v>3.2258064516129031E-2</v>
      </c>
      <c r="M16" s="1490">
        <f t="shared" si="19"/>
        <v>0.16129032258064516</v>
      </c>
      <c r="N16" s="1490">
        <f t="shared" ref="N16" si="20">N15/$D15</f>
        <v>8.0645161290322578E-2</v>
      </c>
      <c r="O16" s="1803">
        <f t="shared" ref="O16" si="21">O15/$D15</f>
        <v>0.14516129032258066</v>
      </c>
      <c r="P16" s="1803">
        <f t="shared" ref="P16" si="22">P15/$D15</f>
        <v>0.22580645161290322</v>
      </c>
      <c r="R16" s="304"/>
      <c r="S16" s="304"/>
      <c r="T16" s="304"/>
      <c r="U16" s="304"/>
      <c r="V16" s="304"/>
    </row>
    <row r="17" spans="2:22" ht="21" customHeight="1" x14ac:dyDescent="0.2">
      <c r="B17" s="1853"/>
      <c r="C17" s="1937" t="s">
        <v>412</v>
      </c>
      <c r="D17" s="440">
        <f>Q17-P17</f>
        <v>21</v>
      </c>
      <c r="E17" s="1348">
        <v>7</v>
      </c>
      <c r="F17" s="1464">
        <v>4</v>
      </c>
      <c r="G17" s="1464">
        <v>5</v>
      </c>
      <c r="H17" s="1464">
        <v>1</v>
      </c>
      <c r="I17" s="1464">
        <v>0</v>
      </c>
      <c r="J17" s="1464">
        <v>6</v>
      </c>
      <c r="K17" s="1464">
        <v>2</v>
      </c>
      <c r="L17" s="1464">
        <v>4</v>
      </c>
      <c r="M17" s="1464">
        <v>5</v>
      </c>
      <c r="N17" s="1464">
        <v>5</v>
      </c>
      <c r="O17" s="1351">
        <v>4</v>
      </c>
      <c r="P17" s="1368">
        <v>7</v>
      </c>
      <c r="Q17" s="1">
        <f>'表5-1'!D18</f>
        <v>28</v>
      </c>
      <c r="R17" s="336"/>
      <c r="S17" s="336"/>
      <c r="T17" s="336"/>
      <c r="U17" s="336"/>
      <c r="V17" s="336"/>
    </row>
    <row r="18" spans="2:22" ht="21" customHeight="1" x14ac:dyDescent="0.2">
      <c r="B18" s="1853"/>
      <c r="C18" s="1945"/>
      <c r="D18" s="463"/>
      <c r="E18" s="1489">
        <f>E17/$D17</f>
        <v>0.33333333333333331</v>
      </c>
      <c r="F18" s="1490">
        <f t="shared" ref="F18" si="23">F17/$D17</f>
        <v>0.19047619047619047</v>
      </c>
      <c r="G18" s="1490">
        <f t="shared" ref="G18" si="24">G17/$D17</f>
        <v>0.23809523809523808</v>
      </c>
      <c r="H18" s="1490">
        <f t="shared" ref="H18" si="25">H17/$D17</f>
        <v>4.7619047619047616E-2</v>
      </c>
      <c r="I18" s="1490">
        <f t="shared" ref="I18" si="26">I17/$D17</f>
        <v>0</v>
      </c>
      <c r="J18" s="1490">
        <f t="shared" ref="J18" si="27">J17/$D17</f>
        <v>0.2857142857142857</v>
      </c>
      <c r="K18" s="1490">
        <f t="shared" ref="K18" si="28">K17/$D17</f>
        <v>9.5238095238095233E-2</v>
      </c>
      <c r="L18" s="1490">
        <f t="shared" ref="L18:M18" si="29">L17/$D17</f>
        <v>0.19047619047619047</v>
      </c>
      <c r="M18" s="1490">
        <f t="shared" si="29"/>
        <v>0.23809523809523808</v>
      </c>
      <c r="N18" s="1490">
        <f t="shared" ref="N18" si="30">N17/$D17</f>
        <v>0.23809523809523808</v>
      </c>
      <c r="O18" s="1803">
        <f t="shared" ref="O18" si="31">O17/$D17</f>
        <v>0.19047619047619047</v>
      </c>
      <c r="P18" s="1803">
        <f t="shared" ref="P18" si="32">P17/$D17</f>
        <v>0.33333333333333331</v>
      </c>
      <c r="R18" s="304"/>
      <c r="S18" s="304"/>
      <c r="T18" s="304"/>
      <c r="U18" s="304"/>
      <c r="V18" s="304"/>
    </row>
    <row r="19" spans="2:22" ht="21" customHeight="1" x14ac:dyDescent="0.2">
      <c r="B19" s="1853"/>
      <c r="C19" s="1940" t="s">
        <v>307</v>
      </c>
      <c r="D19" s="440">
        <f>Q19-P19</f>
        <v>65</v>
      </c>
      <c r="E19" s="1348">
        <v>11</v>
      </c>
      <c r="F19" s="1464">
        <v>5</v>
      </c>
      <c r="G19" s="1464">
        <v>21</v>
      </c>
      <c r="H19" s="1464">
        <v>4</v>
      </c>
      <c r="I19" s="1464">
        <v>3</v>
      </c>
      <c r="J19" s="1464">
        <v>17</v>
      </c>
      <c r="K19" s="1464">
        <v>9</v>
      </c>
      <c r="L19" s="1464">
        <v>3</v>
      </c>
      <c r="M19" s="1464">
        <v>16</v>
      </c>
      <c r="N19" s="1464">
        <v>7</v>
      </c>
      <c r="O19" s="1351">
        <v>6</v>
      </c>
      <c r="P19" s="1368">
        <v>24</v>
      </c>
      <c r="Q19" s="1">
        <f>'表5-1'!D20</f>
        <v>89</v>
      </c>
      <c r="R19" s="336"/>
      <c r="S19" s="336"/>
      <c r="T19" s="336"/>
      <c r="U19" s="336"/>
      <c r="V19" s="336"/>
    </row>
    <row r="20" spans="2:22" ht="21" customHeight="1" x14ac:dyDescent="0.2">
      <c r="B20" s="1853"/>
      <c r="C20" s="1901"/>
      <c r="D20" s="463"/>
      <c r="E20" s="1489">
        <f>E19/$D19</f>
        <v>0.16923076923076924</v>
      </c>
      <c r="F20" s="1490">
        <f t="shared" ref="F20" si="33">F19/$D19</f>
        <v>7.6923076923076927E-2</v>
      </c>
      <c r="G20" s="1490">
        <f t="shared" ref="G20" si="34">G19/$D19</f>
        <v>0.32307692307692309</v>
      </c>
      <c r="H20" s="1490">
        <f t="shared" ref="H20" si="35">H19/$D19</f>
        <v>6.1538461538461542E-2</v>
      </c>
      <c r="I20" s="1490">
        <f t="shared" ref="I20" si="36">I19/$D19</f>
        <v>4.6153846153846156E-2</v>
      </c>
      <c r="J20" s="1490">
        <f t="shared" ref="J20" si="37">J19/$D19</f>
        <v>0.26153846153846155</v>
      </c>
      <c r="K20" s="1490">
        <f t="shared" ref="K20" si="38">K19/$D19</f>
        <v>0.13846153846153847</v>
      </c>
      <c r="L20" s="1490">
        <f t="shared" ref="L20:M20" si="39">L19/$D19</f>
        <v>4.6153846153846156E-2</v>
      </c>
      <c r="M20" s="1490">
        <f t="shared" si="39"/>
        <v>0.24615384615384617</v>
      </c>
      <c r="N20" s="1490">
        <f t="shared" ref="N20" si="40">N19/$D19</f>
        <v>0.1076923076923077</v>
      </c>
      <c r="O20" s="1803">
        <f t="shared" ref="O20" si="41">O19/$D19</f>
        <v>9.2307692307692313E-2</v>
      </c>
      <c r="P20" s="1803">
        <f t="shared" ref="P20" si="42">P19/$D19</f>
        <v>0.36923076923076925</v>
      </c>
      <c r="R20" s="304"/>
      <c r="S20" s="304"/>
      <c r="T20" s="304"/>
      <c r="U20" s="304"/>
      <c r="V20" s="304"/>
    </row>
    <row r="21" spans="2:22" ht="21" customHeight="1" x14ac:dyDescent="0.2">
      <c r="B21" s="1853"/>
      <c r="C21" s="1940" t="s">
        <v>308</v>
      </c>
      <c r="D21" s="440">
        <f>Q21-P21</f>
        <v>13</v>
      </c>
      <c r="E21" s="1348">
        <v>4</v>
      </c>
      <c r="F21" s="1464">
        <v>0</v>
      </c>
      <c r="G21" s="1464">
        <v>2</v>
      </c>
      <c r="H21" s="1464">
        <v>0</v>
      </c>
      <c r="I21" s="1464">
        <v>2</v>
      </c>
      <c r="J21" s="1464">
        <v>4</v>
      </c>
      <c r="K21" s="1464">
        <v>1</v>
      </c>
      <c r="L21" s="1464">
        <v>1</v>
      </c>
      <c r="M21" s="1464">
        <v>3</v>
      </c>
      <c r="N21" s="1464">
        <v>3</v>
      </c>
      <c r="O21" s="1351">
        <v>3</v>
      </c>
      <c r="P21" s="1368">
        <v>3</v>
      </c>
      <c r="Q21" s="1">
        <f>'表5-1'!D22</f>
        <v>16</v>
      </c>
      <c r="R21" s="336"/>
      <c r="S21" s="336"/>
      <c r="T21" s="336"/>
      <c r="U21" s="336"/>
      <c r="V21" s="336"/>
    </row>
    <row r="22" spans="2:22" ht="21" customHeight="1" x14ac:dyDescent="0.2">
      <c r="B22" s="1853"/>
      <c r="C22" s="1901"/>
      <c r="D22" s="463"/>
      <c r="E22" s="1489">
        <f>E21/$D21</f>
        <v>0.30769230769230771</v>
      </c>
      <c r="F22" s="1490">
        <f t="shared" ref="F22" si="43">F21/$D21</f>
        <v>0</v>
      </c>
      <c r="G22" s="1490">
        <f t="shared" ref="G22" si="44">G21/$D21</f>
        <v>0.15384615384615385</v>
      </c>
      <c r="H22" s="1490">
        <f t="shared" ref="H22" si="45">H21/$D21</f>
        <v>0</v>
      </c>
      <c r="I22" s="1490">
        <f t="shared" ref="I22" si="46">I21/$D21</f>
        <v>0.15384615384615385</v>
      </c>
      <c r="J22" s="1490">
        <f t="shared" ref="J22" si="47">J21/$D21</f>
        <v>0.30769230769230771</v>
      </c>
      <c r="K22" s="1490">
        <f t="shared" ref="K22" si="48">K21/$D21</f>
        <v>7.6923076923076927E-2</v>
      </c>
      <c r="L22" s="1490">
        <f t="shared" ref="L22:M22" si="49">L21/$D21</f>
        <v>7.6923076923076927E-2</v>
      </c>
      <c r="M22" s="1490">
        <f t="shared" si="49"/>
        <v>0.23076923076923078</v>
      </c>
      <c r="N22" s="1490">
        <f t="shared" ref="N22" si="50">N21/$D21</f>
        <v>0.23076923076923078</v>
      </c>
      <c r="O22" s="1803">
        <f t="shared" ref="O22" si="51">O21/$D21</f>
        <v>0.23076923076923078</v>
      </c>
      <c r="P22" s="1803">
        <f t="shared" ref="P22" si="52">P21/$D21</f>
        <v>0.23076923076923078</v>
      </c>
      <c r="R22" s="304"/>
      <c r="S22" s="304"/>
      <c r="T22" s="304"/>
      <c r="U22" s="304"/>
      <c r="V22" s="304"/>
    </row>
    <row r="23" spans="2:22" ht="21" customHeight="1" x14ac:dyDescent="0.2">
      <c r="B23" s="1853"/>
      <c r="C23" s="1940" t="s">
        <v>174</v>
      </c>
      <c r="D23" s="440">
        <f>Q23-P23</f>
        <v>127</v>
      </c>
      <c r="E23" s="1365">
        <v>14</v>
      </c>
      <c r="F23" s="1474">
        <v>6</v>
      </c>
      <c r="G23" s="1474">
        <v>47</v>
      </c>
      <c r="H23" s="1474">
        <v>4</v>
      </c>
      <c r="I23" s="1474">
        <v>22</v>
      </c>
      <c r="J23" s="1474">
        <v>25</v>
      </c>
      <c r="K23" s="1474">
        <v>9</v>
      </c>
      <c r="L23" s="1474">
        <v>7</v>
      </c>
      <c r="M23" s="1474">
        <v>29</v>
      </c>
      <c r="N23" s="1474">
        <v>11</v>
      </c>
      <c r="O23" s="1368">
        <v>22</v>
      </c>
      <c r="P23" s="1368">
        <v>35</v>
      </c>
      <c r="Q23" s="1">
        <f>'表5-1'!D24</f>
        <v>162</v>
      </c>
      <c r="R23" s="336"/>
      <c r="S23" s="336"/>
      <c r="T23" s="336"/>
      <c r="U23" s="336"/>
      <c r="V23" s="336"/>
    </row>
    <row r="24" spans="2:22" ht="21" customHeight="1" thickBot="1" x14ac:dyDescent="0.25">
      <c r="B24" s="1854"/>
      <c r="C24" s="2009"/>
      <c r="D24" s="460"/>
      <c r="E24" s="1356">
        <f>E23/$D23</f>
        <v>0.11023622047244094</v>
      </c>
      <c r="F24" s="1468">
        <f t="shared" ref="F24" si="53">F23/$D23</f>
        <v>4.7244094488188976E-2</v>
      </c>
      <c r="G24" s="1468">
        <f t="shared" ref="G24" si="54">G23/$D23</f>
        <v>0.37007874015748032</v>
      </c>
      <c r="H24" s="1468">
        <f t="shared" ref="H24" si="55">H23/$D23</f>
        <v>3.1496062992125984E-2</v>
      </c>
      <c r="I24" s="1468">
        <f t="shared" ref="I24" si="56">I23/$D23</f>
        <v>0.17322834645669291</v>
      </c>
      <c r="J24" s="1468">
        <f t="shared" ref="J24" si="57">J23/$D23</f>
        <v>0.19685039370078741</v>
      </c>
      <c r="K24" s="1468">
        <f t="shared" ref="K24" si="58">K23/$D23</f>
        <v>7.0866141732283464E-2</v>
      </c>
      <c r="L24" s="1468">
        <f t="shared" ref="L24:M24" si="59">L23/$D23</f>
        <v>5.5118110236220472E-2</v>
      </c>
      <c r="M24" s="1468">
        <f t="shared" si="59"/>
        <v>0.2283464566929134</v>
      </c>
      <c r="N24" s="1468">
        <f t="shared" ref="N24" si="60">N23/$D23</f>
        <v>8.6614173228346455E-2</v>
      </c>
      <c r="O24" s="1359">
        <f t="shared" ref="O24" si="61">O23/$D23</f>
        <v>0.17322834645669291</v>
      </c>
      <c r="P24" s="1804">
        <f t="shared" ref="P24" si="62">P23/$D23</f>
        <v>0.27559055118110237</v>
      </c>
      <c r="R24" s="304"/>
      <c r="S24" s="304"/>
      <c r="T24" s="304"/>
      <c r="U24" s="304"/>
      <c r="V24" s="304"/>
    </row>
    <row r="25" spans="2:22" ht="21" customHeight="1" thickTop="1" x14ac:dyDescent="0.2">
      <c r="B25" s="1852" t="s">
        <v>413</v>
      </c>
      <c r="C25" s="2003" t="s">
        <v>414</v>
      </c>
      <c r="D25" s="447">
        <f>Q25-P25</f>
        <v>59</v>
      </c>
      <c r="E25" s="1473">
        <v>8</v>
      </c>
      <c r="F25" s="1480">
        <v>4</v>
      </c>
      <c r="G25" s="1480">
        <v>18</v>
      </c>
      <c r="H25" s="1480">
        <v>2</v>
      </c>
      <c r="I25" s="1480">
        <v>6</v>
      </c>
      <c r="J25" s="1480">
        <v>9</v>
      </c>
      <c r="K25" s="1480">
        <v>5</v>
      </c>
      <c r="L25" s="1480">
        <v>5</v>
      </c>
      <c r="M25" s="1480">
        <v>11</v>
      </c>
      <c r="N25" s="1480">
        <v>5</v>
      </c>
      <c r="O25" s="1484">
        <v>10</v>
      </c>
      <c r="P25" s="1368">
        <v>28</v>
      </c>
      <c r="Q25" s="1">
        <f>'表5-1'!D26</f>
        <v>87</v>
      </c>
      <c r="R25" s="336"/>
      <c r="S25" s="336"/>
      <c r="T25" s="336"/>
      <c r="U25" s="336"/>
      <c r="V25" s="336"/>
    </row>
    <row r="26" spans="2:22" ht="21" customHeight="1" x14ac:dyDescent="0.2">
      <c r="B26" s="1853"/>
      <c r="C26" s="1901"/>
      <c r="D26" s="463"/>
      <c r="E26" s="1489">
        <f>E25/$D25</f>
        <v>0.13559322033898305</v>
      </c>
      <c r="F26" s="1490">
        <f t="shared" ref="F26" si="63">F25/$D25</f>
        <v>6.7796610169491525E-2</v>
      </c>
      <c r="G26" s="1490">
        <f t="shared" ref="G26" si="64">G25/$D25</f>
        <v>0.30508474576271188</v>
      </c>
      <c r="H26" s="1490">
        <f t="shared" ref="H26" si="65">H25/$D25</f>
        <v>3.3898305084745763E-2</v>
      </c>
      <c r="I26" s="1490">
        <f t="shared" ref="I26" si="66">I25/$D25</f>
        <v>0.10169491525423729</v>
      </c>
      <c r="J26" s="1490">
        <f t="shared" ref="J26" si="67">J25/$D25</f>
        <v>0.15254237288135594</v>
      </c>
      <c r="K26" s="1490">
        <f t="shared" ref="K26" si="68">K25/$D25</f>
        <v>8.4745762711864403E-2</v>
      </c>
      <c r="L26" s="1490">
        <f t="shared" ref="L26:M26" si="69">L25/$D25</f>
        <v>8.4745762711864403E-2</v>
      </c>
      <c r="M26" s="1490">
        <f t="shared" si="69"/>
        <v>0.1864406779661017</v>
      </c>
      <c r="N26" s="1490">
        <f t="shared" ref="N26" si="70">N25/$D25</f>
        <v>8.4745762711864403E-2</v>
      </c>
      <c r="O26" s="1803">
        <f t="shared" ref="O26" si="71">O25/$D25</f>
        <v>0.16949152542372881</v>
      </c>
      <c r="P26" s="1803">
        <f t="shared" ref="P26" si="72">P25/$D25</f>
        <v>0.47457627118644069</v>
      </c>
      <c r="R26" s="304"/>
      <c r="S26" s="304"/>
      <c r="T26" s="304"/>
      <c r="U26" s="304"/>
      <c r="V26" s="304"/>
    </row>
    <row r="27" spans="2:22" ht="21" customHeight="1" x14ac:dyDescent="0.2">
      <c r="B27" s="1853"/>
      <c r="C27" s="1940" t="s">
        <v>415</v>
      </c>
      <c r="D27" s="451">
        <f>Q27-P27</f>
        <v>137</v>
      </c>
      <c r="E27" s="1365">
        <v>21</v>
      </c>
      <c r="F27" s="1474">
        <v>6</v>
      </c>
      <c r="G27" s="1474">
        <v>44</v>
      </c>
      <c r="H27" s="1474">
        <v>2</v>
      </c>
      <c r="I27" s="1474">
        <v>11</v>
      </c>
      <c r="J27" s="1474">
        <v>33</v>
      </c>
      <c r="K27" s="1474">
        <v>12</v>
      </c>
      <c r="L27" s="1474">
        <v>8</v>
      </c>
      <c r="M27" s="1474">
        <v>36</v>
      </c>
      <c r="N27" s="1474">
        <v>7</v>
      </c>
      <c r="O27" s="1368">
        <v>29</v>
      </c>
      <c r="P27" s="1368">
        <v>44</v>
      </c>
      <c r="Q27" s="1">
        <f>'表5-1'!D28</f>
        <v>181</v>
      </c>
      <c r="R27" s="336"/>
      <c r="S27" s="336"/>
      <c r="T27" s="336"/>
      <c r="U27" s="336"/>
      <c r="V27" s="336"/>
    </row>
    <row r="28" spans="2:22" ht="21" customHeight="1" x14ac:dyDescent="0.2">
      <c r="B28" s="1853"/>
      <c r="C28" s="1901"/>
      <c r="D28" s="463"/>
      <c r="E28" s="1489">
        <f>E27/$D27</f>
        <v>0.15328467153284672</v>
      </c>
      <c r="F28" s="1490">
        <f t="shared" ref="F28" si="73">F27/$D27</f>
        <v>4.3795620437956206E-2</v>
      </c>
      <c r="G28" s="1490">
        <f t="shared" ref="G28" si="74">G27/$D27</f>
        <v>0.32116788321167883</v>
      </c>
      <c r="H28" s="1490">
        <f t="shared" ref="H28" si="75">H27/$D27</f>
        <v>1.4598540145985401E-2</v>
      </c>
      <c r="I28" s="1490">
        <f t="shared" ref="I28" si="76">I27/$D27</f>
        <v>8.0291970802919707E-2</v>
      </c>
      <c r="J28" s="1490">
        <f t="shared" ref="J28" si="77">J27/$D27</f>
        <v>0.24087591240875914</v>
      </c>
      <c r="K28" s="1490">
        <f t="shared" ref="K28" si="78">K27/$D27</f>
        <v>8.7591240875912413E-2</v>
      </c>
      <c r="L28" s="1490">
        <f t="shared" ref="L28:M28" si="79">L27/$D27</f>
        <v>5.8394160583941604E-2</v>
      </c>
      <c r="M28" s="1490">
        <f t="shared" si="79"/>
        <v>0.26277372262773724</v>
      </c>
      <c r="N28" s="1490">
        <f t="shared" ref="N28" si="80">N27/$D27</f>
        <v>5.1094890510948905E-2</v>
      </c>
      <c r="O28" s="1803">
        <f t="shared" ref="O28" si="81">O27/$D27</f>
        <v>0.21167883211678831</v>
      </c>
      <c r="P28" s="1803">
        <f t="shared" ref="P28" si="82">P27/$D27</f>
        <v>0.32116788321167883</v>
      </c>
      <c r="R28" s="304"/>
      <c r="S28" s="304"/>
      <c r="T28" s="304"/>
      <c r="U28" s="304"/>
      <c r="V28" s="304"/>
    </row>
    <row r="29" spans="2:22" ht="21" customHeight="1" x14ac:dyDescent="0.2">
      <c r="B29" s="1853"/>
      <c r="C29" s="1940" t="s">
        <v>416</v>
      </c>
      <c r="D29" s="451">
        <f>Q29-P29</f>
        <v>42</v>
      </c>
      <c r="E29" s="1365">
        <v>7</v>
      </c>
      <c r="F29" s="1474">
        <v>3</v>
      </c>
      <c r="G29" s="1474">
        <v>11</v>
      </c>
      <c r="H29" s="1474">
        <v>2</v>
      </c>
      <c r="I29" s="1474">
        <v>4</v>
      </c>
      <c r="J29" s="1474">
        <v>12</v>
      </c>
      <c r="K29" s="1474">
        <v>2</v>
      </c>
      <c r="L29" s="1474">
        <v>2</v>
      </c>
      <c r="M29" s="1474">
        <v>15</v>
      </c>
      <c r="N29" s="1474">
        <v>2</v>
      </c>
      <c r="O29" s="1368">
        <v>5</v>
      </c>
      <c r="P29" s="1368">
        <v>8</v>
      </c>
      <c r="Q29" s="1">
        <f>'表5-1'!D30</f>
        <v>50</v>
      </c>
      <c r="R29" s="336"/>
      <c r="S29" s="336"/>
      <c r="T29" s="336"/>
      <c r="U29" s="336"/>
      <c r="V29" s="336"/>
    </row>
    <row r="30" spans="2:22" ht="21" customHeight="1" x14ac:dyDescent="0.2">
      <c r="B30" s="1853"/>
      <c r="C30" s="2401"/>
      <c r="D30" s="463"/>
      <c r="E30" s="1489">
        <f>E29/$D29</f>
        <v>0.16666666666666666</v>
      </c>
      <c r="F30" s="1490">
        <f t="shared" ref="F30" si="83">F29/$D29</f>
        <v>7.1428571428571425E-2</v>
      </c>
      <c r="G30" s="1490">
        <f t="shared" ref="G30" si="84">G29/$D29</f>
        <v>0.26190476190476192</v>
      </c>
      <c r="H30" s="1490">
        <f t="shared" ref="H30" si="85">H29/$D29</f>
        <v>4.7619047619047616E-2</v>
      </c>
      <c r="I30" s="1490">
        <f t="shared" ref="I30" si="86">I29/$D29</f>
        <v>9.5238095238095233E-2</v>
      </c>
      <c r="J30" s="1490">
        <f t="shared" ref="J30" si="87">J29/$D29</f>
        <v>0.2857142857142857</v>
      </c>
      <c r="K30" s="1490">
        <f t="shared" ref="K30" si="88">K29/$D29</f>
        <v>4.7619047619047616E-2</v>
      </c>
      <c r="L30" s="1490">
        <f t="shared" ref="L30:M30" si="89">L29/$D29</f>
        <v>4.7619047619047616E-2</v>
      </c>
      <c r="M30" s="1490">
        <f t="shared" si="89"/>
        <v>0.35714285714285715</v>
      </c>
      <c r="N30" s="1490">
        <f t="shared" ref="N30" si="90">N29/$D29</f>
        <v>4.7619047619047616E-2</v>
      </c>
      <c r="O30" s="1803">
        <f t="shared" ref="O30" si="91">O29/$D29</f>
        <v>0.11904761904761904</v>
      </c>
      <c r="P30" s="1803">
        <f t="shared" ref="P30" si="92">P29/$D29</f>
        <v>0.19047619047619047</v>
      </c>
      <c r="R30" s="304"/>
      <c r="S30" s="304"/>
      <c r="T30" s="304"/>
      <c r="U30" s="304"/>
      <c r="V30" s="304"/>
    </row>
    <row r="31" spans="2:22" ht="21" customHeight="1" x14ac:dyDescent="0.2">
      <c r="B31" s="1853"/>
      <c r="C31" s="1940" t="s">
        <v>417</v>
      </c>
      <c r="D31" s="451">
        <f>Q31-P31</f>
        <v>34</v>
      </c>
      <c r="E31" s="1365">
        <v>6</v>
      </c>
      <c r="F31" s="1474">
        <v>5</v>
      </c>
      <c r="G31" s="1474">
        <v>9</v>
      </c>
      <c r="H31" s="1474">
        <v>2</v>
      </c>
      <c r="I31" s="1474">
        <v>7</v>
      </c>
      <c r="J31" s="1474">
        <v>7</v>
      </c>
      <c r="K31" s="1474">
        <v>3</v>
      </c>
      <c r="L31" s="1474">
        <v>3</v>
      </c>
      <c r="M31" s="1474">
        <v>7</v>
      </c>
      <c r="N31" s="1474">
        <v>3</v>
      </c>
      <c r="O31" s="1368">
        <v>5</v>
      </c>
      <c r="P31" s="1368">
        <v>6</v>
      </c>
      <c r="Q31" s="1">
        <f>'表5-1'!D32</f>
        <v>40</v>
      </c>
      <c r="R31" s="336"/>
      <c r="S31" s="336"/>
      <c r="T31" s="336"/>
      <c r="U31" s="336"/>
      <c r="V31" s="336"/>
    </row>
    <row r="32" spans="2:22" ht="21" customHeight="1" x14ac:dyDescent="0.2">
      <c r="B32" s="1853"/>
      <c r="C32" s="2401"/>
      <c r="D32" s="463"/>
      <c r="E32" s="1489">
        <f>E31/$D31</f>
        <v>0.17647058823529413</v>
      </c>
      <c r="F32" s="1490">
        <f t="shared" ref="F32" si="93">F31/$D31</f>
        <v>0.14705882352941177</v>
      </c>
      <c r="G32" s="1490">
        <f t="shared" ref="G32" si="94">G31/$D31</f>
        <v>0.26470588235294118</v>
      </c>
      <c r="H32" s="1490">
        <f t="shared" ref="H32" si="95">H31/$D31</f>
        <v>5.8823529411764705E-2</v>
      </c>
      <c r="I32" s="1490">
        <f t="shared" ref="I32" si="96">I31/$D31</f>
        <v>0.20588235294117646</v>
      </c>
      <c r="J32" s="1490">
        <f t="shared" ref="J32" si="97">J31/$D31</f>
        <v>0.20588235294117646</v>
      </c>
      <c r="K32" s="1490">
        <f t="shared" ref="K32" si="98">K31/$D31</f>
        <v>8.8235294117647065E-2</v>
      </c>
      <c r="L32" s="1490">
        <f t="shared" ref="L32:M32" si="99">L31/$D31</f>
        <v>8.8235294117647065E-2</v>
      </c>
      <c r="M32" s="1490">
        <f t="shared" si="99"/>
        <v>0.20588235294117646</v>
      </c>
      <c r="N32" s="1490">
        <f t="shared" ref="N32" si="100">N31/$D31</f>
        <v>8.8235294117647065E-2</v>
      </c>
      <c r="O32" s="1803">
        <f t="shared" ref="O32" si="101">O31/$D31</f>
        <v>0.14705882352941177</v>
      </c>
      <c r="P32" s="1803">
        <f t="shared" ref="P32" si="102">P31/$D31</f>
        <v>0.17647058823529413</v>
      </c>
      <c r="R32" s="304"/>
      <c r="S32" s="304"/>
      <c r="T32" s="304"/>
      <c r="U32" s="304"/>
      <c r="V32" s="304"/>
    </row>
    <row r="33" spans="2:22" ht="21" customHeight="1" x14ac:dyDescent="0.2">
      <c r="B33" s="1853"/>
      <c r="C33" s="1940" t="s">
        <v>180</v>
      </c>
      <c r="D33" s="451">
        <f>Q33-P33</f>
        <v>23</v>
      </c>
      <c r="E33" s="1365">
        <v>8</v>
      </c>
      <c r="F33" s="1474">
        <v>2</v>
      </c>
      <c r="G33" s="1474">
        <v>6</v>
      </c>
      <c r="H33" s="1474">
        <v>2</v>
      </c>
      <c r="I33" s="1474">
        <v>1</v>
      </c>
      <c r="J33" s="1474">
        <v>9</v>
      </c>
      <c r="K33" s="1474">
        <v>4</v>
      </c>
      <c r="L33" s="1474">
        <v>2</v>
      </c>
      <c r="M33" s="1474">
        <v>3</v>
      </c>
      <c r="N33" s="1474">
        <v>5</v>
      </c>
      <c r="O33" s="1368">
        <v>4</v>
      </c>
      <c r="P33" s="1368">
        <v>4</v>
      </c>
      <c r="Q33" s="1">
        <f>'表5-1'!D34</f>
        <v>27</v>
      </c>
      <c r="R33" s="336"/>
      <c r="S33" s="336"/>
      <c r="T33" s="336"/>
      <c r="U33" s="336"/>
      <c r="V33" s="336"/>
    </row>
    <row r="34" spans="2:22" ht="21" customHeight="1" x14ac:dyDescent="0.2">
      <c r="B34" s="1853"/>
      <c r="C34" s="2401"/>
      <c r="D34" s="463"/>
      <c r="E34" s="1489">
        <f>E33/$D33</f>
        <v>0.34782608695652173</v>
      </c>
      <c r="F34" s="1490">
        <f t="shared" ref="F34" si="103">F33/$D33</f>
        <v>8.6956521739130432E-2</v>
      </c>
      <c r="G34" s="1490">
        <f t="shared" ref="G34" si="104">G33/$D33</f>
        <v>0.2608695652173913</v>
      </c>
      <c r="H34" s="1490">
        <f t="shared" ref="H34" si="105">H33/$D33</f>
        <v>8.6956521739130432E-2</v>
      </c>
      <c r="I34" s="1490">
        <f t="shared" ref="I34" si="106">I33/$D33</f>
        <v>4.3478260869565216E-2</v>
      </c>
      <c r="J34" s="1490">
        <f t="shared" ref="J34" si="107">J33/$D33</f>
        <v>0.39130434782608697</v>
      </c>
      <c r="K34" s="1490">
        <f t="shared" ref="K34" si="108">K33/$D33</f>
        <v>0.17391304347826086</v>
      </c>
      <c r="L34" s="1490">
        <f t="shared" ref="L34:M34" si="109">L33/$D33</f>
        <v>8.6956521739130432E-2</v>
      </c>
      <c r="M34" s="1490">
        <f t="shared" si="109"/>
        <v>0.13043478260869565</v>
      </c>
      <c r="N34" s="1490">
        <f t="shared" ref="N34" si="110">N33/$D33</f>
        <v>0.21739130434782608</v>
      </c>
      <c r="O34" s="1803">
        <f t="shared" ref="O34" si="111">O33/$D33</f>
        <v>0.17391304347826086</v>
      </c>
      <c r="P34" s="1803">
        <f t="shared" ref="P34" si="112">P33/$D33</f>
        <v>0.17391304347826086</v>
      </c>
      <c r="R34" s="304"/>
      <c r="S34" s="304"/>
      <c r="T34" s="304"/>
      <c r="U34" s="304"/>
      <c r="V34" s="304"/>
    </row>
    <row r="35" spans="2:22" ht="21" customHeight="1" x14ac:dyDescent="0.2">
      <c r="B35" s="1853"/>
      <c r="C35" s="1940" t="s">
        <v>418</v>
      </c>
      <c r="D35" s="451">
        <f>Q35-P35</f>
        <v>33</v>
      </c>
      <c r="E35" s="1365">
        <v>9</v>
      </c>
      <c r="F35" s="1474">
        <v>2</v>
      </c>
      <c r="G35" s="1474">
        <v>8</v>
      </c>
      <c r="H35" s="1474">
        <v>0</v>
      </c>
      <c r="I35" s="1474">
        <v>3</v>
      </c>
      <c r="J35" s="1474">
        <v>8</v>
      </c>
      <c r="K35" s="1474">
        <v>7</v>
      </c>
      <c r="L35" s="1474">
        <v>1</v>
      </c>
      <c r="M35" s="1474">
        <v>2</v>
      </c>
      <c r="N35" s="1474">
        <v>11</v>
      </c>
      <c r="O35" s="1368">
        <v>3</v>
      </c>
      <c r="P35" s="1368">
        <v>7</v>
      </c>
      <c r="Q35" s="1">
        <f>'表5-1'!D36</f>
        <v>40</v>
      </c>
      <c r="R35" s="336"/>
      <c r="S35" s="336"/>
      <c r="T35" s="336"/>
      <c r="U35" s="336"/>
      <c r="V35" s="336"/>
    </row>
    <row r="36" spans="2:22" ht="21" customHeight="1" thickBot="1" x14ac:dyDescent="0.25">
      <c r="B36" s="1853"/>
      <c r="C36" s="2402"/>
      <c r="D36" s="460"/>
      <c r="E36" s="1498">
        <f>E35/$D35</f>
        <v>0.27272727272727271</v>
      </c>
      <c r="F36" s="1499">
        <f t="shared" ref="F36" si="113">F35/$D35</f>
        <v>6.0606060606060608E-2</v>
      </c>
      <c r="G36" s="1499">
        <f t="shared" ref="G36" si="114">G35/$D35</f>
        <v>0.24242424242424243</v>
      </c>
      <c r="H36" s="1499">
        <f t="shared" ref="H36" si="115">H35/$D35</f>
        <v>0</v>
      </c>
      <c r="I36" s="1499">
        <f t="shared" ref="I36" si="116">I35/$D35</f>
        <v>9.0909090909090912E-2</v>
      </c>
      <c r="J36" s="1499">
        <f t="shared" ref="J36" si="117">J35/$D35</f>
        <v>0.24242424242424243</v>
      </c>
      <c r="K36" s="1499">
        <f t="shared" ref="K36" si="118">K35/$D35</f>
        <v>0.21212121212121213</v>
      </c>
      <c r="L36" s="1499">
        <f t="shared" ref="L36:M36" si="119">L35/$D35</f>
        <v>3.0303030303030304E-2</v>
      </c>
      <c r="M36" s="1499">
        <f t="shared" si="119"/>
        <v>6.0606060606060608E-2</v>
      </c>
      <c r="N36" s="1499">
        <f t="shared" ref="N36" si="120">N35/$D35</f>
        <v>0.33333333333333331</v>
      </c>
      <c r="O36" s="1804">
        <f t="shared" ref="O36" si="121">O35/$D35</f>
        <v>9.0909090909090912E-2</v>
      </c>
      <c r="P36" s="1803">
        <f t="shared" ref="P36" si="122">P35/$D35</f>
        <v>0.21212121212121213</v>
      </c>
      <c r="R36" s="304"/>
      <c r="S36" s="304"/>
      <c r="T36" s="304"/>
      <c r="U36" s="304"/>
      <c r="V36" s="304"/>
    </row>
    <row r="37" spans="2:22" ht="21" customHeight="1" thickTop="1" x14ac:dyDescent="0.2">
      <c r="B37" s="1853"/>
      <c r="C37" s="39" t="s">
        <v>419</v>
      </c>
      <c r="D37" s="54">
        <f>D27+D29+D31+D33</f>
        <v>236</v>
      </c>
      <c r="E37" s="1502">
        <f t="shared" ref="E37:P37" si="123">E27+E29+E31+E33</f>
        <v>42</v>
      </c>
      <c r="F37" s="1480">
        <f t="shared" si="123"/>
        <v>16</v>
      </c>
      <c r="G37" s="1480">
        <f t="shared" si="123"/>
        <v>70</v>
      </c>
      <c r="H37" s="1480">
        <f t="shared" si="123"/>
        <v>8</v>
      </c>
      <c r="I37" s="1480">
        <f t="shared" si="123"/>
        <v>23</v>
      </c>
      <c r="J37" s="1480">
        <f t="shared" si="123"/>
        <v>61</v>
      </c>
      <c r="K37" s="1480">
        <f t="shared" si="123"/>
        <v>21</v>
      </c>
      <c r="L37" s="1480">
        <f t="shared" si="123"/>
        <v>15</v>
      </c>
      <c r="M37" s="1480">
        <f t="shared" ref="M37" si="124">M27+M29+M31+M33</f>
        <v>61</v>
      </c>
      <c r="N37" s="1480">
        <f t="shared" si="123"/>
        <v>17</v>
      </c>
      <c r="O37" s="1484">
        <f t="shared" si="123"/>
        <v>43</v>
      </c>
      <c r="P37" s="846">
        <f t="shared" si="123"/>
        <v>62</v>
      </c>
      <c r="Q37" s="1">
        <f>'表5-1'!D38</f>
        <v>298</v>
      </c>
      <c r="R37" s="336"/>
      <c r="S37" s="336"/>
      <c r="T37" s="336"/>
      <c r="U37" s="336"/>
      <c r="V37" s="336"/>
    </row>
    <row r="38" spans="2:22" ht="21" customHeight="1" x14ac:dyDescent="0.2">
      <c r="B38" s="1853"/>
      <c r="C38" s="38" t="s">
        <v>183</v>
      </c>
      <c r="D38" s="463"/>
      <c r="E38" s="1489">
        <f>E37/$D37</f>
        <v>0.17796610169491525</v>
      </c>
      <c r="F38" s="1490">
        <f t="shared" ref="F38" si="125">F37/$D37</f>
        <v>6.7796610169491525E-2</v>
      </c>
      <c r="G38" s="1490">
        <f t="shared" ref="G38" si="126">G37/$D37</f>
        <v>0.29661016949152541</v>
      </c>
      <c r="H38" s="1490">
        <f t="shared" ref="H38" si="127">H37/$D37</f>
        <v>3.3898305084745763E-2</v>
      </c>
      <c r="I38" s="1490">
        <f t="shared" ref="I38" si="128">I37/$D37</f>
        <v>9.7457627118644072E-2</v>
      </c>
      <c r="J38" s="1490">
        <f t="shared" ref="J38" si="129">J37/$D37</f>
        <v>0.25847457627118642</v>
      </c>
      <c r="K38" s="1490">
        <f t="shared" ref="K38" si="130">K37/$D37</f>
        <v>8.8983050847457626E-2</v>
      </c>
      <c r="L38" s="1490">
        <f t="shared" ref="L38:M38" si="131">L37/$D37</f>
        <v>6.3559322033898302E-2</v>
      </c>
      <c r="M38" s="1490">
        <f t="shared" si="131"/>
        <v>0.25847457627118642</v>
      </c>
      <c r="N38" s="1490">
        <f t="shared" ref="N38" si="132">N37/$D37</f>
        <v>7.2033898305084748E-2</v>
      </c>
      <c r="O38" s="1803">
        <f t="shared" ref="O38" si="133">O37/$D37</f>
        <v>0.18220338983050846</v>
      </c>
      <c r="P38" s="952">
        <f>P37/$D37</f>
        <v>0.26271186440677968</v>
      </c>
      <c r="R38" s="304"/>
      <c r="S38" s="304"/>
      <c r="T38" s="304"/>
      <c r="U38" s="304"/>
      <c r="V38" s="304"/>
    </row>
    <row r="39" spans="2:22" ht="21" customHeight="1" x14ac:dyDescent="0.2">
      <c r="B39" s="1853"/>
      <c r="C39" s="37" t="s">
        <v>419</v>
      </c>
      <c r="D39" s="56">
        <f>D29+D31+D33+D35</f>
        <v>132</v>
      </c>
      <c r="E39" s="1365">
        <f t="shared" ref="E39:P39" si="134">E29+E31+E33+E35</f>
        <v>30</v>
      </c>
      <c r="F39" s="1474">
        <f t="shared" si="134"/>
        <v>12</v>
      </c>
      <c r="G39" s="1474">
        <f t="shared" si="134"/>
        <v>34</v>
      </c>
      <c r="H39" s="1474">
        <f t="shared" si="134"/>
        <v>6</v>
      </c>
      <c r="I39" s="1474">
        <f t="shared" si="134"/>
        <v>15</v>
      </c>
      <c r="J39" s="1474">
        <f t="shared" si="134"/>
        <v>36</v>
      </c>
      <c r="K39" s="1474">
        <f t="shared" si="134"/>
        <v>16</v>
      </c>
      <c r="L39" s="1474">
        <f t="shared" si="134"/>
        <v>8</v>
      </c>
      <c r="M39" s="1474">
        <f t="shared" ref="M39" si="135">M29+M31+M33+M35</f>
        <v>27</v>
      </c>
      <c r="N39" s="1474">
        <f t="shared" si="134"/>
        <v>21</v>
      </c>
      <c r="O39" s="1368">
        <f t="shared" si="134"/>
        <v>17</v>
      </c>
      <c r="P39" s="605">
        <f t="shared" si="134"/>
        <v>25</v>
      </c>
      <c r="Q39" s="1">
        <f>'表5-1'!D40</f>
        <v>157</v>
      </c>
      <c r="R39" s="336"/>
      <c r="S39" s="336"/>
      <c r="T39" s="336"/>
      <c r="U39" s="336"/>
      <c r="V39" s="336"/>
    </row>
    <row r="40" spans="2:22" ht="21" customHeight="1" thickBot="1" x14ac:dyDescent="0.25">
      <c r="B40" s="1859"/>
      <c r="C40" s="38" t="s">
        <v>420</v>
      </c>
      <c r="D40" s="463"/>
      <c r="E40" s="1503">
        <f>E39/$D39</f>
        <v>0.22727272727272727</v>
      </c>
      <c r="F40" s="1504">
        <f t="shared" ref="F40" si="136">F39/$D39</f>
        <v>9.0909090909090912E-2</v>
      </c>
      <c r="G40" s="1504">
        <f t="shared" ref="G40" si="137">G39/$D39</f>
        <v>0.25757575757575757</v>
      </c>
      <c r="H40" s="1504">
        <f t="shared" ref="H40" si="138">H39/$D39</f>
        <v>4.5454545454545456E-2</v>
      </c>
      <c r="I40" s="1504">
        <f t="shared" ref="I40" si="139">I39/$D39</f>
        <v>0.11363636363636363</v>
      </c>
      <c r="J40" s="1504">
        <f t="shared" ref="J40" si="140">J39/$D39</f>
        <v>0.27272727272727271</v>
      </c>
      <c r="K40" s="1504">
        <f t="shared" ref="K40" si="141">K39/$D39</f>
        <v>0.12121212121212122</v>
      </c>
      <c r="L40" s="1504">
        <f t="shared" ref="L40:M40" si="142">L39/$D39</f>
        <v>6.0606060606060608E-2</v>
      </c>
      <c r="M40" s="1504">
        <f t="shared" si="142"/>
        <v>0.20454545454545456</v>
      </c>
      <c r="N40" s="1504">
        <f t="shared" ref="N40" si="143">N39/$D39</f>
        <v>0.15909090909090909</v>
      </c>
      <c r="O40" s="1806">
        <f t="shared" ref="O40" si="144">O39/$D39</f>
        <v>0.12878787878787878</v>
      </c>
      <c r="P40" s="954">
        <f t="shared" ref="P40" si="145">P39/$D39</f>
        <v>0.18939393939393939</v>
      </c>
      <c r="R40" s="304"/>
      <c r="S40" s="304"/>
      <c r="T40" s="304"/>
      <c r="U40" s="304"/>
      <c r="V40" s="304"/>
    </row>
    <row r="41" spans="2:22" ht="21" customHeight="1" x14ac:dyDescent="0.2">
      <c r="B41" s="96"/>
      <c r="C41" s="804" t="s">
        <v>976</v>
      </c>
      <c r="D41" s="2"/>
      <c r="E41" s="950"/>
      <c r="F41" s="950"/>
      <c r="G41" s="950"/>
      <c r="H41" s="950"/>
      <c r="I41" s="950"/>
      <c r="J41" s="950"/>
      <c r="K41" s="950"/>
      <c r="L41" s="950"/>
      <c r="M41" s="950"/>
      <c r="N41" s="950"/>
      <c r="O41" s="950"/>
      <c r="P41" s="950"/>
      <c r="R41" s="304"/>
      <c r="S41" s="304"/>
      <c r="T41" s="304"/>
      <c r="U41" s="304"/>
      <c r="V41" s="304"/>
    </row>
    <row r="42" spans="2:22" ht="21" customHeight="1" x14ac:dyDescent="0.2">
      <c r="C42" s="44"/>
      <c r="R42" s="304"/>
      <c r="S42" s="304"/>
      <c r="T42" s="304"/>
      <c r="U42" s="304"/>
      <c r="V42" s="304"/>
    </row>
    <row r="43" spans="2:22" ht="21" customHeight="1" x14ac:dyDescent="0.2">
      <c r="B43"/>
      <c r="C43" s="44"/>
      <c r="D43" s="44"/>
      <c r="E43" s="86"/>
      <c r="F43" s="86"/>
      <c r="G43" s="86"/>
      <c r="H43" s="86"/>
      <c r="I43" s="86"/>
      <c r="J43" s="86"/>
      <c r="K43" s="86"/>
      <c r="L43" s="86"/>
      <c r="M43" s="86"/>
      <c r="N43" s="86"/>
      <c r="O43" s="86"/>
      <c r="P43" s="86"/>
      <c r="R43" s="304"/>
      <c r="S43" s="304"/>
      <c r="T43" s="304"/>
      <c r="U43" s="304"/>
      <c r="V43" s="304"/>
    </row>
    <row r="44" spans="2:22" x14ac:dyDescent="0.2">
      <c r="B44"/>
      <c r="E44" s="86"/>
      <c r="F44" s="86"/>
      <c r="G44" s="86"/>
      <c r="H44" s="86"/>
      <c r="I44" s="86"/>
      <c r="J44" s="86"/>
      <c r="K44" s="86"/>
      <c r="L44" s="86"/>
      <c r="M44" s="86"/>
      <c r="N44" s="86"/>
      <c r="O44" s="86"/>
      <c r="P44" s="86"/>
    </row>
    <row r="45" spans="2:22" s="44" customFormat="1" x14ac:dyDescent="0.2">
      <c r="B45"/>
      <c r="C45" s="1"/>
      <c r="D45" s="1"/>
      <c r="E45" s="88"/>
      <c r="F45" s="88"/>
      <c r="G45" s="88"/>
      <c r="H45" s="88"/>
      <c r="I45" s="88"/>
      <c r="J45" s="88"/>
      <c r="K45" s="88"/>
      <c r="L45" s="88"/>
      <c r="M45" s="88"/>
      <c r="N45" s="88"/>
      <c r="O45" s="88"/>
      <c r="P45" s="88"/>
    </row>
    <row r="46" spans="2:22" s="44" customFormat="1" x14ac:dyDescent="0.2">
      <c r="B46"/>
      <c r="C46" s="1"/>
      <c r="D46" s="1"/>
      <c r="E46" s="7"/>
      <c r="F46" s="7"/>
      <c r="G46" s="7"/>
      <c r="H46" s="7"/>
      <c r="I46" s="7"/>
      <c r="J46" s="7"/>
      <c r="K46" s="7"/>
      <c r="L46" s="7"/>
      <c r="M46" s="7"/>
      <c r="N46" s="7"/>
      <c r="O46" s="7"/>
      <c r="P46" s="7"/>
    </row>
    <row r="47" spans="2:22" x14ac:dyDescent="0.2">
      <c r="B47"/>
    </row>
    <row r="48" spans="2:22" x14ac:dyDescent="0.2">
      <c r="B48" s="345"/>
      <c r="D48" s="336"/>
      <c r="E48" s="332"/>
      <c r="F48" s="332"/>
      <c r="G48" s="332"/>
      <c r="H48" s="332"/>
      <c r="I48" s="332"/>
      <c r="J48" s="332"/>
      <c r="K48" s="332"/>
      <c r="L48" s="332"/>
      <c r="M48" s="332"/>
      <c r="N48" s="332"/>
      <c r="O48" s="332"/>
      <c r="P48" s="332"/>
    </row>
    <row r="49" spans="4:16" ht="14.25" customHeight="1" x14ac:dyDescent="0.2">
      <c r="D49" s="336"/>
      <c r="E49" s="332"/>
      <c r="F49" s="332"/>
      <c r="G49" s="332"/>
      <c r="H49" s="332"/>
      <c r="I49" s="332"/>
      <c r="J49" s="332"/>
      <c r="K49" s="332"/>
      <c r="L49" s="332"/>
      <c r="M49" s="332"/>
      <c r="N49" s="332"/>
      <c r="O49" s="332"/>
      <c r="P49" s="332"/>
    </row>
    <row r="50" spans="4:16" x14ac:dyDescent="0.2">
      <c r="D50" s="336"/>
      <c r="E50" s="332"/>
      <c r="F50" s="332"/>
      <c r="G50" s="332"/>
      <c r="H50" s="332"/>
      <c r="I50" s="332"/>
      <c r="J50" s="332"/>
      <c r="K50" s="332"/>
      <c r="L50" s="332"/>
      <c r="M50" s="332"/>
      <c r="N50" s="332"/>
      <c r="O50" s="332"/>
      <c r="P50" s="332"/>
    </row>
    <row r="51" spans="4:16" ht="13.5" customHeight="1" x14ac:dyDescent="0.2">
      <c r="D51" s="336"/>
      <c r="E51" s="332"/>
      <c r="F51" s="332"/>
      <c r="G51" s="332"/>
      <c r="H51" s="332"/>
      <c r="I51" s="332"/>
      <c r="J51" s="332"/>
      <c r="K51" s="332"/>
      <c r="L51" s="332"/>
      <c r="M51" s="332"/>
      <c r="N51" s="332"/>
      <c r="O51" s="332"/>
      <c r="P51" s="332"/>
    </row>
    <row r="52" spans="4:16" x14ac:dyDescent="0.2">
      <c r="D52" s="336"/>
      <c r="E52" s="332"/>
      <c r="F52" s="332"/>
      <c r="G52" s="332"/>
      <c r="H52" s="332"/>
      <c r="I52" s="332"/>
      <c r="J52" s="332"/>
      <c r="K52" s="332"/>
      <c r="L52" s="332"/>
      <c r="M52" s="332"/>
      <c r="N52" s="332"/>
      <c r="O52" s="332"/>
      <c r="P52" s="332"/>
    </row>
    <row r="55" spans="4:16" ht="13.5" customHeight="1" x14ac:dyDescent="0.2"/>
    <row r="58" spans="4:16" ht="13.5" customHeight="1" x14ac:dyDescent="0.2"/>
  </sheetData>
  <mergeCells count="28">
    <mergeCell ref="N8:N10"/>
    <mergeCell ref="O8:O10"/>
    <mergeCell ref="P8:P10"/>
    <mergeCell ref="B11:C12"/>
    <mergeCell ref="D8:D10"/>
    <mergeCell ref="E8:E10"/>
    <mergeCell ref="F8:F10"/>
    <mergeCell ref="G8:G10"/>
    <mergeCell ref="H8:H10"/>
    <mergeCell ref="I8:I10"/>
    <mergeCell ref="J8:J10"/>
    <mergeCell ref="K8:K10"/>
    <mergeCell ref="L8:L10"/>
    <mergeCell ref="M8:M10"/>
    <mergeCell ref="C23:C24"/>
    <mergeCell ref="C25:C26"/>
    <mergeCell ref="C27:C28"/>
    <mergeCell ref="B25:B40"/>
    <mergeCell ref="C29:C30"/>
    <mergeCell ref="C31:C32"/>
    <mergeCell ref="C33:C34"/>
    <mergeCell ref="C35:C36"/>
    <mergeCell ref="B13:B24"/>
    <mergeCell ref="C13:C14"/>
    <mergeCell ref="C15:C16"/>
    <mergeCell ref="C17:C18"/>
    <mergeCell ref="C19:C20"/>
    <mergeCell ref="C21:C22"/>
  </mergeCells>
  <phoneticPr fontId="2"/>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E50AF-AFDE-4E37-AA1E-C4AB3134870C}">
  <sheetPr>
    <tabColor rgb="FF00B0F0"/>
    <pageSetUpPr fitToPage="1"/>
  </sheetPr>
  <dimension ref="B2:T58"/>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4" width="16.77734375" style="1" customWidth="1"/>
    <col min="15" max="15" width="13.109375" style="1" customWidth="1"/>
    <col min="16" max="17" width="10.33203125" style="1" customWidth="1"/>
    <col min="18" max="18" width="9.6640625" style="1" customWidth="1"/>
    <col min="19" max="19" width="10" style="1" customWidth="1"/>
    <col min="20" max="20" width="7.6640625" style="1" customWidth="1"/>
    <col min="21" max="16384" width="9" style="1"/>
  </cols>
  <sheetData>
    <row r="2" spans="2:20" ht="14.4" x14ac:dyDescent="0.2">
      <c r="B2" s="26" t="s">
        <v>902</v>
      </c>
    </row>
    <row r="3" spans="2:20" ht="14.4" x14ac:dyDescent="0.2">
      <c r="B3" s="26"/>
    </row>
    <row r="4" spans="2:20" ht="14.4" x14ac:dyDescent="0.2">
      <c r="B4" s="26"/>
      <c r="G4" s="924"/>
      <c r="H4" s="924"/>
      <c r="I4" s="924"/>
      <c r="J4" s="924"/>
      <c r="K4" s="924"/>
      <c r="L4" s="924" t="s">
        <v>152</v>
      </c>
    </row>
    <row r="5" spans="2:20" ht="14.4" x14ac:dyDescent="0.2">
      <c r="B5" s="26"/>
      <c r="G5" s="924"/>
      <c r="H5" s="924"/>
      <c r="I5" s="924"/>
      <c r="J5" s="924"/>
      <c r="K5" s="924"/>
      <c r="L5" s="924" t="s">
        <v>293</v>
      </c>
    </row>
    <row r="6" spans="2:20" ht="14.4" x14ac:dyDescent="0.2">
      <c r="B6" s="26"/>
    </row>
    <row r="7" spans="2:20" ht="13.8" thickBot="1" x14ac:dyDescent="0.25">
      <c r="B7" s="17"/>
      <c r="C7" s="17"/>
      <c r="D7" s="17"/>
      <c r="E7" s="1" t="s">
        <v>654</v>
      </c>
      <c r="M7" s="2" t="s">
        <v>155</v>
      </c>
    </row>
    <row r="8" spans="2:20" ht="13.2" customHeight="1" x14ac:dyDescent="0.2">
      <c r="B8" s="18"/>
      <c r="C8" s="11"/>
      <c r="D8" s="1856" t="s">
        <v>615</v>
      </c>
      <c r="E8" s="1929" t="s">
        <v>779</v>
      </c>
      <c r="F8" s="2256" t="s">
        <v>780</v>
      </c>
      <c r="G8" s="2256" t="s">
        <v>781</v>
      </c>
      <c r="H8" s="2256" t="s">
        <v>782</v>
      </c>
      <c r="I8" s="2256" t="s">
        <v>783</v>
      </c>
      <c r="J8" s="2256" t="s">
        <v>784</v>
      </c>
      <c r="K8" s="2256" t="s">
        <v>785</v>
      </c>
      <c r="L8" s="2256" t="s">
        <v>786</v>
      </c>
      <c r="M8" s="2253" t="s">
        <v>671</v>
      </c>
      <c r="N8" s="2417" t="s">
        <v>296</v>
      </c>
    </row>
    <row r="9" spans="2:20" x14ac:dyDescent="0.2">
      <c r="B9" s="18"/>
      <c r="C9" s="11"/>
      <c r="D9" s="1857"/>
      <c r="E9" s="2419"/>
      <c r="F9" s="2421"/>
      <c r="G9" s="1900"/>
      <c r="H9" s="1900"/>
      <c r="I9" s="1900"/>
      <c r="J9" s="1900"/>
      <c r="K9" s="1900"/>
      <c r="L9" s="1900"/>
      <c r="M9" s="1973"/>
      <c r="N9" s="2418"/>
    </row>
    <row r="10" spans="2:20" ht="41.25" customHeight="1" x14ac:dyDescent="0.2">
      <c r="B10" s="35"/>
      <c r="C10" s="36"/>
      <c r="D10" s="1960"/>
      <c r="E10" s="2420"/>
      <c r="F10" s="2422"/>
      <c r="G10" s="1901"/>
      <c r="H10" s="1901"/>
      <c r="I10" s="1901"/>
      <c r="J10" s="1901"/>
      <c r="K10" s="1901"/>
      <c r="L10" s="1901"/>
      <c r="M10" s="1974"/>
      <c r="N10" s="2415"/>
      <c r="O10" s="1" t="s">
        <v>660</v>
      </c>
      <c r="P10" s="325"/>
      <c r="Q10" s="325"/>
    </row>
    <row r="11" spans="2:20" ht="21" customHeight="1" x14ac:dyDescent="0.2">
      <c r="B11" s="1849" t="s">
        <v>405</v>
      </c>
      <c r="C11" s="1989"/>
      <c r="D11" s="242">
        <f t="shared" ref="D11:N11" si="0">D13+D15+D17+D19+D21+D23</f>
        <v>388</v>
      </c>
      <c r="E11" s="1348">
        <f t="shared" si="0"/>
        <v>140</v>
      </c>
      <c r="F11" s="1464">
        <f t="shared" si="0"/>
        <v>206</v>
      </c>
      <c r="G11" s="1464">
        <f t="shared" si="0"/>
        <v>79</v>
      </c>
      <c r="H11" s="1464">
        <f t="shared" si="0"/>
        <v>61</v>
      </c>
      <c r="I11" s="1464">
        <f t="shared" si="0"/>
        <v>127</v>
      </c>
      <c r="J11" s="1464">
        <f t="shared" si="0"/>
        <v>126</v>
      </c>
      <c r="K11" s="1464">
        <f t="shared" si="0"/>
        <v>80</v>
      </c>
      <c r="L11" s="1464">
        <f t="shared" si="0"/>
        <v>41</v>
      </c>
      <c r="M11" s="1351">
        <f t="shared" si="0"/>
        <v>28</v>
      </c>
      <c r="N11" s="1351">
        <f t="shared" si="0"/>
        <v>37</v>
      </c>
      <c r="O11" s="1">
        <f>SUM(O13:O23)</f>
        <v>425</v>
      </c>
      <c r="P11" s="336"/>
      <c r="Q11" s="336"/>
      <c r="R11" s="336"/>
      <c r="S11" s="336"/>
      <c r="T11" s="336"/>
    </row>
    <row r="12" spans="2:20" ht="21" customHeight="1" thickBot="1" x14ac:dyDescent="0.25">
      <c r="B12" s="2399"/>
      <c r="C12" s="2400"/>
      <c r="D12" s="459"/>
      <c r="E12" s="1485">
        <f>E11/$D11</f>
        <v>0.36082474226804123</v>
      </c>
      <c r="F12" s="1486">
        <f t="shared" ref="F12:N12" si="1">F11/$D11</f>
        <v>0.53092783505154639</v>
      </c>
      <c r="G12" s="1486">
        <f t="shared" si="1"/>
        <v>0.20360824742268041</v>
      </c>
      <c r="H12" s="1486">
        <f t="shared" si="1"/>
        <v>0.15721649484536082</v>
      </c>
      <c r="I12" s="1486">
        <f t="shared" si="1"/>
        <v>0.32731958762886598</v>
      </c>
      <c r="J12" s="1486">
        <f t="shared" si="1"/>
        <v>0.32474226804123713</v>
      </c>
      <c r="K12" s="1486">
        <f t="shared" si="1"/>
        <v>0.20618556701030927</v>
      </c>
      <c r="L12" s="1486">
        <f t="shared" si="1"/>
        <v>0.1056701030927835</v>
      </c>
      <c r="M12" s="1805">
        <f t="shared" si="1"/>
        <v>7.2164948453608241E-2</v>
      </c>
      <c r="N12" s="1805">
        <f t="shared" si="1"/>
        <v>9.5360824742268036E-2</v>
      </c>
      <c r="P12" s="304"/>
      <c r="Q12" s="304"/>
      <c r="R12" s="304"/>
      <c r="S12" s="304"/>
      <c r="T12" s="304"/>
    </row>
    <row r="13" spans="2:20" ht="21" customHeight="1" thickTop="1" x14ac:dyDescent="0.2">
      <c r="B13" s="1852" t="s">
        <v>411</v>
      </c>
      <c r="C13" s="2003" t="s">
        <v>169</v>
      </c>
      <c r="D13" s="447">
        <f>O13-N13</f>
        <v>47</v>
      </c>
      <c r="E13" s="1473">
        <v>17</v>
      </c>
      <c r="F13" s="1480">
        <v>22</v>
      </c>
      <c r="G13" s="1480">
        <v>6</v>
      </c>
      <c r="H13" s="1480">
        <v>13</v>
      </c>
      <c r="I13" s="1480">
        <v>21</v>
      </c>
      <c r="J13" s="1480">
        <v>16</v>
      </c>
      <c r="K13" s="1480">
        <v>5</v>
      </c>
      <c r="L13" s="1480">
        <v>8</v>
      </c>
      <c r="M13" s="1484">
        <v>3</v>
      </c>
      <c r="N13" s="1484">
        <v>7</v>
      </c>
      <c r="O13" s="1">
        <f>'表5-1'!D14</f>
        <v>54</v>
      </c>
      <c r="P13" s="336"/>
      <c r="Q13" s="336"/>
      <c r="R13" s="336"/>
      <c r="S13" s="336"/>
      <c r="T13" s="336"/>
    </row>
    <row r="14" spans="2:20" ht="21" customHeight="1" x14ac:dyDescent="0.2">
      <c r="B14" s="1853"/>
      <c r="C14" s="1901"/>
      <c r="D14" s="460"/>
      <c r="E14" s="1489">
        <f>E13/$D13</f>
        <v>0.36170212765957449</v>
      </c>
      <c r="F14" s="1490">
        <f t="shared" ref="F14:N14" si="2">F13/$D13</f>
        <v>0.46808510638297873</v>
      </c>
      <c r="G14" s="1490">
        <f t="shared" si="2"/>
        <v>0.1276595744680851</v>
      </c>
      <c r="H14" s="1490">
        <f t="shared" si="2"/>
        <v>0.27659574468085107</v>
      </c>
      <c r="I14" s="1490">
        <f t="shared" si="2"/>
        <v>0.44680851063829785</v>
      </c>
      <c r="J14" s="1490">
        <f t="shared" si="2"/>
        <v>0.34042553191489361</v>
      </c>
      <c r="K14" s="1490">
        <f t="shared" si="2"/>
        <v>0.10638297872340426</v>
      </c>
      <c r="L14" s="1490">
        <f t="shared" si="2"/>
        <v>0.1702127659574468</v>
      </c>
      <c r="M14" s="1803">
        <f t="shared" si="2"/>
        <v>6.3829787234042548E-2</v>
      </c>
      <c r="N14" s="1803">
        <f t="shared" si="2"/>
        <v>0.14893617021276595</v>
      </c>
      <c r="P14" s="304"/>
      <c r="Q14" s="304"/>
      <c r="R14" s="304"/>
      <c r="S14" s="304"/>
      <c r="T14" s="304"/>
    </row>
    <row r="15" spans="2:20" ht="21" customHeight="1" x14ac:dyDescent="0.2">
      <c r="B15" s="1853"/>
      <c r="C15" s="1940" t="s">
        <v>170</v>
      </c>
      <c r="D15" s="440">
        <f>O15-N15</f>
        <v>71</v>
      </c>
      <c r="E15" s="1348">
        <v>21</v>
      </c>
      <c r="F15" s="1464">
        <v>40</v>
      </c>
      <c r="G15" s="1464">
        <v>14</v>
      </c>
      <c r="H15" s="1464">
        <v>6</v>
      </c>
      <c r="I15" s="1464">
        <v>39</v>
      </c>
      <c r="J15" s="1464">
        <v>14</v>
      </c>
      <c r="K15" s="1464">
        <v>14</v>
      </c>
      <c r="L15" s="1464">
        <v>3</v>
      </c>
      <c r="M15" s="1351">
        <v>2</v>
      </c>
      <c r="N15" s="1368">
        <v>5</v>
      </c>
      <c r="O15" s="1">
        <f>'表5-1'!D16</f>
        <v>76</v>
      </c>
      <c r="P15" s="336"/>
      <c r="Q15" s="336"/>
      <c r="R15" s="336"/>
      <c r="S15" s="336"/>
      <c r="T15" s="336"/>
    </row>
    <row r="16" spans="2:20" ht="21" customHeight="1" x14ac:dyDescent="0.2">
      <c r="B16" s="1853"/>
      <c r="C16" s="1901"/>
      <c r="D16" s="463"/>
      <c r="E16" s="1489">
        <f>E15/$D15</f>
        <v>0.29577464788732394</v>
      </c>
      <c r="F16" s="1490">
        <f t="shared" ref="F16:J16" si="3">F15/$D15</f>
        <v>0.56338028169014087</v>
      </c>
      <c r="G16" s="1490">
        <f t="shared" si="3"/>
        <v>0.19718309859154928</v>
      </c>
      <c r="H16" s="1490">
        <f t="shared" si="3"/>
        <v>8.4507042253521125E-2</v>
      </c>
      <c r="I16" s="1490">
        <f t="shared" si="3"/>
        <v>0.54929577464788737</v>
      </c>
      <c r="J16" s="1490">
        <f t="shared" si="3"/>
        <v>0.19718309859154928</v>
      </c>
      <c r="K16" s="1490">
        <f>K15/$D15</f>
        <v>0.19718309859154928</v>
      </c>
      <c r="L16" s="1490">
        <f t="shared" ref="L16:N16" si="4">L15/$D15</f>
        <v>4.2253521126760563E-2</v>
      </c>
      <c r="M16" s="1803">
        <f t="shared" si="4"/>
        <v>2.8169014084507043E-2</v>
      </c>
      <c r="N16" s="1803">
        <f t="shared" si="4"/>
        <v>7.0422535211267609E-2</v>
      </c>
      <c r="P16" s="304"/>
      <c r="Q16" s="304"/>
      <c r="R16" s="304"/>
      <c r="S16" s="304"/>
      <c r="T16" s="304"/>
    </row>
    <row r="17" spans="2:20" ht="21" customHeight="1" x14ac:dyDescent="0.2">
      <c r="B17" s="1853"/>
      <c r="C17" s="1937" t="s">
        <v>412</v>
      </c>
      <c r="D17" s="440">
        <f>O17-N17</f>
        <v>24</v>
      </c>
      <c r="E17" s="1348">
        <v>11</v>
      </c>
      <c r="F17" s="1464">
        <v>14</v>
      </c>
      <c r="G17" s="1464">
        <v>7</v>
      </c>
      <c r="H17" s="1464">
        <v>9</v>
      </c>
      <c r="I17" s="1464">
        <v>9</v>
      </c>
      <c r="J17" s="1464">
        <v>9</v>
      </c>
      <c r="K17" s="1464">
        <v>6</v>
      </c>
      <c r="L17" s="1464">
        <v>3</v>
      </c>
      <c r="M17" s="1351">
        <v>0</v>
      </c>
      <c r="N17" s="1368">
        <v>4</v>
      </c>
      <c r="O17" s="1">
        <f>'表5-1'!D18</f>
        <v>28</v>
      </c>
      <c r="P17" s="336"/>
      <c r="Q17" s="336"/>
      <c r="R17" s="336"/>
      <c r="S17" s="336"/>
      <c r="T17" s="336"/>
    </row>
    <row r="18" spans="2:20" ht="21" customHeight="1" x14ac:dyDescent="0.2">
      <c r="B18" s="1853"/>
      <c r="C18" s="1945"/>
      <c r="D18" s="463"/>
      <c r="E18" s="1489">
        <f>E17/$D17</f>
        <v>0.45833333333333331</v>
      </c>
      <c r="F18" s="1490">
        <f t="shared" ref="F18:N18" si="5">F17/$D17</f>
        <v>0.58333333333333337</v>
      </c>
      <c r="G18" s="1490">
        <f t="shared" si="5"/>
        <v>0.29166666666666669</v>
      </c>
      <c r="H18" s="1490">
        <f t="shared" si="5"/>
        <v>0.375</v>
      </c>
      <c r="I18" s="1490">
        <f t="shared" si="5"/>
        <v>0.375</v>
      </c>
      <c r="J18" s="1490">
        <f t="shared" si="5"/>
        <v>0.375</v>
      </c>
      <c r="K18" s="1490">
        <f t="shared" si="5"/>
        <v>0.25</v>
      </c>
      <c r="L18" s="1490">
        <f t="shared" si="5"/>
        <v>0.125</v>
      </c>
      <c r="M18" s="1803">
        <f t="shared" si="5"/>
        <v>0</v>
      </c>
      <c r="N18" s="1803">
        <f t="shared" si="5"/>
        <v>0.16666666666666666</v>
      </c>
      <c r="P18" s="304"/>
      <c r="Q18" s="304"/>
      <c r="R18" s="304"/>
      <c r="S18" s="304"/>
      <c r="T18" s="304"/>
    </row>
    <row r="19" spans="2:20" ht="21" customHeight="1" x14ac:dyDescent="0.2">
      <c r="B19" s="1853"/>
      <c r="C19" s="1940" t="s">
        <v>307</v>
      </c>
      <c r="D19" s="440">
        <f>O19-N19</f>
        <v>79</v>
      </c>
      <c r="E19" s="1348">
        <v>31</v>
      </c>
      <c r="F19" s="1464">
        <v>47</v>
      </c>
      <c r="G19" s="1464">
        <v>15</v>
      </c>
      <c r="H19" s="1464">
        <v>15</v>
      </c>
      <c r="I19" s="1464">
        <v>23</v>
      </c>
      <c r="J19" s="1464">
        <v>28</v>
      </c>
      <c r="K19" s="1464">
        <v>17</v>
      </c>
      <c r="L19" s="1464">
        <v>6</v>
      </c>
      <c r="M19" s="1351">
        <v>4</v>
      </c>
      <c r="N19" s="1368">
        <v>10</v>
      </c>
      <c r="O19" s="1">
        <f>'表5-1'!D20</f>
        <v>89</v>
      </c>
      <c r="P19" s="336"/>
      <c r="Q19" s="336"/>
      <c r="R19" s="336"/>
      <c r="S19" s="336"/>
      <c r="T19" s="336"/>
    </row>
    <row r="20" spans="2:20" ht="21" customHeight="1" x14ac:dyDescent="0.2">
      <c r="B20" s="1853"/>
      <c r="C20" s="1901"/>
      <c r="D20" s="463"/>
      <c r="E20" s="1489">
        <f>E19/$D19</f>
        <v>0.39240506329113922</v>
      </c>
      <c r="F20" s="1490">
        <f t="shared" ref="F20:N20" si="6">F19/$D19</f>
        <v>0.59493670886075944</v>
      </c>
      <c r="G20" s="1490">
        <f t="shared" si="6"/>
        <v>0.189873417721519</v>
      </c>
      <c r="H20" s="1490">
        <f t="shared" si="6"/>
        <v>0.189873417721519</v>
      </c>
      <c r="I20" s="1490">
        <f t="shared" si="6"/>
        <v>0.29113924050632911</v>
      </c>
      <c r="J20" s="1490">
        <f t="shared" si="6"/>
        <v>0.35443037974683544</v>
      </c>
      <c r="K20" s="1490">
        <f t="shared" si="6"/>
        <v>0.21518987341772153</v>
      </c>
      <c r="L20" s="1490">
        <f t="shared" si="6"/>
        <v>7.5949367088607597E-2</v>
      </c>
      <c r="M20" s="1803">
        <f t="shared" si="6"/>
        <v>5.0632911392405063E-2</v>
      </c>
      <c r="N20" s="1803">
        <f t="shared" si="6"/>
        <v>0.12658227848101267</v>
      </c>
      <c r="P20" s="304"/>
      <c r="Q20" s="304"/>
      <c r="R20" s="304"/>
      <c r="S20" s="304"/>
      <c r="T20" s="304"/>
    </row>
    <row r="21" spans="2:20" ht="21" customHeight="1" x14ac:dyDescent="0.2">
      <c r="B21" s="1853"/>
      <c r="C21" s="1940" t="s">
        <v>308</v>
      </c>
      <c r="D21" s="440">
        <f>O21-N21</f>
        <v>16</v>
      </c>
      <c r="E21" s="1348">
        <v>8</v>
      </c>
      <c r="F21" s="1464">
        <v>7</v>
      </c>
      <c r="G21" s="1464">
        <v>4</v>
      </c>
      <c r="H21" s="1464">
        <v>3</v>
      </c>
      <c r="I21" s="1464">
        <v>4</v>
      </c>
      <c r="J21" s="1464">
        <v>4</v>
      </c>
      <c r="K21" s="1464">
        <v>4</v>
      </c>
      <c r="L21" s="1464">
        <v>0</v>
      </c>
      <c r="M21" s="1351">
        <v>2</v>
      </c>
      <c r="N21" s="1368">
        <v>0</v>
      </c>
      <c r="O21" s="1">
        <f>'表5-1'!D22</f>
        <v>16</v>
      </c>
      <c r="P21" s="336"/>
      <c r="Q21" s="336"/>
      <c r="R21" s="336"/>
      <c r="S21" s="336"/>
      <c r="T21" s="336"/>
    </row>
    <row r="22" spans="2:20" ht="21" customHeight="1" x14ac:dyDescent="0.2">
      <c r="B22" s="1853"/>
      <c r="C22" s="1901"/>
      <c r="D22" s="463"/>
      <c r="E22" s="1489">
        <f>E21/$D21</f>
        <v>0.5</v>
      </c>
      <c r="F22" s="1490">
        <f t="shared" ref="F22:N22" si="7">F21/$D21</f>
        <v>0.4375</v>
      </c>
      <c r="G22" s="1490">
        <f t="shared" si="7"/>
        <v>0.25</v>
      </c>
      <c r="H22" s="1490">
        <f t="shared" si="7"/>
        <v>0.1875</v>
      </c>
      <c r="I22" s="1490">
        <f t="shared" si="7"/>
        <v>0.25</v>
      </c>
      <c r="J22" s="1490">
        <f t="shared" si="7"/>
        <v>0.25</v>
      </c>
      <c r="K22" s="1490">
        <f t="shared" si="7"/>
        <v>0.25</v>
      </c>
      <c r="L22" s="1490">
        <f t="shared" si="7"/>
        <v>0</v>
      </c>
      <c r="M22" s="1803">
        <f t="shared" si="7"/>
        <v>0.125</v>
      </c>
      <c r="N22" s="1803">
        <f t="shared" si="7"/>
        <v>0</v>
      </c>
      <c r="P22" s="304"/>
      <c r="Q22" s="304"/>
      <c r="R22" s="304"/>
      <c r="S22" s="304"/>
      <c r="T22" s="304"/>
    </row>
    <row r="23" spans="2:20" ht="21" customHeight="1" x14ac:dyDescent="0.2">
      <c r="B23" s="1853"/>
      <c r="C23" s="1940" t="s">
        <v>174</v>
      </c>
      <c r="D23" s="440">
        <f>O23-N23</f>
        <v>151</v>
      </c>
      <c r="E23" s="1365">
        <v>52</v>
      </c>
      <c r="F23" s="1474">
        <v>76</v>
      </c>
      <c r="G23" s="1474">
        <v>33</v>
      </c>
      <c r="H23" s="1474">
        <v>15</v>
      </c>
      <c r="I23" s="1474">
        <v>31</v>
      </c>
      <c r="J23" s="1474">
        <v>55</v>
      </c>
      <c r="K23" s="1474">
        <v>34</v>
      </c>
      <c r="L23" s="1474">
        <v>21</v>
      </c>
      <c r="M23" s="1368">
        <v>17</v>
      </c>
      <c r="N23" s="1368">
        <v>11</v>
      </c>
      <c r="O23" s="1">
        <f>'表5-1'!D24</f>
        <v>162</v>
      </c>
      <c r="P23" s="336"/>
      <c r="Q23" s="336"/>
      <c r="R23" s="336"/>
      <c r="S23" s="336"/>
      <c r="T23" s="336"/>
    </row>
    <row r="24" spans="2:20" ht="21" customHeight="1" thickBot="1" x14ac:dyDescent="0.25">
      <c r="B24" s="1854"/>
      <c r="C24" s="2009"/>
      <c r="D24" s="460"/>
      <c r="E24" s="1356">
        <f>E23/$D23</f>
        <v>0.3443708609271523</v>
      </c>
      <c r="F24" s="1468">
        <f t="shared" ref="F24:N24" si="8">F23/$D23</f>
        <v>0.50331125827814571</v>
      </c>
      <c r="G24" s="1468">
        <f t="shared" si="8"/>
        <v>0.2185430463576159</v>
      </c>
      <c r="H24" s="1468">
        <f t="shared" si="8"/>
        <v>9.9337748344370855E-2</v>
      </c>
      <c r="I24" s="1468">
        <f t="shared" si="8"/>
        <v>0.20529801324503311</v>
      </c>
      <c r="J24" s="1468">
        <f t="shared" si="8"/>
        <v>0.36423841059602646</v>
      </c>
      <c r="K24" s="1468">
        <f t="shared" si="8"/>
        <v>0.2251655629139073</v>
      </c>
      <c r="L24" s="1468">
        <f t="shared" si="8"/>
        <v>0.13907284768211919</v>
      </c>
      <c r="M24" s="1359">
        <f t="shared" si="8"/>
        <v>0.11258278145695365</v>
      </c>
      <c r="N24" s="1804">
        <f t="shared" si="8"/>
        <v>7.2847682119205295E-2</v>
      </c>
      <c r="P24" s="304"/>
      <c r="Q24" s="304"/>
      <c r="R24" s="304"/>
      <c r="S24" s="304"/>
      <c r="T24" s="304"/>
    </row>
    <row r="25" spans="2:20" ht="21" customHeight="1" thickTop="1" x14ac:dyDescent="0.2">
      <c r="B25" s="1852" t="s">
        <v>413</v>
      </c>
      <c r="C25" s="2003" t="s">
        <v>414</v>
      </c>
      <c r="D25" s="447">
        <f>O25-N25</f>
        <v>74</v>
      </c>
      <c r="E25" s="1473">
        <v>25</v>
      </c>
      <c r="F25" s="1480">
        <v>31</v>
      </c>
      <c r="G25" s="1480">
        <v>12</v>
      </c>
      <c r="H25" s="1480">
        <v>12</v>
      </c>
      <c r="I25" s="1480">
        <v>27</v>
      </c>
      <c r="J25" s="1480">
        <v>18</v>
      </c>
      <c r="K25" s="1480">
        <v>6</v>
      </c>
      <c r="L25" s="1480">
        <v>10</v>
      </c>
      <c r="M25" s="1484">
        <v>6</v>
      </c>
      <c r="N25" s="1368">
        <v>13</v>
      </c>
      <c r="O25" s="1">
        <f>'表5-1'!D26</f>
        <v>87</v>
      </c>
      <c r="P25" s="336"/>
      <c r="Q25" s="336"/>
      <c r="R25" s="336"/>
      <c r="S25" s="336"/>
      <c r="T25" s="336"/>
    </row>
    <row r="26" spans="2:20" ht="21" customHeight="1" x14ac:dyDescent="0.2">
      <c r="B26" s="1853"/>
      <c r="C26" s="1901"/>
      <c r="D26" s="463"/>
      <c r="E26" s="1489">
        <f>E25/$D25</f>
        <v>0.33783783783783783</v>
      </c>
      <c r="F26" s="1490">
        <f t="shared" ref="F26:N26" si="9">F25/$D25</f>
        <v>0.41891891891891891</v>
      </c>
      <c r="G26" s="1490">
        <f t="shared" si="9"/>
        <v>0.16216216216216217</v>
      </c>
      <c r="H26" s="1490">
        <f t="shared" si="9"/>
        <v>0.16216216216216217</v>
      </c>
      <c r="I26" s="1490">
        <f t="shared" si="9"/>
        <v>0.36486486486486486</v>
      </c>
      <c r="J26" s="1490">
        <f t="shared" si="9"/>
        <v>0.24324324324324326</v>
      </c>
      <c r="K26" s="1490">
        <f t="shared" si="9"/>
        <v>8.1081081081081086E-2</v>
      </c>
      <c r="L26" s="1490">
        <f t="shared" si="9"/>
        <v>0.13513513513513514</v>
      </c>
      <c r="M26" s="1803">
        <f t="shared" si="9"/>
        <v>8.1081081081081086E-2</v>
      </c>
      <c r="N26" s="1803">
        <f t="shared" si="9"/>
        <v>0.17567567567567569</v>
      </c>
      <c r="P26" s="304"/>
      <c r="Q26" s="304"/>
      <c r="R26" s="304"/>
      <c r="S26" s="304"/>
      <c r="T26" s="304"/>
    </row>
    <row r="27" spans="2:20" ht="21" customHeight="1" x14ac:dyDescent="0.2">
      <c r="B27" s="1853"/>
      <c r="C27" s="1940" t="s">
        <v>415</v>
      </c>
      <c r="D27" s="451">
        <f>O27-N27</f>
        <v>159</v>
      </c>
      <c r="E27" s="1365">
        <v>57</v>
      </c>
      <c r="F27" s="1474">
        <v>77</v>
      </c>
      <c r="G27" s="1474">
        <v>22</v>
      </c>
      <c r="H27" s="1474">
        <v>28</v>
      </c>
      <c r="I27" s="1474">
        <v>54</v>
      </c>
      <c r="J27" s="1474">
        <v>60</v>
      </c>
      <c r="K27" s="1474">
        <v>39</v>
      </c>
      <c r="L27" s="1474">
        <v>20</v>
      </c>
      <c r="M27" s="1368">
        <v>16</v>
      </c>
      <c r="N27" s="1368">
        <v>22</v>
      </c>
      <c r="O27" s="1">
        <f>'表5-1'!D28</f>
        <v>181</v>
      </c>
      <c r="P27" s="336"/>
      <c r="Q27" s="336"/>
      <c r="R27" s="336"/>
      <c r="S27" s="336"/>
      <c r="T27" s="336"/>
    </row>
    <row r="28" spans="2:20" ht="21" customHeight="1" x14ac:dyDescent="0.2">
      <c r="B28" s="1853"/>
      <c r="C28" s="1901"/>
      <c r="D28" s="463"/>
      <c r="E28" s="1489">
        <f>E27/$D27</f>
        <v>0.35849056603773582</v>
      </c>
      <c r="F28" s="1490">
        <f t="shared" ref="F28:N28" si="10">F27/$D27</f>
        <v>0.48427672955974843</v>
      </c>
      <c r="G28" s="1490">
        <f t="shared" si="10"/>
        <v>0.13836477987421383</v>
      </c>
      <c r="H28" s="1490">
        <f t="shared" si="10"/>
        <v>0.1761006289308176</v>
      </c>
      <c r="I28" s="1490">
        <f t="shared" si="10"/>
        <v>0.33962264150943394</v>
      </c>
      <c r="J28" s="1490">
        <f t="shared" si="10"/>
        <v>0.37735849056603776</v>
      </c>
      <c r="K28" s="1490">
        <f t="shared" si="10"/>
        <v>0.24528301886792453</v>
      </c>
      <c r="L28" s="1490">
        <f t="shared" si="10"/>
        <v>0.12578616352201258</v>
      </c>
      <c r="M28" s="1803">
        <f t="shared" si="10"/>
        <v>0.10062893081761007</v>
      </c>
      <c r="N28" s="1803">
        <f t="shared" si="10"/>
        <v>0.13836477987421383</v>
      </c>
      <c r="P28" s="304"/>
      <c r="Q28" s="304"/>
      <c r="R28" s="304"/>
      <c r="S28" s="304"/>
      <c r="T28" s="304"/>
    </row>
    <row r="29" spans="2:20" ht="21" customHeight="1" x14ac:dyDescent="0.2">
      <c r="B29" s="1853"/>
      <c r="C29" s="1940" t="s">
        <v>416</v>
      </c>
      <c r="D29" s="451">
        <f>O29-N29</f>
        <v>48</v>
      </c>
      <c r="E29" s="1365">
        <v>11</v>
      </c>
      <c r="F29" s="1474">
        <v>25</v>
      </c>
      <c r="G29" s="1474">
        <v>13</v>
      </c>
      <c r="H29" s="1474">
        <v>7</v>
      </c>
      <c r="I29" s="1474">
        <v>17</v>
      </c>
      <c r="J29" s="1474">
        <v>11</v>
      </c>
      <c r="K29" s="1474">
        <v>10</v>
      </c>
      <c r="L29" s="1474">
        <v>4</v>
      </c>
      <c r="M29" s="1368">
        <v>2</v>
      </c>
      <c r="N29" s="1368">
        <v>2</v>
      </c>
      <c r="O29" s="1">
        <f>'表5-1'!D30</f>
        <v>50</v>
      </c>
      <c r="P29" s="336"/>
      <c r="Q29" s="336"/>
      <c r="R29" s="336"/>
      <c r="S29" s="336"/>
      <c r="T29" s="336"/>
    </row>
    <row r="30" spans="2:20" ht="21" customHeight="1" x14ac:dyDescent="0.2">
      <c r="B30" s="1853"/>
      <c r="C30" s="2401"/>
      <c r="D30" s="463"/>
      <c r="E30" s="1489">
        <f>E29/$D29</f>
        <v>0.22916666666666666</v>
      </c>
      <c r="F30" s="1490">
        <f t="shared" ref="F30:N30" si="11">F29/$D29</f>
        <v>0.52083333333333337</v>
      </c>
      <c r="G30" s="1490">
        <f t="shared" si="11"/>
        <v>0.27083333333333331</v>
      </c>
      <c r="H30" s="1490">
        <f t="shared" si="11"/>
        <v>0.14583333333333334</v>
      </c>
      <c r="I30" s="1490">
        <f t="shared" si="11"/>
        <v>0.35416666666666669</v>
      </c>
      <c r="J30" s="1490">
        <f t="shared" si="11"/>
        <v>0.22916666666666666</v>
      </c>
      <c r="K30" s="1490">
        <f t="shared" si="11"/>
        <v>0.20833333333333334</v>
      </c>
      <c r="L30" s="1490">
        <f t="shared" si="11"/>
        <v>8.3333333333333329E-2</v>
      </c>
      <c r="M30" s="1803">
        <f t="shared" si="11"/>
        <v>4.1666666666666664E-2</v>
      </c>
      <c r="N30" s="1803">
        <f t="shared" si="11"/>
        <v>4.1666666666666664E-2</v>
      </c>
      <c r="P30" s="304"/>
      <c r="Q30" s="304"/>
      <c r="R30" s="304"/>
      <c r="S30" s="304"/>
      <c r="T30" s="304"/>
    </row>
    <row r="31" spans="2:20" ht="21" customHeight="1" x14ac:dyDescent="0.2">
      <c r="B31" s="1853"/>
      <c r="C31" s="1940" t="s">
        <v>417</v>
      </c>
      <c r="D31" s="451">
        <f>O31-N31</f>
        <v>40</v>
      </c>
      <c r="E31" s="1365">
        <v>16</v>
      </c>
      <c r="F31" s="1474">
        <v>24</v>
      </c>
      <c r="G31" s="1474">
        <v>12</v>
      </c>
      <c r="H31" s="1474">
        <v>6</v>
      </c>
      <c r="I31" s="1474">
        <v>12</v>
      </c>
      <c r="J31" s="1474">
        <v>20</v>
      </c>
      <c r="K31" s="1474">
        <v>12</v>
      </c>
      <c r="L31" s="1474">
        <v>5</v>
      </c>
      <c r="M31" s="1368">
        <v>2</v>
      </c>
      <c r="N31" s="1368">
        <v>0</v>
      </c>
      <c r="O31" s="1">
        <f>'表5-1'!D32</f>
        <v>40</v>
      </c>
      <c r="P31" s="336"/>
      <c r="Q31" s="336"/>
      <c r="R31" s="336"/>
      <c r="S31" s="336"/>
      <c r="T31" s="336"/>
    </row>
    <row r="32" spans="2:20" ht="21" customHeight="1" x14ac:dyDescent="0.2">
      <c r="B32" s="1853"/>
      <c r="C32" s="2401"/>
      <c r="D32" s="463"/>
      <c r="E32" s="1489">
        <f>E31/$D31</f>
        <v>0.4</v>
      </c>
      <c r="F32" s="1490">
        <f t="shared" ref="F32:N32" si="12">F31/$D31</f>
        <v>0.6</v>
      </c>
      <c r="G32" s="1490">
        <f t="shared" si="12"/>
        <v>0.3</v>
      </c>
      <c r="H32" s="1490">
        <f t="shared" si="12"/>
        <v>0.15</v>
      </c>
      <c r="I32" s="1490">
        <f t="shared" si="12"/>
        <v>0.3</v>
      </c>
      <c r="J32" s="1490">
        <f t="shared" si="12"/>
        <v>0.5</v>
      </c>
      <c r="K32" s="1490">
        <f t="shared" si="12"/>
        <v>0.3</v>
      </c>
      <c r="L32" s="1490">
        <f t="shared" si="12"/>
        <v>0.125</v>
      </c>
      <c r="M32" s="1803">
        <f t="shared" si="12"/>
        <v>0.05</v>
      </c>
      <c r="N32" s="1803">
        <f t="shared" si="12"/>
        <v>0</v>
      </c>
      <c r="P32" s="304"/>
      <c r="Q32" s="304"/>
      <c r="R32" s="304"/>
      <c r="S32" s="304"/>
      <c r="T32" s="304"/>
    </row>
    <row r="33" spans="2:20" ht="21" customHeight="1" x14ac:dyDescent="0.2">
      <c r="B33" s="1853"/>
      <c r="C33" s="1940" t="s">
        <v>180</v>
      </c>
      <c r="D33" s="451">
        <f>O33-N33</f>
        <v>27</v>
      </c>
      <c r="E33" s="1365">
        <v>15</v>
      </c>
      <c r="F33" s="1474">
        <v>19</v>
      </c>
      <c r="G33" s="1474">
        <v>8</v>
      </c>
      <c r="H33" s="1474">
        <v>5</v>
      </c>
      <c r="I33" s="1474">
        <v>7</v>
      </c>
      <c r="J33" s="1474">
        <v>8</v>
      </c>
      <c r="K33" s="1474">
        <v>7</v>
      </c>
      <c r="L33" s="1474">
        <v>2</v>
      </c>
      <c r="M33" s="1368">
        <v>1</v>
      </c>
      <c r="N33" s="1368">
        <v>0</v>
      </c>
      <c r="O33" s="1">
        <f>'表5-1'!D34</f>
        <v>27</v>
      </c>
      <c r="P33" s="336"/>
      <c r="Q33" s="336"/>
      <c r="R33" s="336"/>
      <c r="S33" s="336"/>
      <c r="T33" s="336"/>
    </row>
    <row r="34" spans="2:20" ht="21" customHeight="1" x14ac:dyDescent="0.2">
      <c r="B34" s="1853"/>
      <c r="C34" s="2401"/>
      <c r="D34" s="463"/>
      <c r="E34" s="1489">
        <f>E33/$D33</f>
        <v>0.55555555555555558</v>
      </c>
      <c r="F34" s="1490">
        <f t="shared" ref="F34:N34" si="13">F33/$D33</f>
        <v>0.70370370370370372</v>
      </c>
      <c r="G34" s="1490">
        <f t="shared" si="13"/>
        <v>0.29629629629629628</v>
      </c>
      <c r="H34" s="1490">
        <f t="shared" si="13"/>
        <v>0.18518518518518517</v>
      </c>
      <c r="I34" s="1490">
        <f t="shared" si="13"/>
        <v>0.25925925925925924</v>
      </c>
      <c r="J34" s="1490">
        <f t="shared" si="13"/>
        <v>0.29629629629629628</v>
      </c>
      <c r="K34" s="1490">
        <f t="shared" si="13"/>
        <v>0.25925925925925924</v>
      </c>
      <c r="L34" s="1490">
        <f t="shared" si="13"/>
        <v>7.407407407407407E-2</v>
      </c>
      <c r="M34" s="1803">
        <f t="shared" si="13"/>
        <v>3.7037037037037035E-2</v>
      </c>
      <c r="N34" s="1803">
        <f t="shared" si="13"/>
        <v>0</v>
      </c>
      <c r="P34" s="304"/>
      <c r="Q34" s="304"/>
      <c r="R34" s="304"/>
      <c r="S34" s="304"/>
      <c r="T34" s="304"/>
    </row>
    <row r="35" spans="2:20" ht="21" customHeight="1" x14ac:dyDescent="0.2">
      <c r="B35" s="1853"/>
      <c r="C35" s="1940" t="s">
        <v>418</v>
      </c>
      <c r="D35" s="451">
        <f>O35-N35</f>
        <v>40</v>
      </c>
      <c r="E35" s="1365">
        <v>16</v>
      </c>
      <c r="F35" s="1474">
        <v>30</v>
      </c>
      <c r="G35" s="1474">
        <v>12</v>
      </c>
      <c r="H35" s="1474">
        <v>3</v>
      </c>
      <c r="I35" s="1474">
        <v>10</v>
      </c>
      <c r="J35" s="1474">
        <v>9</v>
      </c>
      <c r="K35" s="1474">
        <v>6</v>
      </c>
      <c r="L35" s="1474">
        <v>0</v>
      </c>
      <c r="M35" s="1368">
        <v>1</v>
      </c>
      <c r="N35" s="1368">
        <v>0</v>
      </c>
      <c r="O35" s="1">
        <f>'表5-1'!D36</f>
        <v>40</v>
      </c>
      <c r="P35" s="336"/>
      <c r="Q35" s="336"/>
      <c r="R35" s="336"/>
      <c r="S35" s="336"/>
      <c r="T35" s="336"/>
    </row>
    <row r="36" spans="2:20" ht="21" customHeight="1" thickBot="1" x14ac:dyDescent="0.25">
      <c r="B36" s="1853"/>
      <c r="C36" s="2402"/>
      <c r="D36" s="460"/>
      <c r="E36" s="1498">
        <f>E35/$D35</f>
        <v>0.4</v>
      </c>
      <c r="F36" s="1499">
        <f t="shared" ref="F36:N36" si="14">F35/$D35</f>
        <v>0.75</v>
      </c>
      <c r="G36" s="1499">
        <f t="shared" si="14"/>
        <v>0.3</v>
      </c>
      <c r="H36" s="1499">
        <f t="shared" si="14"/>
        <v>7.4999999999999997E-2</v>
      </c>
      <c r="I36" s="1499">
        <f t="shared" si="14"/>
        <v>0.25</v>
      </c>
      <c r="J36" s="1499">
        <f t="shared" si="14"/>
        <v>0.22500000000000001</v>
      </c>
      <c r="K36" s="1499">
        <f t="shared" si="14"/>
        <v>0.15</v>
      </c>
      <c r="L36" s="1499">
        <f t="shared" si="14"/>
        <v>0</v>
      </c>
      <c r="M36" s="1804">
        <f t="shared" si="14"/>
        <v>2.5000000000000001E-2</v>
      </c>
      <c r="N36" s="1803">
        <f t="shared" si="14"/>
        <v>0</v>
      </c>
      <c r="P36" s="304"/>
      <c r="Q36" s="304"/>
      <c r="R36" s="304"/>
      <c r="S36" s="304"/>
      <c r="T36" s="304"/>
    </row>
    <row r="37" spans="2:20" ht="21" customHeight="1" thickTop="1" x14ac:dyDescent="0.2">
      <c r="B37" s="1853"/>
      <c r="C37" s="39" t="s">
        <v>419</v>
      </c>
      <c r="D37" s="54">
        <f>D27+D29+D31+D33</f>
        <v>274</v>
      </c>
      <c r="E37" s="1502">
        <f t="shared" ref="E37:N37" si="15">E27+E29+E31+E33</f>
        <v>99</v>
      </c>
      <c r="F37" s="1480">
        <f t="shared" si="15"/>
        <v>145</v>
      </c>
      <c r="G37" s="1480">
        <f t="shared" si="15"/>
        <v>55</v>
      </c>
      <c r="H37" s="1480">
        <f t="shared" si="15"/>
        <v>46</v>
      </c>
      <c r="I37" s="1480">
        <f t="shared" si="15"/>
        <v>90</v>
      </c>
      <c r="J37" s="1480">
        <f t="shared" si="15"/>
        <v>99</v>
      </c>
      <c r="K37" s="1480">
        <f t="shared" si="15"/>
        <v>68</v>
      </c>
      <c r="L37" s="1480">
        <f t="shared" si="15"/>
        <v>31</v>
      </c>
      <c r="M37" s="1484">
        <f t="shared" si="15"/>
        <v>21</v>
      </c>
      <c r="N37" s="846">
        <f t="shared" si="15"/>
        <v>24</v>
      </c>
      <c r="O37" s="1">
        <f>'表5-1'!D38</f>
        <v>298</v>
      </c>
      <c r="P37" s="336"/>
      <c r="Q37" s="336"/>
      <c r="R37" s="336"/>
      <c r="S37" s="336"/>
      <c r="T37" s="336"/>
    </row>
    <row r="38" spans="2:20" ht="21" customHeight="1" x14ac:dyDescent="0.2">
      <c r="B38" s="1853"/>
      <c r="C38" s="1628" t="s">
        <v>183</v>
      </c>
      <c r="D38" s="463"/>
      <c r="E38" s="1489">
        <f>E37/$D37</f>
        <v>0.36131386861313869</v>
      </c>
      <c r="F38" s="1490">
        <f t="shared" ref="F38:M38" si="16">F37/$D37</f>
        <v>0.52919708029197077</v>
      </c>
      <c r="G38" s="1490">
        <f t="shared" si="16"/>
        <v>0.20072992700729927</v>
      </c>
      <c r="H38" s="1490">
        <f t="shared" si="16"/>
        <v>0.16788321167883211</v>
      </c>
      <c r="I38" s="1490">
        <f t="shared" si="16"/>
        <v>0.32846715328467152</v>
      </c>
      <c r="J38" s="1490">
        <f t="shared" si="16"/>
        <v>0.36131386861313869</v>
      </c>
      <c r="K38" s="1490">
        <f t="shared" si="16"/>
        <v>0.24817518248175183</v>
      </c>
      <c r="L38" s="1490">
        <f t="shared" si="16"/>
        <v>0.11313868613138686</v>
      </c>
      <c r="M38" s="1803">
        <f t="shared" si="16"/>
        <v>7.6642335766423361E-2</v>
      </c>
      <c r="N38" s="952">
        <f>N37/$D37</f>
        <v>8.7591240875912413E-2</v>
      </c>
      <c r="P38" s="304"/>
      <c r="Q38" s="304"/>
      <c r="R38" s="304"/>
      <c r="S38" s="304"/>
      <c r="T38" s="304"/>
    </row>
    <row r="39" spans="2:20" ht="21" customHeight="1" x14ac:dyDescent="0.2">
      <c r="B39" s="1853"/>
      <c r="C39" s="37" t="s">
        <v>419</v>
      </c>
      <c r="D39" s="56">
        <f>D29+D31+D33+D35</f>
        <v>155</v>
      </c>
      <c r="E39" s="1365">
        <f t="shared" ref="E39:N39" si="17">E29+E31+E33+E35</f>
        <v>58</v>
      </c>
      <c r="F39" s="1474">
        <f t="shared" si="17"/>
        <v>98</v>
      </c>
      <c r="G39" s="1474">
        <f t="shared" si="17"/>
        <v>45</v>
      </c>
      <c r="H39" s="1474">
        <f t="shared" si="17"/>
        <v>21</v>
      </c>
      <c r="I39" s="1474">
        <f t="shared" si="17"/>
        <v>46</v>
      </c>
      <c r="J39" s="1474">
        <f t="shared" si="17"/>
        <v>48</v>
      </c>
      <c r="K39" s="1474">
        <f t="shared" si="17"/>
        <v>35</v>
      </c>
      <c r="L39" s="1474">
        <f t="shared" si="17"/>
        <v>11</v>
      </c>
      <c r="M39" s="1368">
        <f t="shared" si="17"/>
        <v>6</v>
      </c>
      <c r="N39" s="605">
        <f t="shared" si="17"/>
        <v>2</v>
      </c>
      <c r="O39" s="1">
        <f>'表5-1'!D40</f>
        <v>157</v>
      </c>
      <c r="P39" s="336"/>
      <c r="Q39" s="336"/>
      <c r="R39" s="336"/>
      <c r="S39" s="336"/>
      <c r="T39" s="336"/>
    </row>
    <row r="40" spans="2:20" ht="21" customHeight="1" thickBot="1" x14ac:dyDescent="0.25">
      <c r="B40" s="1859"/>
      <c r="C40" s="1628" t="s">
        <v>420</v>
      </c>
      <c r="D40" s="463"/>
      <c r="E40" s="1503">
        <f>E39/$D39</f>
        <v>0.37419354838709679</v>
      </c>
      <c r="F40" s="1504">
        <f t="shared" ref="F40:N40" si="18">F39/$D39</f>
        <v>0.63225806451612898</v>
      </c>
      <c r="G40" s="1504">
        <f t="shared" si="18"/>
        <v>0.29032258064516131</v>
      </c>
      <c r="H40" s="1504">
        <f t="shared" si="18"/>
        <v>0.13548387096774195</v>
      </c>
      <c r="I40" s="1504">
        <f t="shared" si="18"/>
        <v>0.29677419354838708</v>
      </c>
      <c r="J40" s="1504">
        <f t="shared" si="18"/>
        <v>0.30967741935483872</v>
      </c>
      <c r="K40" s="1504">
        <f t="shared" si="18"/>
        <v>0.22580645161290322</v>
      </c>
      <c r="L40" s="1504">
        <f t="shared" si="18"/>
        <v>7.0967741935483872E-2</v>
      </c>
      <c r="M40" s="1806">
        <f t="shared" si="18"/>
        <v>3.870967741935484E-2</v>
      </c>
      <c r="N40" s="954">
        <f t="shared" si="18"/>
        <v>1.2903225806451613E-2</v>
      </c>
      <c r="P40" s="304"/>
      <c r="Q40" s="304"/>
      <c r="R40" s="304"/>
      <c r="S40" s="304"/>
      <c r="T40" s="304"/>
    </row>
    <row r="41" spans="2:20" ht="21" customHeight="1" x14ac:dyDescent="0.2">
      <c r="B41" s="96"/>
      <c r="C41" s="696" t="s">
        <v>975</v>
      </c>
      <c r="D41" s="2"/>
      <c r="E41" s="950"/>
      <c r="F41" s="950"/>
      <c r="G41" s="950"/>
      <c r="H41" s="950"/>
      <c r="I41" s="950"/>
      <c r="J41" s="950"/>
      <c r="K41" s="950"/>
      <c r="L41" s="950"/>
      <c r="M41" s="950"/>
      <c r="N41" s="950"/>
      <c r="P41" s="304"/>
      <c r="Q41" s="304"/>
      <c r="R41" s="304"/>
      <c r="S41" s="304"/>
      <c r="T41" s="304"/>
    </row>
    <row r="42" spans="2:20" ht="21" customHeight="1" x14ac:dyDescent="0.2">
      <c r="C42" s="44"/>
      <c r="P42" s="304"/>
      <c r="Q42" s="304"/>
      <c r="R42" s="304"/>
      <c r="S42" s="304"/>
      <c r="T42" s="304"/>
    </row>
    <row r="43" spans="2:20" ht="21" customHeight="1" x14ac:dyDescent="0.2">
      <c r="B43"/>
      <c r="C43" s="44"/>
      <c r="D43" s="44"/>
      <c r="E43" s="86"/>
      <c r="F43" s="86"/>
      <c r="G43" s="86"/>
      <c r="H43" s="86"/>
      <c r="I43" s="86"/>
      <c r="J43" s="86"/>
      <c r="K43" s="86"/>
      <c r="L43" s="86"/>
      <c r="M43" s="86"/>
      <c r="N43" s="86"/>
      <c r="P43" s="304"/>
      <c r="Q43" s="304"/>
      <c r="R43" s="304"/>
      <c r="S43" s="304"/>
      <c r="T43" s="304"/>
    </row>
    <row r="44" spans="2:20" x14ac:dyDescent="0.2">
      <c r="B44"/>
      <c r="E44" s="86"/>
      <c r="F44" s="86"/>
      <c r="G44" s="86"/>
      <c r="H44" s="86"/>
      <c r="I44" s="86"/>
      <c r="J44" s="86"/>
      <c r="K44" s="86"/>
      <c r="L44" s="86"/>
      <c r="M44" s="86"/>
      <c r="N44" s="86"/>
    </row>
    <row r="45" spans="2:20" s="44" customFormat="1" x14ac:dyDescent="0.2">
      <c r="B45"/>
      <c r="C45" s="1"/>
      <c r="D45" s="1"/>
      <c r="E45" s="88"/>
      <c r="F45" s="88"/>
      <c r="G45" s="88"/>
      <c r="H45" s="88"/>
      <c r="I45" s="88"/>
      <c r="J45" s="88"/>
      <c r="K45" s="88"/>
      <c r="L45" s="88"/>
      <c r="M45" s="88"/>
      <c r="N45" s="88"/>
    </row>
    <row r="46" spans="2:20" s="44" customFormat="1" x14ac:dyDescent="0.2">
      <c r="B46"/>
      <c r="C46" s="1"/>
      <c r="D46" s="1"/>
      <c r="E46" s="7"/>
      <c r="F46" s="7"/>
      <c r="G46" s="7"/>
      <c r="H46" s="7"/>
      <c r="I46" s="7"/>
      <c r="J46" s="7"/>
      <c r="K46" s="7"/>
      <c r="L46" s="7"/>
      <c r="M46" s="7"/>
      <c r="N46" s="7"/>
    </row>
    <row r="47" spans="2:20" x14ac:dyDescent="0.2">
      <c r="B47"/>
    </row>
    <row r="48" spans="2:20" x14ac:dyDescent="0.2">
      <c r="B48" s="345"/>
      <c r="D48" s="336"/>
      <c r="E48" s="332"/>
      <c r="F48" s="332"/>
      <c r="G48" s="332"/>
      <c r="H48" s="332"/>
      <c r="I48" s="332"/>
      <c r="J48" s="332"/>
      <c r="K48" s="332"/>
      <c r="L48" s="332"/>
      <c r="M48" s="332"/>
      <c r="N48" s="332"/>
    </row>
    <row r="49" spans="4:14" ht="14.25" customHeight="1" x14ac:dyDescent="0.2">
      <c r="D49" s="336"/>
      <c r="E49" s="332"/>
      <c r="F49" s="332"/>
      <c r="G49" s="332"/>
      <c r="H49" s="332"/>
      <c r="I49" s="332"/>
      <c r="J49" s="332"/>
      <c r="K49" s="332"/>
      <c r="L49" s="332"/>
      <c r="M49" s="332"/>
      <c r="N49" s="332"/>
    </row>
    <row r="50" spans="4:14" x14ac:dyDescent="0.2">
      <c r="D50" s="336"/>
      <c r="E50" s="332"/>
      <c r="F50" s="332"/>
      <c r="G50" s="332"/>
      <c r="H50" s="332"/>
      <c r="I50" s="332"/>
      <c r="J50" s="332"/>
      <c r="K50" s="332"/>
      <c r="L50" s="332"/>
      <c r="M50" s="332"/>
      <c r="N50" s="332"/>
    </row>
    <row r="51" spans="4:14" ht="13.5" customHeight="1" x14ac:dyDescent="0.2">
      <c r="D51" s="336"/>
      <c r="E51" s="332"/>
      <c r="F51" s="332"/>
      <c r="G51" s="332"/>
      <c r="H51" s="332"/>
      <c r="I51" s="332"/>
      <c r="J51" s="332"/>
      <c r="K51" s="332"/>
      <c r="L51" s="332"/>
      <c r="M51" s="332"/>
      <c r="N51" s="332"/>
    </row>
    <row r="52" spans="4:14" x14ac:dyDescent="0.2">
      <c r="D52" s="336"/>
      <c r="E52" s="332"/>
      <c r="F52" s="332"/>
      <c r="G52" s="332"/>
      <c r="H52" s="332"/>
      <c r="I52" s="332"/>
      <c r="J52" s="332"/>
      <c r="K52" s="332"/>
      <c r="L52" s="332"/>
      <c r="M52" s="332"/>
      <c r="N52" s="332"/>
    </row>
    <row r="55" spans="4:14" ht="13.5" customHeight="1" x14ac:dyDescent="0.2"/>
    <row r="58" spans="4:14" ht="13.5" customHeight="1" x14ac:dyDescent="0.2"/>
  </sheetData>
  <mergeCells count="26">
    <mergeCell ref="B25:B40"/>
    <mergeCell ref="C25:C26"/>
    <mergeCell ref="C27:C28"/>
    <mergeCell ref="C29:C30"/>
    <mergeCell ref="C31:C32"/>
    <mergeCell ref="C33:C34"/>
    <mergeCell ref="C35:C36"/>
    <mergeCell ref="C21:C22"/>
    <mergeCell ref="C23:C24"/>
    <mergeCell ref="G8:G10"/>
    <mergeCell ref="H8:H10"/>
    <mergeCell ref="I8:I10"/>
    <mergeCell ref="D8:D10"/>
    <mergeCell ref="E8:E10"/>
    <mergeCell ref="F8:F10"/>
    <mergeCell ref="B11:C12"/>
    <mergeCell ref="B13:B24"/>
    <mergeCell ref="C13:C14"/>
    <mergeCell ref="C15:C16"/>
    <mergeCell ref="C17:C18"/>
    <mergeCell ref="C19:C20"/>
    <mergeCell ref="N8:N10"/>
    <mergeCell ref="J8:J10"/>
    <mergeCell ref="K8:K10"/>
    <mergeCell ref="L8:L10"/>
    <mergeCell ref="M8:M10"/>
  </mergeCells>
  <phoneticPr fontId="2"/>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37EAC-F078-44D7-8B69-1A1AC681C065}">
  <sheetPr>
    <tabColor rgb="FF00B0F0"/>
  </sheetPr>
  <dimension ref="B2:Y56"/>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8" width="13.44140625" style="1" customWidth="1"/>
    <col min="19" max="19" width="4.6640625" style="1" customWidth="1"/>
    <col min="20" max="22" width="6.6640625" style="1" customWidth="1"/>
    <col min="23" max="24" width="7" style="1" customWidth="1"/>
    <col min="25" max="25" width="7.6640625" style="1" customWidth="1"/>
    <col min="26" max="16384" width="9" style="1"/>
  </cols>
  <sheetData>
    <row r="2" spans="2:25" ht="14.4" x14ac:dyDescent="0.2">
      <c r="B2" s="26" t="s">
        <v>850</v>
      </c>
    </row>
    <row r="3" spans="2:25" ht="14.4" x14ac:dyDescent="0.2">
      <c r="B3" s="26"/>
    </row>
    <row r="4" spans="2:25" ht="14.4" x14ac:dyDescent="0.2">
      <c r="B4" s="26"/>
      <c r="P4" s="42" t="s">
        <v>613</v>
      </c>
    </row>
    <row r="5" spans="2:25" ht="14.4" x14ac:dyDescent="0.2">
      <c r="B5" s="26"/>
      <c r="P5" s="42" t="s">
        <v>614</v>
      </c>
    </row>
    <row r="6" spans="2:25" ht="14.4" x14ac:dyDescent="0.2">
      <c r="B6" s="26"/>
    </row>
    <row r="7" spans="2:25" ht="13.8" thickBot="1" x14ac:dyDescent="0.25">
      <c r="B7" s="17"/>
      <c r="C7" s="17"/>
      <c r="D7" s="17"/>
      <c r="R7" s="2" t="s">
        <v>555</v>
      </c>
    </row>
    <row r="8" spans="2:25" ht="16.5" customHeight="1" x14ac:dyDescent="0.2">
      <c r="B8" s="18"/>
      <c r="C8" s="11"/>
      <c r="D8" s="1856" t="s">
        <v>615</v>
      </c>
      <c r="E8" s="2439" t="s">
        <v>787</v>
      </c>
      <c r="F8" s="2440"/>
      <c r="G8" s="2440"/>
      <c r="H8" s="2417"/>
      <c r="I8" s="2086" t="s">
        <v>789</v>
      </c>
      <c r="J8" s="2071"/>
      <c r="K8" s="2071"/>
      <c r="L8" s="2071"/>
      <c r="M8" s="2072"/>
      <c r="N8" s="2086" t="s">
        <v>788</v>
      </c>
      <c r="O8" s="2071"/>
      <c r="P8" s="2071"/>
      <c r="Q8" s="2071"/>
      <c r="R8" s="2072"/>
    </row>
    <row r="9" spans="2:25" ht="51" customHeight="1" x14ac:dyDescent="0.2">
      <c r="B9" s="18"/>
      <c r="C9" s="11"/>
      <c r="D9" s="1857"/>
      <c r="E9" s="2064"/>
      <c r="F9" s="2414"/>
      <c r="G9" s="2414"/>
      <c r="H9" s="2415"/>
      <c r="I9" s="2095"/>
      <c r="J9" s="2318"/>
      <c r="K9" s="2318"/>
      <c r="L9" s="2318"/>
      <c r="M9" s="2441"/>
      <c r="N9" s="2095"/>
      <c r="O9" s="2318"/>
      <c r="P9" s="2318"/>
      <c r="Q9" s="2318"/>
      <c r="R9" s="2441"/>
    </row>
    <row r="10" spans="2:25" ht="27.75" customHeight="1" x14ac:dyDescent="0.2">
      <c r="B10" s="18"/>
      <c r="C10" s="11"/>
      <c r="D10" s="1857"/>
      <c r="E10" s="2063" t="s">
        <v>790</v>
      </c>
      <c r="F10" s="1856" t="s">
        <v>792</v>
      </c>
      <c r="G10" s="1937" t="s">
        <v>791</v>
      </c>
      <c r="H10" s="2442" t="s">
        <v>296</v>
      </c>
      <c r="I10" s="2063" t="s">
        <v>790</v>
      </c>
      <c r="J10" s="1856" t="s">
        <v>792</v>
      </c>
      <c r="K10" s="1937" t="s">
        <v>791</v>
      </c>
      <c r="L10" s="1937" t="s">
        <v>954</v>
      </c>
      <c r="M10" s="1950" t="s">
        <v>296</v>
      </c>
      <c r="N10" s="2063" t="s">
        <v>790</v>
      </c>
      <c r="O10" s="1856" t="s">
        <v>792</v>
      </c>
      <c r="P10" s="1937" t="s">
        <v>791</v>
      </c>
      <c r="Q10" s="1937" t="s">
        <v>955</v>
      </c>
      <c r="R10" s="1950" t="s">
        <v>296</v>
      </c>
    </row>
    <row r="11" spans="2:25" ht="41.25" customHeight="1" x14ac:dyDescent="0.2">
      <c r="B11" s="35"/>
      <c r="C11" s="36"/>
      <c r="D11" s="1960"/>
      <c r="E11" s="2064"/>
      <c r="F11" s="1960"/>
      <c r="G11" s="1945"/>
      <c r="H11" s="2443"/>
      <c r="I11" s="2064"/>
      <c r="J11" s="1960"/>
      <c r="K11" s="1945"/>
      <c r="L11" s="1945"/>
      <c r="M11" s="1974"/>
      <c r="N11" s="2064"/>
      <c r="O11" s="1960"/>
      <c r="P11" s="1945"/>
      <c r="Q11" s="1945"/>
      <c r="R11" s="1974"/>
      <c r="W11" s="325"/>
      <c r="X11" s="325"/>
    </row>
    <row r="12" spans="2:25" ht="21" customHeight="1" x14ac:dyDescent="0.2">
      <c r="B12" s="1849" t="s">
        <v>405</v>
      </c>
      <c r="C12" s="1989"/>
      <c r="D12" s="1178">
        <f t="shared" ref="D12:P12" si="0">D14+D16+D18+D20+D22+D24</f>
        <v>425</v>
      </c>
      <c r="E12" s="1203">
        <f t="shared" si="0"/>
        <v>65</v>
      </c>
      <c r="F12" s="1178">
        <f t="shared" si="0"/>
        <v>91</v>
      </c>
      <c r="G12" s="1178">
        <f t="shared" si="0"/>
        <v>181</v>
      </c>
      <c r="H12" s="1319">
        <f t="shared" si="0"/>
        <v>88</v>
      </c>
      <c r="I12" s="1203">
        <f>I14+I16+I18+I20+I22+I24</f>
        <v>35</v>
      </c>
      <c r="J12" s="1178">
        <f t="shared" ref="J12:M12" si="1">J14+J16+J18+J20+J22+J24</f>
        <v>67</v>
      </c>
      <c r="K12" s="1178">
        <f>K14+K16+K18+K20+K22+K24</f>
        <v>103</v>
      </c>
      <c r="L12" s="1178">
        <f>L14+L16+L18+L20+L22+L24</f>
        <v>163</v>
      </c>
      <c r="M12" s="1319">
        <f t="shared" si="1"/>
        <v>57</v>
      </c>
      <c r="N12" s="1203">
        <f t="shared" si="0"/>
        <v>37</v>
      </c>
      <c r="O12" s="1178">
        <f t="shared" si="0"/>
        <v>84</v>
      </c>
      <c r="P12" s="1178">
        <f t="shared" si="0"/>
        <v>131</v>
      </c>
      <c r="Q12" s="1178">
        <f t="shared" ref="Q12" si="2">Q14+Q16+Q18+Q20+Q22+Q24</f>
        <v>107</v>
      </c>
      <c r="R12" s="1319">
        <f>R14+R16+R18+R20+R22+R24</f>
        <v>66</v>
      </c>
      <c r="W12" s="336"/>
      <c r="X12" s="336"/>
      <c r="Y12" s="336"/>
    </row>
    <row r="13" spans="2:25" ht="21" customHeight="1" thickBot="1" x14ac:dyDescent="0.25">
      <c r="B13" s="2399"/>
      <c r="C13" s="2400"/>
      <c r="D13" s="1324"/>
      <c r="E13" s="1286">
        <f t="shared" ref="E13:R13" si="3">E12/$D12</f>
        <v>0.15294117647058825</v>
      </c>
      <c r="F13" s="1599">
        <f t="shared" si="3"/>
        <v>0.21411764705882352</v>
      </c>
      <c r="G13" s="1599">
        <f t="shared" si="3"/>
        <v>0.42588235294117649</v>
      </c>
      <c r="H13" s="1191">
        <f t="shared" si="3"/>
        <v>0.20705882352941177</v>
      </c>
      <c r="I13" s="1286">
        <f t="shared" si="3"/>
        <v>8.2352941176470587E-2</v>
      </c>
      <c r="J13" s="1599">
        <f t="shared" si="3"/>
        <v>0.15764705882352942</v>
      </c>
      <c r="K13" s="1599">
        <f t="shared" si="3"/>
        <v>0.24235294117647058</v>
      </c>
      <c r="L13" s="1599">
        <f t="shared" ref="L13" si="4">L12/$D12</f>
        <v>0.3835294117647059</v>
      </c>
      <c r="M13" s="1191">
        <f t="shared" si="3"/>
        <v>0.13411764705882354</v>
      </c>
      <c r="N13" s="1286">
        <f t="shared" si="3"/>
        <v>8.7058823529411758E-2</v>
      </c>
      <c r="O13" s="1599">
        <f t="shared" si="3"/>
        <v>0.1976470588235294</v>
      </c>
      <c r="P13" s="1599">
        <f t="shared" si="3"/>
        <v>0.30823529411764705</v>
      </c>
      <c r="Q13" s="1599">
        <f t="shared" ref="Q13" si="5">Q12/$D12</f>
        <v>0.25176470588235295</v>
      </c>
      <c r="R13" s="1191">
        <f t="shared" si="3"/>
        <v>0.15529411764705883</v>
      </c>
      <c r="T13" s="304"/>
      <c r="U13" s="304"/>
      <c r="V13" s="304"/>
      <c r="W13" s="304"/>
      <c r="X13" s="304"/>
      <c r="Y13" s="304"/>
    </row>
    <row r="14" spans="2:25" ht="21" customHeight="1" thickTop="1" x14ac:dyDescent="0.2">
      <c r="B14" s="1852" t="s">
        <v>411</v>
      </c>
      <c r="C14" s="2003" t="s">
        <v>169</v>
      </c>
      <c r="D14" s="1327">
        <f>'表5-1'!D14</f>
        <v>54</v>
      </c>
      <c r="E14" s="1600">
        <v>6</v>
      </c>
      <c r="F14" s="1601">
        <v>15</v>
      </c>
      <c r="G14" s="1601">
        <v>22</v>
      </c>
      <c r="H14" s="1602">
        <f>$D$14-E14-F14-G14</f>
        <v>11</v>
      </c>
      <c r="I14" s="1603">
        <v>1</v>
      </c>
      <c r="J14" s="1601">
        <v>10</v>
      </c>
      <c r="K14" s="1601">
        <v>7</v>
      </c>
      <c r="L14" s="1601">
        <v>32</v>
      </c>
      <c r="M14" s="1602">
        <f>$D$14-I14-J14-K14-L14</f>
        <v>4</v>
      </c>
      <c r="N14" s="1603">
        <v>3</v>
      </c>
      <c r="O14" s="1601">
        <v>12</v>
      </c>
      <c r="P14" s="1601">
        <v>13</v>
      </c>
      <c r="Q14" s="1601">
        <v>20</v>
      </c>
      <c r="R14" s="1602">
        <f>$D$14-N14-O14-P14-Q14</f>
        <v>6</v>
      </c>
      <c r="W14" s="336"/>
      <c r="X14" s="336"/>
      <c r="Y14" s="336"/>
    </row>
    <row r="15" spans="2:25" ht="21" customHeight="1" x14ac:dyDescent="0.2">
      <c r="B15" s="1853"/>
      <c r="C15" s="1901"/>
      <c r="D15" s="1332"/>
      <c r="E15" s="1286">
        <f t="shared" ref="E15:P15" si="6">E14/$D14</f>
        <v>0.1111111111111111</v>
      </c>
      <c r="F15" s="1599">
        <f t="shared" si="6"/>
        <v>0.27777777777777779</v>
      </c>
      <c r="G15" s="1599">
        <f t="shared" si="6"/>
        <v>0.40740740740740738</v>
      </c>
      <c r="H15" s="1191">
        <f>H14/$D14</f>
        <v>0.20370370370370369</v>
      </c>
      <c r="I15" s="1286">
        <f t="shared" ref="I15:K15" si="7">I14/$D14</f>
        <v>1.8518518518518517E-2</v>
      </c>
      <c r="J15" s="1599">
        <f t="shared" si="7"/>
        <v>0.18518518518518517</v>
      </c>
      <c r="K15" s="1599">
        <f t="shared" si="7"/>
        <v>0.12962962962962962</v>
      </c>
      <c r="L15" s="1599">
        <f t="shared" ref="L15" si="8">L14/$D14</f>
        <v>0.59259259259259256</v>
      </c>
      <c r="M15" s="1191">
        <f>M14/$D14</f>
        <v>7.407407407407407E-2</v>
      </c>
      <c r="N15" s="1286">
        <f t="shared" si="6"/>
        <v>5.5555555555555552E-2</v>
      </c>
      <c r="O15" s="1599">
        <f t="shared" si="6"/>
        <v>0.22222222222222221</v>
      </c>
      <c r="P15" s="1599">
        <f t="shared" si="6"/>
        <v>0.24074074074074073</v>
      </c>
      <c r="Q15" s="1599">
        <f t="shared" ref="Q15" si="9">Q14/$D14</f>
        <v>0.37037037037037035</v>
      </c>
      <c r="R15" s="1191">
        <f>R14/$D14</f>
        <v>0.1111111111111111</v>
      </c>
      <c r="T15" s="304"/>
      <c r="U15" s="304"/>
      <c r="V15" s="304"/>
      <c r="W15" s="304"/>
      <c r="X15" s="304"/>
      <c r="Y15" s="304"/>
    </row>
    <row r="16" spans="2:25" ht="21" customHeight="1" x14ac:dyDescent="0.2">
      <c r="B16" s="1853"/>
      <c r="C16" s="1940" t="s">
        <v>170</v>
      </c>
      <c r="D16" s="1334">
        <f>'表5-1'!D16</f>
        <v>76</v>
      </c>
      <c r="E16" s="1606">
        <v>12</v>
      </c>
      <c r="F16" s="1607">
        <v>12</v>
      </c>
      <c r="G16" s="1607">
        <v>39</v>
      </c>
      <c r="H16" s="1608">
        <f>$D$16-E16-F16-G16</f>
        <v>13</v>
      </c>
      <c r="I16" s="1609">
        <v>9</v>
      </c>
      <c r="J16" s="1607">
        <v>10</v>
      </c>
      <c r="K16" s="1607">
        <v>26</v>
      </c>
      <c r="L16" s="1607">
        <v>22</v>
      </c>
      <c r="M16" s="1608">
        <f>$D$16-I16-J16-K16-L16</f>
        <v>9</v>
      </c>
      <c r="N16" s="1609">
        <v>7</v>
      </c>
      <c r="O16" s="1607">
        <v>10</v>
      </c>
      <c r="P16" s="1607">
        <v>31</v>
      </c>
      <c r="Q16" s="1607">
        <v>18</v>
      </c>
      <c r="R16" s="1608">
        <f>$D$16-N16-O16-P16-Q16</f>
        <v>10</v>
      </c>
      <c r="W16" s="336"/>
      <c r="X16" s="336"/>
      <c r="Y16" s="336"/>
    </row>
    <row r="17" spans="2:25" ht="21" customHeight="1" x14ac:dyDescent="0.2">
      <c r="B17" s="1853"/>
      <c r="C17" s="1901"/>
      <c r="D17" s="1301"/>
      <c r="E17" s="1286">
        <f t="shared" ref="E17:P17" si="10">E16/$D16</f>
        <v>0.15789473684210525</v>
      </c>
      <c r="F17" s="1599">
        <f t="shared" si="10"/>
        <v>0.15789473684210525</v>
      </c>
      <c r="G17" s="1599">
        <f t="shared" si="10"/>
        <v>0.51315789473684215</v>
      </c>
      <c r="H17" s="1191">
        <f>H16/$D16</f>
        <v>0.17105263157894737</v>
      </c>
      <c r="I17" s="1286">
        <f t="shared" ref="I17:K17" si="11">I16/$D16</f>
        <v>0.11842105263157894</v>
      </c>
      <c r="J17" s="1599">
        <f t="shared" si="11"/>
        <v>0.13157894736842105</v>
      </c>
      <c r="K17" s="1599">
        <f t="shared" si="11"/>
        <v>0.34210526315789475</v>
      </c>
      <c r="L17" s="1599">
        <f t="shared" ref="L17" si="12">L16/$D16</f>
        <v>0.28947368421052633</v>
      </c>
      <c r="M17" s="1191">
        <f>M16/$D16</f>
        <v>0.11842105263157894</v>
      </c>
      <c r="N17" s="1286">
        <f t="shared" si="10"/>
        <v>9.2105263157894732E-2</v>
      </c>
      <c r="O17" s="1599">
        <f t="shared" si="10"/>
        <v>0.13157894736842105</v>
      </c>
      <c r="P17" s="1599">
        <f t="shared" si="10"/>
        <v>0.40789473684210525</v>
      </c>
      <c r="Q17" s="1599">
        <f t="shared" ref="Q17" si="13">Q16/$D16</f>
        <v>0.23684210526315788</v>
      </c>
      <c r="R17" s="1191">
        <f>R16/$D16</f>
        <v>0.13157894736842105</v>
      </c>
      <c r="T17" s="304"/>
      <c r="U17" s="304"/>
      <c r="V17" s="304"/>
      <c r="W17" s="304"/>
      <c r="X17" s="304"/>
      <c r="Y17" s="304"/>
    </row>
    <row r="18" spans="2:25" ht="21" customHeight="1" x14ac:dyDescent="0.2">
      <c r="B18" s="1853"/>
      <c r="C18" s="1937" t="s">
        <v>412</v>
      </c>
      <c r="D18" s="1334">
        <f>'表5-1'!D18</f>
        <v>28</v>
      </c>
      <c r="E18" s="1606">
        <v>3</v>
      </c>
      <c r="F18" s="1607">
        <v>11</v>
      </c>
      <c r="G18" s="1607">
        <v>11</v>
      </c>
      <c r="H18" s="1608">
        <f>$D$18-E18-F18-G18</f>
        <v>3</v>
      </c>
      <c r="I18" s="1609">
        <v>4</v>
      </c>
      <c r="J18" s="1607">
        <v>9</v>
      </c>
      <c r="K18" s="1607">
        <v>5</v>
      </c>
      <c r="L18" s="1607">
        <v>8</v>
      </c>
      <c r="M18" s="1608">
        <f>$D$18-I18-J18-K18-L18</f>
        <v>2</v>
      </c>
      <c r="N18" s="1609">
        <v>4</v>
      </c>
      <c r="O18" s="1607">
        <v>7</v>
      </c>
      <c r="P18" s="1607">
        <v>8</v>
      </c>
      <c r="Q18" s="1607">
        <v>7</v>
      </c>
      <c r="R18" s="1608">
        <f>$D$18-N18-O18-P18-Q18</f>
        <v>2</v>
      </c>
      <c r="W18" s="336"/>
      <c r="X18" s="336"/>
      <c r="Y18" s="336"/>
    </row>
    <row r="19" spans="2:25" ht="21" customHeight="1" x14ac:dyDescent="0.2">
      <c r="B19" s="1853"/>
      <c r="C19" s="1945"/>
      <c r="D19" s="1301"/>
      <c r="E19" s="1286">
        <f t="shared" ref="E19:R19" si="14">E18/$D18</f>
        <v>0.10714285714285714</v>
      </c>
      <c r="F19" s="1599">
        <f t="shared" si="14"/>
        <v>0.39285714285714285</v>
      </c>
      <c r="G19" s="1599">
        <f t="shared" si="14"/>
        <v>0.39285714285714285</v>
      </c>
      <c r="H19" s="1191">
        <f t="shared" si="14"/>
        <v>0.10714285714285714</v>
      </c>
      <c r="I19" s="1286">
        <f t="shared" si="14"/>
        <v>0.14285714285714285</v>
      </c>
      <c r="J19" s="1599">
        <f t="shared" si="14"/>
        <v>0.32142857142857145</v>
      </c>
      <c r="K19" s="1599">
        <f t="shared" si="14"/>
        <v>0.17857142857142858</v>
      </c>
      <c r="L19" s="1599">
        <f t="shared" ref="L19" si="15">L18/$D18</f>
        <v>0.2857142857142857</v>
      </c>
      <c r="M19" s="1191">
        <f t="shared" si="14"/>
        <v>7.1428571428571425E-2</v>
      </c>
      <c r="N19" s="1286">
        <f t="shared" si="14"/>
        <v>0.14285714285714285</v>
      </c>
      <c r="O19" s="1599">
        <f t="shared" si="14"/>
        <v>0.25</v>
      </c>
      <c r="P19" s="1599">
        <f t="shared" si="14"/>
        <v>0.2857142857142857</v>
      </c>
      <c r="Q19" s="1599">
        <f t="shared" ref="Q19" si="16">Q18/$D18</f>
        <v>0.25</v>
      </c>
      <c r="R19" s="1191">
        <f t="shared" si="14"/>
        <v>7.1428571428571425E-2</v>
      </c>
      <c r="T19" s="304"/>
      <c r="U19" s="304"/>
      <c r="V19" s="304"/>
      <c r="W19" s="304"/>
      <c r="X19" s="304"/>
      <c r="Y19" s="304"/>
    </row>
    <row r="20" spans="2:25" ht="21" customHeight="1" x14ac:dyDescent="0.2">
      <c r="B20" s="1853"/>
      <c r="C20" s="1940" t="s">
        <v>307</v>
      </c>
      <c r="D20" s="1334">
        <f>'表5-1'!D20</f>
        <v>89</v>
      </c>
      <c r="E20" s="1606">
        <v>10</v>
      </c>
      <c r="F20" s="1607">
        <v>19</v>
      </c>
      <c r="G20" s="1607">
        <v>35</v>
      </c>
      <c r="H20" s="1608">
        <f>$D$20-E20-F20-G20</f>
        <v>25</v>
      </c>
      <c r="I20" s="1609">
        <v>4</v>
      </c>
      <c r="J20" s="1607">
        <v>14</v>
      </c>
      <c r="K20" s="1607">
        <v>20</v>
      </c>
      <c r="L20" s="1607">
        <v>30</v>
      </c>
      <c r="M20" s="1608">
        <f>$D$20-I20-J20-K20-L20</f>
        <v>21</v>
      </c>
      <c r="N20" s="1609">
        <v>4</v>
      </c>
      <c r="O20" s="1607">
        <v>17</v>
      </c>
      <c r="P20" s="1607">
        <v>27</v>
      </c>
      <c r="Q20" s="1607">
        <v>19</v>
      </c>
      <c r="R20" s="1608">
        <f>$D$20-N20-O20-P20-Q20</f>
        <v>22</v>
      </c>
      <c r="W20" s="336"/>
      <c r="X20" s="336"/>
      <c r="Y20" s="336"/>
    </row>
    <row r="21" spans="2:25" ht="21" customHeight="1" x14ac:dyDescent="0.2">
      <c r="B21" s="1853"/>
      <c r="C21" s="1901"/>
      <c r="D21" s="1301"/>
      <c r="E21" s="1286">
        <f t="shared" ref="E21:R21" si="17">E20/$D20</f>
        <v>0.11235955056179775</v>
      </c>
      <c r="F21" s="1599">
        <f t="shared" si="17"/>
        <v>0.21348314606741572</v>
      </c>
      <c r="G21" s="1599">
        <f t="shared" si="17"/>
        <v>0.39325842696629215</v>
      </c>
      <c r="H21" s="1191">
        <f t="shared" si="17"/>
        <v>0.2808988764044944</v>
      </c>
      <c r="I21" s="1286">
        <f t="shared" si="17"/>
        <v>4.49438202247191E-2</v>
      </c>
      <c r="J21" s="1599">
        <f t="shared" si="17"/>
        <v>0.15730337078651685</v>
      </c>
      <c r="K21" s="1599">
        <f t="shared" si="17"/>
        <v>0.2247191011235955</v>
      </c>
      <c r="L21" s="1599">
        <f t="shared" ref="L21" si="18">L20/$D20</f>
        <v>0.33707865168539325</v>
      </c>
      <c r="M21" s="1191">
        <f t="shared" si="17"/>
        <v>0.23595505617977527</v>
      </c>
      <c r="N21" s="1286">
        <f t="shared" si="17"/>
        <v>4.49438202247191E-2</v>
      </c>
      <c r="O21" s="1599">
        <f t="shared" si="17"/>
        <v>0.19101123595505617</v>
      </c>
      <c r="P21" s="1599">
        <f t="shared" si="17"/>
        <v>0.30337078651685395</v>
      </c>
      <c r="Q21" s="1599">
        <f t="shared" ref="Q21" si="19">Q20/$D20</f>
        <v>0.21348314606741572</v>
      </c>
      <c r="R21" s="1191">
        <f t="shared" si="17"/>
        <v>0.24719101123595505</v>
      </c>
      <c r="T21" s="304"/>
      <c r="U21" s="304"/>
      <c r="V21" s="304"/>
      <c r="W21" s="304"/>
      <c r="X21" s="304"/>
      <c r="Y21" s="304"/>
    </row>
    <row r="22" spans="2:25" ht="21" customHeight="1" x14ac:dyDescent="0.2">
      <c r="B22" s="1853"/>
      <c r="C22" s="1940" t="s">
        <v>308</v>
      </c>
      <c r="D22" s="1334">
        <f>'表5-1'!D22</f>
        <v>16</v>
      </c>
      <c r="E22" s="1606">
        <v>6</v>
      </c>
      <c r="F22" s="1607">
        <v>4</v>
      </c>
      <c r="G22" s="1607">
        <v>6</v>
      </c>
      <c r="H22" s="1608">
        <f>$D$22-E22-F22-G22</f>
        <v>0</v>
      </c>
      <c r="I22" s="1609">
        <v>7</v>
      </c>
      <c r="J22" s="1607">
        <v>1</v>
      </c>
      <c r="K22" s="1607">
        <v>3</v>
      </c>
      <c r="L22" s="1607">
        <v>4</v>
      </c>
      <c r="M22" s="1608">
        <f>$D$22-I22-J22-K22-L22</f>
        <v>1</v>
      </c>
      <c r="N22" s="1609">
        <v>5</v>
      </c>
      <c r="O22" s="1607">
        <v>4</v>
      </c>
      <c r="P22" s="1607">
        <v>3</v>
      </c>
      <c r="Q22" s="1607">
        <v>3</v>
      </c>
      <c r="R22" s="1608">
        <f>$D$22-N22-O22-P22-Q22</f>
        <v>1</v>
      </c>
      <c r="W22" s="336"/>
      <c r="X22" s="336"/>
      <c r="Y22" s="336"/>
    </row>
    <row r="23" spans="2:25" ht="21" customHeight="1" x14ac:dyDescent="0.2">
      <c r="B23" s="1853"/>
      <c r="C23" s="1901"/>
      <c r="D23" s="1301"/>
      <c r="E23" s="1286">
        <f t="shared" ref="E23:P23" si="20">E22/$D22</f>
        <v>0.375</v>
      </c>
      <c r="F23" s="1599">
        <f t="shared" si="20"/>
        <v>0.25</v>
      </c>
      <c r="G23" s="1599">
        <f t="shared" si="20"/>
        <v>0.375</v>
      </c>
      <c r="H23" s="1191">
        <f>H22/$D22</f>
        <v>0</v>
      </c>
      <c r="I23" s="1286">
        <f t="shared" ref="I23:K23" si="21">I22/$D22</f>
        <v>0.4375</v>
      </c>
      <c r="J23" s="1599">
        <f t="shared" si="21"/>
        <v>6.25E-2</v>
      </c>
      <c r="K23" s="1599">
        <f t="shared" si="21"/>
        <v>0.1875</v>
      </c>
      <c r="L23" s="1599">
        <f t="shared" ref="L23" si="22">L22/$D22</f>
        <v>0.25</v>
      </c>
      <c r="M23" s="1191">
        <f>M22/$D22</f>
        <v>6.25E-2</v>
      </c>
      <c r="N23" s="1286">
        <f t="shared" si="20"/>
        <v>0.3125</v>
      </c>
      <c r="O23" s="1599">
        <f t="shared" si="20"/>
        <v>0.25</v>
      </c>
      <c r="P23" s="1599">
        <f t="shared" si="20"/>
        <v>0.1875</v>
      </c>
      <c r="Q23" s="1599">
        <f t="shared" ref="Q23" si="23">Q22/$D22</f>
        <v>0.1875</v>
      </c>
      <c r="R23" s="1191">
        <f>R22/$D22</f>
        <v>6.25E-2</v>
      </c>
      <c r="T23" s="304"/>
      <c r="U23" s="304"/>
      <c r="V23" s="304"/>
      <c r="W23" s="304"/>
      <c r="X23" s="304"/>
      <c r="Y23" s="304"/>
    </row>
    <row r="24" spans="2:25" ht="21" customHeight="1" x14ac:dyDescent="0.2">
      <c r="B24" s="1853"/>
      <c r="C24" s="1940" t="s">
        <v>174</v>
      </c>
      <c r="D24" s="1334">
        <f>'表5-1'!D24</f>
        <v>162</v>
      </c>
      <c r="E24" s="1606">
        <v>28</v>
      </c>
      <c r="F24" s="1607">
        <v>30</v>
      </c>
      <c r="G24" s="1607">
        <v>68</v>
      </c>
      <c r="H24" s="1608">
        <f>$D$24-E24-F24-G24</f>
        <v>36</v>
      </c>
      <c r="I24" s="1609">
        <v>10</v>
      </c>
      <c r="J24" s="1607">
        <v>23</v>
      </c>
      <c r="K24" s="1607">
        <v>42</v>
      </c>
      <c r="L24" s="1607">
        <v>67</v>
      </c>
      <c r="M24" s="1608">
        <f>$D$24-I24-J24-K24-L24</f>
        <v>20</v>
      </c>
      <c r="N24" s="1609">
        <v>14</v>
      </c>
      <c r="O24" s="1607">
        <v>34</v>
      </c>
      <c r="P24" s="1607">
        <v>49</v>
      </c>
      <c r="Q24" s="1607">
        <v>40</v>
      </c>
      <c r="R24" s="1608">
        <f>$D$24-N24-O24-P24-Q24</f>
        <v>25</v>
      </c>
      <c r="W24" s="336"/>
      <c r="X24" s="336"/>
      <c r="Y24" s="336"/>
    </row>
    <row r="25" spans="2:25" ht="21" customHeight="1" thickBot="1" x14ac:dyDescent="0.25">
      <c r="B25" s="1854"/>
      <c r="C25" s="2009"/>
      <c r="D25" s="1332"/>
      <c r="E25" s="1288">
        <f t="shared" ref="E25:R25" si="24">E24/$D24</f>
        <v>0.1728395061728395</v>
      </c>
      <c r="F25" s="1293">
        <f t="shared" si="24"/>
        <v>0.18518518518518517</v>
      </c>
      <c r="G25" s="1293">
        <f t="shared" si="24"/>
        <v>0.41975308641975306</v>
      </c>
      <c r="H25" s="1202">
        <f t="shared" si="24"/>
        <v>0.22222222222222221</v>
      </c>
      <c r="I25" s="1288">
        <f t="shared" si="24"/>
        <v>6.1728395061728392E-2</v>
      </c>
      <c r="J25" s="1293">
        <f t="shared" si="24"/>
        <v>0.1419753086419753</v>
      </c>
      <c r="K25" s="1293">
        <f t="shared" si="24"/>
        <v>0.25925925925925924</v>
      </c>
      <c r="L25" s="1293">
        <f t="shared" ref="L25" si="25">L24/$D24</f>
        <v>0.41358024691358025</v>
      </c>
      <c r="M25" s="1202">
        <f t="shared" si="24"/>
        <v>0.12345679012345678</v>
      </c>
      <c r="N25" s="1288">
        <f t="shared" si="24"/>
        <v>8.6419753086419748E-2</v>
      </c>
      <c r="O25" s="1293">
        <f t="shared" si="24"/>
        <v>0.20987654320987653</v>
      </c>
      <c r="P25" s="1293">
        <f t="shared" si="24"/>
        <v>0.30246913580246915</v>
      </c>
      <c r="Q25" s="1293">
        <f t="shared" ref="Q25" si="26">Q24/$D24</f>
        <v>0.24691358024691357</v>
      </c>
      <c r="R25" s="1202">
        <f t="shared" si="24"/>
        <v>0.15432098765432098</v>
      </c>
      <c r="T25" s="304"/>
      <c r="U25" s="304"/>
      <c r="V25" s="304"/>
      <c r="W25" s="304"/>
      <c r="X25" s="304"/>
      <c r="Y25" s="304"/>
    </row>
    <row r="26" spans="2:25" ht="21" customHeight="1" thickTop="1" x14ac:dyDescent="0.2">
      <c r="B26" s="1852" t="s">
        <v>413</v>
      </c>
      <c r="C26" s="2003" t="s">
        <v>414</v>
      </c>
      <c r="D26" s="1327">
        <f>'表5-1'!D26</f>
        <v>87</v>
      </c>
      <c r="E26" s="1606">
        <v>6</v>
      </c>
      <c r="F26" s="1607">
        <v>19</v>
      </c>
      <c r="G26" s="1607">
        <v>32</v>
      </c>
      <c r="H26" s="1608">
        <f>$D$26-E26-F26-G26</f>
        <v>30</v>
      </c>
      <c r="I26" s="1609">
        <v>2</v>
      </c>
      <c r="J26" s="1607">
        <v>8</v>
      </c>
      <c r="K26" s="1607">
        <v>14</v>
      </c>
      <c r="L26" s="1607">
        <v>42</v>
      </c>
      <c r="M26" s="1608">
        <f>$D$26-I26-J26-K26-L26</f>
        <v>21</v>
      </c>
      <c r="N26" s="1609">
        <v>2</v>
      </c>
      <c r="O26" s="1607">
        <v>14</v>
      </c>
      <c r="P26" s="1607">
        <v>17</v>
      </c>
      <c r="Q26" s="1607">
        <v>30</v>
      </c>
      <c r="R26" s="1608">
        <f>$D$26-N26-O26-P26-Q26</f>
        <v>24</v>
      </c>
      <c r="W26" s="336"/>
      <c r="X26" s="336"/>
      <c r="Y26" s="336"/>
    </row>
    <row r="27" spans="2:25" ht="21" customHeight="1" x14ac:dyDescent="0.2">
      <c r="B27" s="1853"/>
      <c r="C27" s="1901"/>
      <c r="D27" s="1301"/>
      <c r="E27" s="1286">
        <f t="shared" ref="E27:R27" si="27">E26/$D26</f>
        <v>6.8965517241379309E-2</v>
      </c>
      <c r="F27" s="1599">
        <f t="shared" si="27"/>
        <v>0.21839080459770116</v>
      </c>
      <c r="G27" s="1599">
        <f t="shared" si="27"/>
        <v>0.36781609195402298</v>
      </c>
      <c r="H27" s="1191">
        <f t="shared" si="27"/>
        <v>0.34482758620689657</v>
      </c>
      <c r="I27" s="1286">
        <f t="shared" si="27"/>
        <v>2.2988505747126436E-2</v>
      </c>
      <c r="J27" s="1599">
        <f t="shared" si="27"/>
        <v>9.1954022988505746E-2</v>
      </c>
      <c r="K27" s="1599">
        <f t="shared" si="27"/>
        <v>0.16091954022988506</v>
      </c>
      <c r="L27" s="1599">
        <f t="shared" ref="L27" si="28">L26/$D26</f>
        <v>0.48275862068965519</v>
      </c>
      <c r="M27" s="1191">
        <f t="shared" si="27"/>
        <v>0.2413793103448276</v>
      </c>
      <c r="N27" s="1286">
        <f t="shared" si="27"/>
        <v>2.2988505747126436E-2</v>
      </c>
      <c r="O27" s="1599">
        <f t="shared" si="27"/>
        <v>0.16091954022988506</v>
      </c>
      <c r="P27" s="1599">
        <f t="shared" si="27"/>
        <v>0.19540229885057472</v>
      </c>
      <c r="Q27" s="1599">
        <f t="shared" ref="Q27" si="29">Q26/$D26</f>
        <v>0.34482758620689657</v>
      </c>
      <c r="R27" s="1191">
        <f t="shared" si="27"/>
        <v>0.27586206896551724</v>
      </c>
      <c r="T27" s="304"/>
      <c r="U27" s="304"/>
      <c r="V27" s="304"/>
      <c r="W27" s="304"/>
      <c r="X27" s="304"/>
      <c r="Y27" s="304"/>
    </row>
    <row r="28" spans="2:25" ht="21" customHeight="1" x14ac:dyDescent="0.2">
      <c r="B28" s="1853"/>
      <c r="C28" s="1940" t="s">
        <v>415</v>
      </c>
      <c r="D28" s="1341">
        <f>'表5-1'!D28</f>
        <v>181</v>
      </c>
      <c r="E28" s="1606">
        <v>26</v>
      </c>
      <c r="F28" s="1607">
        <v>41</v>
      </c>
      <c r="G28" s="1607">
        <v>70</v>
      </c>
      <c r="H28" s="1608">
        <f>$D$28-E28-F28-G28</f>
        <v>44</v>
      </c>
      <c r="I28" s="1609">
        <v>16</v>
      </c>
      <c r="J28" s="1607">
        <v>24</v>
      </c>
      <c r="K28" s="1607">
        <v>33</v>
      </c>
      <c r="L28" s="1607">
        <v>80</v>
      </c>
      <c r="M28" s="1608">
        <f>$D$28-I28-J28-K28-L28</f>
        <v>28</v>
      </c>
      <c r="N28" s="1609">
        <v>19</v>
      </c>
      <c r="O28" s="1607">
        <v>33</v>
      </c>
      <c r="P28" s="1607">
        <v>48</v>
      </c>
      <c r="Q28" s="1607">
        <v>49</v>
      </c>
      <c r="R28" s="1608">
        <f>$D$28-N28-O28-P28-Q28</f>
        <v>32</v>
      </c>
      <c r="W28" s="336"/>
      <c r="X28" s="336"/>
      <c r="Y28" s="336"/>
    </row>
    <row r="29" spans="2:25" ht="21" customHeight="1" x14ac:dyDescent="0.2">
      <c r="B29" s="1853"/>
      <c r="C29" s="1901"/>
      <c r="D29" s="1301"/>
      <c r="E29" s="1286">
        <f t="shared" ref="E29:R29" si="30">E28/$D28</f>
        <v>0.143646408839779</v>
      </c>
      <c r="F29" s="1599">
        <f t="shared" si="30"/>
        <v>0.22651933701657459</v>
      </c>
      <c r="G29" s="1599">
        <f t="shared" si="30"/>
        <v>0.38674033149171272</v>
      </c>
      <c r="H29" s="1191">
        <f t="shared" si="30"/>
        <v>0.24309392265193369</v>
      </c>
      <c r="I29" s="1286">
        <f t="shared" si="30"/>
        <v>8.8397790055248615E-2</v>
      </c>
      <c r="J29" s="1599">
        <f t="shared" si="30"/>
        <v>0.13259668508287292</v>
      </c>
      <c r="K29" s="1599">
        <f t="shared" si="30"/>
        <v>0.18232044198895028</v>
      </c>
      <c r="L29" s="1599">
        <f t="shared" ref="L29" si="31">L28/$D28</f>
        <v>0.44198895027624308</v>
      </c>
      <c r="M29" s="1191">
        <f t="shared" si="30"/>
        <v>0.15469613259668508</v>
      </c>
      <c r="N29" s="1286">
        <f t="shared" si="30"/>
        <v>0.10497237569060773</v>
      </c>
      <c r="O29" s="1599">
        <f t="shared" si="30"/>
        <v>0.18232044198895028</v>
      </c>
      <c r="P29" s="1599">
        <f t="shared" si="30"/>
        <v>0.26519337016574585</v>
      </c>
      <c r="Q29" s="1599">
        <f t="shared" ref="Q29" si="32">Q28/$D28</f>
        <v>0.27071823204419887</v>
      </c>
      <c r="R29" s="1191">
        <f t="shared" si="30"/>
        <v>0.17679558011049723</v>
      </c>
      <c r="T29" s="304"/>
      <c r="U29" s="304"/>
      <c r="V29" s="304"/>
      <c r="W29" s="304"/>
      <c r="X29" s="304"/>
      <c r="Y29" s="304"/>
    </row>
    <row r="30" spans="2:25" ht="21" customHeight="1" x14ac:dyDescent="0.2">
      <c r="B30" s="1853"/>
      <c r="C30" s="1940" t="s">
        <v>416</v>
      </c>
      <c r="D30" s="1332">
        <f>'表5-1'!D30</f>
        <v>50</v>
      </c>
      <c r="E30" s="1606">
        <v>8</v>
      </c>
      <c r="F30" s="1607">
        <v>17</v>
      </c>
      <c r="G30" s="1607">
        <v>18</v>
      </c>
      <c r="H30" s="1608">
        <f>$D$30-E30-F30-G30</f>
        <v>7</v>
      </c>
      <c r="I30" s="1609">
        <v>1</v>
      </c>
      <c r="J30" s="1607">
        <v>15</v>
      </c>
      <c r="K30" s="1607">
        <v>11</v>
      </c>
      <c r="L30" s="1607">
        <v>18</v>
      </c>
      <c r="M30" s="1608">
        <f>$D$30-I30-J30-K30-L30</f>
        <v>5</v>
      </c>
      <c r="N30" s="1609">
        <v>2</v>
      </c>
      <c r="O30" s="1607">
        <v>17</v>
      </c>
      <c r="P30" s="1607">
        <v>14</v>
      </c>
      <c r="Q30" s="1607">
        <v>10</v>
      </c>
      <c r="R30" s="1608">
        <f>$D$30-N30-O30-P30-Q30</f>
        <v>7</v>
      </c>
      <c r="W30" s="336"/>
      <c r="X30" s="336"/>
      <c r="Y30" s="336"/>
    </row>
    <row r="31" spans="2:25" ht="21" customHeight="1" x14ac:dyDescent="0.2">
      <c r="B31" s="1853"/>
      <c r="C31" s="2401"/>
      <c r="D31" s="1301"/>
      <c r="E31" s="1286">
        <f t="shared" ref="E31:R31" si="33">E30/$D30</f>
        <v>0.16</v>
      </c>
      <c r="F31" s="1599">
        <f t="shared" si="33"/>
        <v>0.34</v>
      </c>
      <c r="G31" s="1599">
        <f t="shared" si="33"/>
        <v>0.36</v>
      </c>
      <c r="H31" s="1191">
        <f t="shared" si="33"/>
        <v>0.14000000000000001</v>
      </c>
      <c r="I31" s="1286">
        <f t="shared" si="33"/>
        <v>0.02</v>
      </c>
      <c r="J31" s="1599">
        <f t="shared" si="33"/>
        <v>0.3</v>
      </c>
      <c r="K31" s="1599">
        <f t="shared" si="33"/>
        <v>0.22</v>
      </c>
      <c r="L31" s="1599">
        <f t="shared" ref="L31" si="34">L30/$D30</f>
        <v>0.36</v>
      </c>
      <c r="M31" s="1191">
        <f t="shared" si="33"/>
        <v>0.1</v>
      </c>
      <c r="N31" s="1286">
        <f t="shared" si="33"/>
        <v>0.04</v>
      </c>
      <c r="O31" s="1599">
        <f t="shared" si="33"/>
        <v>0.34</v>
      </c>
      <c r="P31" s="1599">
        <f t="shared" si="33"/>
        <v>0.28000000000000003</v>
      </c>
      <c r="Q31" s="1599">
        <f t="shared" ref="Q31" si="35">Q30/$D30</f>
        <v>0.2</v>
      </c>
      <c r="R31" s="1191">
        <f t="shared" si="33"/>
        <v>0.14000000000000001</v>
      </c>
      <c r="T31" s="304"/>
      <c r="U31" s="304"/>
      <c r="V31" s="304"/>
      <c r="W31" s="304"/>
      <c r="X31" s="304"/>
      <c r="Y31" s="304"/>
    </row>
    <row r="32" spans="2:25" ht="21" customHeight="1" x14ac:dyDescent="0.2">
      <c r="B32" s="1853"/>
      <c r="C32" s="1940" t="s">
        <v>417</v>
      </c>
      <c r="D32" s="1332">
        <f>'表5-1'!D32</f>
        <v>40</v>
      </c>
      <c r="E32" s="1606">
        <v>4</v>
      </c>
      <c r="F32" s="1607">
        <v>8</v>
      </c>
      <c r="G32" s="1607">
        <v>23</v>
      </c>
      <c r="H32" s="1608">
        <f>$D$32-E32-F32-G32</f>
        <v>5</v>
      </c>
      <c r="I32" s="1609">
        <v>2</v>
      </c>
      <c r="J32" s="1607">
        <v>8</v>
      </c>
      <c r="K32" s="1607">
        <v>18</v>
      </c>
      <c r="L32" s="1607">
        <v>12</v>
      </c>
      <c r="M32" s="1608">
        <f>$D$32-I32-J32-K32-L32</f>
        <v>0</v>
      </c>
      <c r="N32" s="1609">
        <v>4</v>
      </c>
      <c r="O32" s="1607">
        <v>7</v>
      </c>
      <c r="P32" s="1607">
        <v>20</v>
      </c>
      <c r="Q32" s="1607">
        <v>8</v>
      </c>
      <c r="R32" s="1608">
        <f>$D$32-N32-O32-P32-Q32</f>
        <v>1</v>
      </c>
      <c r="W32" s="336"/>
      <c r="X32" s="336"/>
      <c r="Y32" s="336"/>
    </row>
    <row r="33" spans="2:25" ht="21" customHeight="1" x14ac:dyDescent="0.2">
      <c r="B33" s="1853"/>
      <c r="C33" s="2401"/>
      <c r="D33" s="1301"/>
      <c r="E33" s="1286">
        <f t="shared" ref="E33:R33" si="36">E32/$D32</f>
        <v>0.1</v>
      </c>
      <c r="F33" s="1599">
        <f t="shared" si="36"/>
        <v>0.2</v>
      </c>
      <c r="G33" s="1599">
        <f t="shared" si="36"/>
        <v>0.57499999999999996</v>
      </c>
      <c r="H33" s="1191">
        <f t="shared" si="36"/>
        <v>0.125</v>
      </c>
      <c r="I33" s="1286">
        <f t="shared" si="36"/>
        <v>0.05</v>
      </c>
      <c r="J33" s="1599">
        <f t="shared" si="36"/>
        <v>0.2</v>
      </c>
      <c r="K33" s="1599">
        <f t="shared" si="36"/>
        <v>0.45</v>
      </c>
      <c r="L33" s="1599">
        <f t="shared" ref="L33" si="37">L32/$D32</f>
        <v>0.3</v>
      </c>
      <c r="M33" s="1191">
        <f t="shared" si="36"/>
        <v>0</v>
      </c>
      <c r="N33" s="1286">
        <f t="shared" si="36"/>
        <v>0.1</v>
      </c>
      <c r="O33" s="1599">
        <f t="shared" si="36"/>
        <v>0.17499999999999999</v>
      </c>
      <c r="P33" s="1599">
        <f t="shared" si="36"/>
        <v>0.5</v>
      </c>
      <c r="Q33" s="1599">
        <f t="shared" ref="Q33" si="38">Q32/$D32</f>
        <v>0.2</v>
      </c>
      <c r="R33" s="1191">
        <f t="shared" si="36"/>
        <v>2.5000000000000001E-2</v>
      </c>
      <c r="T33" s="304"/>
      <c r="U33" s="304"/>
      <c r="V33" s="304"/>
      <c r="W33" s="304"/>
      <c r="X33" s="304"/>
      <c r="Y33" s="304"/>
    </row>
    <row r="34" spans="2:25" ht="21" customHeight="1" x14ac:dyDescent="0.2">
      <c r="B34" s="1853"/>
      <c r="C34" s="1940" t="s">
        <v>180</v>
      </c>
      <c r="D34" s="1332">
        <f>'表5-1'!D34</f>
        <v>27</v>
      </c>
      <c r="E34" s="1606">
        <v>8</v>
      </c>
      <c r="F34" s="1607">
        <v>4</v>
      </c>
      <c r="G34" s="1607">
        <v>13</v>
      </c>
      <c r="H34" s="1608">
        <f>$D$34-E34-F34-G34</f>
        <v>2</v>
      </c>
      <c r="I34" s="1609">
        <v>3</v>
      </c>
      <c r="J34" s="1607">
        <v>6</v>
      </c>
      <c r="K34" s="1607">
        <v>8</v>
      </c>
      <c r="L34" s="1607">
        <v>8</v>
      </c>
      <c r="M34" s="1608">
        <f>$D$34-I34-J34-K34-L34</f>
        <v>2</v>
      </c>
      <c r="N34" s="1609">
        <v>4</v>
      </c>
      <c r="O34" s="1607">
        <v>7</v>
      </c>
      <c r="P34" s="1607">
        <v>9</v>
      </c>
      <c r="Q34" s="1607">
        <v>5</v>
      </c>
      <c r="R34" s="1608">
        <f>$D$34-N34-O34-P34-Q34</f>
        <v>2</v>
      </c>
      <c r="W34" s="336"/>
      <c r="X34" s="336"/>
      <c r="Y34" s="336"/>
    </row>
    <row r="35" spans="2:25" ht="21" customHeight="1" x14ac:dyDescent="0.2">
      <c r="B35" s="1853"/>
      <c r="C35" s="2401"/>
      <c r="D35" s="1301"/>
      <c r="E35" s="1286">
        <f t="shared" ref="E35:R35" si="39">E34/$D34</f>
        <v>0.29629629629629628</v>
      </c>
      <c r="F35" s="1599">
        <f t="shared" si="39"/>
        <v>0.14814814814814814</v>
      </c>
      <c r="G35" s="1599">
        <f t="shared" si="39"/>
        <v>0.48148148148148145</v>
      </c>
      <c r="H35" s="1191">
        <f t="shared" si="39"/>
        <v>7.407407407407407E-2</v>
      </c>
      <c r="I35" s="1286">
        <f t="shared" si="39"/>
        <v>0.1111111111111111</v>
      </c>
      <c r="J35" s="1599">
        <f t="shared" si="39"/>
        <v>0.22222222222222221</v>
      </c>
      <c r="K35" s="1599">
        <f t="shared" si="39"/>
        <v>0.29629629629629628</v>
      </c>
      <c r="L35" s="1599">
        <f t="shared" ref="L35" si="40">L34/$D34</f>
        <v>0.29629629629629628</v>
      </c>
      <c r="M35" s="1191">
        <f t="shared" si="39"/>
        <v>7.407407407407407E-2</v>
      </c>
      <c r="N35" s="1286">
        <f t="shared" si="39"/>
        <v>0.14814814814814814</v>
      </c>
      <c r="O35" s="1599">
        <f t="shared" si="39"/>
        <v>0.25925925925925924</v>
      </c>
      <c r="P35" s="1599">
        <f t="shared" si="39"/>
        <v>0.33333333333333331</v>
      </c>
      <c r="Q35" s="1599">
        <f t="shared" ref="Q35" si="41">Q34/$D34</f>
        <v>0.18518518518518517</v>
      </c>
      <c r="R35" s="1191">
        <f t="shared" si="39"/>
        <v>7.407407407407407E-2</v>
      </c>
      <c r="T35" s="304"/>
      <c r="U35" s="304"/>
      <c r="V35" s="304"/>
      <c r="W35" s="304"/>
      <c r="X35" s="304"/>
      <c r="Y35" s="304"/>
    </row>
    <row r="36" spans="2:25" ht="21" customHeight="1" x14ac:dyDescent="0.2">
      <c r="B36" s="1853"/>
      <c r="C36" s="1940" t="s">
        <v>418</v>
      </c>
      <c r="D36" s="1341">
        <f>'表5-1'!D36</f>
        <v>40</v>
      </c>
      <c r="E36" s="1606">
        <v>13</v>
      </c>
      <c r="F36" s="1607">
        <v>2</v>
      </c>
      <c r="G36" s="1607">
        <v>25</v>
      </c>
      <c r="H36" s="1608">
        <f>$D$36-E36-F36-G36</f>
        <v>0</v>
      </c>
      <c r="I36" s="1609">
        <v>11</v>
      </c>
      <c r="J36" s="1607">
        <v>6</v>
      </c>
      <c r="K36" s="1607">
        <v>19</v>
      </c>
      <c r="L36" s="1607">
        <v>3</v>
      </c>
      <c r="M36" s="1608">
        <f>$D$36-I36-J36-K36-L36</f>
        <v>1</v>
      </c>
      <c r="N36" s="1609">
        <v>6</v>
      </c>
      <c r="O36" s="1607">
        <v>6</v>
      </c>
      <c r="P36" s="1607">
        <v>23</v>
      </c>
      <c r="Q36" s="1607">
        <v>5</v>
      </c>
      <c r="R36" s="1608">
        <f>$D$36-N36-O36-P36-Q36</f>
        <v>0</v>
      </c>
      <c r="W36" s="336"/>
      <c r="X36" s="336"/>
      <c r="Y36" s="336"/>
    </row>
    <row r="37" spans="2:25" ht="21" customHeight="1" thickBot="1" x14ac:dyDescent="0.25">
      <c r="B37" s="1853"/>
      <c r="C37" s="2402"/>
      <c r="D37" s="1332"/>
      <c r="E37" s="1612">
        <f t="shared" ref="E37:R37" si="42">E36/$D36</f>
        <v>0.32500000000000001</v>
      </c>
      <c r="F37" s="1294">
        <f t="shared" si="42"/>
        <v>0.05</v>
      </c>
      <c r="G37" s="1294">
        <f t="shared" si="42"/>
        <v>0.625</v>
      </c>
      <c r="H37" s="1308">
        <f t="shared" si="42"/>
        <v>0</v>
      </c>
      <c r="I37" s="1612">
        <f t="shared" si="42"/>
        <v>0.27500000000000002</v>
      </c>
      <c r="J37" s="1294">
        <f t="shared" si="42"/>
        <v>0.15</v>
      </c>
      <c r="K37" s="1294">
        <f t="shared" si="42"/>
        <v>0.47499999999999998</v>
      </c>
      <c r="L37" s="1294">
        <f t="shared" ref="L37" si="43">L36/$D36</f>
        <v>7.4999999999999997E-2</v>
      </c>
      <c r="M37" s="1308">
        <f t="shared" si="42"/>
        <v>2.5000000000000001E-2</v>
      </c>
      <c r="N37" s="1612">
        <f t="shared" si="42"/>
        <v>0.15</v>
      </c>
      <c r="O37" s="1294">
        <f t="shared" si="42"/>
        <v>0.15</v>
      </c>
      <c r="P37" s="1294">
        <f t="shared" si="42"/>
        <v>0.57499999999999996</v>
      </c>
      <c r="Q37" s="1294">
        <f t="shared" ref="Q37" si="44">Q36/$D36</f>
        <v>0.125</v>
      </c>
      <c r="R37" s="1308">
        <f t="shared" si="42"/>
        <v>0</v>
      </c>
      <c r="T37" s="304"/>
      <c r="U37" s="304"/>
      <c r="V37" s="304"/>
      <c r="W37" s="304"/>
      <c r="X37" s="304"/>
      <c r="Y37" s="304"/>
    </row>
    <row r="38" spans="2:25" ht="21" customHeight="1" thickTop="1" x14ac:dyDescent="0.2">
      <c r="B38" s="1853"/>
      <c r="C38" s="39" t="s">
        <v>419</v>
      </c>
      <c r="D38" s="1613">
        <f>D28+D30+D32+D34</f>
        <v>298</v>
      </c>
      <c r="E38" s="1614">
        <f t="shared" ref="E38:R38" si="45">E28+E30+E32+E34</f>
        <v>46</v>
      </c>
      <c r="F38" s="1613">
        <f t="shared" si="45"/>
        <v>70</v>
      </c>
      <c r="G38" s="1613">
        <f t="shared" si="45"/>
        <v>124</v>
      </c>
      <c r="H38" s="1602">
        <f t="shared" si="45"/>
        <v>58</v>
      </c>
      <c r="I38" s="1614">
        <f t="shared" si="45"/>
        <v>22</v>
      </c>
      <c r="J38" s="1613">
        <f t="shared" si="45"/>
        <v>53</v>
      </c>
      <c r="K38" s="1613">
        <f t="shared" si="45"/>
        <v>70</v>
      </c>
      <c r="L38" s="1613">
        <f t="shared" ref="L38" si="46">L28+L30+L32+L34</f>
        <v>118</v>
      </c>
      <c r="M38" s="1602">
        <f t="shared" si="45"/>
        <v>35</v>
      </c>
      <c r="N38" s="1614">
        <f t="shared" si="45"/>
        <v>29</v>
      </c>
      <c r="O38" s="1613">
        <f t="shared" si="45"/>
        <v>64</v>
      </c>
      <c r="P38" s="1613">
        <f t="shared" si="45"/>
        <v>91</v>
      </c>
      <c r="Q38" s="1613">
        <f t="shared" ref="Q38" si="47">Q28+Q30+Q32+Q34</f>
        <v>72</v>
      </c>
      <c r="R38" s="1602">
        <f t="shared" si="45"/>
        <v>42</v>
      </c>
      <c r="W38" s="336"/>
      <c r="X38" s="336"/>
      <c r="Y38" s="336"/>
    </row>
    <row r="39" spans="2:25" ht="21" customHeight="1" x14ac:dyDescent="0.2">
      <c r="B39" s="1853"/>
      <c r="C39" s="1628" t="s">
        <v>183</v>
      </c>
      <c r="D39" s="1301"/>
      <c r="E39" s="1617">
        <f t="shared" ref="E39:R39" si="48">E38/$D38</f>
        <v>0.15436241610738255</v>
      </c>
      <c r="F39" s="1618">
        <f t="shared" si="48"/>
        <v>0.2348993288590604</v>
      </c>
      <c r="G39" s="1618">
        <f t="shared" si="48"/>
        <v>0.41610738255033558</v>
      </c>
      <c r="H39" s="1191">
        <f t="shared" si="48"/>
        <v>0.19463087248322147</v>
      </c>
      <c r="I39" s="1286">
        <f t="shared" si="48"/>
        <v>7.3825503355704702E-2</v>
      </c>
      <c r="J39" s="1599">
        <f t="shared" si="48"/>
        <v>0.17785234899328858</v>
      </c>
      <c r="K39" s="1599">
        <f t="shared" si="48"/>
        <v>0.2348993288590604</v>
      </c>
      <c r="L39" s="1599">
        <f t="shared" ref="L39" si="49">L38/$D38</f>
        <v>0.39597315436241609</v>
      </c>
      <c r="M39" s="1191">
        <f t="shared" si="48"/>
        <v>0.1174496644295302</v>
      </c>
      <c r="N39" s="1286">
        <f t="shared" si="48"/>
        <v>9.7315436241610737E-2</v>
      </c>
      <c r="O39" s="1599">
        <f t="shared" si="48"/>
        <v>0.21476510067114093</v>
      </c>
      <c r="P39" s="1599">
        <f t="shared" si="48"/>
        <v>0.30536912751677853</v>
      </c>
      <c r="Q39" s="1599">
        <f t="shared" ref="Q39" si="50">Q38/$D38</f>
        <v>0.24161073825503357</v>
      </c>
      <c r="R39" s="1191">
        <f t="shared" si="48"/>
        <v>0.14093959731543623</v>
      </c>
      <c r="T39" s="304"/>
      <c r="U39" s="304"/>
      <c r="V39" s="304"/>
      <c r="W39" s="304"/>
      <c r="X39" s="304"/>
      <c r="Y39" s="304"/>
    </row>
    <row r="40" spans="2:25" ht="21" customHeight="1" x14ac:dyDescent="0.2">
      <c r="B40" s="1853"/>
      <c r="C40" s="37" t="s">
        <v>419</v>
      </c>
      <c r="D40" s="1619">
        <f>D30+D32+D34+D36</f>
        <v>157</v>
      </c>
      <c r="E40" s="1620">
        <f>E30+E32+E34+E36</f>
        <v>33</v>
      </c>
      <c r="F40" s="1619">
        <f>F30+F32+F34+F36</f>
        <v>31</v>
      </c>
      <c r="G40" s="1619">
        <f>G30+G32+G34+G36</f>
        <v>79</v>
      </c>
      <c r="H40" s="1608">
        <f t="shared" ref="H40" si="51">H30+H32+H34+H36</f>
        <v>14</v>
      </c>
      <c r="I40" s="1623">
        <f>I30+I32+I34+I36</f>
        <v>17</v>
      </c>
      <c r="J40" s="1624">
        <f>J30+J32+J34+J36</f>
        <v>35</v>
      </c>
      <c r="K40" s="1624">
        <f>K30+K32+K34+K36</f>
        <v>56</v>
      </c>
      <c r="L40" s="1624">
        <f>L30+L32+L34+L36</f>
        <v>41</v>
      </c>
      <c r="M40" s="1608">
        <f t="shared" ref="M40" si="52">M30+M32+M34+M36</f>
        <v>8</v>
      </c>
      <c r="N40" s="1623">
        <f>N30+N32+N34+N36</f>
        <v>16</v>
      </c>
      <c r="O40" s="1624">
        <f>O30+O32+O34+O36</f>
        <v>37</v>
      </c>
      <c r="P40" s="1624">
        <f>P30+P32+P34+P36</f>
        <v>66</v>
      </c>
      <c r="Q40" s="1624">
        <f>Q30+Q32+Q34+Q36</f>
        <v>28</v>
      </c>
      <c r="R40" s="1608">
        <f t="shared" ref="R40" si="53">R30+R32+R34+R36</f>
        <v>10</v>
      </c>
      <c r="W40" s="336"/>
      <c r="X40" s="336"/>
      <c r="Y40" s="336"/>
    </row>
    <row r="41" spans="2:25" ht="21" customHeight="1" thickBot="1" x14ac:dyDescent="0.25">
      <c r="B41" s="1859"/>
      <c r="C41" s="1628" t="s">
        <v>420</v>
      </c>
      <c r="D41" s="1301"/>
      <c r="E41" s="1290">
        <f t="shared" ref="E41:R41" si="54">E40/$D40</f>
        <v>0.21019108280254778</v>
      </c>
      <c r="F41" s="1307">
        <f t="shared" si="54"/>
        <v>0.19745222929936307</v>
      </c>
      <c r="G41" s="1307">
        <f t="shared" si="54"/>
        <v>0.50318471337579618</v>
      </c>
      <c r="H41" s="1311">
        <f t="shared" si="54"/>
        <v>8.9171974522292988E-2</v>
      </c>
      <c r="I41" s="1290">
        <f t="shared" si="54"/>
        <v>0.10828025477707007</v>
      </c>
      <c r="J41" s="1307">
        <f t="shared" si="54"/>
        <v>0.22292993630573249</v>
      </c>
      <c r="K41" s="1307">
        <f t="shared" si="54"/>
        <v>0.35668789808917195</v>
      </c>
      <c r="L41" s="1307">
        <f t="shared" ref="L41" si="55">L40/$D40</f>
        <v>0.26114649681528662</v>
      </c>
      <c r="M41" s="1311">
        <f t="shared" si="54"/>
        <v>5.0955414012738856E-2</v>
      </c>
      <c r="N41" s="1290">
        <f t="shared" si="54"/>
        <v>0.10191082802547771</v>
      </c>
      <c r="O41" s="1307">
        <f t="shared" si="54"/>
        <v>0.2356687898089172</v>
      </c>
      <c r="P41" s="1307">
        <f t="shared" si="54"/>
        <v>0.42038216560509556</v>
      </c>
      <c r="Q41" s="1307">
        <f t="shared" ref="Q41" si="56">Q40/$D40</f>
        <v>0.17834394904458598</v>
      </c>
      <c r="R41" s="1311">
        <f t="shared" si="54"/>
        <v>6.3694267515923567E-2</v>
      </c>
      <c r="T41" s="304"/>
      <c r="U41" s="304"/>
      <c r="V41" s="304"/>
      <c r="W41" s="304"/>
      <c r="X41" s="304"/>
      <c r="Y41" s="304"/>
    </row>
    <row r="43" spans="2:25" s="44" customFormat="1" x14ac:dyDescent="0.2">
      <c r="B43" s="1"/>
      <c r="D43" s="1"/>
      <c r="E43" s="1"/>
      <c r="F43" s="1"/>
      <c r="G43" s="1"/>
      <c r="H43" s="1"/>
      <c r="I43" s="1"/>
      <c r="J43" s="1"/>
      <c r="K43" s="1"/>
      <c r="L43" s="1"/>
      <c r="M43" s="1"/>
      <c r="N43" s="1"/>
      <c r="O43" s="1"/>
      <c r="P43" s="1"/>
      <c r="Q43" s="1"/>
      <c r="R43" s="1"/>
      <c r="S43" s="1"/>
    </row>
    <row r="44" spans="2:25" s="44" customFormat="1" x14ac:dyDescent="0.2">
      <c r="B44"/>
    </row>
    <row r="45" spans="2:25" x14ac:dyDescent="0.2">
      <c r="B45"/>
    </row>
    <row r="46" spans="2:25" x14ac:dyDescent="0.2">
      <c r="B46"/>
    </row>
    <row r="47" spans="2:25" ht="14.25" customHeight="1" x14ac:dyDescent="0.2">
      <c r="B47"/>
    </row>
    <row r="48" spans="2:25" x14ac:dyDescent="0.2">
      <c r="B48"/>
    </row>
    <row r="49" spans="2:19" ht="13.5" customHeight="1" x14ac:dyDescent="0.2">
      <c r="B49" s="345"/>
      <c r="D49" s="336"/>
      <c r="E49" s="336"/>
      <c r="F49" s="336"/>
      <c r="G49" s="336"/>
      <c r="H49" s="336"/>
      <c r="I49" s="336"/>
      <c r="J49" s="336"/>
      <c r="K49" s="336"/>
      <c r="L49" s="336"/>
      <c r="M49" s="336"/>
      <c r="N49" s="336"/>
      <c r="O49" s="336"/>
      <c r="P49" s="336"/>
      <c r="Q49" s="336"/>
      <c r="R49" s="336"/>
      <c r="S49" s="336"/>
    </row>
    <row r="50" spans="2:19" x14ac:dyDescent="0.2">
      <c r="D50" s="336"/>
      <c r="E50" s="336"/>
      <c r="F50" s="336"/>
      <c r="G50" s="336"/>
      <c r="H50" s="336"/>
      <c r="I50" s="336"/>
      <c r="J50" s="336"/>
      <c r="K50" s="336"/>
      <c r="L50" s="336"/>
      <c r="M50" s="336"/>
      <c r="N50" s="336"/>
      <c r="O50" s="336"/>
      <c r="P50" s="336"/>
      <c r="Q50" s="336"/>
      <c r="R50" s="336"/>
      <c r="S50" s="336"/>
    </row>
    <row r="51" spans="2:19" x14ac:dyDescent="0.2">
      <c r="D51" s="336"/>
      <c r="E51" s="336"/>
      <c r="F51" s="336"/>
      <c r="G51" s="336"/>
      <c r="H51" s="336"/>
      <c r="I51" s="336"/>
      <c r="J51" s="336"/>
      <c r="K51" s="336"/>
      <c r="L51" s="336"/>
      <c r="M51" s="336"/>
      <c r="N51" s="336"/>
      <c r="O51" s="336"/>
      <c r="P51" s="336"/>
      <c r="Q51" s="336"/>
      <c r="R51" s="336"/>
      <c r="S51" s="336"/>
    </row>
    <row r="52" spans="2:19" x14ac:dyDescent="0.2">
      <c r="D52" s="336"/>
      <c r="E52" s="336"/>
      <c r="F52" s="336"/>
      <c r="G52" s="336"/>
      <c r="H52" s="336"/>
      <c r="I52" s="336"/>
      <c r="J52" s="336"/>
      <c r="K52" s="336"/>
      <c r="L52" s="336"/>
      <c r="M52" s="336"/>
      <c r="N52" s="336"/>
      <c r="O52" s="336"/>
      <c r="P52" s="336"/>
      <c r="Q52" s="336"/>
      <c r="R52" s="336"/>
      <c r="S52" s="336"/>
    </row>
    <row r="53" spans="2:19" ht="13.5" customHeight="1" x14ac:dyDescent="0.2">
      <c r="D53" s="336"/>
      <c r="E53" s="336"/>
      <c r="F53" s="336"/>
      <c r="G53" s="336"/>
      <c r="H53" s="336"/>
      <c r="I53" s="336"/>
      <c r="J53" s="336"/>
      <c r="K53" s="336"/>
      <c r="L53" s="336"/>
      <c r="M53" s="336"/>
      <c r="N53" s="336"/>
      <c r="O53" s="336"/>
      <c r="P53" s="336"/>
      <c r="Q53" s="336"/>
      <c r="R53" s="336"/>
      <c r="S53" s="336"/>
    </row>
    <row r="56" spans="2:19" ht="13.5" customHeight="1" x14ac:dyDescent="0.2"/>
  </sheetData>
  <mergeCells count="33">
    <mergeCell ref="N8:R9"/>
    <mergeCell ref="G10:G11"/>
    <mergeCell ref="F10:F11"/>
    <mergeCell ref="J10:J11"/>
    <mergeCell ref="K10:K11"/>
    <mergeCell ref="O10:O11"/>
    <mergeCell ref="P10:P11"/>
    <mergeCell ref="L10:L11"/>
    <mergeCell ref="R10:R11"/>
    <mergeCell ref="Q10:Q11"/>
    <mergeCell ref="N10:N11"/>
    <mergeCell ref="B26:B41"/>
    <mergeCell ref="C26:C27"/>
    <mergeCell ref="C28:C29"/>
    <mergeCell ref="C30:C31"/>
    <mergeCell ref="C32:C33"/>
    <mergeCell ref="C34:C35"/>
    <mergeCell ref="C36:C37"/>
    <mergeCell ref="B12:C13"/>
    <mergeCell ref="B14:B25"/>
    <mergeCell ref="C14:C15"/>
    <mergeCell ref="C16:C17"/>
    <mergeCell ref="C18:C19"/>
    <mergeCell ref="C20:C21"/>
    <mergeCell ref="C22:C23"/>
    <mergeCell ref="C24:C25"/>
    <mergeCell ref="D8:D11"/>
    <mergeCell ref="E8:H9"/>
    <mergeCell ref="I8:M9"/>
    <mergeCell ref="E10:E11"/>
    <mergeCell ref="H10:H11"/>
    <mergeCell ref="I10:I11"/>
    <mergeCell ref="M10:M11"/>
  </mergeCells>
  <phoneticPr fontId="2"/>
  <pageMargins left="0.86" right="0.21" top="0.62" bottom="0.39" header="0.34" footer="0.21"/>
  <pageSetup paperSize="9" scale="63"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0EC5-D228-4F99-9E4F-FFA18DB3BB52}">
  <sheetPr>
    <tabColor rgb="FF00B0F0"/>
    <pageSetUpPr fitToPage="1"/>
  </sheetPr>
  <dimension ref="B2:M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4" width="13.33203125" style="1" customWidth="1"/>
    <col min="5" max="5" width="22.21875" style="1" customWidth="1"/>
    <col min="6" max="6" width="22.21875" style="19" customWidth="1"/>
    <col min="7" max="7" width="8" style="19" customWidth="1"/>
    <col min="8" max="10" width="6.33203125" style="1" customWidth="1"/>
    <col min="11" max="11" width="10.21875" style="1" bestFit="1" customWidth="1"/>
    <col min="12" max="13" width="6.109375" style="1" customWidth="1"/>
    <col min="14" max="26" width="8.6640625" style="1" customWidth="1"/>
    <col min="27" max="46" width="4.6640625" style="1" customWidth="1"/>
    <col min="47" max="16384" width="9" style="1"/>
  </cols>
  <sheetData>
    <row r="2" spans="2:13" ht="14.4" x14ac:dyDescent="0.2">
      <c r="B2" s="26" t="s">
        <v>930</v>
      </c>
    </row>
    <row r="4" spans="2:13" ht="13.8" thickBot="1" x14ac:dyDescent="0.25">
      <c r="F4" s="2" t="s">
        <v>932</v>
      </c>
    </row>
    <row r="5" spans="2:13" ht="21.6" customHeight="1" x14ac:dyDescent="0.2">
      <c r="B5" s="1920"/>
      <c r="C5" s="1921"/>
      <c r="D5" s="1856" t="s">
        <v>863</v>
      </c>
      <c r="E5" s="2086" t="s">
        <v>852</v>
      </c>
      <c r="F5" s="2072"/>
    </row>
    <row r="6" spans="2:13" s="1667" customFormat="1" ht="30" customHeight="1" x14ac:dyDescent="0.2">
      <c r="B6" s="1922"/>
      <c r="C6" s="1923"/>
      <c r="D6" s="1857"/>
      <c r="E6" s="2095"/>
      <c r="F6" s="2441"/>
    </row>
    <row r="7" spans="2:13" ht="30" customHeight="1" x14ac:dyDescent="0.2">
      <c r="B7" s="1924"/>
      <c r="C7" s="2370"/>
      <c r="D7" s="1960"/>
      <c r="E7" s="1641" t="s">
        <v>349</v>
      </c>
      <c r="F7" s="1640" t="s">
        <v>350</v>
      </c>
      <c r="G7" s="1"/>
    </row>
    <row r="8" spans="2:13" ht="18" customHeight="1" x14ac:dyDescent="0.2">
      <c r="B8" s="1953" t="s">
        <v>519</v>
      </c>
      <c r="C8" s="1978"/>
      <c r="D8" s="2444">
        <f>SUM(D10:D21)</f>
        <v>156</v>
      </c>
      <c r="E8" s="2448">
        <f t="shared" ref="E8:F8" si="0">E10+E12+E14+E16+E18+E20</f>
        <v>31</v>
      </c>
      <c r="F8" s="2450">
        <f t="shared" si="0"/>
        <v>191</v>
      </c>
      <c r="G8" s="1"/>
      <c r="H8" s="7"/>
      <c r="I8" s="7"/>
      <c r="J8" s="7"/>
      <c r="K8" s="1084"/>
      <c r="L8" s="1084"/>
      <c r="M8" s="1084"/>
    </row>
    <row r="9" spans="2:13" ht="18" customHeight="1" thickBot="1" x14ac:dyDescent="0.25">
      <c r="B9" s="1957"/>
      <c r="C9" s="2023"/>
      <c r="D9" s="2445"/>
      <c r="E9" s="2449"/>
      <c r="F9" s="2451"/>
      <c r="G9" s="1"/>
      <c r="H9" s="7"/>
      <c r="I9" s="7"/>
      <c r="J9" s="7"/>
      <c r="K9" s="1084"/>
      <c r="L9" s="1084"/>
      <c r="M9" s="1084"/>
    </row>
    <row r="10" spans="2:13" ht="18" customHeight="1" thickTop="1" x14ac:dyDescent="0.2">
      <c r="B10" s="1852" t="s">
        <v>251</v>
      </c>
      <c r="C10" s="1900" t="s">
        <v>169</v>
      </c>
      <c r="D10" s="2459">
        <f>'表34-1'!E14+'表34-1'!F14</f>
        <v>21</v>
      </c>
      <c r="E10" s="2455">
        <v>5</v>
      </c>
      <c r="F10" s="2456">
        <v>9</v>
      </c>
      <c r="G10" s="1"/>
      <c r="H10" s="7"/>
      <c r="I10" s="7"/>
      <c r="J10" s="7"/>
      <c r="K10" s="1084"/>
      <c r="L10" s="1084"/>
      <c r="M10" s="1084"/>
    </row>
    <row r="11" spans="2:13" ht="18" customHeight="1" x14ac:dyDescent="0.2">
      <c r="B11" s="1853"/>
      <c r="C11" s="1900"/>
      <c r="D11" s="2454"/>
      <c r="E11" s="2452"/>
      <c r="F11" s="2454"/>
      <c r="G11" s="1"/>
      <c r="H11" s="7"/>
      <c r="I11" s="7"/>
      <c r="J11" s="7"/>
      <c r="K11" s="1084"/>
      <c r="L11" s="1084"/>
      <c r="M11" s="1084"/>
    </row>
    <row r="12" spans="2:13" ht="18" customHeight="1" x14ac:dyDescent="0.2">
      <c r="B12" s="1853"/>
      <c r="C12" s="1940" t="s">
        <v>170</v>
      </c>
      <c r="D12" s="2453">
        <f>'表34-1'!E16+'表34-1'!F16</f>
        <v>24</v>
      </c>
      <c r="E12" s="2240">
        <v>7</v>
      </c>
      <c r="F12" s="2453">
        <v>79</v>
      </c>
      <c r="G12" s="1"/>
      <c r="H12" s="7"/>
      <c r="I12" s="7"/>
      <c r="J12" s="7"/>
      <c r="K12" s="1084"/>
      <c r="L12" s="1084"/>
      <c r="M12" s="1084"/>
    </row>
    <row r="13" spans="2:13" ht="18" customHeight="1" x14ac:dyDescent="0.2">
      <c r="B13" s="1853"/>
      <c r="C13" s="1900"/>
      <c r="D13" s="2454"/>
      <c r="E13" s="2452"/>
      <c r="F13" s="2454"/>
      <c r="G13" s="1"/>
      <c r="H13" s="7"/>
      <c r="I13" s="7"/>
      <c r="J13" s="7"/>
      <c r="K13" s="1084"/>
      <c r="L13" s="1084"/>
      <c r="M13" s="1084"/>
    </row>
    <row r="14" spans="2:13" ht="18" customHeight="1" x14ac:dyDescent="0.2">
      <c r="B14" s="1853"/>
      <c r="C14" s="1940" t="s">
        <v>254</v>
      </c>
      <c r="D14" s="2453">
        <f>'表34-1'!E18+'表34-1'!F18</f>
        <v>14</v>
      </c>
      <c r="E14" s="2240">
        <v>5</v>
      </c>
      <c r="F14" s="2453">
        <v>9</v>
      </c>
      <c r="G14" s="1"/>
      <c r="H14" s="7"/>
      <c r="I14" s="7"/>
      <c r="J14" s="7"/>
      <c r="K14" s="1084"/>
      <c r="L14" s="1084"/>
      <c r="M14" s="1084"/>
    </row>
    <row r="15" spans="2:13" ht="18" customHeight="1" x14ac:dyDescent="0.2">
      <c r="B15" s="1853"/>
      <c r="C15" s="1901"/>
      <c r="D15" s="2454"/>
      <c r="E15" s="2452"/>
      <c r="F15" s="2454"/>
      <c r="G15" s="1"/>
      <c r="H15" s="7"/>
      <c r="I15" s="7"/>
      <c r="J15" s="7"/>
      <c r="K15" s="1084"/>
      <c r="L15" s="1084"/>
      <c r="M15" s="1084"/>
    </row>
    <row r="16" spans="2:13" ht="18" customHeight="1" x14ac:dyDescent="0.2">
      <c r="B16" s="1853"/>
      <c r="C16" s="1940" t="s">
        <v>520</v>
      </c>
      <c r="D16" s="2453">
        <f>'表34-1'!E20+'表34-1'!F20</f>
        <v>29</v>
      </c>
      <c r="E16" s="2240">
        <v>6</v>
      </c>
      <c r="F16" s="2453">
        <v>17</v>
      </c>
      <c r="G16" s="1"/>
      <c r="H16" s="7"/>
      <c r="I16" s="7"/>
      <c r="J16" s="7"/>
      <c r="K16" s="1084"/>
      <c r="L16" s="1084"/>
      <c r="M16" s="1084"/>
    </row>
    <row r="17" spans="2:13" ht="18" customHeight="1" x14ac:dyDescent="0.2">
      <c r="B17" s="1853"/>
      <c r="C17" s="1900"/>
      <c r="D17" s="2454"/>
      <c r="E17" s="2452"/>
      <c r="F17" s="2454"/>
      <c r="G17" s="1"/>
      <c r="H17" s="7"/>
      <c r="I17" s="7"/>
      <c r="J17" s="7"/>
      <c r="K17" s="1084"/>
      <c r="L17" s="1084"/>
      <c r="M17" s="1084"/>
    </row>
    <row r="18" spans="2:13" ht="18" customHeight="1" x14ac:dyDescent="0.2">
      <c r="B18" s="1853"/>
      <c r="C18" s="1940" t="s">
        <v>308</v>
      </c>
      <c r="D18" s="2453">
        <f>'表34-1'!E22+'表34-1'!F22</f>
        <v>10</v>
      </c>
      <c r="E18" s="2240">
        <v>0</v>
      </c>
      <c r="F18" s="2453">
        <v>3</v>
      </c>
      <c r="G18" s="1"/>
      <c r="H18" s="7"/>
      <c r="I18" s="7"/>
      <c r="J18" s="7"/>
      <c r="K18" s="1084"/>
      <c r="L18" s="1084"/>
      <c r="M18" s="1084"/>
    </row>
    <row r="19" spans="2:13" ht="18" customHeight="1" x14ac:dyDescent="0.2">
      <c r="B19" s="1853"/>
      <c r="C19" s="1900"/>
      <c r="D19" s="2454"/>
      <c r="E19" s="2452"/>
      <c r="F19" s="2454"/>
      <c r="G19" s="1"/>
      <c r="H19" s="7"/>
      <c r="I19" s="7"/>
      <c r="J19" s="7"/>
      <c r="K19" s="1084"/>
      <c r="L19" s="1084"/>
      <c r="M19" s="1084"/>
    </row>
    <row r="20" spans="2:13" ht="18" customHeight="1" x14ac:dyDescent="0.2">
      <c r="B20" s="1853"/>
      <c r="C20" s="1940" t="s">
        <v>174</v>
      </c>
      <c r="D20" s="2453">
        <f>'表34-1'!E24+'表34-1'!F24</f>
        <v>58</v>
      </c>
      <c r="E20" s="2240">
        <v>8</v>
      </c>
      <c r="F20" s="2453">
        <v>74</v>
      </c>
      <c r="G20" s="1"/>
      <c r="H20" s="7"/>
      <c r="I20" s="7"/>
      <c r="J20" s="7"/>
      <c r="K20" s="1084"/>
      <c r="L20" s="1084"/>
      <c r="M20" s="1084"/>
    </row>
    <row r="21" spans="2:13" ht="18" customHeight="1" thickBot="1" x14ac:dyDescent="0.25">
      <c r="B21" s="1854"/>
      <c r="C21" s="2009"/>
      <c r="D21" s="2460"/>
      <c r="E21" s="2241"/>
      <c r="F21" s="2460"/>
      <c r="G21" s="1"/>
      <c r="H21" s="7"/>
      <c r="I21" s="7"/>
      <c r="J21" s="7"/>
      <c r="K21" s="1084"/>
      <c r="L21" s="1084"/>
      <c r="M21" s="1084"/>
    </row>
    <row r="22" spans="2:13" ht="18" customHeight="1" thickTop="1" x14ac:dyDescent="0.2">
      <c r="B22" s="1852" t="s">
        <v>283</v>
      </c>
      <c r="C22" s="1900" t="s">
        <v>259</v>
      </c>
      <c r="D22" s="2459">
        <f>'表34-1'!E26+'表34-1'!F26</f>
        <v>25</v>
      </c>
      <c r="E22" s="2458">
        <v>4</v>
      </c>
      <c r="F22" s="2459">
        <v>21</v>
      </c>
      <c r="G22" s="1"/>
      <c r="H22" s="7"/>
      <c r="I22" s="7"/>
      <c r="J22" s="7"/>
      <c r="K22" s="1084"/>
      <c r="L22" s="1084"/>
      <c r="M22" s="1084"/>
    </row>
    <row r="23" spans="2:13" ht="18" customHeight="1" x14ac:dyDescent="0.2">
      <c r="B23" s="1853"/>
      <c r="C23" s="1900"/>
      <c r="D23" s="2454"/>
      <c r="E23" s="2452"/>
      <c r="F23" s="2454"/>
      <c r="G23" s="1"/>
      <c r="H23" s="7"/>
      <c r="I23" s="7"/>
      <c r="J23" s="7"/>
      <c r="K23" s="1084"/>
      <c r="L23" s="1084"/>
      <c r="M23" s="1084"/>
    </row>
    <row r="24" spans="2:13" ht="18" customHeight="1" x14ac:dyDescent="0.2">
      <c r="B24" s="1853"/>
      <c r="C24" s="1940" t="s">
        <v>260</v>
      </c>
      <c r="D24" s="2453">
        <f>'表34-1'!E28+'表34-1'!F28</f>
        <v>67</v>
      </c>
      <c r="E24" s="2240">
        <v>8</v>
      </c>
      <c r="F24" s="2453">
        <v>36</v>
      </c>
      <c r="G24" s="1"/>
      <c r="H24" s="7"/>
      <c r="I24" s="7"/>
      <c r="J24" s="7"/>
      <c r="K24" s="1084"/>
      <c r="L24" s="1084"/>
      <c r="M24" s="1084"/>
    </row>
    <row r="25" spans="2:13" ht="18" customHeight="1" x14ac:dyDescent="0.2">
      <c r="B25" s="1853"/>
      <c r="C25" s="1900"/>
      <c r="D25" s="2454"/>
      <c r="E25" s="2452"/>
      <c r="F25" s="2454"/>
      <c r="G25" s="1"/>
      <c r="H25" s="7"/>
      <c r="I25" s="7"/>
      <c r="J25" s="7"/>
      <c r="K25" s="1084"/>
      <c r="L25" s="1084"/>
      <c r="M25" s="1084"/>
    </row>
    <row r="26" spans="2:13" ht="18" customHeight="1" x14ac:dyDescent="0.2">
      <c r="B26" s="1853"/>
      <c r="C26" s="1940" t="s">
        <v>261</v>
      </c>
      <c r="D26" s="2453">
        <f>'表34-1'!E30+'表34-1'!F30</f>
        <v>25</v>
      </c>
      <c r="E26" s="2240">
        <v>3</v>
      </c>
      <c r="F26" s="2453">
        <v>14</v>
      </c>
      <c r="G26" s="1"/>
      <c r="H26" s="7"/>
      <c r="I26" s="7"/>
      <c r="J26" s="7"/>
      <c r="K26" s="1084"/>
      <c r="L26" s="1084"/>
      <c r="M26" s="1084"/>
    </row>
    <row r="27" spans="2:13" ht="18" customHeight="1" x14ac:dyDescent="0.2">
      <c r="B27" s="1853"/>
      <c r="C27" s="1900"/>
      <c r="D27" s="2454"/>
      <c r="E27" s="2452"/>
      <c r="F27" s="2454"/>
      <c r="G27" s="1"/>
      <c r="H27" s="7"/>
      <c r="I27" s="7"/>
      <c r="J27" s="7"/>
      <c r="K27" s="1084"/>
      <c r="L27" s="1084"/>
      <c r="M27" s="1084"/>
    </row>
    <row r="28" spans="2:13" ht="18" customHeight="1" x14ac:dyDescent="0.2">
      <c r="B28" s="1853"/>
      <c r="C28" s="1940" t="s">
        <v>262</v>
      </c>
      <c r="D28" s="2453">
        <f>'表34-1'!E32+'表34-1'!F32</f>
        <v>12</v>
      </c>
      <c r="E28" s="2240">
        <v>2</v>
      </c>
      <c r="F28" s="2453">
        <v>8</v>
      </c>
      <c r="G28" s="1"/>
      <c r="H28" s="7"/>
      <c r="I28" s="7"/>
      <c r="J28" s="7"/>
      <c r="K28" s="1084"/>
      <c r="L28" s="1084"/>
      <c r="M28" s="1084"/>
    </row>
    <row r="29" spans="2:13" ht="18" customHeight="1" x14ac:dyDescent="0.2">
      <c r="B29" s="1853"/>
      <c r="C29" s="1900"/>
      <c r="D29" s="2454"/>
      <c r="E29" s="2452"/>
      <c r="F29" s="2454"/>
      <c r="G29" s="1"/>
      <c r="H29" s="7"/>
      <c r="I29" s="7"/>
      <c r="J29" s="7"/>
      <c r="K29" s="1084"/>
      <c r="L29" s="1084"/>
      <c r="M29" s="1084"/>
    </row>
    <row r="30" spans="2:13" ht="18" customHeight="1" x14ac:dyDescent="0.2">
      <c r="B30" s="1853"/>
      <c r="C30" s="1940" t="s">
        <v>263</v>
      </c>
      <c r="D30" s="2453">
        <f>'表34-1'!E34+'表34-1'!F34</f>
        <v>12</v>
      </c>
      <c r="E30" s="2240">
        <v>2</v>
      </c>
      <c r="F30" s="2453">
        <v>14</v>
      </c>
      <c r="G30" s="1"/>
      <c r="H30" s="7"/>
      <c r="I30" s="7"/>
      <c r="J30" s="7"/>
      <c r="K30" s="1084"/>
      <c r="L30" s="1084"/>
      <c r="M30" s="1084"/>
    </row>
    <row r="31" spans="2:13" ht="18" customHeight="1" x14ac:dyDescent="0.2">
      <c r="B31" s="1853"/>
      <c r="C31" s="1901"/>
      <c r="D31" s="2454"/>
      <c r="E31" s="2452"/>
      <c r="F31" s="2454"/>
      <c r="G31" s="1"/>
      <c r="H31" s="7"/>
      <c r="I31" s="7"/>
      <c r="J31" s="7"/>
      <c r="K31" s="1084"/>
      <c r="L31" s="1084"/>
      <c r="M31" s="1084"/>
    </row>
    <row r="32" spans="2:13" ht="18" customHeight="1" x14ac:dyDescent="0.2">
      <c r="B32" s="1853"/>
      <c r="C32" s="1900" t="s">
        <v>264</v>
      </c>
      <c r="D32" s="2453">
        <f>'表34-1'!E36+'表34-1'!F36</f>
        <v>15</v>
      </c>
      <c r="E32" s="2240">
        <v>12</v>
      </c>
      <c r="F32" s="2453">
        <v>98</v>
      </c>
      <c r="G32" s="1"/>
      <c r="H32" s="7"/>
      <c r="I32" s="7"/>
      <c r="J32" s="7"/>
      <c r="K32" s="1084"/>
      <c r="L32" s="1084"/>
      <c r="M32" s="1084"/>
    </row>
    <row r="33" spans="2:13" ht="18" customHeight="1" thickBot="1" x14ac:dyDescent="0.25">
      <c r="B33" s="1853"/>
      <c r="C33" s="2009"/>
      <c r="D33" s="2460"/>
      <c r="E33" s="2241"/>
      <c r="F33" s="2460"/>
      <c r="G33" s="1"/>
      <c r="H33" s="7"/>
      <c r="I33" s="7"/>
      <c r="J33" s="7"/>
      <c r="K33" s="1084"/>
      <c r="L33" s="1084"/>
      <c r="M33" s="1084"/>
    </row>
    <row r="34" spans="2:13" ht="18" customHeight="1" thickTop="1" x14ac:dyDescent="0.2">
      <c r="B34" s="1853"/>
      <c r="C34" s="37" t="s">
        <v>265</v>
      </c>
      <c r="D34" s="2457">
        <f>D24+D26+D28+D30</f>
        <v>116</v>
      </c>
      <c r="E34" s="2461">
        <f t="shared" ref="E34:F34" si="1">E24+E26+E28+E30</f>
        <v>15</v>
      </c>
      <c r="F34" s="2463">
        <f t="shared" si="1"/>
        <v>72</v>
      </c>
      <c r="H34" s="7"/>
      <c r="I34" s="7"/>
      <c r="J34" s="7"/>
      <c r="K34" s="1084"/>
      <c r="L34" s="1084"/>
      <c r="M34" s="1084"/>
    </row>
    <row r="35" spans="2:13" ht="18" customHeight="1" x14ac:dyDescent="0.2">
      <c r="B35" s="1853"/>
      <c r="C35" s="1668" t="s">
        <v>266</v>
      </c>
      <c r="D35" s="2447"/>
      <c r="E35" s="2462"/>
      <c r="F35" s="2464"/>
      <c r="H35" s="7"/>
      <c r="I35" s="7"/>
      <c r="J35" s="7"/>
      <c r="K35" s="1084"/>
      <c r="L35" s="1084"/>
      <c r="M35" s="1084"/>
    </row>
    <row r="36" spans="2:13" ht="18" customHeight="1" x14ac:dyDescent="0.2">
      <c r="B36" s="1853"/>
      <c r="C36" s="37" t="s">
        <v>265</v>
      </c>
      <c r="D36" s="2446">
        <f>D26+D28+D30+D32</f>
        <v>64</v>
      </c>
      <c r="E36" s="2448">
        <f t="shared" ref="E36:F36" si="2">E26+E28+E30+E32</f>
        <v>19</v>
      </c>
      <c r="F36" s="2450">
        <f t="shared" si="2"/>
        <v>134</v>
      </c>
      <c r="H36" s="7"/>
      <c r="I36" s="7"/>
      <c r="J36" s="7"/>
      <c r="K36" s="1084"/>
      <c r="L36" s="1084"/>
      <c r="M36" s="1084"/>
    </row>
    <row r="37" spans="2:13" ht="18" customHeight="1" thickBot="1" x14ac:dyDescent="0.25">
      <c r="B37" s="1859"/>
      <c r="C37" s="1668" t="s">
        <v>267</v>
      </c>
      <c r="D37" s="2447"/>
      <c r="E37" s="2449"/>
      <c r="F37" s="2451"/>
      <c r="H37" s="44"/>
      <c r="I37" s="44"/>
      <c r="J37" s="44"/>
      <c r="K37" s="331"/>
      <c r="L37" s="1084"/>
      <c r="M37" s="331"/>
    </row>
    <row r="38" spans="2:13" x14ac:dyDescent="0.2">
      <c r="F38" s="1"/>
      <c r="H38" s="19"/>
      <c r="I38" s="19"/>
      <c r="J38" s="19"/>
    </row>
    <row r="39" spans="2:13" x14ac:dyDescent="0.2">
      <c r="F39" s="1"/>
      <c r="H39" s="19"/>
      <c r="I39" s="19"/>
      <c r="J39" s="19"/>
    </row>
    <row r="40" spans="2:13" x14ac:dyDescent="0.2">
      <c r="B40"/>
      <c r="E40" s="44"/>
      <c r="F40" s="44"/>
      <c r="H40" s="19"/>
      <c r="I40" s="19"/>
      <c r="J40" s="19"/>
    </row>
    <row r="41" spans="2:13" x14ac:dyDescent="0.2">
      <c r="B41"/>
      <c r="H41" s="19"/>
      <c r="I41" s="19"/>
      <c r="J41" s="19"/>
    </row>
    <row r="42" spans="2:13" x14ac:dyDescent="0.2">
      <c r="B42"/>
      <c r="F42" s="1"/>
      <c r="H42" s="19"/>
      <c r="I42" s="19"/>
      <c r="J42" s="19"/>
    </row>
    <row r="43" spans="2:13" x14ac:dyDescent="0.2">
      <c r="B43"/>
      <c r="F43" s="1"/>
      <c r="H43" s="19"/>
      <c r="I43" s="19"/>
      <c r="J43" s="19"/>
    </row>
    <row r="44" spans="2:13" x14ac:dyDescent="0.2">
      <c r="B44"/>
      <c r="H44" s="19"/>
      <c r="I44" s="19"/>
      <c r="J44" s="19"/>
    </row>
    <row r="45" spans="2:13" x14ac:dyDescent="0.2">
      <c r="B45" s="345"/>
      <c r="D45" s="336"/>
      <c r="E45" s="336"/>
      <c r="F45" s="336"/>
      <c r="H45" s="19"/>
      <c r="I45" s="19"/>
      <c r="J45" s="19"/>
    </row>
    <row r="46" spans="2:13" x14ac:dyDescent="0.2">
      <c r="D46" s="336"/>
      <c r="E46" s="336"/>
      <c r="F46" s="336"/>
      <c r="H46" s="19"/>
      <c r="I46" s="19"/>
      <c r="J46" s="19"/>
    </row>
    <row r="47" spans="2:13" x14ac:dyDescent="0.2">
      <c r="D47" s="336"/>
      <c r="E47" s="336"/>
      <c r="F47" s="336"/>
      <c r="H47" s="19"/>
      <c r="I47" s="19"/>
      <c r="J47" s="19"/>
    </row>
    <row r="48" spans="2:13" x14ac:dyDescent="0.2">
      <c r="D48" s="336"/>
      <c r="E48" s="336"/>
      <c r="F48" s="336"/>
      <c r="H48" s="19"/>
      <c r="I48" s="19"/>
      <c r="J48" s="19"/>
    </row>
    <row r="49" spans="3:10" x14ac:dyDescent="0.2">
      <c r="D49" s="336"/>
      <c r="E49" s="336"/>
      <c r="F49" s="336"/>
      <c r="H49" s="19"/>
      <c r="I49" s="19"/>
      <c r="J49" s="19"/>
    </row>
    <row r="50" spans="3:10" x14ac:dyDescent="0.2">
      <c r="H50" s="19"/>
      <c r="I50" s="19"/>
      <c r="J50" s="19"/>
    </row>
    <row r="51" spans="3:10" x14ac:dyDescent="0.2">
      <c r="H51" s="19"/>
      <c r="I51" s="19"/>
      <c r="J51" s="19"/>
    </row>
    <row r="52" spans="3:10" x14ac:dyDescent="0.2">
      <c r="H52" s="19"/>
      <c r="I52" s="19"/>
      <c r="J52" s="19"/>
    </row>
    <row r="53" spans="3:10" x14ac:dyDescent="0.2">
      <c r="H53" s="19"/>
      <c r="I53" s="19"/>
      <c r="J53" s="19"/>
    </row>
    <row r="54" spans="3:10" x14ac:dyDescent="0.2">
      <c r="H54" s="19"/>
      <c r="I54" s="19"/>
      <c r="J54" s="19"/>
    </row>
    <row r="55" spans="3:10" x14ac:dyDescent="0.2">
      <c r="H55" s="19"/>
      <c r="I55" s="19"/>
      <c r="J55" s="19"/>
    </row>
    <row r="56" spans="3:10" x14ac:dyDescent="0.2">
      <c r="H56" s="19"/>
      <c r="I56" s="19"/>
      <c r="J56" s="19"/>
    </row>
    <row r="57" spans="3:10" x14ac:dyDescent="0.2">
      <c r="H57" s="19"/>
      <c r="I57" s="19"/>
      <c r="J57" s="19"/>
    </row>
    <row r="58" spans="3:10" x14ac:dyDescent="0.2">
      <c r="H58" s="19"/>
      <c r="I58" s="19"/>
      <c r="J58" s="19"/>
    </row>
    <row r="59" spans="3:10" x14ac:dyDescent="0.2">
      <c r="H59" s="19"/>
      <c r="I59" s="19"/>
      <c r="J59" s="19"/>
    </row>
    <row r="60" spans="3:10" x14ac:dyDescent="0.2">
      <c r="H60" s="19"/>
      <c r="I60" s="19"/>
      <c r="J60" s="19"/>
    </row>
    <row r="61" spans="3:10" x14ac:dyDescent="0.2">
      <c r="H61" s="19"/>
      <c r="I61" s="19"/>
      <c r="J61" s="19"/>
    </row>
    <row r="62" spans="3:10" x14ac:dyDescent="0.2">
      <c r="H62" s="19"/>
      <c r="I62" s="19"/>
      <c r="J62" s="19"/>
    </row>
    <row r="63" spans="3:10" x14ac:dyDescent="0.2">
      <c r="H63" s="19"/>
      <c r="I63" s="19"/>
      <c r="J63" s="19"/>
    </row>
    <row r="64" spans="3:10" x14ac:dyDescent="0.2">
      <c r="C64" s="25"/>
      <c r="G64" s="1"/>
      <c r="H64" s="19"/>
      <c r="I64" s="19"/>
      <c r="J64" s="19"/>
    </row>
    <row r="65" spans="6:10" x14ac:dyDescent="0.2">
      <c r="F65" s="1"/>
      <c r="G65" s="1"/>
      <c r="H65" s="19"/>
      <c r="I65" s="19"/>
      <c r="J65" s="19"/>
    </row>
  </sheetData>
  <mergeCells count="63">
    <mergeCell ref="D32:D33"/>
    <mergeCell ref="D10:D11"/>
    <mergeCell ref="D12:D13"/>
    <mergeCell ref="D14:D15"/>
    <mergeCell ref="D16:D17"/>
    <mergeCell ref="D18:D19"/>
    <mergeCell ref="D20:D21"/>
    <mergeCell ref="D22:D23"/>
    <mergeCell ref="D24:D25"/>
    <mergeCell ref="D26:D27"/>
    <mergeCell ref="D28:D29"/>
    <mergeCell ref="D30:D31"/>
    <mergeCell ref="E36:E37"/>
    <mergeCell ref="F36:F37"/>
    <mergeCell ref="E34:E35"/>
    <mergeCell ref="F34:F35"/>
    <mergeCell ref="E32:E33"/>
    <mergeCell ref="F32:F33"/>
    <mergeCell ref="E22:E23"/>
    <mergeCell ref="F22:F23"/>
    <mergeCell ref="E20:E21"/>
    <mergeCell ref="F20:F21"/>
    <mergeCell ref="E30:E31"/>
    <mergeCell ref="F30:F31"/>
    <mergeCell ref="E28:E29"/>
    <mergeCell ref="F28:F29"/>
    <mergeCell ref="E26:E27"/>
    <mergeCell ref="F26:F27"/>
    <mergeCell ref="D36:D37"/>
    <mergeCell ref="E8:E9"/>
    <mergeCell ref="F8:F9"/>
    <mergeCell ref="E12:E13"/>
    <mergeCell ref="F12:F13"/>
    <mergeCell ref="E16:E17"/>
    <mergeCell ref="F16:F17"/>
    <mergeCell ref="E14:E15"/>
    <mergeCell ref="F14:F15"/>
    <mergeCell ref="E18:E19"/>
    <mergeCell ref="F18:F19"/>
    <mergeCell ref="E10:E11"/>
    <mergeCell ref="F10:F11"/>
    <mergeCell ref="D34:D35"/>
    <mergeCell ref="E24:E25"/>
    <mergeCell ref="F24:F25"/>
    <mergeCell ref="B22:B37"/>
    <mergeCell ref="C22:C23"/>
    <mergeCell ref="C24:C25"/>
    <mergeCell ref="C26:C27"/>
    <mergeCell ref="C28:C29"/>
    <mergeCell ref="C30:C31"/>
    <mergeCell ref="C32:C33"/>
    <mergeCell ref="B10:B21"/>
    <mergeCell ref="C10:C11"/>
    <mergeCell ref="C12:C13"/>
    <mergeCell ref="C14:C15"/>
    <mergeCell ref="C16:C17"/>
    <mergeCell ref="C18:C19"/>
    <mergeCell ref="C20:C21"/>
    <mergeCell ref="B5:C7"/>
    <mergeCell ref="D5:D7"/>
    <mergeCell ref="E5:F6"/>
    <mergeCell ref="B8:C9"/>
    <mergeCell ref="D8:D9"/>
  </mergeCells>
  <phoneticPr fontId="2"/>
  <pageMargins left="0.82677165354330717" right="0.51181102362204722" top="0.9055118110236221" bottom="0.98425196850393704" header="0.51181102362204722"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E9405-9A6D-43CE-ADB9-8037E1BD3D68}">
  <sheetPr>
    <tabColor rgb="FF00B0F0"/>
    <pageSetUpPr fitToPage="1"/>
  </sheetPr>
  <dimension ref="B2:M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4" width="13.33203125" style="1" customWidth="1"/>
    <col min="5" max="5" width="22.21875" style="1" customWidth="1"/>
    <col min="6" max="6" width="22.21875" style="19" customWidth="1"/>
    <col min="7" max="7" width="8" style="19" customWidth="1"/>
    <col min="8" max="10" width="6.33203125" style="1" customWidth="1"/>
    <col min="11" max="11" width="10.21875" style="1" bestFit="1" customWidth="1"/>
    <col min="12" max="13" width="6.109375" style="1" customWidth="1"/>
    <col min="14" max="26" width="8.6640625" style="1" customWidth="1"/>
    <col min="27" max="46" width="4.6640625" style="1" customWidth="1"/>
    <col min="47" max="16384" width="9" style="1"/>
  </cols>
  <sheetData>
    <row r="2" spans="2:13" ht="14.4" x14ac:dyDescent="0.2">
      <c r="B2" s="26" t="s">
        <v>925</v>
      </c>
    </row>
    <row r="4" spans="2:13" ht="13.8" thickBot="1" x14ac:dyDescent="0.25">
      <c r="F4" s="2" t="s">
        <v>933</v>
      </c>
    </row>
    <row r="5" spans="2:13" ht="21.6" customHeight="1" x14ac:dyDescent="0.2">
      <c r="B5" s="1920"/>
      <c r="C5" s="1921"/>
      <c r="D5" s="1856" t="s">
        <v>863</v>
      </c>
      <c r="E5" s="2086" t="s">
        <v>853</v>
      </c>
      <c r="F5" s="2072"/>
    </row>
    <row r="6" spans="2:13" s="1800" customFormat="1" ht="30" customHeight="1" x14ac:dyDescent="0.2">
      <c r="B6" s="1922"/>
      <c r="C6" s="1923"/>
      <c r="D6" s="1857"/>
      <c r="E6" s="2095"/>
      <c r="F6" s="2441"/>
    </row>
    <row r="7" spans="2:13" ht="30" customHeight="1" x14ac:dyDescent="0.2">
      <c r="B7" s="1924"/>
      <c r="C7" s="2370"/>
      <c r="D7" s="1960"/>
      <c r="E7" s="1802" t="s">
        <v>349</v>
      </c>
      <c r="F7" s="1640" t="s">
        <v>350</v>
      </c>
      <c r="G7" s="1"/>
    </row>
    <row r="8" spans="2:13" ht="18" customHeight="1" x14ac:dyDescent="0.2">
      <c r="B8" s="1953" t="s">
        <v>519</v>
      </c>
      <c r="C8" s="1978"/>
      <c r="D8" s="2444">
        <f>SUM(D10:D21)</f>
        <v>102</v>
      </c>
      <c r="E8" s="2448">
        <f t="shared" ref="E8:F8" si="0">E10+E12+E14+E16+E18+E20</f>
        <v>959</v>
      </c>
      <c r="F8" s="2450">
        <f t="shared" si="0"/>
        <v>362</v>
      </c>
      <c r="G8" s="1"/>
      <c r="H8" s="7"/>
      <c r="I8" s="7"/>
      <c r="J8" s="7"/>
      <c r="K8" s="1084"/>
      <c r="L8" s="1084"/>
      <c r="M8" s="1084"/>
    </row>
    <row r="9" spans="2:13" ht="18" customHeight="1" thickBot="1" x14ac:dyDescent="0.25">
      <c r="B9" s="1957"/>
      <c r="C9" s="2023"/>
      <c r="D9" s="2445"/>
      <c r="E9" s="2449"/>
      <c r="F9" s="2451"/>
      <c r="G9" s="1"/>
      <c r="H9" s="7"/>
      <c r="I9" s="7"/>
      <c r="J9" s="7"/>
      <c r="K9" s="1084"/>
      <c r="L9" s="1084"/>
      <c r="M9" s="1084"/>
    </row>
    <row r="10" spans="2:13" ht="18" customHeight="1" thickTop="1" x14ac:dyDescent="0.2">
      <c r="B10" s="1852" t="s">
        <v>251</v>
      </c>
      <c r="C10" s="1900" t="s">
        <v>169</v>
      </c>
      <c r="D10" s="2459">
        <f>'表34-1'!I14+'表34-1'!J14</f>
        <v>11</v>
      </c>
      <c r="E10" s="2455">
        <v>25</v>
      </c>
      <c r="F10" s="2456">
        <v>12</v>
      </c>
      <c r="G10" s="1"/>
      <c r="H10" s="7"/>
      <c r="I10" s="7"/>
      <c r="J10" s="7"/>
      <c r="K10" s="1084"/>
      <c r="L10" s="1084"/>
      <c r="M10" s="1084"/>
    </row>
    <row r="11" spans="2:13" ht="18" customHeight="1" x14ac:dyDescent="0.2">
      <c r="B11" s="1853"/>
      <c r="C11" s="1900"/>
      <c r="D11" s="2454"/>
      <c r="E11" s="2452"/>
      <c r="F11" s="2454"/>
      <c r="G11" s="1"/>
      <c r="H11" s="7"/>
      <c r="I11" s="7"/>
      <c r="J11" s="7"/>
      <c r="K11" s="1084"/>
      <c r="L11" s="1084"/>
      <c r="M11" s="1084"/>
    </row>
    <row r="12" spans="2:13" ht="18" customHeight="1" x14ac:dyDescent="0.2">
      <c r="B12" s="1853"/>
      <c r="C12" s="1940" t="s">
        <v>170</v>
      </c>
      <c r="D12" s="2453">
        <f>'表34-1'!I16+'表34-1'!J16</f>
        <v>19</v>
      </c>
      <c r="E12" s="2240">
        <v>349</v>
      </c>
      <c r="F12" s="2453">
        <v>120</v>
      </c>
      <c r="G12" s="1"/>
      <c r="H12" s="7"/>
      <c r="I12" s="7"/>
      <c r="J12" s="7"/>
      <c r="K12" s="1084"/>
      <c r="L12" s="1084"/>
      <c r="M12" s="1084"/>
    </row>
    <row r="13" spans="2:13" ht="18" customHeight="1" x14ac:dyDescent="0.2">
      <c r="B13" s="1853"/>
      <c r="C13" s="1900"/>
      <c r="D13" s="2454"/>
      <c r="E13" s="2452"/>
      <c r="F13" s="2454"/>
      <c r="G13" s="1"/>
      <c r="H13" s="7"/>
      <c r="I13" s="7"/>
      <c r="J13" s="7"/>
      <c r="K13" s="1084"/>
      <c r="L13" s="1084"/>
      <c r="M13" s="1084"/>
    </row>
    <row r="14" spans="2:13" ht="18" customHeight="1" x14ac:dyDescent="0.2">
      <c r="B14" s="1853"/>
      <c r="C14" s="1940" t="s">
        <v>254</v>
      </c>
      <c r="D14" s="2453">
        <f>'表34-1'!I18+'表34-1'!J18</f>
        <v>13</v>
      </c>
      <c r="E14" s="2240">
        <v>261</v>
      </c>
      <c r="F14" s="2453">
        <v>41</v>
      </c>
      <c r="G14" s="1"/>
      <c r="H14" s="7"/>
      <c r="I14" s="7"/>
      <c r="J14" s="7"/>
      <c r="K14" s="1084"/>
      <c r="L14" s="1084"/>
      <c r="M14" s="1084"/>
    </row>
    <row r="15" spans="2:13" ht="18" customHeight="1" x14ac:dyDescent="0.2">
      <c r="B15" s="1853"/>
      <c r="C15" s="1901"/>
      <c r="D15" s="2454"/>
      <c r="E15" s="2452"/>
      <c r="F15" s="2454"/>
      <c r="G15" s="1"/>
      <c r="H15" s="7"/>
      <c r="I15" s="7"/>
      <c r="J15" s="7"/>
      <c r="K15" s="1084"/>
      <c r="L15" s="1084"/>
      <c r="M15" s="1084"/>
    </row>
    <row r="16" spans="2:13" ht="18" customHeight="1" x14ac:dyDescent="0.2">
      <c r="B16" s="1853"/>
      <c r="C16" s="1940" t="s">
        <v>520</v>
      </c>
      <c r="D16" s="2453">
        <f>'表34-1'!I20+'表34-1'!J20</f>
        <v>18</v>
      </c>
      <c r="E16" s="2240">
        <v>78</v>
      </c>
      <c r="F16" s="2453">
        <v>22</v>
      </c>
      <c r="G16" s="1"/>
      <c r="H16" s="7"/>
      <c r="I16" s="7"/>
      <c r="J16" s="7"/>
      <c r="K16" s="1084"/>
      <c r="L16" s="1084"/>
      <c r="M16" s="1084"/>
    </row>
    <row r="17" spans="2:13" ht="18" customHeight="1" x14ac:dyDescent="0.2">
      <c r="B17" s="1853"/>
      <c r="C17" s="1900"/>
      <c r="D17" s="2454"/>
      <c r="E17" s="2452"/>
      <c r="F17" s="2454"/>
      <c r="G17" s="1"/>
      <c r="H17" s="7"/>
      <c r="I17" s="7"/>
      <c r="J17" s="7"/>
      <c r="K17" s="1084"/>
      <c r="L17" s="1084"/>
      <c r="M17" s="1084"/>
    </row>
    <row r="18" spans="2:13" ht="18" customHeight="1" x14ac:dyDescent="0.2">
      <c r="B18" s="1853"/>
      <c r="C18" s="1940" t="s">
        <v>308</v>
      </c>
      <c r="D18" s="2453">
        <f>'表34-1'!I22+'表34-1'!J22</f>
        <v>8</v>
      </c>
      <c r="E18" s="2240">
        <v>202</v>
      </c>
      <c r="F18" s="2453">
        <v>118</v>
      </c>
      <c r="G18" s="1"/>
      <c r="H18" s="7"/>
      <c r="I18" s="7"/>
      <c r="J18" s="7"/>
      <c r="K18" s="1084"/>
      <c r="L18" s="1084"/>
      <c r="M18" s="1084"/>
    </row>
    <row r="19" spans="2:13" ht="18" customHeight="1" x14ac:dyDescent="0.2">
      <c r="B19" s="1853"/>
      <c r="C19" s="1900"/>
      <c r="D19" s="2454"/>
      <c r="E19" s="2452"/>
      <c r="F19" s="2454"/>
      <c r="G19" s="1"/>
      <c r="H19" s="7"/>
      <c r="I19" s="7"/>
      <c r="J19" s="7"/>
      <c r="K19" s="1084"/>
      <c r="L19" s="1084"/>
      <c r="M19" s="1084"/>
    </row>
    <row r="20" spans="2:13" ht="18" customHeight="1" x14ac:dyDescent="0.2">
      <c r="B20" s="1853"/>
      <c r="C20" s="1940" t="s">
        <v>174</v>
      </c>
      <c r="D20" s="2453">
        <f>'表34-1'!I24+'表34-1'!J24</f>
        <v>33</v>
      </c>
      <c r="E20" s="2240">
        <v>44</v>
      </c>
      <c r="F20" s="2453">
        <v>49</v>
      </c>
      <c r="G20" s="1"/>
      <c r="H20" s="7"/>
      <c r="I20" s="7"/>
      <c r="J20" s="7"/>
      <c r="K20" s="1084"/>
      <c r="L20" s="1084"/>
      <c r="M20" s="1084"/>
    </row>
    <row r="21" spans="2:13" ht="18" customHeight="1" thickBot="1" x14ac:dyDescent="0.25">
      <c r="B21" s="1854"/>
      <c r="C21" s="2009"/>
      <c r="D21" s="2460"/>
      <c r="E21" s="2241"/>
      <c r="F21" s="2460"/>
      <c r="G21" s="1"/>
      <c r="H21" s="7"/>
      <c r="I21" s="7"/>
      <c r="J21" s="7"/>
      <c r="K21" s="1084"/>
      <c r="L21" s="1084"/>
      <c r="M21" s="1084"/>
    </row>
    <row r="22" spans="2:13" ht="18" customHeight="1" thickTop="1" x14ac:dyDescent="0.2">
      <c r="B22" s="1852" t="s">
        <v>283</v>
      </c>
      <c r="C22" s="1900" t="s">
        <v>259</v>
      </c>
      <c r="D22" s="2459">
        <f>'表34-1'!I26+'表34-1'!J26</f>
        <v>10</v>
      </c>
      <c r="E22" s="2458">
        <v>3</v>
      </c>
      <c r="F22" s="2459">
        <v>5</v>
      </c>
      <c r="G22" s="1"/>
      <c r="H22" s="7"/>
      <c r="I22" s="7"/>
      <c r="J22" s="7"/>
      <c r="K22" s="1084"/>
      <c r="L22" s="1084"/>
      <c r="M22" s="1084"/>
    </row>
    <row r="23" spans="2:13" ht="18" customHeight="1" x14ac:dyDescent="0.2">
      <c r="B23" s="1853"/>
      <c r="C23" s="1900"/>
      <c r="D23" s="2454"/>
      <c r="E23" s="2452"/>
      <c r="F23" s="2454"/>
      <c r="G23" s="1"/>
      <c r="H23" s="7"/>
      <c r="I23" s="7"/>
      <c r="J23" s="7"/>
      <c r="K23" s="1084"/>
      <c r="L23" s="1084"/>
      <c r="M23" s="1084"/>
    </row>
    <row r="24" spans="2:13" ht="18" customHeight="1" x14ac:dyDescent="0.2">
      <c r="B24" s="1853"/>
      <c r="C24" s="1940" t="s">
        <v>260</v>
      </c>
      <c r="D24" s="2453">
        <f>'表34-1'!I28+'表34-1'!J28</f>
        <v>40</v>
      </c>
      <c r="E24" s="2240">
        <v>103</v>
      </c>
      <c r="F24" s="2453">
        <v>57</v>
      </c>
      <c r="G24" s="1"/>
      <c r="H24" s="7"/>
      <c r="I24" s="7"/>
      <c r="J24" s="7"/>
      <c r="K24" s="1084"/>
      <c r="L24" s="1084"/>
      <c r="M24" s="1084"/>
    </row>
    <row r="25" spans="2:13" ht="18" customHeight="1" x14ac:dyDescent="0.2">
      <c r="B25" s="1853"/>
      <c r="C25" s="1900"/>
      <c r="D25" s="2454"/>
      <c r="E25" s="2452"/>
      <c r="F25" s="2454"/>
      <c r="G25" s="1"/>
      <c r="H25" s="7"/>
      <c r="I25" s="7"/>
      <c r="J25" s="7"/>
      <c r="K25" s="1084"/>
      <c r="L25" s="1084"/>
      <c r="M25" s="1084"/>
    </row>
    <row r="26" spans="2:13" ht="18" customHeight="1" x14ac:dyDescent="0.2">
      <c r="B26" s="1853"/>
      <c r="C26" s="1940" t="s">
        <v>261</v>
      </c>
      <c r="D26" s="2453">
        <f>'表34-1'!I30+'表34-1'!J30</f>
        <v>16</v>
      </c>
      <c r="E26" s="2240">
        <v>52</v>
      </c>
      <c r="F26" s="2453">
        <v>15</v>
      </c>
      <c r="G26" s="1"/>
      <c r="H26" s="7"/>
      <c r="I26" s="7"/>
      <c r="J26" s="7"/>
      <c r="K26" s="1084"/>
      <c r="L26" s="1084"/>
      <c r="M26" s="1084"/>
    </row>
    <row r="27" spans="2:13" ht="18" customHeight="1" x14ac:dyDescent="0.2">
      <c r="B27" s="1853"/>
      <c r="C27" s="1900"/>
      <c r="D27" s="2454"/>
      <c r="E27" s="2452"/>
      <c r="F27" s="2454"/>
      <c r="G27" s="1"/>
      <c r="H27" s="7"/>
      <c r="I27" s="7"/>
      <c r="J27" s="7"/>
      <c r="K27" s="1084"/>
      <c r="L27" s="1084"/>
      <c r="M27" s="1084"/>
    </row>
    <row r="28" spans="2:13" ht="18" customHeight="1" x14ac:dyDescent="0.2">
      <c r="B28" s="1853"/>
      <c r="C28" s="1940" t="s">
        <v>262</v>
      </c>
      <c r="D28" s="2453">
        <f>'表34-1'!I32+'表34-1'!J32</f>
        <v>10</v>
      </c>
      <c r="E28" s="2240">
        <v>109</v>
      </c>
      <c r="F28" s="2453">
        <v>16</v>
      </c>
      <c r="G28" s="1"/>
      <c r="H28" s="7"/>
      <c r="I28" s="7"/>
      <c r="J28" s="7"/>
      <c r="K28" s="1084"/>
      <c r="L28" s="1084"/>
      <c r="M28" s="1084"/>
    </row>
    <row r="29" spans="2:13" ht="18" customHeight="1" x14ac:dyDescent="0.2">
      <c r="B29" s="1853"/>
      <c r="C29" s="1900"/>
      <c r="D29" s="2454"/>
      <c r="E29" s="2452"/>
      <c r="F29" s="2454"/>
      <c r="G29" s="1"/>
      <c r="H29" s="7"/>
      <c r="I29" s="7"/>
      <c r="J29" s="7"/>
      <c r="K29" s="1084"/>
      <c r="L29" s="1084"/>
      <c r="M29" s="1084"/>
    </row>
    <row r="30" spans="2:13" ht="18" customHeight="1" x14ac:dyDescent="0.2">
      <c r="B30" s="1853"/>
      <c r="C30" s="1940" t="s">
        <v>263</v>
      </c>
      <c r="D30" s="2453">
        <f>'表34-1'!I34+'表34-1'!J34</f>
        <v>9</v>
      </c>
      <c r="E30" s="2240">
        <v>2</v>
      </c>
      <c r="F30" s="2453">
        <v>6</v>
      </c>
      <c r="G30" s="1"/>
      <c r="H30" s="7"/>
      <c r="I30" s="7"/>
      <c r="J30" s="7"/>
      <c r="K30" s="1084"/>
      <c r="L30" s="1084"/>
      <c r="M30" s="1084"/>
    </row>
    <row r="31" spans="2:13" ht="18" customHeight="1" x14ac:dyDescent="0.2">
      <c r="B31" s="1853"/>
      <c r="C31" s="1901"/>
      <c r="D31" s="2454"/>
      <c r="E31" s="2452"/>
      <c r="F31" s="2454"/>
      <c r="G31" s="1"/>
      <c r="H31" s="7"/>
      <c r="I31" s="7"/>
      <c r="J31" s="7"/>
      <c r="K31" s="1084"/>
      <c r="L31" s="1084"/>
      <c r="M31" s="1084"/>
    </row>
    <row r="32" spans="2:13" ht="18" customHeight="1" x14ac:dyDescent="0.2">
      <c r="B32" s="1853"/>
      <c r="C32" s="1900" t="s">
        <v>264</v>
      </c>
      <c r="D32" s="2453">
        <f>'表34-1'!I36+'表34-1'!J36</f>
        <v>17</v>
      </c>
      <c r="E32" s="2240">
        <v>690</v>
      </c>
      <c r="F32" s="2453">
        <v>263</v>
      </c>
      <c r="G32" s="1"/>
      <c r="H32" s="7"/>
      <c r="I32" s="7"/>
      <c r="J32" s="7"/>
      <c r="K32" s="1084"/>
      <c r="L32" s="1084"/>
      <c r="M32" s="1084"/>
    </row>
    <row r="33" spans="2:13" ht="18" customHeight="1" thickBot="1" x14ac:dyDescent="0.25">
      <c r="B33" s="1853"/>
      <c r="C33" s="2009"/>
      <c r="D33" s="2460"/>
      <c r="E33" s="2241"/>
      <c r="F33" s="2460"/>
      <c r="G33" s="1"/>
      <c r="H33" s="7"/>
      <c r="I33" s="7"/>
      <c r="J33" s="7"/>
      <c r="K33" s="1084"/>
      <c r="L33" s="1084"/>
      <c r="M33" s="1084"/>
    </row>
    <row r="34" spans="2:13" ht="18" customHeight="1" thickTop="1" x14ac:dyDescent="0.2">
      <c r="B34" s="1853"/>
      <c r="C34" s="37" t="s">
        <v>265</v>
      </c>
      <c r="D34" s="2457">
        <f>D24+D26+D28+D30</f>
        <v>75</v>
      </c>
      <c r="E34" s="2461">
        <f t="shared" ref="E34:F34" si="1">E24+E26+E28+E30</f>
        <v>266</v>
      </c>
      <c r="F34" s="2463">
        <f t="shared" si="1"/>
        <v>94</v>
      </c>
      <c r="H34" s="7"/>
      <c r="I34" s="7"/>
      <c r="J34" s="7"/>
      <c r="K34" s="1084"/>
      <c r="L34" s="1084"/>
      <c r="M34" s="1084"/>
    </row>
    <row r="35" spans="2:13" ht="18" customHeight="1" x14ac:dyDescent="0.2">
      <c r="B35" s="1853"/>
      <c r="C35" s="1801" t="s">
        <v>266</v>
      </c>
      <c r="D35" s="2447"/>
      <c r="E35" s="2462"/>
      <c r="F35" s="2464"/>
      <c r="H35" s="7"/>
      <c r="I35" s="7"/>
      <c r="J35" s="7"/>
      <c r="K35" s="1084"/>
      <c r="L35" s="1084"/>
      <c r="M35" s="1084"/>
    </row>
    <row r="36" spans="2:13" ht="18" customHeight="1" x14ac:dyDescent="0.2">
      <c r="B36" s="1853"/>
      <c r="C36" s="37" t="s">
        <v>265</v>
      </c>
      <c r="D36" s="2446">
        <f>D26+D28+D30+D32</f>
        <v>52</v>
      </c>
      <c r="E36" s="2448">
        <f t="shared" ref="E36:F36" si="2">E26+E28+E30+E32</f>
        <v>853</v>
      </c>
      <c r="F36" s="2450">
        <f t="shared" si="2"/>
        <v>300</v>
      </c>
      <c r="H36" s="7"/>
      <c r="I36" s="7"/>
      <c r="J36" s="7"/>
      <c r="K36" s="1084"/>
      <c r="L36" s="1084"/>
      <c r="M36" s="1084"/>
    </row>
    <row r="37" spans="2:13" ht="18" customHeight="1" thickBot="1" x14ac:dyDescent="0.25">
      <c r="B37" s="1859"/>
      <c r="C37" s="1801" t="s">
        <v>267</v>
      </c>
      <c r="D37" s="2447"/>
      <c r="E37" s="2449"/>
      <c r="F37" s="2451"/>
      <c r="H37" s="44"/>
      <c r="I37" s="44"/>
      <c r="J37" s="44"/>
      <c r="K37" s="331"/>
      <c r="L37" s="1084"/>
      <c r="M37" s="331"/>
    </row>
    <row r="38" spans="2:13" x14ac:dyDescent="0.2">
      <c r="F38" s="1"/>
      <c r="H38" s="19"/>
      <c r="I38" s="19"/>
      <c r="J38" s="19"/>
    </row>
    <row r="39" spans="2:13" x14ac:dyDescent="0.2">
      <c r="F39" s="1"/>
      <c r="H39" s="19"/>
      <c r="I39" s="19"/>
      <c r="J39" s="19"/>
    </row>
    <row r="40" spans="2:13" x14ac:dyDescent="0.2">
      <c r="B40"/>
      <c r="E40" s="44"/>
      <c r="F40" s="44"/>
      <c r="H40" s="19"/>
      <c r="I40" s="19"/>
      <c r="J40" s="19"/>
    </row>
    <row r="41" spans="2:13" x14ac:dyDescent="0.2">
      <c r="B41"/>
      <c r="H41" s="19"/>
      <c r="I41" s="19"/>
      <c r="J41" s="19"/>
    </row>
    <row r="42" spans="2:13" x14ac:dyDescent="0.2">
      <c r="B42"/>
      <c r="F42" s="1"/>
      <c r="H42" s="19"/>
      <c r="I42" s="19"/>
      <c r="J42" s="19"/>
    </row>
    <row r="43" spans="2:13" x14ac:dyDescent="0.2">
      <c r="B43"/>
      <c r="F43" s="1"/>
      <c r="H43" s="19"/>
      <c r="I43" s="19"/>
      <c r="J43" s="19"/>
    </row>
    <row r="44" spans="2:13" x14ac:dyDescent="0.2">
      <c r="B44"/>
      <c r="H44" s="19"/>
      <c r="I44" s="19"/>
      <c r="J44" s="19"/>
    </row>
    <row r="45" spans="2:13" x14ac:dyDescent="0.2">
      <c r="B45" s="345"/>
      <c r="D45" s="336"/>
      <c r="E45" s="336"/>
      <c r="F45" s="336"/>
      <c r="H45" s="19"/>
      <c r="I45" s="19"/>
      <c r="J45" s="19"/>
    </row>
    <row r="46" spans="2:13" x14ac:dyDescent="0.2">
      <c r="D46" s="336"/>
      <c r="E46" s="336"/>
      <c r="F46" s="336"/>
      <c r="H46" s="19"/>
      <c r="I46" s="19"/>
      <c r="J46" s="19"/>
    </row>
    <row r="47" spans="2:13" x14ac:dyDescent="0.2">
      <c r="D47" s="336"/>
      <c r="E47" s="336"/>
      <c r="F47" s="336"/>
      <c r="H47" s="19"/>
      <c r="I47" s="19"/>
      <c r="J47" s="19"/>
    </row>
    <row r="48" spans="2:13" x14ac:dyDescent="0.2">
      <c r="D48" s="336"/>
      <c r="E48" s="336"/>
      <c r="F48" s="336"/>
      <c r="H48" s="19"/>
      <c r="I48" s="19"/>
      <c r="J48" s="19"/>
    </row>
    <row r="49" spans="3:10" x14ac:dyDescent="0.2">
      <c r="D49" s="336"/>
      <c r="E49" s="336"/>
      <c r="F49" s="336"/>
      <c r="H49" s="19"/>
      <c r="I49" s="19"/>
      <c r="J49" s="19"/>
    </row>
    <row r="50" spans="3:10" x14ac:dyDescent="0.2">
      <c r="H50" s="19"/>
      <c r="I50" s="19"/>
      <c r="J50" s="19"/>
    </row>
    <row r="51" spans="3:10" x14ac:dyDescent="0.2">
      <c r="H51" s="19"/>
      <c r="I51" s="19"/>
      <c r="J51" s="19"/>
    </row>
    <row r="52" spans="3:10" x14ac:dyDescent="0.2">
      <c r="H52" s="19"/>
      <c r="I52" s="19"/>
      <c r="J52" s="19"/>
    </row>
    <row r="53" spans="3:10" x14ac:dyDescent="0.2">
      <c r="H53" s="19"/>
      <c r="I53" s="19"/>
      <c r="J53" s="19"/>
    </row>
    <row r="54" spans="3:10" x14ac:dyDescent="0.2">
      <c r="H54" s="19"/>
      <c r="I54" s="19"/>
      <c r="J54" s="19"/>
    </row>
    <row r="55" spans="3:10" x14ac:dyDescent="0.2">
      <c r="H55" s="19"/>
      <c r="I55" s="19"/>
      <c r="J55" s="19"/>
    </row>
    <row r="56" spans="3:10" x14ac:dyDescent="0.2">
      <c r="H56" s="19"/>
      <c r="I56" s="19"/>
      <c r="J56" s="19"/>
    </row>
    <row r="57" spans="3:10" x14ac:dyDescent="0.2">
      <c r="H57" s="19"/>
      <c r="I57" s="19"/>
      <c r="J57" s="19"/>
    </row>
    <row r="58" spans="3:10" x14ac:dyDescent="0.2">
      <c r="H58" s="19"/>
      <c r="I58" s="19"/>
      <c r="J58" s="19"/>
    </row>
    <row r="59" spans="3:10" x14ac:dyDescent="0.2">
      <c r="H59" s="19"/>
      <c r="I59" s="19"/>
      <c r="J59" s="19"/>
    </row>
    <row r="60" spans="3:10" x14ac:dyDescent="0.2">
      <c r="H60" s="19"/>
      <c r="I60" s="19"/>
      <c r="J60" s="19"/>
    </row>
    <row r="61" spans="3:10" x14ac:dyDescent="0.2">
      <c r="H61" s="19"/>
      <c r="I61" s="19"/>
      <c r="J61" s="19"/>
    </row>
    <row r="62" spans="3:10" x14ac:dyDescent="0.2">
      <c r="H62" s="19"/>
      <c r="I62" s="19"/>
      <c r="J62" s="19"/>
    </row>
    <row r="63" spans="3:10" x14ac:dyDescent="0.2">
      <c r="H63" s="19"/>
      <c r="I63" s="19"/>
      <c r="J63" s="19"/>
    </row>
    <row r="64" spans="3:10" x14ac:dyDescent="0.2">
      <c r="C64" s="25"/>
      <c r="G64" s="1"/>
      <c r="H64" s="19"/>
      <c r="I64" s="19"/>
      <c r="J64" s="19"/>
    </row>
    <row r="65" spans="6:10" x14ac:dyDescent="0.2">
      <c r="F65" s="1"/>
      <c r="G65" s="1"/>
      <c r="H65" s="19"/>
      <c r="I65" s="19"/>
      <c r="J65" s="19"/>
    </row>
  </sheetData>
  <mergeCells count="63">
    <mergeCell ref="F36:F37"/>
    <mergeCell ref="D34:D35"/>
    <mergeCell ref="E34:E35"/>
    <mergeCell ref="F34:F35"/>
    <mergeCell ref="F32:F33"/>
    <mergeCell ref="F28:F29"/>
    <mergeCell ref="C30:C31"/>
    <mergeCell ref="D30:D31"/>
    <mergeCell ref="E30:E31"/>
    <mergeCell ref="F30:F31"/>
    <mergeCell ref="F26:F27"/>
    <mergeCell ref="F22:F23"/>
    <mergeCell ref="C24:C25"/>
    <mergeCell ref="D24:D25"/>
    <mergeCell ref="E24:E25"/>
    <mergeCell ref="F24:F25"/>
    <mergeCell ref="B22:B37"/>
    <mergeCell ref="C22:C23"/>
    <mergeCell ref="D22:D23"/>
    <mergeCell ref="E22:E23"/>
    <mergeCell ref="C28:C29"/>
    <mergeCell ref="D28:D29"/>
    <mergeCell ref="C26:C27"/>
    <mergeCell ref="D26:D27"/>
    <mergeCell ref="E26:E27"/>
    <mergeCell ref="C32:C33"/>
    <mergeCell ref="D32:D33"/>
    <mergeCell ref="E32:E33"/>
    <mergeCell ref="D36:D37"/>
    <mergeCell ref="E36:E37"/>
    <mergeCell ref="E28:E29"/>
    <mergeCell ref="F14:F15"/>
    <mergeCell ref="C20:C21"/>
    <mergeCell ref="D20:D21"/>
    <mergeCell ref="E20:E21"/>
    <mergeCell ref="F20:F21"/>
    <mergeCell ref="C18:C19"/>
    <mergeCell ref="D18:D19"/>
    <mergeCell ref="E18:E19"/>
    <mergeCell ref="F18:F19"/>
    <mergeCell ref="B10:B21"/>
    <mergeCell ref="C10:C11"/>
    <mergeCell ref="D10:D11"/>
    <mergeCell ref="E10:E11"/>
    <mergeCell ref="F10:F11"/>
    <mergeCell ref="C12:C13"/>
    <mergeCell ref="D12:D13"/>
    <mergeCell ref="E12:E13"/>
    <mergeCell ref="F12:F13"/>
    <mergeCell ref="C16:C17"/>
    <mergeCell ref="D16:D17"/>
    <mergeCell ref="E16:E17"/>
    <mergeCell ref="F16:F17"/>
    <mergeCell ref="C14:C15"/>
    <mergeCell ref="D14:D15"/>
    <mergeCell ref="E14:E15"/>
    <mergeCell ref="B5:C7"/>
    <mergeCell ref="D5:D7"/>
    <mergeCell ref="E5:F6"/>
    <mergeCell ref="B8:C9"/>
    <mergeCell ref="D8:D9"/>
    <mergeCell ref="E8:E9"/>
    <mergeCell ref="F8:F9"/>
  </mergeCells>
  <phoneticPr fontId="2"/>
  <pageMargins left="0.82677165354330717" right="0.51181102362204722" top="0.9055118110236221" bottom="0.98425196850393704"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6FA2-2A63-4771-83D6-DA4D7AC0639C}">
  <sheetPr>
    <tabColor rgb="FF00B0F0"/>
    <pageSetUpPr fitToPage="1"/>
  </sheetPr>
  <dimension ref="B2:M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4" width="13.33203125" style="1" customWidth="1"/>
    <col min="5" max="5" width="22.21875" style="19" customWidth="1"/>
    <col min="6" max="6" width="22.21875" style="1" customWidth="1"/>
    <col min="7" max="7" width="8" style="19" customWidth="1"/>
    <col min="8" max="10" width="6.33203125" style="1" customWidth="1"/>
    <col min="11" max="11" width="10.21875" style="1" bestFit="1" customWidth="1"/>
    <col min="12" max="13" width="6.109375" style="1" customWidth="1"/>
    <col min="14" max="26" width="8.6640625" style="1" customWidth="1"/>
    <col min="27" max="46" width="4.6640625" style="1" customWidth="1"/>
    <col min="47" max="16384" width="9" style="1"/>
  </cols>
  <sheetData>
    <row r="2" spans="2:13" ht="14.4" x14ac:dyDescent="0.2">
      <c r="B2" s="26" t="s">
        <v>924</v>
      </c>
    </row>
    <row r="4" spans="2:13" ht="13.8" thickBot="1" x14ac:dyDescent="0.25">
      <c r="F4" s="2" t="s">
        <v>932</v>
      </c>
    </row>
    <row r="5" spans="2:13" ht="21.6" customHeight="1" x14ac:dyDescent="0.2">
      <c r="B5" s="1920"/>
      <c r="C5" s="1921"/>
      <c r="D5" s="1856" t="s">
        <v>863</v>
      </c>
      <c r="E5" s="2086" t="s">
        <v>796</v>
      </c>
      <c r="F5" s="2072"/>
    </row>
    <row r="6" spans="2:13" s="1800" customFormat="1" ht="30" customHeight="1" x14ac:dyDescent="0.2">
      <c r="B6" s="1922"/>
      <c r="C6" s="1923"/>
      <c r="D6" s="1857"/>
      <c r="E6" s="2095"/>
      <c r="F6" s="2441"/>
    </row>
    <row r="7" spans="2:13" ht="30" customHeight="1" x14ac:dyDescent="0.2">
      <c r="B7" s="1924"/>
      <c r="C7" s="2370"/>
      <c r="D7" s="1960"/>
      <c r="E7" s="1802" t="s">
        <v>349</v>
      </c>
      <c r="F7" s="1640" t="s">
        <v>350</v>
      </c>
      <c r="G7" s="1"/>
    </row>
    <row r="8" spans="2:13" ht="18" customHeight="1" x14ac:dyDescent="0.2">
      <c r="B8" s="1953" t="s">
        <v>519</v>
      </c>
      <c r="C8" s="1978"/>
      <c r="D8" s="2444">
        <f>SUM(D10:D21)</f>
        <v>121</v>
      </c>
      <c r="E8" s="2448">
        <f t="shared" ref="E8:F8" si="0">E10+E12+E14+E16+E18+E20</f>
        <v>1931</v>
      </c>
      <c r="F8" s="2450">
        <f t="shared" si="0"/>
        <v>1917</v>
      </c>
      <c r="G8" s="1"/>
      <c r="H8" s="7"/>
      <c r="I8" s="7"/>
      <c r="J8" s="7"/>
      <c r="K8" s="1084"/>
      <c r="L8" s="1084"/>
      <c r="M8" s="1084"/>
    </row>
    <row r="9" spans="2:13" ht="18" customHeight="1" thickBot="1" x14ac:dyDescent="0.25">
      <c r="B9" s="1957"/>
      <c r="C9" s="2023"/>
      <c r="D9" s="2445"/>
      <c r="E9" s="2449"/>
      <c r="F9" s="2451"/>
      <c r="G9" s="1"/>
      <c r="H9" s="7"/>
      <c r="I9" s="7"/>
      <c r="J9" s="7"/>
      <c r="K9" s="1084"/>
      <c r="L9" s="1084"/>
      <c r="M9" s="1084"/>
    </row>
    <row r="10" spans="2:13" ht="18" customHeight="1" thickTop="1" x14ac:dyDescent="0.2">
      <c r="B10" s="1852" t="s">
        <v>251</v>
      </c>
      <c r="C10" s="1900" t="s">
        <v>169</v>
      </c>
      <c r="D10" s="2459">
        <f>'表34-1'!N14+'表34-1'!O14</f>
        <v>15</v>
      </c>
      <c r="E10" s="2455">
        <v>56</v>
      </c>
      <c r="F10" s="2456">
        <v>20</v>
      </c>
      <c r="G10" s="1"/>
      <c r="H10" s="7"/>
      <c r="I10" s="7"/>
      <c r="J10" s="7"/>
      <c r="K10" s="1084"/>
      <c r="L10" s="1084"/>
      <c r="M10" s="1084"/>
    </row>
    <row r="11" spans="2:13" ht="18" customHeight="1" x14ac:dyDescent="0.2">
      <c r="B11" s="1853"/>
      <c r="C11" s="1900"/>
      <c r="D11" s="2454"/>
      <c r="E11" s="2452"/>
      <c r="F11" s="2454"/>
      <c r="G11" s="1"/>
      <c r="H11" s="7"/>
      <c r="I11" s="7"/>
      <c r="J11" s="7"/>
      <c r="K11" s="1084"/>
      <c r="L11" s="1084"/>
      <c r="M11" s="1084"/>
    </row>
    <row r="12" spans="2:13" ht="18" customHeight="1" x14ac:dyDescent="0.2">
      <c r="B12" s="1853"/>
      <c r="C12" s="1940" t="s">
        <v>170</v>
      </c>
      <c r="D12" s="2453">
        <f>'表34-1'!N16+'表34-1'!O16</f>
        <v>17</v>
      </c>
      <c r="E12" s="2240">
        <v>7</v>
      </c>
      <c r="F12" s="2453">
        <v>4</v>
      </c>
      <c r="G12" s="1"/>
      <c r="H12" s="7"/>
      <c r="I12" s="7"/>
      <c r="J12" s="7"/>
      <c r="K12" s="1084"/>
      <c r="L12" s="1084"/>
      <c r="M12" s="1084"/>
    </row>
    <row r="13" spans="2:13" ht="18" customHeight="1" x14ac:dyDescent="0.2">
      <c r="B13" s="1853"/>
      <c r="C13" s="1900"/>
      <c r="D13" s="2454"/>
      <c r="E13" s="2452"/>
      <c r="F13" s="2454"/>
      <c r="G13" s="1"/>
      <c r="H13" s="7"/>
      <c r="I13" s="7"/>
      <c r="J13" s="7"/>
      <c r="K13" s="1084"/>
      <c r="L13" s="1084"/>
      <c r="M13" s="1084"/>
    </row>
    <row r="14" spans="2:13" ht="18" customHeight="1" x14ac:dyDescent="0.2">
      <c r="B14" s="1853"/>
      <c r="C14" s="1940" t="s">
        <v>254</v>
      </c>
      <c r="D14" s="2453">
        <f>'表34-1'!N18+'表34-1'!O18</f>
        <v>11</v>
      </c>
      <c r="E14" s="2240">
        <v>252</v>
      </c>
      <c r="F14" s="2453">
        <v>38</v>
      </c>
      <c r="G14" s="1"/>
      <c r="H14" s="7"/>
      <c r="I14" s="7"/>
      <c r="J14" s="7"/>
      <c r="K14" s="1084"/>
      <c r="L14" s="1084"/>
      <c r="M14" s="1084"/>
    </row>
    <row r="15" spans="2:13" ht="18" customHeight="1" x14ac:dyDescent="0.2">
      <c r="B15" s="1853"/>
      <c r="C15" s="1901"/>
      <c r="D15" s="2454"/>
      <c r="E15" s="2452"/>
      <c r="F15" s="2454"/>
      <c r="G15" s="1"/>
      <c r="H15" s="7"/>
      <c r="I15" s="7"/>
      <c r="J15" s="7"/>
      <c r="K15" s="1084"/>
      <c r="L15" s="1084"/>
      <c r="M15" s="1084"/>
    </row>
    <row r="16" spans="2:13" ht="18" customHeight="1" x14ac:dyDescent="0.2">
      <c r="B16" s="1853"/>
      <c r="C16" s="1940" t="s">
        <v>520</v>
      </c>
      <c r="D16" s="2453">
        <f>'表34-1'!N20+'表34-1'!O20</f>
        <v>21</v>
      </c>
      <c r="E16" s="2240">
        <v>59</v>
      </c>
      <c r="F16" s="2453">
        <v>10</v>
      </c>
      <c r="G16" s="1"/>
      <c r="H16" s="7"/>
      <c r="I16" s="7"/>
      <c r="J16" s="7"/>
      <c r="K16" s="1084"/>
      <c r="L16" s="1084"/>
      <c r="M16" s="1084"/>
    </row>
    <row r="17" spans="2:13" ht="18" customHeight="1" x14ac:dyDescent="0.2">
      <c r="B17" s="1853"/>
      <c r="C17" s="1900"/>
      <c r="D17" s="2454"/>
      <c r="E17" s="2452"/>
      <c r="F17" s="2454"/>
      <c r="G17" s="1"/>
      <c r="H17" s="7"/>
      <c r="I17" s="7"/>
      <c r="J17" s="7"/>
      <c r="K17" s="1084"/>
      <c r="L17" s="1084"/>
      <c r="M17" s="1084"/>
    </row>
    <row r="18" spans="2:13" ht="18" customHeight="1" x14ac:dyDescent="0.2">
      <c r="B18" s="1853"/>
      <c r="C18" s="1940" t="s">
        <v>308</v>
      </c>
      <c r="D18" s="2453">
        <f>'表34-1'!N22+'表34-1'!O22</f>
        <v>9</v>
      </c>
      <c r="E18" s="2240">
        <v>642</v>
      </c>
      <c r="F18" s="2453">
        <v>79</v>
      </c>
      <c r="G18" s="1"/>
      <c r="H18" s="7"/>
      <c r="I18" s="7"/>
      <c r="J18" s="7"/>
      <c r="K18" s="1084"/>
      <c r="L18" s="1084"/>
      <c r="M18" s="1084"/>
    </row>
    <row r="19" spans="2:13" ht="18" customHeight="1" x14ac:dyDescent="0.2">
      <c r="B19" s="1853"/>
      <c r="C19" s="1900"/>
      <c r="D19" s="2454"/>
      <c r="E19" s="2452"/>
      <c r="F19" s="2454"/>
      <c r="G19" s="1"/>
      <c r="H19" s="7"/>
      <c r="I19" s="7"/>
      <c r="J19" s="7"/>
      <c r="K19" s="1084"/>
      <c r="L19" s="1084"/>
      <c r="M19" s="1084"/>
    </row>
    <row r="20" spans="2:13" ht="18" customHeight="1" x14ac:dyDescent="0.2">
      <c r="B20" s="1853"/>
      <c r="C20" s="1940" t="s">
        <v>174</v>
      </c>
      <c r="D20" s="2453">
        <f>'表34-1'!N24+'表34-1'!O24</f>
        <v>48</v>
      </c>
      <c r="E20" s="2240">
        <v>915</v>
      </c>
      <c r="F20" s="2453">
        <v>1766</v>
      </c>
      <c r="G20" s="1"/>
      <c r="H20" s="7"/>
      <c r="I20" s="7"/>
      <c r="J20" s="7"/>
      <c r="K20" s="1084"/>
      <c r="L20" s="1084"/>
      <c r="M20" s="1084"/>
    </row>
    <row r="21" spans="2:13" ht="18" customHeight="1" thickBot="1" x14ac:dyDescent="0.25">
      <c r="B21" s="1854"/>
      <c r="C21" s="2009"/>
      <c r="D21" s="2460"/>
      <c r="E21" s="2241"/>
      <c r="F21" s="2460"/>
      <c r="G21" s="1"/>
      <c r="H21" s="7"/>
      <c r="I21" s="7"/>
      <c r="J21" s="7"/>
      <c r="K21" s="1084"/>
      <c r="L21" s="1084"/>
      <c r="M21" s="1084"/>
    </row>
    <row r="22" spans="2:13" ht="18" customHeight="1" thickTop="1" x14ac:dyDescent="0.2">
      <c r="B22" s="1852" t="s">
        <v>283</v>
      </c>
      <c r="C22" s="1900" t="s">
        <v>259</v>
      </c>
      <c r="D22" s="2459">
        <f>'表34-1'!N26+'表34-1'!O26</f>
        <v>16</v>
      </c>
      <c r="E22" s="2458">
        <v>16</v>
      </c>
      <c r="F22" s="2459">
        <v>11</v>
      </c>
      <c r="G22" s="1"/>
      <c r="H22" s="7"/>
      <c r="I22" s="7"/>
      <c r="J22" s="7"/>
      <c r="K22" s="1084"/>
      <c r="L22" s="1084"/>
      <c r="M22" s="1084"/>
    </row>
    <row r="23" spans="2:13" ht="18" customHeight="1" x14ac:dyDescent="0.2">
      <c r="B23" s="1853"/>
      <c r="C23" s="1900"/>
      <c r="D23" s="2454"/>
      <c r="E23" s="2452"/>
      <c r="F23" s="2454"/>
      <c r="G23" s="1"/>
      <c r="H23" s="7"/>
      <c r="I23" s="7"/>
      <c r="J23" s="7"/>
      <c r="K23" s="1084"/>
      <c r="L23" s="1084"/>
      <c r="M23" s="1084"/>
    </row>
    <row r="24" spans="2:13" ht="18" customHeight="1" x14ac:dyDescent="0.2">
      <c r="B24" s="1853"/>
      <c r="C24" s="1940" t="s">
        <v>260</v>
      </c>
      <c r="D24" s="2453">
        <f>'表34-1'!N28+'表34-1'!O28</f>
        <v>52</v>
      </c>
      <c r="E24" s="2240">
        <v>44</v>
      </c>
      <c r="F24" s="2453">
        <v>60</v>
      </c>
      <c r="G24" s="1"/>
      <c r="H24" s="7"/>
      <c r="I24" s="7"/>
      <c r="J24" s="7"/>
      <c r="K24" s="1084"/>
      <c r="L24" s="1084"/>
      <c r="M24" s="1084"/>
    </row>
    <row r="25" spans="2:13" ht="18" customHeight="1" x14ac:dyDescent="0.2">
      <c r="B25" s="1853"/>
      <c r="C25" s="1900"/>
      <c r="D25" s="2454"/>
      <c r="E25" s="2452"/>
      <c r="F25" s="2454"/>
      <c r="G25" s="1"/>
      <c r="H25" s="7"/>
      <c r="I25" s="7"/>
      <c r="J25" s="7"/>
      <c r="K25" s="1084"/>
      <c r="L25" s="1084"/>
      <c r="M25" s="1084"/>
    </row>
    <row r="26" spans="2:13" ht="18" customHeight="1" x14ac:dyDescent="0.2">
      <c r="B26" s="1853"/>
      <c r="C26" s="1940" t="s">
        <v>261</v>
      </c>
      <c r="D26" s="2453">
        <f>'表34-1'!N30+'表34-1'!O30</f>
        <v>19</v>
      </c>
      <c r="E26" s="2240">
        <v>31</v>
      </c>
      <c r="F26" s="2453">
        <v>5</v>
      </c>
      <c r="G26" s="1"/>
      <c r="H26" s="7"/>
      <c r="I26" s="7"/>
      <c r="J26" s="7"/>
      <c r="K26" s="1084"/>
      <c r="L26" s="1084"/>
      <c r="M26" s="1084"/>
    </row>
    <row r="27" spans="2:13" ht="18" customHeight="1" x14ac:dyDescent="0.2">
      <c r="B27" s="1853"/>
      <c r="C27" s="1900"/>
      <c r="D27" s="2454"/>
      <c r="E27" s="2452"/>
      <c r="F27" s="2454"/>
      <c r="G27" s="1"/>
      <c r="H27" s="7"/>
      <c r="I27" s="7"/>
      <c r="J27" s="7"/>
      <c r="K27" s="1084"/>
      <c r="L27" s="1084"/>
      <c r="M27" s="1084"/>
    </row>
    <row r="28" spans="2:13" ht="18" customHeight="1" x14ac:dyDescent="0.2">
      <c r="B28" s="1853"/>
      <c r="C28" s="1940" t="s">
        <v>262</v>
      </c>
      <c r="D28" s="2453">
        <f>'表34-1'!N32+'表34-1'!O32</f>
        <v>11</v>
      </c>
      <c r="E28" s="2240">
        <v>67</v>
      </c>
      <c r="F28" s="2453">
        <v>55</v>
      </c>
      <c r="G28" s="1"/>
      <c r="H28" s="7"/>
      <c r="I28" s="7"/>
      <c r="J28" s="7"/>
      <c r="K28" s="1084"/>
      <c r="L28" s="1084"/>
      <c r="M28" s="1084"/>
    </row>
    <row r="29" spans="2:13" ht="18" customHeight="1" x14ac:dyDescent="0.2">
      <c r="B29" s="1853"/>
      <c r="C29" s="1900"/>
      <c r="D29" s="2454"/>
      <c r="E29" s="2452"/>
      <c r="F29" s="2454"/>
      <c r="G29" s="1"/>
      <c r="H29" s="7"/>
      <c r="I29" s="7"/>
      <c r="J29" s="7"/>
      <c r="K29" s="1084"/>
      <c r="L29" s="1084"/>
      <c r="M29" s="1084"/>
    </row>
    <row r="30" spans="2:13" ht="18" customHeight="1" x14ac:dyDescent="0.2">
      <c r="B30" s="1853"/>
      <c r="C30" s="1940" t="s">
        <v>263</v>
      </c>
      <c r="D30" s="2453">
        <f>'表34-1'!N34+'表34-1'!O34</f>
        <v>11</v>
      </c>
      <c r="E30" s="2240">
        <v>15</v>
      </c>
      <c r="F30" s="2453">
        <v>60</v>
      </c>
      <c r="G30" s="1"/>
      <c r="H30" s="7"/>
      <c r="I30" s="7"/>
      <c r="J30" s="7"/>
      <c r="K30" s="1084"/>
      <c r="L30" s="1084"/>
      <c r="M30" s="1084"/>
    </row>
    <row r="31" spans="2:13" ht="18" customHeight="1" x14ac:dyDescent="0.2">
      <c r="B31" s="1853"/>
      <c r="C31" s="1901"/>
      <c r="D31" s="2454"/>
      <c r="E31" s="2452"/>
      <c r="F31" s="2454"/>
      <c r="G31" s="1"/>
      <c r="H31" s="7"/>
      <c r="I31" s="7"/>
      <c r="J31" s="7"/>
      <c r="K31" s="1084"/>
      <c r="L31" s="1084"/>
      <c r="M31" s="1084"/>
    </row>
    <row r="32" spans="2:13" ht="18" customHeight="1" x14ac:dyDescent="0.2">
      <c r="B32" s="1853"/>
      <c r="C32" s="1900" t="s">
        <v>264</v>
      </c>
      <c r="D32" s="2453">
        <f>'表34-1'!N36+'表34-1'!O36</f>
        <v>12</v>
      </c>
      <c r="E32" s="2240">
        <v>1758</v>
      </c>
      <c r="F32" s="2453">
        <v>1726</v>
      </c>
      <c r="G32" s="1"/>
      <c r="H32" s="7"/>
      <c r="I32" s="7"/>
      <c r="J32" s="7"/>
      <c r="K32" s="1084"/>
      <c r="L32" s="1084"/>
      <c r="M32" s="1084"/>
    </row>
    <row r="33" spans="2:13" ht="18" customHeight="1" thickBot="1" x14ac:dyDescent="0.25">
      <c r="B33" s="1853"/>
      <c r="C33" s="2009"/>
      <c r="D33" s="2460"/>
      <c r="E33" s="2241"/>
      <c r="F33" s="2460"/>
      <c r="G33" s="1"/>
      <c r="H33" s="7"/>
      <c r="I33" s="7"/>
      <c r="J33" s="7"/>
      <c r="K33" s="1084"/>
      <c r="L33" s="1084"/>
      <c r="M33" s="1084"/>
    </row>
    <row r="34" spans="2:13" ht="18" customHeight="1" thickTop="1" x14ac:dyDescent="0.2">
      <c r="B34" s="1853"/>
      <c r="C34" s="37" t="s">
        <v>265</v>
      </c>
      <c r="D34" s="2457">
        <f>D24+D26+D28+D30</f>
        <v>93</v>
      </c>
      <c r="E34" s="2461">
        <f t="shared" ref="E34:F34" si="1">E24+E26+E28+E30</f>
        <v>157</v>
      </c>
      <c r="F34" s="2463">
        <f t="shared" si="1"/>
        <v>180</v>
      </c>
      <c r="H34" s="7"/>
      <c r="I34" s="7"/>
      <c r="J34" s="7"/>
      <c r="K34" s="1084"/>
      <c r="L34" s="1084"/>
      <c r="M34" s="1084"/>
    </row>
    <row r="35" spans="2:13" ht="18" customHeight="1" x14ac:dyDescent="0.2">
      <c r="B35" s="1853"/>
      <c r="C35" s="1801" t="s">
        <v>266</v>
      </c>
      <c r="D35" s="2447"/>
      <c r="E35" s="2462"/>
      <c r="F35" s="2464"/>
      <c r="H35" s="7"/>
      <c r="I35" s="7"/>
      <c r="J35" s="7"/>
      <c r="K35" s="1084"/>
      <c r="L35" s="1084"/>
      <c r="M35" s="1084"/>
    </row>
    <row r="36" spans="2:13" ht="18" customHeight="1" x14ac:dyDescent="0.2">
      <c r="B36" s="1853"/>
      <c r="C36" s="37" t="s">
        <v>265</v>
      </c>
      <c r="D36" s="2446">
        <f>D26+D28+D30+D32</f>
        <v>53</v>
      </c>
      <c r="E36" s="2448">
        <f t="shared" ref="E36:F36" si="2">E26+E28+E30+E32</f>
        <v>1871</v>
      </c>
      <c r="F36" s="2450">
        <f t="shared" si="2"/>
        <v>1846</v>
      </c>
      <c r="H36" s="7"/>
      <c r="I36" s="7"/>
      <c r="J36" s="7"/>
      <c r="K36" s="1084"/>
      <c r="L36" s="1084"/>
      <c r="M36" s="1084"/>
    </row>
    <row r="37" spans="2:13" ht="18" customHeight="1" thickBot="1" x14ac:dyDescent="0.25">
      <c r="B37" s="1859"/>
      <c r="C37" s="1801" t="s">
        <v>267</v>
      </c>
      <c r="D37" s="2447"/>
      <c r="E37" s="2449"/>
      <c r="F37" s="2451"/>
      <c r="H37" s="44"/>
      <c r="I37" s="44"/>
      <c r="J37" s="44"/>
      <c r="K37" s="331"/>
      <c r="L37" s="1084"/>
      <c r="M37" s="331"/>
    </row>
    <row r="38" spans="2:13" x14ac:dyDescent="0.2">
      <c r="E38" s="1"/>
      <c r="H38" s="19"/>
      <c r="I38" s="19"/>
      <c r="J38" s="19"/>
    </row>
    <row r="39" spans="2:13" x14ac:dyDescent="0.2">
      <c r="E39" s="1"/>
      <c r="H39" s="19"/>
      <c r="I39" s="19"/>
      <c r="J39" s="19"/>
    </row>
    <row r="40" spans="2:13" x14ac:dyDescent="0.2">
      <c r="B40"/>
      <c r="E40" s="44"/>
      <c r="F40" s="44"/>
      <c r="H40" s="19"/>
      <c r="I40" s="19"/>
      <c r="J40" s="19"/>
    </row>
    <row r="41" spans="2:13" x14ac:dyDescent="0.2">
      <c r="B41"/>
      <c r="H41" s="19"/>
      <c r="I41" s="19"/>
      <c r="J41" s="19"/>
    </row>
    <row r="42" spans="2:13" x14ac:dyDescent="0.2">
      <c r="B42"/>
      <c r="E42" s="1"/>
      <c r="H42" s="19"/>
      <c r="I42" s="19"/>
      <c r="J42" s="19"/>
    </row>
    <row r="43" spans="2:13" x14ac:dyDescent="0.2">
      <c r="B43"/>
      <c r="E43" s="1"/>
      <c r="H43" s="19"/>
      <c r="I43" s="19"/>
      <c r="J43" s="19"/>
    </row>
    <row r="44" spans="2:13" x14ac:dyDescent="0.2">
      <c r="B44"/>
      <c r="H44" s="19"/>
      <c r="I44" s="19"/>
      <c r="J44" s="19"/>
    </row>
    <row r="45" spans="2:13" x14ac:dyDescent="0.2">
      <c r="B45" s="345"/>
      <c r="D45" s="336"/>
      <c r="E45" s="336"/>
      <c r="F45" s="336"/>
      <c r="H45" s="19"/>
      <c r="I45" s="19"/>
      <c r="J45" s="19"/>
    </row>
    <row r="46" spans="2:13" x14ac:dyDescent="0.2">
      <c r="D46" s="336"/>
      <c r="E46" s="336"/>
      <c r="F46" s="336"/>
      <c r="H46" s="19"/>
      <c r="I46" s="19"/>
      <c r="J46" s="19"/>
    </row>
    <row r="47" spans="2:13" x14ac:dyDescent="0.2">
      <c r="D47" s="336"/>
      <c r="E47" s="336"/>
      <c r="F47" s="336"/>
      <c r="H47" s="19"/>
      <c r="I47" s="19"/>
      <c r="J47" s="19"/>
    </row>
    <row r="48" spans="2:13" x14ac:dyDescent="0.2">
      <c r="D48" s="336"/>
      <c r="E48" s="336"/>
      <c r="F48" s="336"/>
      <c r="H48" s="19"/>
      <c r="I48" s="19"/>
      <c r="J48" s="19"/>
    </row>
    <row r="49" spans="3:10" x14ac:dyDescent="0.2">
      <c r="D49" s="336"/>
      <c r="E49" s="336"/>
      <c r="F49" s="336"/>
      <c r="H49" s="19"/>
      <c r="I49" s="19"/>
      <c r="J49" s="19"/>
    </row>
    <row r="50" spans="3:10" x14ac:dyDescent="0.2">
      <c r="H50" s="19"/>
      <c r="I50" s="19"/>
      <c r="J50" s="19"/>
    </row>
    <row r="51" spans="3:10" x14ac:dyDescent="0.2">
      <c r="H51" s="19"/>
      <c r="I51" s="19"/>
      <c r="J51" s="19"/>
    </row>
    <row r="52" spans="3:10" x14ac:dyDescent="0.2">
      <c r="H52" s="19"/>
      <c r="I52" s="19"/>
      <c r="J52" s="19"/>
    </row>
    <row r="53" spans="3:10" x14ac:dyDescent="0.2">
      <c r="H53" s="19"/>
      <c r="I53" s="19"/>
      <c r="J53" s="19"/>
    </row>
    <row r="54" spans="3:10" x14ac:dyDescent="0.2">
      <c r="H54" s="19"/>
      <c r="I54" s="19"/>
      <c r="J54" s="19"/>
    </row>
    <row r="55" spans="3:10" x14ac:dyDescent="0.2">
      <c r="H55" s="19"/>
      <c r="I55" s="19"/>
      <c r="J55" s="19"/>
    </row>
    <row r="56" spans="3:10" x14ac:dyDescent="0.2">
      <c r="H56" s="19"/>
      <c r="I56" s="19"/>
      <c r="J56" s="19"/>
    </row>
    <row r="57" spans="3:10" x14ac:dyDescent="0.2">
      <c r="H57" s="19"/>
      <c r="I57" s="19"/>
      <c r="J57" s="19"/>
    </row>
    <row r="58" spans="3:10" x14ac:dyDescent="0.2">
      <c r="H58" s="19"/>
      <c r="I58" s="19"/>
      <c r="J58" s="19"/>
    </row>
    <row r="59" spans="3:10" x14ac:dyDescent="0.2">
      <c r="H59" s="19"/>
      <c r="I59" s="19"/>
      <c r="J59" s="19"/>
    </row>
    <row r="60" spans="3:10" x14ac:dyDescent="0.2">
      <c r="H60" s="19"/>
      <c r="I60" s="19"/>
      <c r="J60" s="19"/>
    </row>
    <row r="61" spans="3:10" x14ac:dyDescent="0.2">
      <c r="H61" s="19"/>
      <c r="I61" s="19"/>
      <c r="J61" s="19"/>
    </row>
    <row r="62" spans="3:10" x14ac:dyDescent="0.2">
      <c r="H62" s="19"/>
      <c r="I62" s="19"/>
      <c r="J62" s="19"/>
    </row>
    <row r="63" spans="3:10" x14ac:dyDescent="0.2">
      <c r="H63" s="19"/>
      <c r="I63" s="19"/>
      <c r="J63" s="19"/>
    </row>
    <row r="64" spans="3:10" x14ac:dyDescent="0.2">
      <c r="C64" s="25"/>
      <c r="F64" s="19"/>
      <c r="G64" s="1"/>
      <c r="H64" s="19"/>
      <c r="I64" s="19"/>
      <c r="J64" s="19"/>
    </row>
    <row r="65" spans="5:10" x14ac:dyDescent="0.2">
      <c r="E65" s="1"/>
      <c r="G65" s="1"/>
      <c r="H65" s="19"/>
      <c r="I65" s="19"/>
      <c r="J65" s="19"/>
    </row>
  </sheetData>
  <mergeCells count="63">
    <mergeCell ref="E32:E33"/>
    <mergeCell ref="F32:F33"/>
    <mergeCell ref="F34:F35"/>
    <mergeCell ref="D36:D37"/>
    <mergeCell ref="E36:E37"/>
    <mergeCell ref="F36:F37"/>
    <mergeCell ref="D34:D35"/>
    <mergeCell ref="E34:E35"/>
    <mergeCell ref="E28:E29"/>
    <mergeCell ref="F28:F29"/>
    <mergeCell ref="C30:C31"/>
    <mergeCell ref="D30:D31"/>
    <mergeCell ref="F24:F25"/>
    <mergeCell ref="C26:C27"/>
    <mergeCell ref="D26:D27"/>
    <mergeCell ref="E26:E27"/>
    <mergeCell ref="F26:F27"/>
    <mergeCell ref="E30:E31"/>
    <mergeCell ref="F30:F31"/>
    <mergeCell ref="E22:E23"/>
    <mergeCell ref="F22:F23"/>
    <mergeCell ref="C24:C25"/>
    <mergeCell ref="D24:D25"/>
    <mergeCell ref="E24:E25"/>
    <mergeCell ref="B22:B37"/>
    <mergeCell ref="C22:C23"/>
    <mergeCell ref="D22:D23"/>
    <mergeCell ref="C28:C29"/>
    <mergeCell ref="D28:D29"/>
    <mergeCell ref="C32:C33"/>
    <mergeCell ref="D32:D33"/>
    <mergeCell ref="D14:D15"/>
    <mergeCell ref="E18:E19"/>
    <mergeCell ref="F18:F19"/>
    <mergeCell ref="C20:C21"/>
    <mergeCell ref="D20:D21"/>
    <mergeCell ref="E20:E21"/>
    <mergeCell ref="F20:F21"/>
    <mergeCell ref="C18:C19"/>
    <mergeCell ref="D18:D19"/>
    <mergeCell ref="B10:B21"/>
    <mergeCell ref="C10:C11"/>
    <mergeCell ref="D10:D11"/>
    <mergeCell ref="E10:E11"/>
    <mergeCell ref="F10:F11"/>
    <mergeCell ref="C12:C13"/>
    <mergeCell ref="D12:D13"/>
    <mergeCell ref="E12:E13"/>
    <mergeCell ref="F12:F13"/>
    <mergeCell ref="E14:E15"/>
    <mergeCell ref="F14:F15"/>
    <mergeCell ref="C16:C17"/>
    <mergeCell ref="D16:D17"/>
    <mergeCell ref="E16:E17"/>
    <mergeCell ref="F16:F17"/>
    <mergeCell ref="C14:C15"/>
    <mergeCell ref="B5:C7"/>
    <mergeCell ref="D5:D7"/>
    <mergeCell ref="E5:F6"/>
    <mergeCell ref="B8:C9"/>
    <mergeCell ref="D8:D9"/>
    <mergeCell ref="E8:E9"/>
    <mergeCell ref="F8:F9"/>
  </mergeCells>
  <phoneticPr fontId="2"/>
  <pageMargins left="0.82677165354330717" right="0.51181102362204722" top="0.9055118110236221" bottom="0.98425196850393704" header="0.51181102362204722" footer="0.51181102362204722"/>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7470-0357-4486-BAD9-FB9B7C1DE83F}">
  <sheetPr>
    <tabColor rgb="FF00B0F0"/>
    <pageSetUpPr fitToPage="1"/>
  </sheetPr>
  <dimension ref="B2:M54"/>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802</v>
      </c>
    </row>
    <row r="4" spans="2:12" x14ac:dyDescent="0.2">
      <c r="C4" s="1" t="s">
        <v>803</v>
      </c>
    </row>
    <row r="6" spans="2:12" x14ac:dyDescent="0.2">
      <c r="G6" s="924" t="s">
        <v>152</v>
      </c>
    </row>
    <row r="7" spans="2:12" x14ac:dyDescent="0.2">
      <c r="G7" s="924" t="s">
        <v>293</v>
      </c>
    </row>
    <row r="8" spans="2:12" ht="10.5" customHeight="1" x14ac:dyDescent="0.2"/>
    <row r="9" spans="2:12" ht="13.8" thickBot="1" x14ac:dyDescent="0.25">
      <c r="E9" s="1" t="s">
        <v>654</v>
      </c>
      <c r="H9" s="2" t="s">
        <v>155</v>
      </c>
      <c r="L9" s="2"/>
    </row>
    <row r="10" spans="2:12" ht="7.5" customHeight="1" x14ac:dyDescent="0.2">
      <c r="B10" s="8"/>
      <c r="C10" s="4"/>
      <c r="D10" s="1950" t="s">
        <v>636</v>
      </c>
      <c r="E10" s="1929" t="s">
        <v>800</v>
      </c>
      <c r="F10" s="2256" t="s">
        <v>801</v>
      </c>
      <c r="G10" s="2256" t="s">
        <v>708</v>
      </c>
      <c r="H10" s="2253" t="s">
        <v>296</v>
      </c>
    </row>
    <row r="11" spans="2:12" ht="7.5" customHeight="1" x14ac:dyDescent="0.2">
      <c r="B11" s="18"/>
      <c r="C11" s="11"/>
      <c r="D11" s="1973"/>
      <c r="E11" s="2254"/>
      <c r="F11" s="2257"/>
      <c r="G11" s="1900"/>
      <c r="H11" s="1973"/>
    </row>
    <row r="12" spans="2:12" ht="66.75" customHeight="1" x14ac:dyDescent="0.2">
      <c r="B12" s="35"/>
      <c r="C12" s="36"/>
      <c r="D12" s="1974"/>
      <c r="E12" s="2255"/>
      <c r="F12" s="2258"/>
      <c r="G12" s="1901"/>
      <c r="H12" s="1974"/>
      <c r="K12" s="325"/>
    </row>
    <row r="13" spans="2:12" ht="20.100000000000001" customHeight="1" x14ac:dyDescent="0.2">
      <c r="B13" s="1953" t="s">
        <v>250</v>
      </c>
      <c r="C13" s="1978"/>
      <c r="D13" s="1178">
        <f t="shared" ref="D13:H13" si="0">D15+D17+D19+D21+D23+D25</f>
        <v>425</v>
      </c>
      <c r="E13" s="1348">
        <f t="shared" si="0"/>
        <v>76</v>
      </c>
      <c r="F13" s="1464">
        <f t="shared" si="0"/>
        <v>32</v>
      </c>
      <c r="G13" s="1464">
        <f t="shared" si="0"/>
        <v>306</v>
      </c>
      <c r="H13" s="1467">
        <f t="shared" si="0"/>
        <v>11</v>
      </c>
      <c r="K13" s="332"/>
    </row>
    <row r="14" spans="2:12" ht="20.100000000000001" customHeight="1" thickBot="1" x14ac:dyDescent="0.25">
      <c r="B14" s="1955"/>
      <c r="C14" s="1979"/>
      <c r="D14" s="1324"/>
      <c r="E14" s="1485">
        <f>E13/D13</f>
        <v>0.17882352941176471</v>
      </c>
      <c r="F14" s="1486">
        <f>F13/$D$13</f>
        <v>7.5294117647058817E-2</v>
      </c>
      <c r="G14" s="1486">
        <f>G13/D13</f>
        <v>0.72</v>
      </c>
      <c r="H14" s="1488">
        <f>H13/D13</f>
        <v>2.5882352941176471E-2</v>
      </c>
      <c r="I14" s="44"/>
      <c r="J14" s="44"/>
      <c r="K14" s="332"/>
    </row>
    <row r="15" spans="2:12" ht="20.100000000000001" customHeight="1" thickTop="1" x14ac:dyDescent="0.2">
      <c r="B15" s="1852" t="s">
        <v>281</v>
      </c>
      <c r="C15" s="1959" t="s">
        <v>252</v>
      </c>
      <c r="D15" s="1327">
        <f>'表5-1'!D14</f>
        <v>54</v>
      </c>
      <c r="E15" s="1473">
        <v>3</v>
      </c>
      <c r="F15" s="1480">
        <v>4</v>
      </c>
      <c r="G15" s="1480">
        <v>47</v>
      </c>
      <c r="H15" s="1483">
        <v>0</v>
      </c>
      <c r="K15" s="332"/>
    </row>
    <row r="16" spans="2:12" ht="20.100000000000001" customHeight="1" x14ac:dyDescent="0.2">
      <c r="B16" s="1853"/>
      <c r="C16" s="1857"/>
      <c r="D16" s="1332"/>
      <c r="E16" s="1489">
        <f>E15/D15</f>
        <v>5.5555555555555552E-2</v>
      </c>
      <c r="F16" s="1490">
        <f>F15/$D$15</f>
        <v>7.407407407407407E-2</v>
      </c>
      <c r="G16" s="1490">
        <f>G15/D15</f>
        <v>0.87037037037037035</v>
      </c>
      <c r="H16" s="1492">
        <f>H15/D15</f>
        <v>0</v>
      </c>
      <c r="J16" s="44"/>
      <c r="K16" s="332"/>
    </row>
    <row r="17" spans="2:11" ht="20.100000000000001" customHeight="1" x14ac:dyDescent="0.2">
      <c r="B17" s="1853"/>
      <c r="C17" s="1856" t="s">
        <v>253</v>
      </c>
      <c r="D17" s="1334">
        <f>'表5-1'!D16</f>
        <v>76</v>
      </c>
      <c r="E17" s="1348">
        <v>20</v>
      </c>
      <c r="F17" s="1464">
        <v>6</v>
      </c>
      <c r="G17" s="1464">
        <v>44</v>
      </c>
      <c r="H17" s="1467">
        <v>6</v>
      </c>
      <c r="K17" s="332"/>
    </row>
    <row r="18" spans="2:11" ht="20.100000000000001" customHeight="1" x14ac:dyDescent="0.2">
      <c r="B18" s="1853"/>
      <c r="C18" s="1857"/>
      <c r="D18" s="1301"/>
      <c r="E18" s="1489">
        <f>E17/D17</f>
        <v>0.26315789473684209</v>
      </c>
      <c r="F18" s="1490">
        <f>F17/$D$17</f>
        <v>7.8947368421052627E-2</v>
      </c>
      <c r="G18" s="1490">
        <f>G17/D17</f>
        <v>0.57894736842105265</v>
      </c>
      <c r="H18" s="1492">
        <f>H17/D17</f>
        <v>7.8947368421052627E-2</v>
      </c>
      <c r="J18" s="44"/>
      <c r="K18" s="332"/>
    </row>
    <row r="19" spans="2:11" ht="20.100000000000001" customHeight="1" x14ac:dyDescent="0.2">
      <c r="B19" s="1853"/>
      <c r="C19" s="1856" t="s">
        <v>282</v>
      </c>
      <c r="D19" s="1334">
        <f>'表5-1'!D18</f>
        <v>28</v>
      </c>
      <c r="E19" s="1348">
        <v>3</v>
      </c>
      <c r="F19" s="1464">
        <v>2</v>
      </c>
      <c r="G19" s="1464">
        <v>23</v>
      </c>
      <c r="H19" s="1467">
        <v>0</v>
      </c>
      <c r="K19" s="332"/>
    </row>
    <row r="20" spans="2:11" ht="20.100000000000001" customHeight="1" x14ac:dyDescent="0.2">
      <c r="B20" s="1853"/>
      <c r="C20" s="1857"/>
      <c r="D20" s="1301"/>
      <c r="E20" s="1489">
        <f>E19/D19</f>
        <v>0.10714285714285714</v>
      </c>
      <c r="F20" s="1490">
        <f>F19/$D$19</f>
        <v>7.1428571428571425E-2</v>
      </c>
      <c r="G20" s="1490">
        <f>G19/D19</f>
        <v>0.8214285714285714</v>
      </c>
      <c r="H20" s="1492">
        <f>H19/D19</f>
        <v>0</v>
      </c>
      <c r="J20" s="44"/>
      <c r="K20" s="332"/>
    </row>
    <row r="21" spans="2:11" ht="20.100000000000001" customHeight="1" x14ac:dyDescent="0.2">
      <c r="B21" s="1853"/>
      <c r="C21" s="1856" t="s">
        <v>255</v>
      </c>
      <c r="D21" s="1334">
        <f>'表5-1'!D20</f>
        <v>89</v>
      </c>
      <c r="E21" s="1348">
        <v>16</v>
      </c>
      <c r="F21" s="1464">
        <v>5</v>
      </c>
      <c r="G21" s="1464">
        <v>67</v>
      </c>
      <c r="H21" s="1467">
        <v>1</v>
      </c>
      <c r="K21" s="332"/>
    </row>
    <row r="22" spans="2:11" ht="20.100000000000001" customHeight="1" x14ac:dyDescent="0.2">
      <c r="B22" s="1853"/>
      <c r="C22" s="1857"/>
      <c r="D22" s="1301"/>
      <c r="E22" s="1489">
        <f>E21/D21</f>
        <v>0.1797752808988764</v>
      </c>
      <c r="F22" s="1490">
        <f>F21/$D$21</f>
        <v>5.6179775280898875E-2</v>
      </c>
      <c r="G22" s="1490">
        <f>G21/D21</f>
        <v>0.7528089887640449</v>
      </c>
      <c r="H22" s="1492">
        <f>H21/D21</f>
        <v>1.1235955056179775E-2</v>
      </c>
      <c r="J22" s="44"/>
      <c r="K22" s="332"/>
    </row>
    <row r="23" spans="2:11" ht="20.100000000000001" customHeight="1" x14ac:dyDescent="0.2">
      <c r="B23" s="1853"/>
      <c r="C23" s="1856" t="s">
        <v>256</v>
      </c>
      <c r="D23" s="1334">
        <f>'表5-1'!D22</f>
        <v>16</v>
      </c>
      <c r="E23" s="1348">
        <v>8</v>
      </c>
      <c r="F23" s="1464">
        <v>1</v>
      </c>
      <c r="G23" s="1464">
        <v>7</v>
      </c>
      <c r="H23" s="1467">
        <v>0</v>
      </c>
      <c r="K23" s="332"/>
    </row>
    <row r="24" spans="2:11" ht="20.100000000000001" customHeight="1" x14ac:dyDescent="0.2">
      <c r="B24" s="1853"/>
      <c r="C24" s="1857"/>
      <c r="D24" s="1301"/>
      <c r="E24" s="1489">
        <f>E23/D23</f>
        <v>0.5</v>
      </c>
      <c r="F24" s="1490">
        <f>F23/$D$23</f>
        <v>6.25E-2</v>
      </c>
      <c r="G24" s="1490">
        <f>G23/D23</f>
        <v>0.4375</v>
      </c>
      <c r="H24" s="1492">
        <f>H23/D23</f>
        <v>0</v>
      </c>
      <c r="J24" s="44"/>
      <c r="K24" s="332"/>
    </row>
    <row r="25" spans="2:11" ht="20.100000000000001" customHeight="1" x14ac:dyDescent="0.2">
      <c r="B25" s="1853"/>
      <c r="C25" s="1856" t="s">
        <v>257</v>
      </c>
      <c r="D25" s="1334">
        <f>'表5-1'!D24</f>
        <v>162</v>
      </c>
      <c r="E25" s="1365">
        <v>26</v>
      </c>
      <c r="F25" s="1474">
        <v>14</v>
      </c>
      <c r="G25" s="1474">
        <v>118</v>
      </c>
      <c r="H25" s="1467">
        <v>4</v>
      </c>
      <c r="K25" s="332"/>
    </row>
    <row r="26" spans="2:11" ht="20.100000000000001" customHeight="1" thickBot="1" x14ac:dyDescent="0.25">
      <c r="B26" s="1853"/>
      <c r="C26" s="1857"/>
      <c r="D26" s="1332"/>
      <c r="E26" s="1356">
        <f>E25/D25</f>
        <v>0.16049382716049382</v>
      </c>
      <c r="F26" s="1468">
        <f>F25/$D$25</f>
        <v>8.6419753086419748E-2</v>
      </c>
      <c r="G26" s="1468">
        <f>G25/D25</f>
        <v>0.72839506172839508</v>
      </c>
      <c r="H26" s="1501">
        <f>H25/D25</f>
        <v>2.4691358024691357E-2</v>
      </c>
      <c r="J26" s="44"/>
      <c r="K26" s="332"/>
    </row>
    <row r="27" spans="2:11" ht="20.100000000000001" customHeight="1" thickTop="1" x14ac:dyDescent="0.2">
      <c r="B27" s="1852" t="s">
        <v>283</v>
      </c>
      <c r="C27" s="2120" t="s">
        <v>176</v>
      </c>
      <c r="D27" s="447">
        <f>'表5-1'!D26</f>
        <v>87</v>
      </c>
      <c r="E27" s="1473">
        <v>14</v>
      </c>
      <c r="F27" s="1480">
        <v>5</v>
      </c>
      <c r="G27" s="1480">
        <v>65</v>
      </c>
      <c r="H27" s="1477">
        <v>3</v>
      </c>
      <c r="K27" s="332"/>
    </row>
    <row r="28" spans="2:11" ht="20.100000000000001" customHeight="1" x14ac:dyDescent="0.2">
      <c r="B28" s="1853"/>
      <c r="C28" s="1851"/>
      <c r="D28" s="463"/>
      <c r="E28" s="1489">
        <f>E27/D27</f>
        <v>0.16091954022988506</v>
      </c>
      <c r="F28" s="1490">
        <f>F27/$D$27</f>
        <v>5.7471264367816091E-2</v>
      </c>
      <c r="G28" s="1490">
        <f>G27/D27</f>
        <v>0.74712643678160917</v>
      </c>
      <c r="H28" s="1492">
        <f>H27/D27</f>
        <v>3.4482758620689655E-2</v>
      </c>
      <c r="J28" s="44"/>
      <c r="K28" s="332"/>
    </row>
    <row r="29" spans="2:11" ht="20.100000000000001" customHeight="1" x14ac:dyDescent="0.2">
      <c r="B29" s="1853"/>
      <c r="C29" s="1851" t="s">
        <v>177</v>
      </c>
      <c r="D29" s="451">
        <f>'表5-1'!D28</f>
        <v>181</v>
      </c>
      <c r="E29" s="1365">
        <v>21</v>
      </c>
      <c r="F29" s="1474">
        <v>14</v>
      </c>
      <c r="G29" s="1474">
        <v>140</v>
      </c>
      <c r="H29" s="1467">
        <v>6</v>
      </c>
      <c r="K29" s="332"/>
    </row>
    <row r="30" spans="2:11" ht="20.100000000000001" customHeight="1" x14ac:dyDescent="0.2">
      <c r="B30" s="1853"/>
      <c r="C30" s="2102"/>
      <c r="D30" s="463"/>
      <c r="E30" s="1489">
        <f>E29/D29</f>
        <v>0.11602209944751381</v>
      </c>
      <c r="F30" s="1490">
        <f>F29/$D$29</f>
        <v>7.7348066298342538E-2</v>
      </c>
      <c r="G30" s="1490">
        <f>G29/D29</f>
        <v>0.77348066298342544</v>
      </c>
      <c r="H30" s="1492">
        <f>H29/D29</f>
        <v>3.3149171270718231E-2</v>
      </c>
      <c r="J30" s="44"/>
      <c r="K30" s="332"/>
    </row>
    <row r="31" spans="2:11" ht="20.100000000000001" customHeight="1" x14ac:dyDescent="0.2">
      <c r="B31" s="1853"/>
      <c r="C31" s="1851" t="s">
        <v>178</v>
      </c>
      <c r="D31" s="460">
        <f>'表5-1'!D30</f>
        <v>50</v>
      </c>
      <c r="E31" s="1365">
        <v>9</v>
      </c>
      <c r="F31" s="1474">
        <v>2</v>
      </c>
      <c r="G31" s="1474">
        <v>37</v>
      </c>
      <c r="H31" s="1467">
        <v>2</v>
      </c>
      <c r="K31" s="332"/>
    </row>
    <row r="32" spans="2:11" ht="20.100000000000001" customHeight="1" x14ac:dyDescent="0.2">
      <c r="B32" s="1853"/>
      <c r="C32" s="2102"/>
      <c r="D32" s="463"/>
      <c r="E32" s="1489">
        <f>E31/D31</f>
        <v>0.18</v>
      </c>
      <c r="F32" s="1490">
        <f>F31/$D$31</f>
        <v>0.04</v>
      </c>
      <c r="G32" s="1490">
        <f>G31/D31</f>
        <v>0.74</v>
      </c>
      <c r="H32" s="1492">
        <f>H31/D31</f>
        <v>0.04</v>
      </c>
      <c r="J32" s="44"/>
      <c r="K32" s="332"/>
    </row>
    <row r="33" spans="2:13" ht="20.100000000000001" customHeight="1" x14ac:dyDescent="0.2">
      <c r="B33" s="1853"/>
      <c r="C33" s="1851" t="s">
        <v>179</v>
      </c>
      <c r="D33" s="460">
        <f>'表5-1'!D32</f>
        <v>40</v>
      </c>
      <c r="E33" s="1365">
        <v>5</v>
      </c>
      <c r="F33" s="1474">
        <v>5</v>
      </c>
      <c r="G33" s="1474">
        <v>30</v>
      </c>
      <c r="H33" s="1467">
        <v>0</v>
      </c>
      <c r="K33" s="332"/>
    </row>
    <row r="34" spans="2:13" ht="20.100000000000001" customHeight="1" x14ac:dyDescent="0.2">
      <c r="B34" s="1853"/>
      <c r="C34" s="2102"/>
      <c r="D34" s="463"/>
      <c r="E34" s="1489">
        <f>E33/D33</f>
        <v>0.125</v>
      </c>
      <c r="F34" s="1490">
        <f>F33/$D$33</f>
        <v>0.125</v>
      </c>
      <c r="G34" s="1490">
        <f>G33/D33</f>
        <v>0.75</v>
      </c>
      <c r="H34" s="1492">
        <f>H33/D33</f>
        <v>0</v>
      </c>
      <c r="J34" s="44"/>
      <c r="K34" s="332"/>
    </row>
    <row r="35" spans="2:13" ht="20.100000000000001" customHeight="1" x14ac:dyDescent="0.2">
      <c r="B35" s="1853"/>
      <c r="C35" s="1851" t="s">
        <v>180</v>
      </c>
      <c r="D35" s="460">
        <f>'表5-1'!D34</f>
        <v>27</v>
      </c>
      <c r="E35" s="1365">
        <v>7</v>
      </c>
      <c r="F35" s="1474">
        <v>5</v>
      </c>
      <c r="G35" s="1474">
        <v>15</v>
      </c>
      <c r="H35" s="1467">
        <v>0</v>
      </c>
      <c r="K35" s="332"/>
    </row>
    <row r="36" spans="2:13" ht="20.100000000000001" customHeight="1" x14ac:dyDescent="0.2">
      <c r="B36" s="1853"/>
      <c r="C36" s="2102"/>
      <c r="D36" s="463"/>
      <c r="E36" s="1489">
        <f>E35/D35</f>
        <v>0.25925925925925924</v>
      </c>
      <c r="F36" s="1490">
        <f>F35/$D$35</f>
        <v>0.18518518518518517</v>
      </c>
      <c r="G36" s="1490">
        <f>G35/D35</f>
        <v>0.55555555555555558</v>
      </c>
      <c r="H36" s="1492">
        <f>H35/D35</f>
        <v>0</v>
      </c>
      <c r="J36" s="44"/>
      <c r="K36" s="332"/>
    </row>
    <row r="37" spans="2:13" ht="20.100000000000001" customHeight="1" x14ac:dyDescent="0.2">
      <c r="B37" s="1853"/>
      <c r="C37" s="1851" t="s">
        <v>181</v>
      </c>
      <c r="D37" s="451">
        <f>'表5-1'!D36</f>
        <v>40</v>
      </c>
      <c r="E37" s="1365">
        <v>20</v>
      </c>
      <c r="F37" s="1474">
        <v>1</v>
      </c>
      <c r="G37" s="1474">
        <v>19</v>
      </c>
      <c r="H37" s="1467">
        <v>0</v>
      </c>
      <c r="K37" s="332"/>
    </row>
    <row r="38" spans="2:13" ht="20.100000000000001" customHeight="1" thickBot="1" x14ac:dyDescent="0.25">
      <c r="B38" s="1853"/>
      <c r="C38" s="2119"/>
      <c r="D38" s="460"/>
      <c r="E38" s="1498">
        <f>E37/D37</f>
        <v>0.5</v>
      </c>
      <c r="F38" s="1499">
        <f>F37/$D$37</f>
        <v>2.5000000000000001E-2</v>
      </c>
      <c r="G38" s="1499">
        <f>G37/D37</f>
        <v>0.47499999999999998</v>
      </c>
      <c r="H38" s="1492">
        <f>H37/D37</f>
        <v>0</v>
      </c>
      <c r="J38" s="44"/>
      <c r="K38" s="332"/>
    </row>
    <row r="39" spans="2:13" ht="20.100000000000001" customHeight="1" thickTop="1" x14ac:dyDescent="0.2">
      <c r="B39" s="1853"/>
      <c r="C39" s="5" t="s">
        <v>182</v>
      </c>
      <c r="D39" s="54">
        <f t="shared" ref="D39:H39" si="1">D29+D31+D33+D35</f>
        <v>298</v>
      </c>
      <c r="E39" s="317">
        <f t="shared" si="1"/>
        <v>42</v>
      </c>
      <c r="F39" s="82">
        <f t="shared" si="1"/>
        <v>26</v>
      </c>
      <c r="G39" s="82">
        <f t="shared" si="1"/>
        <v>222</v>
      </c>
      <c r="H39" s="85">
        <f t="shared" si="1"/>
        <v>8</v>
      </c>
      <c r="K39" s="332"/>
    </row>
    <row r="40" spans="2:13" ht="20.100000000000001" customHeight="1" x14ac:dyDescent="0.2">
      <c r="B40" s="1853"/>
      <c r="C40" s="1629" t="s">
        <v>183</v>
      </c>
      <c r="D40" s="463"/>
      <c r="E40" s="134">
        <f>E39/D39</f>
        <v>0.14093959731543623</v>
      </c>
      <c r="F40" s="315">
        <f>F39/$D$39</f>
        <v>8.7248322147651006E-2</v>
      </c>
      <c r="G40" s="315">
        <f>G39/D39</f>
        <v>0.74496644295302017</v>
      </c>
      <c r="H40" s="135">
        <f>H39/D39</f>
        <v>2.6845637583892617E-2</v>
      </c>
      <c r="J40" s="44"/>
      <c r="K40" s="332"/>
    </row>
    <row r="41" spans="2:13" ht="20.100000000000001" customHeight="1" x14ac:dyDescent="0.2">
      <c r="B41" s="1853"/>
      <c r="C41" s="5" t="s">
        <v>182</v>
      </c>
      <c r="D41" s="56">
        <f t="shared" ref="D41:H41" si="2">D31+D33+D35+D37</f>
        <v>157</v>
      </c>
      <c r="E41" s="51">
        <f t="shared" si="2"/>
        <v>41</v>
      </c>
      <c r="F41" s="81">
        <f t="shared" si="2"/>
        <v>13</v>
      </c>
      <c r="G41" s="81">
        <f t="shared" si="2"/>
        <v>101</v>
      </c>
      <c r="H41" s="84">
        <f t="shared" si="2"/>
        <v>2</v>
      </c>
      <c r="K41" s="332"/>
    </row>
    <row r="42" spans="2:13" ht="20.100000000000001" customHeight="1" thickBot="1" x14ac:dyDescent="0.25">
      <c r="B42" s="1859"/>
      <c r="C42" s="1629" t="s">
        <v>184</v>
      </c>
      <c r="D42" s="463"/>
      <c r="E42" s="132">
        <f>E41/D41</f>
        <v>0.26114649681528662</v>
      </c>
      <c r="F42" s="316">
        <f>F41/$D$41</f>
        <v>8.2802547770700632E-2</v>
      </c>
      <c r="G42" s="316">
        <f>G41/D41</f>
        <v>0.64331210191082799</v>
      </c>
      <c r="H42" s="133">
        <f>H41/D41</f>
        <v>1.2738853503184714E-2</v>
      </c>
      <c r="J42" s="44"/>
      <c r="K42" s="332"/>
    </row>
    <row r="43" spans="2:13" ht="19.5" customHeight="1" x14ac:dyDescent="0.2">
      <c r="C43" s="1630"/>
      <c r="D43" s="16"/>
      <c r="E43" s="12"/>
      <c r="F43" s="12"/>
      <c r="G43" s="12"/>
      <c r="H43" s="12"/>
    </row>
    <row r="45" spans="2:13" x14ac:dyDescent="0.2">
      <c r="B45"/>
      <c r="E45" s="86"/>
      <c r="F45" s="86"/>
      <c r="G45" s="86"/>
      <c r="H45" s="86"/>
      <c r="I45" s="86"/>
      <c r="J45" s="86"/>
      <c r="K45" s="86"/>
      <c r="L45" s="86"/>
      <c r="M45" s="86"/>
    </row>
    <row r="46" spans="2:13" x14ac:dyDescent="0.2">
      <c r="B46"/>
      <c r="E46" s="86"/>
      <c r="F46" s="86"/>
      <c r="G46" s="86"/>
      <c r="H46" s="86"/>
      <c r="I46" s="86"/>
      <c r="J46" s="86"/>
      <c r="K46" s="86"/>
      <c r="L46" s="86"/>
      <c r="M46" s="86"/>
    </row>
    <row r="47" spans="2:13" x14ac:dyDescent="0.2">
      <c r="B47"/>
      <c r="D47" s="88"/>
      <c r="E47" s="88"/>
      <c r="F47" s="88"/>
      <c r="G47" s="88"/>
      <c r="H47" s="88"/>
    </row>
    <row r="48" spans="2:13" x14ac:dyDescent="0.2">
      <c r="B48"/>
      <c r="D48" s="7"/>
      <c r="E48" s="7"/>
      <c r="F48" s="7"/>
      <c r="G48" s="7"/>
      <c r="H48" s="7"/>
    </row>
    <row r="49" spans="2:13" x14ac:dyDescent="0.2">
      <c r="B49"/>
    </row>
    <row r="50" spans="2:13" x14ac:dyDescent="0.2">
      <c r="B50" s="345"/>
      <c r="D50" s="332"/>
      <c r="E50" s="332"/>
      <c r="F50" s="332"/>
      <c r="G50" s="332"/>
      <c r="H50" s="332"/>
      <c r="I50" s="88"/>
      <c r="J50" s="88"/>
      <c r="K50" s="88"/>
      <c r="L50" s="88"/>
      <c r="M50" s="88"/>
    </row>
    <row r="51" spans="2:13" x14ac:dyDescent="0.2">
      <c r="D51" s="332"/>
      <c r="E51" s="332"/>
      <c r="F51" s="332"/>
      <c r="G51" s="332"/>
      <c r="H51" s="332"/>
      <c r="I51" s="7"/>
      <c r="J51" s="7"/>
      <c r="K51" s="7"/>
      <c r="L51" s="7"/>
      <c r="M51" s="7"/>
    </row>
    <row r="52" spans="2:13" x14ac:dyDescent="0.2">
      <c r="D52" s="332"/>
      <c r="E52" s="332"/>
      <c r="F52" s="332"/>
      <c r="G52" s="332"/>
      <c r="H52" s="332"/>
    </row>
    <row r="53" spans="2:13" x14ac:dyDescent="0.2">
      <c r="D53" s="332"/>
      <c r="E53" s="332"/>
      <c r="F53" s="332"/>
      <c r="G53" s="332"/>
      <c r="H53" s="332"/>
    </row>
    <row r="54" spans="2:13" x14ac:dyDescent="0.2">
      <c r="D54" s="332"/>
      <c r="E54" s="332"/>
      <c r="F54" s="332"/>
      <c r="G54" s="332"/>
      <c r="H54" s="332"/>
    </row>
  </sheetData>
  <mergeCells count="20">
    <mergeCell ref="D10:D12"/>
    <mergeCell ref="E10:E12"/>
    <mergeCell ref="F10:F12"/>
    <mergeCell ref="G10:G12"/>
    <mergeCell ref="H10:H12"/>
    <mergeCell ref="B13:C14"/>
    <mergeCell ref="B15:B26"/>
    <mergeCell ref="C15:C16"/>
    <mergeCell ref="C17:C18"/>
    <mergeCell ref="C19:C20"/>
    <mergeCell ref="C21:C22"/>
    <mergeCell ref="C23:C24"/>
    <mergeCell ref="C25:C26"/>
    <mergeCell ref="B27:B42"/>
    <mergeCell ref="C27:C28"/>
    <mergeCell ref="C29:C30"/>
    <mergeCell ref="C31:C32"/>
    <mergeCell ref="C33:C34"/>
    <mergeCell ref="C35:C36"/>
    <mergeCell ref="C37:C38"/>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4FFC-AC98-4F39-996E-D844DBC87A21}">
  <sheetPr>
    <tabColor rgb="FF00B0F0"/>
    <pageSetUpPr fitToPage="1"/>
  </sheetPr>
  <dimension ref="B2:N94"/>
  <sheetViews>
    <sheetView view="pageBreakPreview" zoomScale="90" zoomScaleNormal="75" zoomScaleSheetLayoutView="90" workbookViewId="0"/>
  </sheetViews>
  <sheetFormatPr defaultColWidth="9" defaultRowHeight="13.2" x14ac:dyDescent="0.2"/>
  <cols>
    <col min="1" max="1" width="4.6640625" style="1" customWidth="1"/>
    <col min="2" max="2" width="4.6640625" style="19" customWidth="1"/>
    <col min="3" max="3" width="16.6640625" style="1" customWidth="1"/>
    <col min="4" max="5" width="11.6640625" style="1" customWidth="1"/>
    <col min="6" max="14" width="14.44140625" style="1" customWidth="1"/>
    <col min="15" max="16384" width="9" style="1"/>
  </cols>
  <sheetData>
    <row r="2" spans="2:14" x14ac:dyDescent="0.2">
      <c r="B2" s="1" t="s">
        <v>813</v>
      </c>
    </row>
    <row r="3" spans="2:14" x14ac:dyDescent="0.2">
      <c r="B3" s="1"/>
    </row>
    <row r="4" spans="2:14" x14ac:dyDescent="0.2">
      <c r="B4" s="1"/>
      <c r="K4" s="70" t="s">
        <v>152</v>
      </c>
    </row>
    <row r="5" spans="2:14" ht="13.5" customHeight="1" x14ac:dyDescent="0.2">
      <c r="B5" s="1"/>
      <c r="K5" s="70" t="s">
        <v>293</v>
      </c>
    </row>
    <row r="6" spans="2:14" ht="15.75" customHeight="1" x14ac:dyDescent="0.2">
      <c r="B6" s="1"/>
      <c r="K6" s="70" t="s">
        <v>859</v>
      </c>
    </row>
    <row r="7" spans="2:14" ht="15.75" customHeight="1" x14ac:dyDescent="0.2">
      <c r="B7" s="1"/>
      <c r="K7" s="70"/>
    </row>
    <row r="8" spans="2:14" ht="21.75" customHeight="1" thickBot="1" x14ac:dyDescent="0.25">
      <c r="B8" s="1"/>
      <c r="N8" s="2" t="s">
        <v>315</v>
      </c>
    </row>
    <row r="9" spans="2:14" ht="15.75" customHeight="1" x14ac:dyDescent="0.2">
      <c r="B9" s="1969"/>
      <c r="C9" s="1969"/>
      <c r="D9" s="1856" t="s">
        <v>243</v>
      </c>
      <c r="E9" s="2030" t="s">
        <v>812</v>
      </c>
      <c r="F9" s="217"/>
      <c r="G9" s="217"/>
      <c r="H9" s="217"/>
      <c r="I9" s="217"/>
      <c r="J9" s="217"/>
      <c r="K9" s="217"/>
      <c r="L9" s="218"/>
      <c r="M9" s="217"/>
      <c r="N9" s="219"/>
    </row>
    <row r="10" spans="2:14" ht="15.75" customHeight="1" x14ac:dyDescent="0.2">
      <c r="B10" s="1969"/>
      <c r="C10" s="1969"/>
      <c r="D10" s="1857"/>
      <c r="E10" s="2031"/>
      <c r="F10" s="1937" t="s">
        <v>841</v>
      </c>
      <c r="G10" s="1937" t="s">
        <v>842</v>
      </c>
      <c r="H10" s="1937" t="s">
        <v>843</v>
      </c>
      <c r="I10" s="1937" t="s">
        <v>844</v>
      </c>
      <c r="J10" s="1937" t="s">
        <v>845</v>
      </c>
      <c r="K10" s="1937" t="s">
        <v>846</v>
      </c>
      <c r="L10" s="1937" t="s">
        <v>847</v>
      </c>
      <c r="M10" s="1937" t="s">
        <v>671</v>
      </c>
      <c r="N10" s="2024" t="s">
        <v>296</v>
      </c>
    </row>
    <row r="11" spans="2:14" ht="15.75" customHeight="1" x14ac:dyDescent="0.2">
      <c r="B11" s="1969"/>
      <c r="C11" s="1969"/>
      <c r="D11" s="1857"/>
      <c r="E11" s="2031"/>
      <c r="F11" s="1944"/>
      <c r="G11" s="1944"/>
      <c r="H11" s="1944"/>
      <c r="I11" s="1944"/>
      <c r="J11" s="1944"/>
      <c r="K11" s="1944"/>
      <c r="L11" s="1944"/>
      <c r="M11" s="1944"/>
      <c r="N11" s="2025"/>
    </row>
    <row r="12" spans="2:14" ht="65.25" customHeight="1" x14ac:dyDescent="0.2">
      <c r="B12" s="1969"/>
      <c r="C12" s="1969"/>
      <c r="D12" s="1960"/>
      <c r="E12" s="2032"/>
      <c r="F12" s="1945"/>
      <c r="G12" s="1945"/>
      <c r="H12" s="1945"/>
      <c r="I12" s="1945"/>
      <c r="J12" s="1945"/>
      <c r="K12" s="1945"/>
      <c r="L12" s="1945"/>
      <c r="M12" s="1945"/>
      <c r="N12" s="2026"/>
    </row>
    <row r="13" spans="2:14" s="304" customFormat="1" ht="15.75" customHeight="1" x14ac:dyDescent="0.2">
      <c r="B13" s="1953" t="s">
        <v>250</v>
      </c>
      <c r="C13" s="1978"/>
      <c r="D13" s="1347">
        <f>D16+D19+D22+D25+D28+D31</f>
        <v>425</v>
      </c>
      <c r="E13" s="1443">
        <f>E16+E19+E22+E25+E28+E31</f>
        <v>108</v>
      </c>
      <c r="F13" s="1199">
        <f t="shared" ref="F13:M13" si="0">F16+F19+F22+F25+F28+F31</f>
        <v>85</v>
      </c>
      <c r="G13" s="1199">
        <f t="shared" si="0"/>
        <v>65</v>
      </c>
      <c r="H13" s="1199">
        <f t="shared" si="0"/>
        <v>46</v>
      </c>
      <c r="I13" s="1199">
        <f t="shared" si="0"/>
        <v>57</v>
      </c>
      <c r="J13" s="1199">
        <f t="shared" si="0"/>
        <v>35</v>
      </c>
      <c r="K13" s="1199">
        <f t="shared" si="0"/>
        <v>61</v>
      </c>
      <c r="L13" s="1199">
        <f t="shared" si="0"/>
        <v>1</v>
      </c>
      <c r="M13" s="1199">
        <f t="shared" si="0"/>
        <v>4</v>
      </c>
      <c r="N13" s="1180">
        <f>N16+N19+N22+N25+N28+N31</f>
        <v>1</v>
      </c>
    </row>
    <row r="14" spans="2:14" s="304" customFormat="1" ht="15.75" customHeight="1" x14ac:dyDescent="0.2">
      <c r="B14" s="1955"/>
      <c r="C14" s="1979"/>
      <c r="D14" s="1355"/>
      <c r="E14" s="560">
        <f>E13/D13</f>
        <v>0.2541176470588235</v>
      </c>
      <c r="F14" s="443">
        <f>F13/D13</f>
        <v>0.2</v>
      </c>
      <c r="G14" s="443">
        <f>G13/D13</f>
        <v>0.15294117647058825</v>
      </c>
      <c r="H14" s="443">
        <f>H13/D13</f>
        <v>0.10823529411764705</v>
      </c>
      <c r="I14" s="443">
        <f>I13/D13</f>
        <v>0.13411764705882354</v>
      </c>
      <c r="J14" s="443">
        <f>J13/D13</f>
        <v>8.2352941176470587E-2</v>
      </c>
      <c r="K14" s="443">
        <f>K13/D13</f>
        <v>0.14352941176470588</v>
      </c>
      <c r="L14" s="443">
        <f>L13/D13</f>
        <v>2.352941176470588E-3</v>
      </c>
      <c r="M14" s="443">
        <f>M13/D13</f>
        <v>9.4117647058823521E-3</v>
      </c>
      <c r="N14" s="444">
        <f>N13/D13</f>
        <v>2.352941176470588E-3</v>
      </c>
    </row>
    <row r="15" spans="2:14" s="304" customFormat="1" ht="15.75" customHeight="1" thickBot="1" x14ac:dyDescent="0.25">
      <c r="B15" s="1957"/>
      <c r="C15" s="2023"/>
      <c r="D15" s="1362"/>
      <c r="E15" s="564"/>
      <c r="F15" s="445">
        <f>F13/E13</f>
        <v>0.78703703703703709</v>
      </c>
      <c r="G15" s="445">
        <f>G13/E13</f>
        <v>0.60185185185185186</v>
      </c>
      <c r="H15" s="445">
        <f>H13/E13</f>
        <v>0.42592592592592593</v>
      </c>
      <c r="I15" s="445">
        <f>I13/E13</f>
        <v>0.52777777777777779</v>
      </c>
      <c r="J15" s="445">
        <f>J13/E13</f>
        <v>0.32407407407407407</v>
      </c>
      <c r="K15" s="445">
        <f>K13/E13</f>
        <v>0.56481481481481477</v>
      </c>
      <c r="L15" s="445">
        <f>L13/E13</f>
        <v>9.2592592592592587E-3</v>
      </c>
      <c r="M15" s="445">
        <f>M13/E13</f>
        <v>3.7037037037037035E-2</v>
      </c>
      <c r="N15" s="446">
        <f>N13/E13</f>
        <v>9.2592592592592587E-3</v>
      </c>
    </row>
    <row r="16" spans="2:14" s="304" customFormat="1" ht="15.75" customHeight="1" thickTop="1" x14ac:dyDescent="0.2">
      <c r="B16" s="1852" t="s">
        <v>251</v>
      </c>
      <c r="C16" s="2003" t="s">
        <v>252</v>
      </c>
      <c r="D16" s="1327">
        <f>表1!D14</f>
        <v>54</v>
      </c>
      <c r="E16" s="1473">
        <f>'表35-1'!E15+'表35-1'!F15</f>
        <v>7</v>
      </c>
      <c r="F16" s="1187">
        <v>5</v>
      </c>
      <c r="G16" s="1187">
        <v>4</v>
      </c>
      <c r="H16" s="1187">
        <v>4</v>
      </c>
      <c r="I16" s="1187">
        <v>4</v>
      </c>
      <c r="J16" s="1187">
        <v>3</v>
      </c>
      <c r="K16" s="1187">
        <v>2</v>
      </c>
      <c r="L16" s="1187">
        <v>0</v>
      </c>
      <c r="M16" s="1187">
        <v>0</v>
      </c>
      <c r="N16" s="1188">
        <v>0</v>
      </c>
    </row>
    <row r="17" spans="2:14" s="304" customFormat="1" ht="15.75" customHeight="1" x14ac:dyDescent="0.2">
      <c r="B17" s="1853"/>
      <c r="C17" s="1900"/>
      <c r="D17" s="1324"/>
      <c r="E17" s="560">
        <f>E16/D16</f>
        <v>0.12962962962962962</v>
      </c>
      <c r="F17" s="443">
        <f>F16/D16</f>
        <v>9.2592592592592587E-2</v>
      </c>
      <c r="G17" s="443">
        <f>G16/D16</f>
        <v>7.407407407407407E-2</v>
      </c>
      <c r="H17" s="443">
        <f>H16/D16</f>
        <v>7.407407407407407E-2</v>
      </c>
      <c r="I17" s="443">
        <f>I16/D16</f>
        <v>7.407407407407407E-2</v>
      </c>
      <c r="J17" s="443">
        <f>J16/D16</f>
        <v>5.5555555555555552E-2</v>
      </c>
      <c r="K17" s="443">
        <f>K16/D16</f>
        <v>3.7037037037037035E-2</v>
      </c>
      <c r="L17" s="443">
        <f>L16/D16</f>
        <v>0</v>
      </c>
      <c r="M17" s="443">
        <f>M16/D16</f>
        <v>0</v>
      </c>
      <c r="N17" s="444">
        <f>N16/D16</f>
        <v>0</v>
      </c>
    </row>
    <row r="18" spans="2:14" s="304" customFormat="1" ht="15.75" customHeight="1" x14ac:dyDescent="0.2">
      <c r="B18" s="1853"/>
      <c r="C18" s="1901"/>
      <c r="D18" s="1370"/>
      <c r="E18" s="567"/>
      <c r="F18" s="449">
        <f>F16/E16</f>
        <v>0.7142857142857143</v>
      </c>
      <c r="G18" s="449">
        <f>G16/E16</f>
        <v>0.5714285714285714</v>
      </c>
      <c r="H18" s="449">
        <f>H16/E16</f>
        <v>0.5714285714285714</v>
      </c>
      <c r="I18" s="449">
        <f>I16/E16</f>
        <v>0.5714285714285714</v>
      </c>
      <c r="J18" s="449">
        <f>J16/E16</f>
        <v>0.42857142857142855</v>
      </c>
      <c r="K18" s="449">
        <f>K16/E16</f>
        <v>0.2857142857142857</v>
      </c>
      <c r="L18" s="449">
        <f>L16/E16</f>
        <v>0</v>
      </c>
      <c r="M18" s="449">
        <f>M16/E16</f>
        <v>0</v>
      </c>
      <c r="N18" s="450">
        <f>N16/E16</f>
        <v>0</v>
      </c>
    </row>
    <row r="19" spans="2:14" s="304" customFormat="1" ht="15.75" customHeight="1" x14ac:dyDescent="0.2">
      <c r="B19" s="1853"/>
      <c r="C19" s="1940" t="s">
        <v>253</v>
      </c>
      <c r="D19" s="1334">
        <f>表1!D17</f>
        <v>76</v>
      </c>
      <c r="E19" s="1447">
        <f>'表35-1'!E17+'表35-1'!F17</f>
        <v>26</v>
      </c>
      <c r="F19" s="1194">
        <v>20</v>
      </c>
      <c r="G19" s="1194">
        <v>17</v>
      </c>
      <c r="H19" s="1194">
        <v>16</v>
      </c>
      <c r="I19" s="1194">
        <v>16</v>
      </c>
      <c r="J19" s="1194">
        <v>9</v>
      </c>
      <c r="K19" s="1194">
        <v>18</v>
      </c>
      <c r="L19" s="1194">
        <v>0</v>
      </c>
      <c r="M19" s="1194">
        <v>0</v>
      </c>
      <c r="N19" s="1195">
        <v>0</v>
      </c>
    </row>
    <row r="20" spans="2:14" s="304" customFormat="1" ht="15.75" customHeight="1" x14ac:dyDescent="0.2">
      <c r="B20" s="1853"/>
      <c r="C20" s="1900"/>
      <c r="D20" s="1324"/>
      <c r="E20" s="560">
        <f>E19/D19</f>
        <v>0.34210526315789475</v>
      </c>
      <c r="F20" s="443">
        <f>F19/D19</f>
        <v>0.26315789473684209</v>
      </c>
      <c r="G20" s="443">
        <f>G19/D19</f>
        <v>0.22368421052631579</v>
      </c>
      <c r="H20" s="443">
        <f>H19/D19</f>
        <v>0.21052631578947367</v>
      </c>
      <c r="I20" s="443">
        <f>I19/D19</f>
        <v>0.21052631578947367</v>
      </c>
      <c r="J20" s="443">
        <f>J19/D19</f>
        <v>0.11842105263157894</v>
      </c>
      <c r="K20" s="443">
        <f>K19/D19</f>
        <v>0.23684210526315788</v>
      </c>
      <c r="L20" s="443">
        <f>L19/D19</f>
        <v>0</v>
      </c>
      <c r="M20" s="443">
        <f>M19/D19</f>
        <v>0</v>
      </c>
      <c r="N20" s="444">
        <f>N19/D19</f>
        <v>0</v>
      </c>
    </row>
    <row r="21" spans="2:14" s="304" customFormat="1" ht="15.75" customHeight="1" x14ac:dyDescent="0.2">
      <c r="B21" s="1853"/>
      <c r="C21" s="1901"/>
      <c r="D21" s="1374"/>
      <c r="E21" s="567"/>
      <c r="F21" s="449">
        <f>F19/E19</f>
        <v>0.76923076923076927</v>
      </c>
      <c r="G21" s="449">
        <f>G19/E19</f>
        <v>0.65384615384615385</v>
      </c>
      <c r="H21" s="449">
        <f>H19/E19</f>
        <v>0.61538461538461542</v>
      </c>
      <c r="I21" s="449">
        <f>I19/E19</f>
        <v>0.61538461538461542</v>
      </c>
      <c r="J21" s="449">
        <f>J19/E19</f>
        <v>0.34615384615384615</v>
      </c>
      <c r="K21" s="449">
        <f>K19/E19</f>
        <v>0.69230769230769229</v>
      </c>
      <c r="L21" s="449">
        <f>L19/E19</f>
        <v>0</v>
      </c>
      <c r="M21" s="449">
        <f>M19/E19</f>
        <v>0</v>
      </c>
      <c r="N21" s="450">
        <f>N19/E19</f>
        <v>0</v>
      </c>
    </row>
    <row r="22" spans="2:14" s="304" customFormat="1" ht="15.75" customHeight="1" x14ac:dyDescent="0.2">
      <c r="B22" s="1853"/>
      <c r="C22" s="1940" t="s">
        <v>254</v>
      </c>
      <c r="D22" s="1341">
        <f>表1!D20</f>
        <v>28</v>
      </c>
      <c r="E22" s="1447">
        <f>'表35-1'!E19+'表35-1'!F19</f>
        <v>5</v>
      </c>
      <c r="F22" s="1194">
        <v>5</v>
      </c>
      <c r="G22" s="1194">
        <v>5</v>
      </c>
      <c r="H22" s="1194">
        <v>3</v>
      </c>
      <c r="I22" s="1194">
        <v>3</v>
      </c>
      <c r="J22" s="1194">
        <v>2</v>
      </c>
      <c r="K22" s="1194">
        <v>2</v>
      </c>
      <c r="L22" s="1194">
        <v>0</v>
      </c>
      <c r="M22" s="1194">
        <v>0</v>
      </c>
      <c r="N22" s="1195">
        <v>0</v>
      </c>
    </row>
    <row r="23" spans="2:14" s="304" customFormat="1" ht="15.75" customHeight="1" x14ac:dyDescent="0.2">
      <c r="B23" s="1853"/>
      <c r="C23" s="1900"/>
      <c r="D23" s="1324"/>
      <c r="E23" s="560">
        <f>E22/D22</f>
        <v>0.17857142857142858</v>
      </c>
      <c r="F23" s="443">
        <f>F22/D22</f>
        <v>0.17857142857142858</v>
      </c>
      <c r="G23" s="443">
        <f>G22/D22</f>
        <v>0.17857142857142858</v>
      </c>
      <c r="H23" s="443">
        <f>H22/D22</f>
        <v>0.10714285714285714</v>
      </c>
      <c r="I23" s="443">
        <f>I22/D22</f>
        <v>0.10714285714285714</v>
      </c>
      <c r="J23" s="443">
        <f>J22/D22</f>
        <v>7.1428571428571425E-2</v>
      </c>
      <c r="K23" s="443">
        <f>K22/D22</f>
        <v>7.1428571428571425E-2</v>
      </c>
      <c r="L23" s="443">
        <f>L22/D22</f>
        <v>0</v>
      </c>
      <c r="M23" s="443">
        <f>M22/D22</f>
        <v>0</v>
      </c>
      <c r="N23" s="444">
        <f>N22/D22</f>
        <v>0</v>
      </c>
    </row>
    <row r="24" spans="2:14" s="304" customFormat="1" ht="15.75" customHeight="1" x14ac:dyDescent="0.2">
      <c r="B24" s="1853"/>
      <c r="C24" s="1901"/>
      <c r="D24" s="1374"/>
      <c r="E24" s="567"/>
      <c r="F24" s="449">
        <f>F22/E22</f>
        <v>1</v>
      </c>
      <c r="G24" s="449">
        <f>G22/E22</f>
        <v>1</v>
      </c>
      <c r="H24" s="449">
        <f>H22/E22</f>
        <v>0.6</v>
      </c>
      <c r="I24" s="449">
        <f>I22/E22</f>
        <v>0.6</v>
      </c>
      <c r="J24" s="449">
        <f>J22/E22</f>
        <v>0.4</v>
      </c>
      <c r="K24" s="449">
        <f>K22/E22</f>
        <v>0.4</v>
      </c>
      <c r="L24" s="449">
        <f>L22/E22</f>
        <v>0</v>
      </c>
      <c r="M24" s="449">
        <f>M22/E22</f>
        <v>0</v>
      </c>
      <c r="N24" s="450">
        <f>N22/E22</f>
        <v>0</v>
      </c>
    </row>
    <row r="25" spans="2:14" s="304" customFormat="1" ht="15.75" customHeight="1" x14ac:dyDescent="0.2">
      <c r="B25" s="1853"/>
      <c r="C25" s="1940" t="s">
        <v>255</v>
      </c>
      <c r="D25" s="1341">
        <f>表1!D23</f>
        <v>89</v>
      </c>
      <c r="E25" s="1447">
        <f>'表35-1'!E21+'表35-1'!F21</f>
        <v>21</v>
      </c>
      <c r="F25" s="1194">
        <v>17</v>
      </c>
      <c r="G25" s="1194">
        <v>12</v>
      </c>
      <c r="H25" s="1194">
        <v>11</v>
      </c>
      <c r="I25" s="1194">
        <v>9</v>
      </c>
      <c r="J25" s="1194">
        <v>5</v>
      </c>
      <c r="K25" s="1194">
        <v>12</v>
      </c>
      <c r="L25" s="1194">
        <v>1</v>
      </c>
      <c r="M25" s="1194">
        <v>1</v>
      </c>
      <c r="N25" s="1195">
        <v>0</v>
      </c>
    </row>
    <row r="26" spans="2:14" s="304" customFormat="1" ht="15.75" customHeight="1" x14ac:dyDescent="0.2">
      <c r="B26" s="1853"/>
      <c r="C26" s="1900"/>
      <c r="D26" s="1324"/>
      <c r="E26" s="560">
        <f>E25/D25</f>
        <v>0.23595505617977527</v>
      </c>
      <c r="F26" s="443">
        <f>F25/D25</f>
        <v>0.19101123595505617</v>
      </c>
      <c r="G26" s="443">
        <f>G25/D25</f>
        <v>0.1348314606741573</v>
      </c>
      <c r="H26" s="443">
        <f>H25/D25</f>
        <v>0.12359550561797752</v>
      </c>
      <c r="I26" s="443">
        <f>I25/D25</f>
        <v>0.10112359550561797</v>
      </c>
      <c r="J26" s="443">
        <f>J25/D25</f>
        <v>5.6179775280898875E-2</v>
      </c>
      <c r="K26" s="443">
        <f>K25/D25</f>
        <v>0.1348314606741573</v>
      </c>
      <c r="L26" s="443">
        <f>L25/D25</f>
        <v>1.1235955056179775E-2</v>
      </c>
      <c r="M26" s="443">
        <f>M25/D25</f>
        <v>1.1235955056179775E-2</v>
      </c>
      <c r="N26" s="444">
        <f>N25/D25</f>
        <v>0</v>
      </c>
    </row>
    <row r="27" spans="2:14" s="304" customFormat="1" ht="15.75" customHeight="1" x14ac:dyDescent="0.2">
      <c r="B27" s="1853"/>
      <c r="C27" s="1901"/>
      <c r="D27" s="1374"/>
      <c r="E27" s="567"/>
      <c r="F27" s="449">
        <f>F25/E25</f>
        <v>0.80952380952380953</v>
      </c>
      <c r="G27" s="449">
        <f>G25/E25</f>
        <v>0.5714285714285714</v>
      </c>
      <c r="H27" s="449">
        <f>H25/E25</f>
        <v>0.52380952380952384</v>
      </c>
      <c r="I27" s="449">
        <f>I25/E25</f>
        <v>0.42857142857142855</v>
      </c>
      <c r="J27" s="449">
        <f>J25/E25</f>
        <v>0.23809523809523808</v>
      </c>
      <c r="K27" s="449">
        <f>K25/E25</f>
        <v>0.5714285714285714</v>
      </c>
      <c r="L27" s="449">
        <f>L25/E25</f>
        <v>4.7619047619047616E-2</v>
      </c>
      <c r="M27" s="449">
        <f>M25/E25</f>
        <v>4.7619047619047616E-2</v>
      </c>
      <c r="N27" s="450">
        <f>N25/E25</f>
        <v>0</v>
      </c>
    </row>
    <row r="28" spans="2:14" s="304" customFormat="1" ht="15.75" customHeight="1" x14ac:dyDescent="0.2">
      <c r="B28" s="1853"/>
      <c r="C28" s="1940" t="s">
        <v>256</v>
      </c>
      <c r="D28" s="1341">
        <f>表1!D26</f>
        <v>16</v>
      </c>
      <c r="E28" s="1443">
        <f>'表35-1'!E23+'表35-1'!F23</f>
        <v>9</v>
      </c>
      <c r="F28" s="1199">
        <v>8</v>
      </c>
      <c r="G28" s="1199">
        <v>5</v>
      </c>
      <c r="H28" s="1199">
        <v>5</v>
      </c>
      <c r="I28" s="1199">
        <v>7</v>
      </c>
      <c r="J28" s="1199">
        <v>5</v>
      </c>
      <c r="K28" s="1199">
        <v>5</v>
      </c>
      <c r="L28" s="1199">
        <v>0</v>
      </c>
      <c r="M28" s="1199">
        <v>1</v>
      </c>
      <c r="N28" s="1180">
        <v>0</v>
      </c>
    </row>
    <row r="29" spans="2:14" s="304" customFormat="1" ht="15.75" customHeight="1" x14ac:dyDescent="0.2">
      <c r="B29" s="1853"/>
      <c r="C29" s="1900"/>
      <c r="D29" s="1324"/>
      <c r="E29" s="560">
        <f>E28/D28</f>
        <v>0.5625</v>
      </c>
      <c r="F29" s="443">
        <f>F28/D28</f>
        <v>0.5</v>
      </c>
      <c r="G29" s="443">
        <f>G28/D28</f>
        <v>0.3125</v>
      </c>
      <c r="H29" s="443">
        <f>H28/D28</f>
        <v>0.3125</v>
      </c>
      <c r="I29" s="443">
        <f>I28/D28</f>
        <v>0.4375</v>
      </c>
      <c r="J29" s="443">
        <f>J28/D28</f>
        <v>0.3125</v>
      </c>
      <c r="K29" s="443">
        <f>K28/D28</f>
        <v>0.3125</v>
      </c>
      <c r="L29" s="443">
        <f>L28/D28</f>
        <v>0</v>
      </c>
      <c r="M29" s="443">
        <f>M28/D28</f>
        <v>6.25E-2</v>
      </c>
      <c r="N29" s="444">
        <f>N28/D28</f>
        <v>0</v>
      </c>
    </row>
    <row r="30" spans="2:14" s="304" customFormat="1" ht="15.75" customHeight="1" x14ac:dyDescent="0.2">
      <c r="B30" s="1853"/>
      <c r="C30" s="1901"/>
      <c r="D30" s="1374"/>
      <c r="E30" s="567"/>
      <c r="F30" s="449">
        <f>F28/$E28</f>
        <v>0.88888888888888884</v>
      </c>
      <c r="G30" s="449">
        <f t="shared" ref="G30:N30" si="1">G28/$E28</f>
        <v>0.55555555555555558</v>
      </c>
      <c r="H30" s="449">
        <f t="shared" si="1"/>
        <v>0.55555555555555558</v>
      </c>
      <c r="I30" s="449">
        <f t="shared" si="1"/>
        <v>0.77777777777777779</v>
      </c>
      <c r="J30" s="449">
        <f t="shared" si="1"/>
        <v>0.55555555555555558</v>
      </c>
      <c r="K30" s="449">
        <f t="shared" si="1"/>
        <v>0.55555555555555558</v>
      </c>
      <c r="L30" s="449">
        <f t="shared" si="1"/>
        <v>0</v>
      </c>
      <c r="M30" s="449">
        <f t="shared" si="1"/>
        <v>0.1111111111111111</v>
      </c>
      <c r="N30" s="449">
        <f t="shared" si="1"/>
        <v>0</v>
      </c>
    </row>
    <row r="31" spans="2:14" s="304" customFormat="1" ht="15.75" customHeight="1" x14ac:dyDescent="0.2">
      <c r="B31" s="1853"/>
      <c r="C31" s="1940" t="s">
        <v>257</v>
      </c>
      <c r="D31" s="1341">
        <f>表1!D29</f>
        <v>162</v>
      </c>
      <c r="E31" s="1447">
        <f>'表35-1'!E25+'表35-1'!F25</f>
        <v>40</v>
      </c>
      <c r="F31" s="1194">
        <v>30</v>
      </c>
      <c r="G31" s="1194">
        <v>22</v>
      </c>
      <c r="H31" s="1194">
        <v>7</v>
      </c>
      <c r="I31" s="1194">
        <v>18</v>
      </c>
      <c r="J31" s="1194">
        <v>11</v>
      </c>
      <c r="K31" s="1194">
        <v>22</v>
      </c>
      <c r="L31" s="1194">
        <v>0</v>
      </c>
      <c r="M31" s="1194">
        <v>2</v>
      </c>
      <c r="N31" s="1195">
        <v>1</v>
      </c>
    </row>
    <row r="32" spans="2:14" s="304" customFormat="1" ht="15.75" customHeight="1" x14ac:dyDescent="0.2">
      <c r="B32" s="1853"/>
      <c r="C32" s="1900"/>
      <c r="D32" s="1324"/>
      <c r="E32" s="560">
        <f>E31/D31</f>
        <v>0.24691358024691357</v>
      </c>
      <c r="F32" s="443">
        <f>F31/D31</f>
        <v>0.18518518518518517</v>
      </c>
      <c r="G32" s="443">
        <f>G31/D31</f>
        <v>0.13580246913580246</v>
      </c>
      <c r="H32" s="443">
        <f>H31/D31</f>
        <v>4.3209876543209874E-2</v>
      </c>
      <c r="I32" s="443">
        <f>I31/D31</f>
        <v>0.1111111111111111</v>
      </c>
      <c r="J32" s="443">
        <f>J31/D31</f>
        <v>6.7901234567901231E-2</v>
      </c>
      <c r="K32" s="443">
        <f>K31/D31</f>
        <v>0.13580246913580246</v>
      </c>
      <c r="L32" s="443">
        <f>L31/D31</f>
        <v>0</v>
      </c>
      <c r="M32" s="443">
        <f>M31/D31</f>
        <v>1.2345679012345678E-2</v>
      </c>
      <c r="N32" s="444">
        <f>N31/D31</f>
        <v>6.1728395061728392E-3</v>
      </c>
    </row>
    <row r="33" spans="2:14" s="304" customFormat="1" ht="15.75" customHeight="1" thickBot="1" x14ac:dyDescent="0.25">
      <c r="B33" s="1854"/>
      <c r="C33" s="2009"/>
      <c r="D33" s="1375"/>
      <c r="E33" s="569"/>
      <c r="F33" s="453">
        <f>F31/E31</f>
        <v>0.75</v>
      </c>
      <c r="G33" s="453">
        <f>G31/E31</f>
        <v>0.55000000000000004</v>
      </c>
      <c r="H33" s="453">
        <f>H31/E31</f>
        <v>0.17499999999999999</v>
      </c>
      <c r="I33" s="453">
        <f>I31/E31</f>
        <v>0.45</v>
      </c>
      <c r="J33" s="453">
        <f>J31/E31</f>
        <v>0.27500000000000002</v>
      </c>
      <c r="K33" s="453">
        <f>K31/E31</f>
        <v>0.55000000000000004</v>
      </c>
      <c r="L33" s="453">
        <f>L31/E31</f>
        <v>0</v>
      </c>
      <c r="M33" s="453">
        <f>M31/E31</f>
        <v>0.05</v>
      </c>
      <c r="N33" s="454">
        <f>N31/E31</f>
        <v>2.5000000000000001E-2</v>
      </c>
    </row>
    <row r="34" spans="2:14" s="304" customFormat="1" ht="15.75" customHeight="1" thickTop="1" x14ac:dyDescent="0.2">
      <c r="B34" s="1852" t="s">
        <v>258</v>
      </c>
      <c r="C34" s="2003" t="s">
        <v>259</v>
      </c>
      <c r="D34" s="1341">
        <f>表1!D32</f>
        <v>87</v>
      </c>
      <c r="E34" s="1447">
        <f>'表35-1'!E27+'表35-1'!F27</f>
        <v>19</v>
      </c>
      <c r="F34" s="1194">
        <v>11</v>
      </c>
      <c r="G34" s="1194">
        <v>6</v>
      </c>
      <c r="H34" s="1194">
        <v>3</v>
      </c>
      <c r="I34" s="1194">
        <v>6</v>
      </c>
      <c r="J34" s="1194">
        <v>0</v>
      </c>
      <c r="K34" s="1194">
        <v>11</v>
      </c>
      <c r="L34" s="1194">
        <v>0</v>
      </c>
      <c r="M34" s="1194">
        <v>0</v>
      </c>
      <c r="N34" s="1195">
        <v>0</v>
      </c>
    </row>
    <row r="35" spans="2:14" s="304" customFormat="1" ht="15.75" customHeight="1" x14ac:dyDescent="0.2">
      <c r="B35" s="1853"/>
      <c r="C35" s="1900"/>
      <c r="D35" s="1324"/>
      <c r="E35" s="560">
        <f>E34/D34</f>
        <v>0.21839080459770116</v>
      </c>
      <c r="F35" s="443">
        <f>F34/D34</f>
        <v>0.12643678160919541</v>
      </c>
      <c r="G35" s="443">
        <f>G34/D34</f>
        <v>6.8965517241379309E-2</v>
      </c>
      <c r="H35" s="443">
        <f>H34/D34</f>
        <v>3.4482758620689655E-2</v>
      </c>
      <c r="I35" s="443">
        <f>I34/D34</f>
        <v>6.8965517241379309E-2</v>
      </c>
      <c r="J35" s="443">
        <f>J34/D34</f>
        <v>0</v>
      </c>
      <c r="K35" s="443">
        <f>K34/D34</f>
        <v>0.12643678160919541</v>
      </c>
      <c r="L35" s="443">
        <f>L34/D34</f>
        <v>0</v>
      </c>
      <c r="M35" s="443">
        <f>M34/D34</f>
        <v>0</v>
      </c>
      <c r="N35" s="444">
        <f>N34/D34</f>
        <v>0</v>
      </c>
    </row>
    <row r="36" spans="2:14" s="304" customFormat="1" ht="15.75" customHeight="1" x14ac:dyDescent="0.2">
      <c r="B36" s="1853"/>
      <c r="C36" s="1901"/>
      <c r="D36" s="1374"/>
      <c r="E36" s="567"/>
      <c r="F36" s="449">
        <f>F34/E34</f>
        <v>0.57894736842105265</v>
      </c>
      <c r="G36" s="449">
        <f>G34/E34</f>
        <v>0.31578947368421051</v>
      </c>
      <c r="H36" s="449">
        <f>H34/E34</f>
        <v>0.15789473684210525</v>
      </c>
      <c r="I36" s="449">
        <f>I34/E34</f>
        <v>0.31578947368421051</v>
      </c>
      <c r="J36" s="449">
        <f>J34/E34</f>
        <v>0</v>
      </c>
      <c r="K36" s="449">
        <f>K34/E34</f>
        <v>0.57894736842105265</v>
      </c>
      <c r="L36" s="449">
        <f>L34/E34</f>
        <v>0</v>
      </c>
      <c r="M36" s="449">
        <f>M34/E34</f>
        <v>0</v>
      </c>
      <c r="N36" s="450">
        <f>N34/E34</f>
        <v>0</v>
      </c>
    </row>
    <row r="37" spans="2:14" s="304" customFormat="1" ht="15.75" customHeight="1" x14ac:dyDescent="0.2">
      <c r="B37" s="1853"/>
      <c r="C37" s="1940" t="s">
        <v>260</v>
      </c>
      <c r="D37" s="1341">
        <f>表1!D35</f>
        <v>181</v>
      </c>
      <c r="E37" s="1447">
        <f>'表35-1'!E29+'表35-1'!F29</f>
        <v>35</v>
      </c>
      <c r="F37" s="1194">
        <v>25</v>
      </c>
      <c r="G37" s="1194">
        <v>20</v>
      </c>
      <c r="H37" s="1194">
        <v>16</v>
      </c>
      <c r="I37" s="1194">
        <v>16</v>
      </c>
      <c r="J37" s="1194">
        <v>11</v>
      </c>
      <c r="K37" s="1194">
        <v>18</v>
      </c>
      <c r="L37" s="1194">
        <v>1</v>
      </c>
      <c r="M37" s="1194">
        <v>3</v>
      </c>
      <c r="N37" s="1195">
        <v>0</v>
      </c>
    </row>
    <row r="38" spans="2:14" s="304" customFormat="1" ht="15.75" customHeight="1" x14ac:dyDescent="0.2">
      <c r="B38" s="1853"/>
      <c r="C38" s="1900"/>
      <c r="D38" s="1324"/>
      <c r="E38" s="560">
        <f>E37/D37</f>
        <v>0.19337016574585636</v>
      </c>
      <c r="F38" s="443">
        <f>F37/D37</f>
        <v>0.13812154696132597</v>
      </c>
      <c r="G38" s="443">
        <f>G37/D37</f>
        <v>0.11049723756906077</v>
      </c>
      <c r="H38" s="443">
        <f>H37/D37</f>
        <v>8.8397790055248615E-2</v>
      </c>
      <c r="I38" s="443">
        <f>I37/D37</f>
        <v>8.8397790055248615E-2</v>
      </c>
      <c r="J38" s="443">
        <f>J37/D37</f>
        <v>6.0773480662983423E-2</v>
      </c>
      <c r="K38" s="443">
        <f>K37/D37</f>
        <v>9.9447513812154692E-2</v>
      </c>
      <c r="L38" s="443">
        <f>L37/D37</f>
        <v>5.5248618784530384E-3</v>
      </c>
      <c r="M38" s="443">
        <f>M37/D37</f>
        <v>1.6574585635359115E-2</v>
      </c>
      <c r="N38" s="444">
        <f>N37/D37</f>
        <v>0</v>
      </c>
    </row>
    <row r="39" spans="2:14" x14ac:dyDescent="0.2">
      <c r="B39" s="1853"/>
      <c r="C39" s="1901"/>
      <c r="D39" s="1374"/>
      <c r="E39" s="567"/>
      <c r="F39" s="449">
        <f>F37/E37</f>
        <v>0.7142857142857143</v>
      </c>
      <c r="G39" s="449">
        <f>G37/E37</f>
        <v>0.5714285714285714</v>
      </c>
      <c r="H39" s="449">
        <f>H37/E37</f>
        <v>0.45714285714285713</v>
      </c>
      <c r="I39" s="449">
        <f>I37/E37</f>
        <v>0.45714285714285713</v>
      </c>
      <c r="J39" s="449">
        <f>J37/E37</f>
        <v>0.31428571428571428</v>
      </c>
      <c r="K39" s="449">
        <f>K37/E37</f>
        <v>0.51428571428571423</v>
      </c>
      <c r="L39" s="449">
        <f>L37/E37</f>
        <v>2.8571428571428571E-2</v>
      </c>
      <c r="M39" s="449">
        <f>M37/E37</f>
        <v>8.5714285714285715E-2</v>
      </c>
      <c r="N39" s="450">
        <f>N37/E37</f>
        <v>0</v>
      </c>
    </row>
    <row r="40" spans="2:14" ht="15" customHeight="1" x14ac:dyDescent="0.2">
      <c r="B40" s="1853"/>
      <c r="C40" s="1940" t="s">
        <v>261</v>
      </c>
      <c r="D40" s="1341">
        <f>表1!D38</f>
        <v>50</v>
      </c>
      <c r="E40" s="1443">
        <f>'表35-1'!E31+'表35-1'!F31</f>
        <v>11</v>
      </c>
      <c r="F40" s="1199">
        <v>9</v>
      </c>
      <c r="G40" s="1199">
        <v>6</v>
      </c>
      <c r="H40" s="1199">
        <v>6</v>
      </c>
      <c r="I40" s="1199">
        <v>8</v>
      </c>
      <c r="J40" s="1199">
        <v>6</v>
      </c>
      <c r="K40" s="1199">
        <v>4</v>
      </c>
      <c r="L40" s="1199">
        <v>0</v>
      </c>
      <c r="M40" s="1199">
        <v>0</v>
      </c>
      <c r="N40" s="1180">
        <v>1</v>
      </c>
    </row>
    <row r="41" spans="2:14" ht="15" customHeight="1" x14ac:dyDescent="0.2">
      <c r="B41" s="1853"/>
      <c r="C41" s="1900"/>
      <c r="D41" s="1324"/>
      <c r="E41" s="560">
        <f>E40/D40</f>
        <v>0.22</v>
      </c>
      <c r="F41" s="443">
        <f>F40/D40</f>
        <v>0.18</v>
      </c>
      <c r="G41" s="443">
        <f>G40/D40</f>
        <v>0.12</v>
      </c>
      <c r="H41" s="443">
        <f>H40/D40</f>
        <v>0.12</v>
      </c>
      <c r="I41" s="443">
        <f>I40/D40</f>
        <v>0.16</v>
      </c>
      <c r="J41" s="443">
        <f>J40/D40</f>
        <v>0.12</v>
      </c>
      <c r="K41" s="443">
        <f>K40/D40</f>
        <v>0.08</v>
      </c>
      <c r="L41" s="443">
        <f>L40/D40</f>
        <v>0</v>
      </c>
      <c r="M41" s="443">
        <f>M40/D40</f>
        <v>0</v>
      </c>
      <c r="N41" s="444">
        <f>N40/D40</f>
        <v>0.02</v>
      </c>
    </row>
    <row r="42" spans="2:14" ht="15" customHeight="1" x14ac:dyDescent="0.2">
      <c r="B42" s="1853"/>
      <c r="C42" s="1901"/>
      <c r="D42" s="1374"/>
      <c r="E42" s="567"/>
      <c r="F42" s="449">
        <f>F40/E40</f>
        <v>0.81818181818181823</v>
      </c>
      <c r="G42" s="449">
        <f>G40/E40</f>
        <v>0.54545454545454541</v>
      </c>
      <c r="H42" s="449">
        <f>H40/E40</f>
        <v>0.54545454545454541</v>
      </c>
      <c r="I42" s="449">
        <f>I40/E40</f>
        <v>0.72727272727272729</v>
      </c>
      <c r="J42" s="449">
        <f>J40/E40</f>
        <v>0.54545454545454541</v>
      </c>
      <c r="K42" s="449">
        <f>K40/E40</f>
        <v>0.36363636363636365</v>
      </c>
      <c r="L42" s="449">
        <f>L40/E40</f>
        <v>0</v>
      </c>
      <c r="M42" s="449">
        <f>M40/E40</f>
        <v>0</v>
      </c>
      <c r="N42" s="450">
        <f>N40/E40</f>
        <v>9.0909090909090912E-2</v>
      </c>
    </row>
    <row r="43" spans="2:14" ht="15" customHeight="1" x14ac:dyDescent="0.2">
      <c r="B43" s="1853"/>
      <c r="C43" s="1940" t="s">
        <v>262</v>
      </c>
      <c r="D43" s="1341">
        <f>表1!D41</f>
        <v>40</v>
      </c>
      <c r="E43" s="1443">
        <f>'表35-1'!E33+'表35-1'!F33</f>
        <v>10</v>
      </c>
      <c r="F43" s="1199">
        <v>8</v>
      </c>
      <c r="G43" s="1199">
        <v>8</v>
      </c>
      <c r="H43" s="1199">
        <v>3</v>
      </c>
      <c r="I43" s="1199">
        <v>4</v>
      </c>
      <c r="J43" s="1199">
        <v>1</v>
      </c>
      <c r="K43" s="1199">
        <v>4</v>
      </c>
      <c r="L43" s="1199">
        <v>0</v>
      </c>
      <c r="M43" s="1199">
        <v>1</v>
      </c>
      <c r="N43" s="1180">
        <v>0</v>
      </c>
    </row>
    <row r="44" spans="2:14" ht="15" customHeight="1" x14ac:dyDescent="0.2">
      <c r="B44" s="1853"/>
      <c r="C44" s="1900"/>
      <c r="D44" s="1324"/>
      <c r="E44" s="560">
        <f>E43/D43</f>
        <v>0.25</v>
      </c>
      <c r="F44" s="443">
        <f>F43/D43</f>
        <v>0.2</v>
      </c>
      <c r="G44" s="443">
        <f>G43/D43</f>
        <v>0.2</v>
      </c>
      <c r="H44" s="443">
        <f>H43/D43</f>
        <v>7.4999999999999997E-2</v>
      </c>
      <c r="I44" s="443">
        <f>I43/D43</f>
        <v>0.1</v>
      </c>
      <c r="J44" s="443">
        <f>J43/D43</f>
        <v>2.5000000000000001E-2</v>
      </c>
      <c r="K44" s="443">
        <f>K43/D43</f>
        <v>0.1</v>
      </c>
      <c r="L44" s="443">
        <f>L43/D43</f>
        <v>0</v>
      </c>
      <c r="M44" s="443">
        <f>M43/D43</f>
        <v>2.5000000000000001E-2</v>
      </c>
      <c r="N44" s="444">
        <f>N43/D43</f>
        <v>0</v>
      </c>
    </row>
    <row r="45" spans="2:14" ht="15" customHeight="1" x14ac:dyDescent="0.2">
      <c r="B45" s="1853"/>
      <c r="C45" s="1901"/>
      <c r="D45" s="1374"/>
      <c r="E45" s="567"/>
      <c r="F45" s="449">
        <f>F43/E43</f>
        <v>0.8</v>
      </c>
      <c r="G45" s="449">
        <f>G43/E43</f>
        <v>0.8</v>
      </c>
      <c r="H45" s="449">
        <f>H43/E43</f>
        <v>0.3</v>
      </c>
      <c r="I45" s="449">
        <f>I43/E43</f>
        <v>0.4</v>
      </c>
      <c r="J45" s="449">
        <f>J43/E43</f>
        <v>0.1</v>
      </c>
      <c r="K45" s="449">
        <f>K43/E43</f>
        <v>0.4</v>
      </c>
      <c r="L45" s="449">
        <f>L43/E43</f>
        <v>0</v>
      </c>
      <c r="M45" s="449">
        <f>M43/E43</f>
        <v>0.1</v>
      </c>
      <c r="N45" s="450">
        <f>N43/E43</f>
        <v>0</v>
      </c>
    </row>
    <row r="46" spans="2:14" ht="15" customHeight="1" x14ac:dyDescent="0.2">
      <c r="B46" s="1853"/>
      <c r="C46" s="1940" t="s">
        <v>263</v>
      </c>
      <c r="D46" s="1341">
        <f>表1!D44</f>
        <v>27</v>
      </c>
      <c r="E46" s="1443">
        <f>'表35-1'!E35+'表35-1'!F35</f>
        <v>12</v>
      </c>
      <c r="F46" s="1199">
        <v>12</v>
      </c>
      <c r="G46" s="1199">
        <v>10</v>
      </c>
      <c r="H46" s="1199">
        <v>4</v>
      </c>
      <c r="I46" s="1199">
        <v>5</v>
      </c>
      <c r="J46" s="1199">
        <v>4</v>
      </c>
      <c r="K46" s="1199">
        <v>7</v>
      </c>
      <c r="L46" s="1199">
        <v>0</v>
      </c>
      <c r="M46" s="1199">
        <v>0</v>
      </c>
      <c r="N46" s="1180">
        <v>0</v>
      </c>
    </row>
    <row r="47" spans="2:14" ht="15" customHeight="1" x14ac:dyDescent="0.2">
      <c r="B47" s="1853"/>
      <c r="C47" s="1900"/>
      <c r="D47" s="1324"/>
      <c r="E47" s="560">
        <f>E46/D46</f>
        <v>0.44444444444444442</v>
      </c>
      <c r="F47" s="443">
        <f>F46/D46</f>
        <v>0.44444444444444442</v>
      </c>
      <c r="G47" s="443">
        <f>G46/D46</f>
        <v>0.37037037037037035</v>
      </c>
      <c r="H47" s="443">
        <f>H46/D46</f>
        <v>0.14814814814814814</v>
      </c>
      <c r="I47" s="443">
        <f>I46/D46</f>
        <v>0.18518518518518517</v>
      </c>
      <c r="J47" s="443">
        <f>J46/D46</f>
        <v>0.14814814814814814</v>
      </c>
      <c r="K47" s="443">
        <f>K46/D46</f>
        <v>0.25925925925925924</v>
      </c>
      <c r="L47" s="443">
        <f>L46/D46</f>
        <v>0</v>
      </c>
      <c r="M47" s="443">
        <f>M46/D46</f>
        <v>0</v>
      </c>
      <c r="N47" s="444">
        <f>N46/D46</f>
        <v>0</v>
      </c>
    </row>
    <row r="48" spans="2:14" ht="15" customHeight="1" x14ac:dyDescent="0.2">
      <c r="B48" s="1853"/>
      <c r="C48" s="1901"/>
      <c r="D48" s="1374"/>
      <c r="E48" s="567"/>
      <c r="F48" s="449">
        <f>F46/E46</f>
        <v>1</v>
      </c>
      <c r="G48" s="449">
        <f>G46/E46</f>
        <v>0.83333333333333337</v>
      </c>
      <c r="H48" s="449">
        <f>H46/E46</f>
        <v>0.33333333333333331</v>
      </c>
      <c r="I48" s="449">
        <f>I46/E46</f>
        <v>0.41666666666666669</v>
      </c>
      <c r="J48" s="449">
        <f>J46/E46</f>
        <v>0.33333333333333331</v>
      </c>
      <c r="K48" s="449">
        <f>K46/E46</f>
        <v>0.58333333333333337</v>
      </c>
      <c r="L48" s="449">
        <f>L46/E46</f>
        <v>0</v>
      </c>
      <c r="M48" s="449">
        <f>M46/E46</f>
        <v>0</v>
      </c>
      <c r="N48" s="450">
        <f>N46/E46</f>
        <v>0</v>
      </c>
    </row>
    <row r="49" spans="2:14" ht="15" customHeight="1" x14ac:dyDescent="0.2">
      <c r="B49" s="1853"/>
      <c r="C49" s="1940" t="s">
        <v>264</v>
      </c>
      <c r="D49" s="1341">
        <f>表1!D47</f>
        <v>40</v>
      </c>
      <c r="E49" s="1443">
        <f>'表35-1'!E37+'表35-1'!F37</f>
        <v>21</v>
      </c>
      <c r="F49" s="1199">
        <v>20</v>
      </c>
      <c r="G49" s="1199">
        <v>15</v>
      </c>
      <c r="H49" s="1199">
        <v>14</v>
      </c>
      <c r="I49" s="1199">
        <v>18</v>
      </c>
      <c r="J49" s="1199">
        <v>13</v>
      </c>
      <c r="K49" s="1199">
        <v>17</v>
      </c>
      <c r="L49" s="1199">
        <v>0</v>
      </c>
      <c r="M49" s="1199">
        <v>0</v>
      </c>
      <c r="N49" s="1180">
        <v>0</v>
      </c>
    </row>
    <row r="50" spans="2:14" ht="15" customHeight="1" x14ac:dyDescent="0.2">
      <c r="B50" s="1853"/>
      <c r="C50" s="1900"/>
      <c r="D50" s="1324"/>
      <c r="E50" s="560">
        <f>E49/D49</f>
        <v>0.52500000000000002</v>
      </c>
      <c r="F50" s="443">
        <f>F49/D49</f>
        <v>0.5</v>
      </c>
      <c r="G50" s="443">
        <f>G49/D49</f>
        <v>0.375</v>
      </c>
      <c r="H50" s="443">
        <f>H49/D49</f>
        <v>0.35</v>
      </c>
      <c r="I50" s="443">
        <f>I49/D49</f>
        <v>0.45</v>
      </c>
      <c r="J50" s="443">
        <f>J49/D49</f>
        <v>0.32500000000000001</v>
      </c>
      <c r="K50" s="443">
        <f>K49/D49</f>
        <v>0.42499999999999999</v>
      </c>
      <c r="L50" s="443">
        <f>L49/D49</f>
        <v>0</v>
      </c>
      <c r="M50" s="443">
        <f>M49/D49</f>
        <v>0</v>
      </c>
      <c r="N50" s="444">
        <f>N49/D49</f>
        <v>0</v>
      </c>
    </row>
    <row r="51" spans="2:14" ht="15" customHeight="1" thickBot="1" x14ac:dyDescent="0.25">
      <c r="B51" s="1853"/>
      <c r="C51" s="2009"/>
      <c r="D51" s="1375"/>
      <c r="E51" s="569"/>
      <c r="F51" s="453">
        <f>F49/E49</f>
        <v>0.95238095238095233</v>
      </c>
      <c r="G51" s="453">
        <f>G49/E49</f>
        <v>0.7142857142857143</v>
      </c>
      <c r="H51" s="453">
        <f>H49/E49</f>
        <v>0.66666666666666663</v>
      </c>
      <c r="I51" s="453">
        <f>I49/E49</f>
        <v>0.8571428571428571</v>
      </c>
      <c r="J51" s="453">
        <f>J49/E49</f>
        <v>0.61904761904761907</v>
      </c>
      <c r="K51" s="453">
        <f>K49/E49</f>
        <v>0.80952380952380953</v>
      </c>
      <c r="L51" s="453">
        <f>L49/E49</f>
        <v>0</v>
      </c>
      <c r="M51" s="453">
        <f>M49/E49</f>
        <v>0</v>
      </c>
      <c r="N51" s="454">
        <f>N49/E49</f>
        <v>0</v>
      </c>
    </row>
    <row r="52" spans="2:14" ht="15" customHeight="1" thickTop="1" x14ac:dyDescent="0.2">
      <c r="B52" s="1853"/>
      <c r="C52" s="37" t="s">
        <v>265</v>
      </c>
      <c r="D52" s="1453">
        <f>D37+D40+D43+D46</f>
        <v>298</v>
      </c>
      <c r="E52" s="1447">
        <f>E37+E40+E43+E46</f>
        <v>68</v>
      </c>
      <c r="F52" s="1194">
        <f t="shared" ref="F52:N52" si="2">F37+F40+F43+F46</f>
        <v>54</v>
      </c>
      <c r="G52" s="1194">
        <f>G37+G40+G43+G46</f>
        <v>44</v>
      </c>
      <c r="H52" s="1194">
        <f t="shared" si="2"/>
        <v>29</v>
      </c>
      <c r="I52" s="1194">
        <f t="shared" si="2"/>
        <v>33</v>
      </c>
      <c r="J52" s="1194">
        <f t="shared" si="2"/>
        <v>22</v>
      </c>
      <c r="K52" s="1194">
        <f t="shared" si="2"/>
        <v>33</v>
      </c>
      <c r="L52" s="1194">
        <f t="shared" si="2"/>
        <v>1</v>
      </c>
      <c r="M52" s="1194">
        <f t="shared" si="2"/>
        <v>4</v>
      </c>
      <c r="N52" s="1195">
        <f t="shared" si="2"/>
        <v>1</v>
      </c>
    </row>
    <row r="53" spans="2:14" ht="15" customHeight="1" x14ac:dyDescent="0.2">
      <c r="B53" s="1853"/>
      <c r="C53" s="1636" t="s">
        <v>266</v>
      </c>
      <c r="D53" s="1449"/>
      <c r="E53" s="560">
        <f>E52/D52</f>
        <v>0.22818791946308725</v>
      </c>
      <c r="F53" s="443">
        <f>F52/D52</f>
        <v>0.18120805369127516</v>
      </c>
      <c r="G53" s="443">
        <f>G52/D52</f>
        <v>0.1476510067114094</v>
      </c>
      <c r="H53" s="443">
        <f>H52/D52</f>
        <v>9.7315436241610737E-2</v>
      </c>
      <c r="I53" s="443">
        <f>I52/D52</f>
        <v>0.11073825503355705</v>
      </c>
      <c r="J53" s="443">
        <f>J52/D52</f>
        <v>7.3825503355704702E-2</v>
      </c>
      <c r="K53" s="443">
        <f>K52/D52</f>
        <v>0.11073825503355705</v>
      </c>
      <c r="L53" s="443">
        <f>L52/D52</f>
        <v>3.3557046979865771E-3</v>
      </c>
      <c r="M53" s="443">
        <f>M52/D52</f>
        <v>1.3422818791946308E-2</v>
      </c>
      <c r="N53" s="444">
        <f>N52/D52</f>
        <v>3.3557046979865771E-3</v>
      </c>
    </row>
    <row r="54" spans="2:14" ht="15" customHeight="1" x14ac:dyDescent="0.2">
      <c r="B54" s="1853"/>
      <c r="C54" s="1638"/>
      <c r="D54" s="1450"/>
      <c r="E54" s="567"/>
      <c r="F54" s="449">
        <f>F52/E52</f>
        <v>0.79411764705882348</v>
      </c>
      <c r="G54" s="449">
        <f>G52/E52</f>
        <v>0.6470588235294118</v>
      </c>
      <c r="H54" s="449">
        <f>H52/E52</f>
        <v>0.4264705882352941</v>
      </c>
      <c r="I54" s="449">
        <f>I52/E52</f>
        <v>0.48529411764705882</v>
      </c>
      <c r="J54" s="449">
        <f>J52/E52</f>
        <v>0.3235294117647059</v>
      </c>
      <c r="K54" s="449">
        <f>K52/E52</f>
        <v>0.48529411764705882</v>
      </c>
      <c r="L54" s="449">
        <f>L52/E52</f>
        <v>1.4705882352941176E-2</v>
      </c>
      <c r="M54" s="449">
        <f>M52/E52</f>
        <v>5.8823529411764705E-2</v>
      </c>
      <c r="N54" s="450">
        <f>N52/E52</f>
        <v>1.4705882352941176E-2</v>
      </c>
    </row>
    <row r="55" spans="2:14" ht="15" customHeight="1" x14ac:dyDescent="0.2">
      <c r="B55" s="1853"/>
      <c r="C55" s="40" t="s">
        <v>265</v>
      </c>
      <c r="D55" s="1565">
        <f>'表28-1'!D39</f>
        <v>157</v>
      </c>
      <c r="E55" s="1443">
        <f>E40+E43+E46+E49</f>
        <v>54</v>
      </c>
      <c r="F55" s="1199">
        <f t="shared" ref="F55:N55" si="3">F40+F43+F46+F49</f>
        <v>49</v>
      </c>
      <c r="G55" s="1199">
        <f t="shared" si="3"/>
        <v>39</v>
      </c>
      <c r="H55" s="1199">
        <f t="shared" si="3"/>
        <v>27</v>
      </c>
      <c r="I55" s="1199">
        <f t="shared" si="3"/>
        <v>35</v>
      </c>
      <c r="J55" s="1199">
        <f t="shared" si="3"/>
        <v>24</v>
      </c>
      <c r="K55" s="1199">
        <f t="shared" si="3"/>
        <v>32</v>
      </c>
      <c r="L55" s="1199">
        <f t="shared" si="3"/>
        <v>0</v>
      </c>
      <c r="M55" s="1199">
        <f t="shared" si="3"/>
        <v>1</v>
      </c>
      <c r="N55" s="1180">
        <f t="shared" si="3"/>
        <v>1</v>
      </c>
    </row>
    <row r="56" spans="2:14" ht="15" customHeight="1" x14ac:dyDescent="0.2">
      <c r="B56" s="1853"/>
      <c r="C56" s="1636" t="s">
        <v>267</v>
      </c>
      <c r="D56" s="1452"/>
      <c r="E56" s="560">
        <f>E55/D55</f>
        <v>0.34394904458598724</v>
      </c>
      <c r="F56" s="443">
        <f>F55/D55</f>
        <v>0.31210191082802546</v>
      </c>
      <c r="G56" s="443">
        <f>G55/D55</f>
        <v>0.24840764331210191</v>
      </c>
      <c r="H56" s="443">
        <f>H55/D55</f>
        <v>0.17197452229299362</v>
      </c>
      <c r="I56" s="443">
        <f>I55/D55</f>
        <v>0.22292993630573249</v>
      </c>
      <c r="J56" s="443">
        <f>J55/D55</f>
        <v>0.15286624203821655</v>
      </c>
      <c r="K56" s="443">
        <f>K55/D55</f>
        <v>0.20382165605095542</v>
      </c>
      <c r="L56" s="443">
        <f>L55/D55</f>
        <v>0</v>
      </c>
      <c r="M56" s="443">
        <f>M55/D55</f>
        <v>6.369426751592357E-3</v>
      </c>
      <c r="N56" s="444">
        <f>N55/D55</f>
        <v>6.369426751592357E-3</v>
      </c>
    </row>
    <row r="57" spans="2:14" ht="15" customHeight="1" thickBot="1" x14ac:dyDescent="0.25">
      <c r="B57" s="1859"/>
      <c r="C57" s="1638"/>
      <c r="D57" s="1450"/>
      <c r="E57" s="575"/>
      <c r="F57" s="456">
        <f>F55/E55</f>
        <v>0.90740740740740744</v>
      </c>
      <c r="G57" s="456">
        <f>G55/E55</f>
        <v>0.72222222222222221</v>
      </c>
      <c r="H57" s="456">
        <f>H55/E55</f>
        <v>0.5</v>
      </c>
      <c r="I57" s="456">
        <f>I55/E55</f>
        <v>0.64814814814814814</v>
      </c>
      <c r="J57" s="456">
        <f>J55/E55</f>
        <v>0.44444444444444442</v>
      </c>
      <c r="K57" s="456">
        <f>K55/E55</f>
        <v>0.59259259259259256</v>
      </c>
      <c r="L57" s="456">
        <f>L55/E55</f>
        <v>0</v>
      </c>
      <c r="M57" s="456">
        <f>M55/E55</f>
        <v>1.8518518518518517E-2</v>
      </c>
      <c r="N57" s="457">
        <f>N55/E55</f>
        <v>1.8518518518518517E-2</v>
      </c>
    </row>
    <row r="58" spans="2:14" ht="13.2" customHeight="1" x14ac:dyDescent="0.2">
      <c r="B58" s="1816"/>
      <c r="C58" s="2217" t="s">
        <v>974</v>
      </c>
      <c r="D58" s="2217"/>
      <c r="E58" s="2217"/>
      <c r="F58" s="2217"/>
      <c r="G58" s="129"/>
      <c r="H58" s="129"/>
      <c r="I58" s="129"/>
      <c r="J58" s="129"/>
      <c r="K58" s="129"/>
      <c r="L58" s="129"/>
      <c r="M58" s="129"/>
      <c r="N58" s="129"/>
    </row>
    <row r="59" spans="2:14" x14ac:dyDescent="0.2">
      <c r="B59" s="1"/>
      <c r="C59" s="27"/>
    </row>
    <row r="60" spans="2:14" x14ac:dyDescent="0.2">
      <c r="B60" s="44"/>
      <c r="E60" s="44"/>
      <c r="F60" s="86"/>
      <c r="G60" s="86"/>
      <c r="H60" s="86"/>
      <c r="I60" s="86"/>
      <c r="J60" s="86"/>
      <c r="K60" s="86"/>
      <c r="L60" s="86"/>
      <c r="M60" s="86"/>
      <c r="N60" s="86"/>
    </row>
    <row r="61" spans="2:14" x14ac:dyDescent="0.2">
      <c r="B61" s="44"/>
      <c r="E61" s="44"/>
      <c r="F61" s="86"/>
      <c r="G61" s="86"/>
      <c r="H61" s="86"/>
      <c r="I61" s="86"/>
      <c r="J61" s="86"/>
      <c r="K61" s="86"/>
      <c r="L61" s="86"/>
      <c r="M61" s="86"/>
      <c r="N61" s="86"/>
    </row>
    <row r="63" spans="2:14" x14ac:dyDescent="0.2">
      <c r="B63" s="1"/>
      <c r="C63" s="19"/>
      <c r="D63" s="88"/>
      <c r="E63" s="88"/>
      <c r="F63" s="88"/>
      <c r="G63" s="88"/>
      <c r="H63" s="88"/>
      <c r="I63" s="88"/>
      <c r="J63" s="88"/>
      <c r="K63" s="88"/>
      <c r="L63" s="88"/>
      <c r="M63" s="88"/>
      <c r="N63" s="88"/>
    </row>
    <row r="64" spans="2:14" x14ac:dyDescent="0.2">
      <c r="B64" s="1"/>
      <c r="C64" s="19"/>
      <c r="D64" s="7"/>
      <c r="E64" s="7"/>
      <c r="F64" s="7"/>
      <c r="G64" s="7"/>
      <c r="H64" s="7"/>
      <c r="I64" s="7"/>
      <c r="J64" s="7"/>
      <c r="K64" s="7"/>
      <c r="L64" s="7"/>
      <c r="M64" s="7"/>
      <c r="N64" s="7"/>
    </row>
    <row r="65" spans="2:14" x14ac:dyDescent="0.2">
      <c r="B65" s="1"/>
      <c r="C65" s="19"/>
      <c r="D65" s="19"/>
    </row>
    <row r="66" spans="2:14" x14ac:dyDescent="0.2">
      <c r="B66" s="332"/>
      <c r="C66" s="19"/>
      <c r="D66" s="336"/>
      <c r="E66" s="336"/>
      <c r="F66" s="336"/>
      <c r="G66" s="336"/>
      <c r="H66" s="336"/>
      <c r="I66" s="336"/>
      <c r="J66" s="336"/>
      <c r="K66" s="336"/>
      <c r="L66" s="336"/>
      <c r="M66" s="336"/>
      <c r="N66" s="336"/>
    </row>
    <row r="67" spans="2:14" x14ac:dyDescent="0.2">
      <c r="C67" s="19"/>
      <c r="D67" s="336"/>
      <c r="E67" s="336"/>
      <c r="F67" s="336"/>
      <c r="G67" s="336"/>
      <c r="H67" s="336"/>
      <c r="I67" s="336"/>
      <c r="J67" s="336"/>
      <c r="K67" s="336"/>
      <c r="L67" s="336"/>
      <c r="M67" s="336"/>
      <c r="N67" s="336"/>
    </row>
    <row r="68" spans="2:14" x14ac:dyDescent="0.2">
      <c r="C68" s="19"/>
      <c r="D68" s="336"/>
      <c r="E68" s="336"/>
      <c r="F68" s="336"/>
      <c r="G68" s="336"/>
      <c r="H68" s="336"/>
      <c r="I68" s="336"/>
      <c r="J68" s="336"/>
      <c r="K68" s="336"/>
      <c r="L68" s="336"/>
      <c r="M68" s="336"/>
      <c r="N68" s="336"/>
    </row>
    <row r="69" spans="2:14" x14ac:dyDescent="0.2">
      <c r="C69" s="19"/>
      <c r="D69" s="336"/>
      <c r="E69" s="336"/>
      <c r="F69" s="336"/>
      <c r="G69" s="336"/>
      <c r="H69" s="336"/>
      <c r="I69" s="336"/>
      <c r="J69" s="336"/>
      <c r="K69" s="336"/>
      <c r="L69" s="336"/>
      <c r="M69" s="336"/>
      <c r="N69" s="336"/>
    </row>
    <row r="70" spans="2:14" x14ac:dyDescent="0.2">
      <c r="C70" s="19"/>
      <c r="D70" s="332"/>
      <c r="E70" s="332"/>
      <c r="F70" s="332"/>
      <c r="G70" s="332"/>
      <c r="H70" s="332"/>
      <c r="I70" s="332"/>
      <c r="J70" s="332"/>
      <c r="K70" s="332"/>
      <c r="L70" s="332"/>
      <c r="M70" s="332"/>
      <c r="N70" s="332"/>
    </row>
    <row r="71" spans="2:14" x14ac:dyDescent="0.2">
      <c r="C71" s="19"/>
      <c r="D71" s="332"/>
      <c r="E71" s="332"/>
      <c r="F71" s="332"/>
      <c r="G71" s="332"/>
      <c r="H71" s="332"/>
      <c r="I71" s="332"/>
      <c r="J71" s="332"/>
      <c r="K71" s="332"/>
      <c r="L71" s="332"/>
      <c r="M71" s="332"/>
      <c r="N71" s="332"/>
    </row>
    <row r="72" spans="2:14" x14ac:dyDescent="0.2">
      <c r="C72" s="19"/>
      <c r="D72" s="19"/>
    </row>
    <row r="73" spans="2:14" x14ac:dyDescent="0.2">
      <c r="C73" s="19"/>
      <c r="D73" s="19"/>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28">
    <mergeCell ref="C58:F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N10:N12"/>
    <mergeCell ref="B9:C12"/>
    <mergeCell ref="D9:D12"/>
    <mergeCell ref="E9:E12"/>
    <mergeCell ref="F10:F12"/>
    <mergeCell ref="G10:G12"/>
    <mergeCell ref="H10:H12"/>
    <mergeCell ref="I10:I12"/>
    <mergeCell ref="J10:J12"/>
    <mergeCell ref="K10:K12"/>
    <mergeCell ref="L10:L12"/>
    <mergeCell ref="M10:M12"/>
  </mergeCells>
  <phoneticPr fontId="2"/>
  <printOptions horizontalCentered="1"/>
  <pageMargins left="0.82677165354330717" right="0.43307086614173229" top="0.59055118110236227" bottom="0.35433070866141736" header="0.19685039370078741" footer="0.19685039370078741"/>
  <pageSetup paperSize="9" scale="61" firstPageNumber="20" fitToWidth="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4497-0969-4529-AE53-F3364642A2F2}">
  <sheetPr>
    <tabColor rgb="FF00B0F0"/>
    <pageSetUpPr fitToPage="1"/>
  </sheetPr>
  <dimension ref="B2:N94"/>
  <sheetViews>
    <sheetView view="pageBreakPreview" zoomScale="90" zoomScaleNormal="75" zoomScaleSheetLayoutView="90" workbookViewId="0"/>
  </sheetViews>
  <sheetFormatPr defaultColWidth="9" defaultRowHeight="13.2" x14ac:dyDescent="0.2"/>
  <cols>
    <col min="1" max="1" width="4.6640625" style="1" customWidth="1"/>
    <col min="2" max="2" width="4.6640625" style="19" customWidth="1"/>
    <col min="3" max="3" width="16.6640625" style="1" customWidth="1"/>
    <col min="4" max="5" width="11.6640625" style="1" customWidth="1"/>
    <col min="6" max="14" width="14.44140625" style="1" customWidth="1"/>
    <col min="15" max="16384" width="9" style="1"/>
  </cols>
  <sheetData>
    <row r="2" spans="2:14" x14ac:dyDescent="0.2">
      <c r="B2" s="1" t="s">
        <v>804</v>
      </c>
    </row>
    <row r="3" spans="2:14" x14ac:dyDescent="0.2">
      <c r="B3" s="1"/>
    </row>
    <row r="4" spans="2:14" x14ac:dyDescent="0.2">
      <c r="B4" s="1"/>
      <c r="K4" s="70" t="s">
        <v>152</v>
      </c>
    </row>
    <row r="5" spans="2:14" ht="13.5" customHeight="1" x14ac:dyDescent="0.2">
      <c r="B5" s="1"/>
      <c r="K5" s="70" t="s">
        <v>293</v>
      </c>
    </row>
    <row r="6" spans="2:14" ht="15.75" customHeight="1" x14ac:dyDescent="0.2">
      <c r="B6" s="1"/>
      <c r="K6" s="70" t="s">
        <v>861</v>
      </c>
    </row>
    <row r="7" spans="2:14" ht="15.75" customHeight="1" x14ac:dyDescent="0.2">
      <c r="B7" s="1"/>
      <c r="K7" s="70"/>
    </row>
    <row r="8" spans="2:14" ht="21.75" customHeight="1" thickBot="1" x14ac:dyDescent="0.25">
      <c r="B8" s="1"/>
      <c r="N8" s="2" t="s">
        <v>315</v>
      </c>
    </row>
    <row r="9" spans="2:14" ht="15.75" customHeight="1" x14ac:dyDescent="0.2">
      <c r="B9" s="1969"/>
      <c r="C9" s="1969"/>
      <c r="D9" s="1856" t="s">
        <v>243</v>
      </c>
      <c r="E9" s="2030" t="s">
        <v>708</v>
      </c>
      <c r="F9" s="217"/>
      <c r="G9" s="217"/>
      <c r="H9" s="217"/>
      <c r="I9" s="217"/>
      <c r="J9" s="217"/>
      <c r="K9" s="217"/>
      <c r="L9" s="218"/>
      <c r="M9" s="217"/>
      <c r="N9" s="219"/>
    </row>
    <row r="10" spans="2:14" ht="15.75" customHeight="1" x14ac:dyDescent="0.2">
      <c r="B10" s="1969"/>
      <c r="C10" s="1969"/>
      <c r="D10" s="1857"/>
      <c r="E10" s="2031"/>
      <c r="F10" s="1937" t="s">
        <v>805</v>
      </c>
      <c r="G10" s="1937" t="s">
        <v>806</v>
      </c>
      <c r="H10" s="1937" t="s">
        <v>807</v>
      </c>
      <c r="I10" s="1937" t="s">
        <v>808</v>
      </c>
      <c r="J10" s="1937" t="s">
        <v>809</v>
      </c>
      <c r="K10" s="1937" t="s">
        <v>810</v>
      </c>
      <c r="L10" s="1937" t="s">
        <v>811</v>
      </c>
      <c r="M10" s="1937" t="s">
        <v>671</v>
      </c>
      <c r="N10" s="2024" t="s">
        <v>296</v>
      </c>
    </row>
    <row r="11" spans="2:14" ht="15.75" customHeight="1" x14ac:dyDescent="0.2">
      <c r="B11" s="1969"/>
      <c r="C11" s="1969"/>
      <c r="D11" s="1857"/>
      <c r="E11" s="2031"/>
      <c r="F11" s="1944"/>
      <c r="G11" s="1944"/>
      <c r="H11" s="1944"/>
      <c r="I11" s="1944"/>
      <c r="J11" s="1944"/>
      <c r="K11" s="1944"/>
      <c r="L11" s="1944"/>
      <c r="M11" s="1944"/>
      <c r="N11" s="2025"/>
    </row>
    <row r="12" spans="2:14" ht="65.25" customHeight="1" x14ac:dyDescent="0.2">
      <c r="B12" s="1969"/>
      <c r="C12" s="1969"/>
      <c r="D12" s="1960"/>
      <c r="E12" s="2032"/>
      <c r="F12" s="1945"/>
      <c r="G12" s="1945"/>
      <c r="H12" s="1945"/>
      <c r="I12" s="1945"/>
      <c r="J12" s="1945"/>
      <c r="K12" s="1945"/>
      <c r="L12" s="1945"/>
      <c r="M12" s="1945"/>
      <c r="N12" s="2026"/>
    </row>
    <row r="13" spans="2:14" s="304" customFormat="1" ht="15.75" customHeight="1" x14ac:dyDescent="0.2">
      <c r="B13" s="1953" t="s">
        <v>250</v>
      </c>
      <c r="C13" s="1978"/>
      <c r="D13" s="1347">
        <f>D16+D19+D22+D25+D28+D31</f>
        <v>425</v>
      </c>
      <c r="E13" s="1443">
        <f>E16+E19+E22+E25+E28+E31</f>
        <v>306</v>
      </c>
      <c r="F13" s="1199">
        <f t="shared" ref="F13:M13" si="0">F16+F19+F22+F25+F28+F31</f>
        <v>39</v>
      </c>
      <c r="G13" s="1199">
        <f t="shared" si="0"/>
        <v>67</v>
      </c>
      <c r="H13" s="1199">
        <f t="shared" si="0"/>
        <v>52</v>
      </c>
      <c r="I13" s="1199">
        <f t="shared" si="0"/>
        <v>4</v>
      </c>
      <c r="J13" s="1199">
        <f t="shared" si="0"/>
        <v>69</v>
      </c>
      <c r="K13" s="1199">
        <f t="shared" si="0"/>
        <v>36</v>
      </c>
      <c r="L13" s="1199">
        <f t="shared" si="0"/>
        <v>156</v>
      </c>
      <c r="M13" s="1199">
        <f t="shared" si="0"/>
        <v>9</v>
      </c>
      <c r="N13" s="1180">
        <f>N16+N19+N22+N25+N28+N31</f>
        <v>7</v>
      </c>
    </row>
    <row r="14" spans="2:14" s="304" customFormat="1" ht="15.75" customHeight="1" x14ac:dyDescent="0.2">
      <c r="B14" s="1955"/>
      <c r="C14" s="1979"/>
      <c r="D14" s="1355"/>
      <c r="E14" s="560">
        <f>E13/D13</f>
        <v>0.72</v>
      </c>
      <c r="F14" s="443">
        <f>F13/D13</f>
        <v>9.1764705882352943E-2</v>
      </c>
      <c r="G14" s="443">
        <f>G13/D13</f>
        <v>0.15764705882352942</v>
      </c>
      <c r="H14" s="443">
        <f>H13/D13</f>
        <v>0.12235294117647059</v>
      </c>
      <c r="I14" s="443">
        <f>I13/D13</f>
        <v>9.4117647058823521E-3</v>
      </c>
      <c r="J14" s="443">
        <f>J13/D13</f>
        <v>0.16235294117647059</v>
      </c>
      <c r="K14" s="443">
        <f>K13/D13</f>
        <v>8.4705882352941173E-2</v>
      </c>
      <c r="L14" s="443">
        <f>L13/D13</f>
        <v>0.36705882352941177</v>
      </c>
      <c r="M14" s="443">
        <f>M13/D13</f>
        <v>2.1176470588235293E-2</v>
      </c>
      <c r="N14" s="444">
        <f>N13/D13</f>
        <v>1.6470588235294119E-2</v>
      </c>
    </row>
    <row r="15" spans="2:14" s="304" customFormat="1" ht="15.75" customHeight="1" thickBot="1" x14ac:dyDescent="0.25">
      <c r="B15" s="1957"/>
      <c r="C15" s="2023"/>
      <c r="D15" s="1362"/>
      <c r="E15" s="564"/>
      <c r="F15" s="445">
        <f>F13/E13</f>
        <v>0.12745098039215685</v>
      </c>
      <c r="G15" s="445">
        <f>G13/E13</f>
        <v>0.21895424836601307</v>
      </c>
      <c r="H15" s="445">
        <f>H13/E13</f>
        <v>0.16993464052287582</v>
      </c>
      <c r="I15" s="445">
        <f>I13/E13</f>
        <v>1.3071895424836602E-2</v>
      </c>
      <c r="J15" s="445">
        <f>J13/E13</f>
        <v>0.22549019607843138</v>
      </c>
      <c r="K15" s="445">
        <f>K13/E13</f>
        <v>0.11764705882352941</v>
      </c>
      <c r="L15" s="445">
        <f>L13/E13</f>
        <v>0.50980392156862742</v>
      </c>
      <c r="M15" s="445">
        <f>M13/E13</f>
        <v>2.9411764705882353E-2</v>
      </c>
      <c r="N15" s="446">
        <f>N13/E13</f>
        <v>2.2875816993464051E-2</v>
      </c>
    </row>
    <row r="16" spans="2:14" s="304" customFormat="1" ht="15.75" customHeight="1" thickTop="1" x14ac:dyDescent="0.2">
      <c r="B16" s="1852" t="s">
        <v>251</v>
      </c>
      <c r="C16" s="2003" t="s">
        <v>252</v>
      </c>
      <c r="D16" s="1327">
        <f>表1!D14</f>
        <v>54</v>
      </c>
      <c r="E16" s="1473">
        <f>'表35-1'!G15</f>
        <v>47</v>
      </c>
      <c r="F16" s="1187">
        <v>5</v>
      </c>
      <c r="G16" s="1187">
        <v>6</v>
      </c>
      <c r="H16" s="1187">
        <v>6</v>
      </c>
      <c r="I16" s="1187">
        <v>0</v>
      </c>
      <c r="J16" s="1187">
        <v>7</v>
      </c>
      <c r="K16" s="1187">
        <v>4</v>
      </c>
      <c r="L16" s="1187">
        <v>26</v>
      </c>
      <c r="M16" s="1187">
        <v>2</v>
      </c>
      <c r="N16" s="1188">
        <v>1</v>
      </c>
    </row>
    <row r="17" spans="2:14" s="304" customFormat="1" ht="15.75" customHeight="1" x14ac:dyDescent="0.2">
      <c r="B17" s="1853"/>
      <c r="C17" s="1900"/>
      <c r="D17" s="1324"/>
      <c r="E17" s="560">
        <f>E16/D16</f>
        <v>0.87037037037037035</v>
      </c>
      <c r="F17" s="443">
        <f>F16/D16</f>
        <v>9.2592592592592587E-2</v>
      </c>
      <c r="G17" s="443">
        <f>G16/D16</f>
        <v>0.1111111111111111</v>
      </c>
      <c r="H17" s="443">
        <f>H16/D16</f>
        <v>0.1111111111111111</v>
      </c>
      <c r="I17" s="443">
        <f>I16/D16</f>
        <v>0</v>
      </c>
      <c r="J17" s="443">
        <f>J16/D16</f>
        <v>0.12962962962962962</v>
      </c>
      <c r="K17" s="443">
        <f>K16/D16</f>
        <v>7.407407407407407E-2</v>
      </c>
      <c r="L17" s="443">
        <f>L16/D16</f>
        <v>0.48148148148148145</v>
      </c>
      <c r="M17" s="443">
        <f>M16/D16</f>
        <v>3.7037037037037035E-2</v>
      </c>
      <c r="N17" s="444">
        <f>N16/D16</f>
        <v>1.8518518518518517E-2</v>
      </c>
    </row>
    <row r="18" spans="2:14" s="304" customFormat="1" ht="15.75" customHeight="1" x14ac:dyDescent="0.2">
      <c r="B18" s="1853"/>
      <c r="C18" s="1901"/>
      <c r="D18" s="1370"/>
      <c r="E18" s="567"/>
      <c r="F18" s="449">
        <f>F16/E16</f>
        <v>0.10638297872340426</v>
      </c>
      <c r="G18" s="449">
        <f>G16/E16</f>
        <v>0.1276595744680851</v>
      </c>
      <c r="H18" s="449">
        <f>H16/E16</f>
        <v>0.1276595744680851</v>
      </c>
      <c r="I18" s="449">
        <f>I16/E16</f>
        <v>0</v>
      </c>
      <c r="J18" s="449">
        <f>J16/E16</f>
        <v>0.14893617021276595</v>
      </c>
      <c r="K18" s="449">
        <f>K16/E16</f>
        <v>8.5106382978723402E-2</v>
      </c>
      <c r="L18" s="449">
        <f>L16/E16</f>
        <v>0.55319148936170215</v>
      </c>
      <c r="M18" s="449">
        <f>M16/E16</f>
        <v>4.2553191489361701E-2</v>
      </c>
      <c r="N18" s="450">
        <f>N16/E16</f>
        <v>2.1276595744680851E-2</v>
      </c>
    </row>
    <row r="19" spans="2:14" s="304" customFormat="1" ht="15.75" customHeight="1" x14ac:dyDescent="0.2">
      <c r="B19" s="1853"/>
      <c r="C19" s="1940" t="s">
        <v>253</v>
      </c>
      <c r="D19" s="1334">
        <f>表1!D17</f>
        <v>76</v>
      </c>
      <c r="E19" s="1447">
        <f>'表35-1'!G17</f>
        <v>44</v>
      </c>
      <c r="F19" s="1194">
        <v>6</v>
      </c>
      <c r="G19" s="1194">
        <v>10</v>
      </c>
      <c r="H19" s="1194">
        <v>4</v>
      </c>
      <c r="I19" s="1194">
        <v>0</v>
      </c>
      <c r="J19" s="1194">
        <v>7</v>
      </c>
      <c r="K19" s="1194">
        <v>5</v>
      </c>
      <c r="L19" s="1194">
        <v>24</v>
      </c>
      <c r="M19" s="1194">
        <v>0</v>
      </c>
      <c r="N19" s="1195">
        <v>0</v>
      </c>
    </row>
    <row r="20" spans="2:14" s="304" customFormat="1" ht="15.75" customHeight="1" x14ac:dyDescent="0.2">
      <c r="B20" s="1853"/>
      <c r="C20" s="1900"/>
      <c r="D20" s="1324"/>
      <c r="E20" s="560">
        <f>E19/D19</f>
        <v>0.57894736842105265</v>
      </c>
      <c r="F20" s="443">
        <f>F19/D19</f>
        <v>7.8947368421052627E-2</v>
      </c>
      <c r="G20" s="443">
        <f>G19/D19</f>
        <v>0.13157894736842105</v>
      </c>
      <c r="H20" s="443">
        <f>H19/D19</f>
        <v>5.2631578947368418E-2</v>
      </c>
      <c r="I20" s="443">
        <f>I19/D19</f>
        <v>0</v>
      </c>
      <c r="J20" s="443">
        <f>J19/D19</f>
        <v>9.2105263157894732E-2</v>
      </c>
      <c r="K20" s="443">
        <f>K19/D19</f>
        <v>6.5789473684210523E-2</v>
      </c>
      <c r="L20" s="443">
        <f>L19/D19</f>
        <v>0.31578947368421051</v>
      </c>
      <c r="M20" s="443">
        <f>M19/D19</f>
        <v>0</v>
      </c>
      <c r="N20" s="444">
        <f>N19/D19</f>
        <v>0</v>
      </c>
    </row>
    <row r="21" spans="2:14" s="304" customFormat="1" ht="15.75" customHeight="1" x14ac:dyDescent="0.2">
      <c r="B21" s="1853"/>
      <c r="C21" s="1901"/>
      <c r="D21" s="1374"/>
      <c r="E21" s="567"/>
      <c r="F21" s="449">
        <f>F19/E19</f>
        <v>0.13636363636363635</v>
      </c>
      <c r="G21" s="449">
        <f>G19/E19</f>
        <v>0.22727272727272727</v>
      </c>
      <c r="H21" s="449">
        <f>H19/E19</f>
        <v>9.0909090909090912E-2</v>
      </c>
      <c r="I21" s="449">
        <f>I19/E19</f>
        <v>0</v>
      </c>
      <c r="J21" s="449">
        <f>J19/E19</f>
        <v>0.15909090909090909</v>
      </c>
      <c r="K21" s="449">
        <f>K19/E19</f>
        <v>0.11363636363636363</v>
      </c>
      <c r="L21" s="449">
        <f>L19/E19</f>
        <v>0.54545454545454541</v>
      </c>
      <c r="M21" s="449">
        <f>M19/E19</f>
        <v>0</v>
      </c>
      <c r="N21" s="450">
        <f>N19/E19</f>
        <v>0</v>
      </c>
    </row>
    <row r="22" spans="2:14" s="304" customFormat="1" ht="15.75" customHeight="1" x14ac:dyDescent="0.2">
      <c r="B22" s="1853"/>
      <c r="C22" s="1940" t="s">
        <v>254</v>
      </c>
      <c r="D22" s="1341">
        <f>表1!D20</f>
        <v>28</v>
      </c>
      <c r="E22" s="1447">
        <f>'表35-1'!G19</f>
        <v>23</v>
      </c>
      <c r="F22" s="1194">
        <v>3</v>
      </c>
      <c r="G22" s="1194">
        <v>5</v>
      </c>
      <c r="H22" s="1194">
        <v>4</v>
      </c>
      <c r="I22" s="1194">
        <v>0</v>
      </c>
      <c r="J22" s="1194">
        <v>5</v>
      </c>
      <c r="K22" s="1194">
        <v>6</v>
      </c>
      <c r="L22" s="1194">
        <v>10</v>
      </c>
      <c r="M22" s="1194">
        <v>1</v>
      </c>
      <c r="N22" s="1195">
        <v>2</v>
      </c>
    </row>
    <row r="23" spans="2:14" s="304" customFormat="1" ht="15.75" customHeight="1" x14ac:dyDescent="0.2">
      <c r="B23" s="1853"/>
      <c r="C23" s="1900"/>
      <c r="D23" s="1324"/>
      <c r="E23" s="560">
        <f>E22/D22</f>
        <v>0.8214285714285714</v>
      </c>
      <c r="F23" s="443">
        <f>F22/D22</f>
        <v>0.10714285714285714</v>
      </c>
      <c r="G23" s="443">
        <f>G22/D22</f>
        <v>0.17857142857142858</v>
      </c>
      <c r="H23" s="443">
        <f>H22/D22</f>
        <v>0.14285714285714285</v>
      </c>
      <c r="I23" s="443">
        <f>I22/D22</f>
        <v>0</v>
      </c>
      <c r="J23" s="443">
        <f>J22/D22</f>
        <v>0.17857142857142858</v>
      </c>
      <c r="K23" s="443">
        <f>K22/D22</f>
        <v>0.21428571428571427</v>
      </c>
      <c r="L23" s="443">
        <f>L22/D22</f>
        <v>0.35714285714285715</v>
      </c>
      <c r="M23" s="443">
        <f>M22/D22</f>
        <v>3.5714285714285712E-2</v>
      </c>
      <c r="N23" s="444">
        <f>N22/D22</f>
        <v>7.1428571428571425E-2</v>
      </c>
    </row>
    <row r="24" spans="2:14" s="304" customFormat="1" ht="15.75" customHeight="1" x14ac:dyDescent="0.2">
      <c r="B24" s="1853"/>
      <c r="C24" s="1901"/>
      <c r="D24" s="1374"/>
      <c r="E24" s="567"/>
      <c r="F24" s="449">
        <f>F22/E22</f>
        <v>0.13043478260869565</v>
      </c>
      <c r="G24" s="449">
        <f>G22/E22</f>
        <v>0.21739130434782608</v>
      </c>
      <c r="H24" s="449">
        <f>H22/E22</f>
        <v>0.17391304347826086</v>
      </c>
      <c r="I24" s="449">
        <f>I22/E22</f>
        <v>0</v>
      </c>
      <c r="J24" s="449">
        <f>J22/E22</f>
        <v>0.21739130434782608</v>
      </c>
      <c r="K24" s="449">
        <f>K22/E22</f>
        <v>0.2608695652173913</v>
      </c>
      <c r="L24" s="449">
        <f>L22/E22</f>
        <v>0.43478260869565216</v>
      </c>
      <c r="M24" s="449">
        <f>M22/E22</f>
        <v>4.3478260869565216E-2</v>
      </c>
      <c r="N24" s="450">
        <f>N22/E22</f>
        <v>8.6956521739130432E-2</v>
      </c>
    </row>
    <row r="25" spans="2:14" s="304" customFormat="1" ht="15.75" customHeight="1" x14ac:dyDescent="0.2">
      <c r="B25" s="1853"/>
      <c r="C25" s="1940" t="s">
        <v>255</v>
      </c>
      <c r="D25" s="1341">
        <f>表1!D23</f>
        <v>89</v>
      </c>
      <c r="E25" s="1447">
        <f>'表35-1'!G21</f>
        <v>67</v>
      </c>
      <c r="F25" s="1194">
        <v>10</v>
      </c>
      <c r="G25" s="1194">
        <v>12</v>
      </c>
      <c r="H25" s="1194">
        <v>11</v>
      </c>
      <c r="I25" s="1194">
        <v>2</v>
      </c>
      <c r="J25" s="1194">
        <v>18</v>
      </c>
      <c r="K25" s="1194">
        <v>9</v>
      </c>
      <c r="L25" s="1194">
        <v>37</v>
      </c>
      <c r="M25" s="1194">
        <v>3</v>
      </c>
      <c r="N25" s="1195">
        <v>2</v>
      </c>
    </row>
    <row r="26" spans="2:14" s="304" customFormat="1" ht="15.75" customHeight="1" x14ac:dyDescent="0.2">
      <c r="B26" s="1853"/>
      <c r="C26" s="1900"/>
      <c r="D26" s="1324"/>
      <c r="E26" s="560">
        <f>E25/D25</f>
        <v>0.7528089887640449</v>
      </c>
      <c r="F26" s="443">
        <f>F25/D25</f>
        <v>0.11235955056179775</v>
      </c>
      <c r="G26" s="443">
        <f>G25/D25</f>
        <v>0.1348314606741573</v>
      </c>
      <c r="H26" s="443">
        <f>H25/D25</f>
        <v>0.12359550561797752</v>
      </c>
      <c r="I26" s="443">
        <f>I25/D25</f>
        <v>2.247191011235955E-2</v>
      </c>
      <c r="J26" s="443">
        <f>J25/D25</f>
        <v>0.20224719101123595</v>
      </c>
      <c r="K26" s="443">
        <f>K25/D25</f>
        <v>0.10112359550561797</v>
      </c>
      <c r="L26" s="443">
        <f>L25/D25</f>
        <v>0.4157303370786517</v>
      </c>
      <c r="M26" s="443">
        <f>M25/D25</f>
        <v>3.3707865168539325E-2</v>
      </c>
      <c r="N26" s="444">
        <f>N25/D25</f>
        <v>2.247191011235955E-2</v>
      </c>
    </row>
    <row r="27" spans="2:14" s="304" customFormat="1" ht="15.75" customHeight="1" x14ac:dyDescent="0.2">
      <c r="B27" s="1853"/>
      <c r="C27" s="1901"/>
      <c r="D27" s="1374"/>
      <c r="E27" s="567"/>
      <c r="F27" s="449">
        <f>F25/E25</f>
        <v>0.14925373134328357</v>
      </c>
      <c r="G27" s="449">
        <f>G25/E25</f>
        <v>0.17910447761194029</v>
      </c>
      <c r="H27" s="449">
        <f>H25/E25</f>
        <v>0.16417910447761194</v>
      </c>
      <c r="I27" s="449">
        <f>I25/E25</f>
        <v>2.9850746268656716E-2</v>
      </c>
      <c r="J27" s="449">
        <f>J25/E25</f>
        <v>0.26865671641791045</v>
      </c>
      <c r="K27" s="449">
        <f>K25/E25</f>
        <v>0.13432835820895522</v>
      </c>
      <c r="L27" s="449">
        <f>L25/E25</f>
        <v>0.55223880597014929</v>
      </c>
      <c r="M27" s="449">
        <f>M25/E25</f>
        <v>4.4776119402985072E-2</v>
      </c>
      <c r="N27" s="450">
        <f>N25/E25</f>
        <v>2.9850746268656716E-2</v>
      </c>
    </row>
    <row r="28" spans="2:14" s="304" customFormat="1" ht="15.75" customHeight="1" x14ac:dyDescent="0.2">
      <c r="B28" s="1853"/>
      <c r="C28" s="1940" t="s">
        <v>256</v>
      </c>
      <c r="D28" s="1341">
        <f>表1!D26</f>
        <v>16</v>
      </c>
      <c r="E28" s="1443">
        <f>'表35-1'!G23</f>
        <v>7</v>
      </c>
      <c r="F28" s="1199">
        <v>2</v>
      </c>
      <c r="G28" s="1199">
        <v>2</v>
      </c>
      <c r="H28" s="1199">
        <v>1</v>
      </c>
      <c r="I28" s="1199">
        <v>0</v>
      </c>
      <c r="J28" s="1199">
        <v>2</v>
      </c>
      <c r="K28" s="1199">
        <v>0</v>
      </c>
      <c r="L28" s="1199">
        <v>3</v>
      </c>
      <c r="M28" s="1199">
        <v>0</v>
      </c>
      <c r="N28" s="1180">
        <v>0</v>
      </c>
    </row>
    <row r="29" spans="2:14" s="304" customFormat="1" ht="15.75" customHeight="1" x14ac:dyDescent="0.2">
      <c r="B29" s="1853"/>
      <c r="C29" s="1900"/>
      <c r="D29" s="1324"/>
      <c r="E29" s="560">
        <f>E28/D28</f>
        <v>0.4375</v>
      </c>
      <c r="F29" s="443">
        <f>F28/D28</f>
        <v>0.125</v>
      </c>
      <c r="G29" s="443">
        <f>G28/D28</f>
        <v>0.125</v>
      </c>
      <c r="H29" s="443">
        <f>H28/D28</f>
        <v>6.25E-2</v>
      </c>
      <c r="I29" s="443">
        <f>I28/D28</f>
        <v>0</v>
      </c>
      <c r="J29" s="443">
        <f>J28/D28</f>
        <v>0.125</v>
      </c>
      <c r="K29" s="443">
        <f>K28/D28</f>
        <v>0</v>
      </c>
      <c r="L29" s="443">
        <f>L28/D28</f>
        <v>0.1875</v>
      </c>
      <c r="M29" s="443">
        <f>M28/D28</f>
        <v>0</v>
      </c>
      <c r="N29" s="444">
        <f>N28/D28</f>
        <v>0</v>
      </c>
    </row>
    <row r="30" spans="2:14" s="304" customFormat="1" ht="15.75" customHeight="1" x14ac:dyDescent="0.2">
      <c r="B30" s="1853"/>
      <c r="C30" s="1901"/>
      <c r="D30" s="1374"/>
      <c r="E30" s="567"/>
      <c r="F30" s="449">
        <f>F28/$E28</f>
        <v>0.2857142857142857</v>
      </c>
      <c r="G30" s="449">
        <f t="shared" ref="G30:N30" si="1">G28/$E28</f>
        <v>0.2857142857142857</v>
      </c>
      <c r="H30" s="449">
        <f t="shared" si="1"/>
        <v>0.14285714285714285</v>
      </c>
      <c r="I30" s="449">
        <f t="shared" si="1"/>
        <v>0</v>
      </c>
      <c r="J30" s="449">
        <f t="shared" si="1"/>
        <v>0.2857142857142857</v>
      </c>
      <c r="K30" s="449">
        <f t="shared" si="1"/>
        <v>0</v>
      </c>
      <c r="L30" s="449">
        <f t="shared" si="1"/>
        <v>0.42857142857142855</v>
      </c>
      <c r="M30" s="449">
        <f t="shared" si="1"/>
        <v>0</v>
      </c>
      <c r="N30" s="449">
        <f t="shared" si="1"/>
        <v>0</v>
      </c>
    </row>
    <row r="31" spans="2:14" s="304" customFormat="1" ht="15.75" customHeight="1" x14ac:dyDescent="0.2">
      <c r="B31" s="1853"/>
      <c r="C31" s="1940" t="s">
        <v>257</v>
      </c>
      <c r="D31" s="1341">
        <f>表1!D29</f>
        <v>162</v>
      </c>
      <c r="E31" s="1447">
        <f>'表35-1'!G25</f>
        <v>118</v>
      </c>
      <c r="F31" s="1194">
        <v>13</v>
      </c>
      <c r="G31" s="1194">
        <v>32</v>
      </c>
      <c r="H31" s="1194">
        <v>26</v>
      </c>
      <c r="I31" s="1194">
        <v>2</v>
      </c>
      <c r="J31" s="1194">
        <v>30</v>
      </c>
      <c r="K31" s="1194">
        <v>12</v>
      </c>
      <c r="L31" s="1194">
        <v>56</v>
      </c>
      <c r="M31" s="1194">
        <v>3</v>
      </c>
      <c r="N31" s="1195">
        <v>2</v>
      </c>
    </row>
    <row r="32" spans="2:14" s="304" customFormat="1" ht="15.75" customHeight="1" x14ac:dyDescent="0.2">
      <c r="B32" s="1853"/>
      <c r="C32" s="1900"/>
      <c r="D32" s="1324"/>
      <c r="E32" s="560">
        <f>E31/D31</f>
        <v>0.72839506172839508</v>
      </c>
      <c r="F32" s="443">
        <f>F31/D31</f>
        <v>8.0246913580246909E-2</v>
      </c>
      <c r="G32" s="443">
        <f>G31/D31</f>
        <v>0.19753086419753085</v>
      </c>
      <c r="H32" s="443">
        <f>H31/D31</f>
        <v>0.16049382716049382</v>
      </c>
      <c r="I32" s="443">
        <f>I31/D31</f>
        <v>1.2345679012345678E-2</v>
      </c>
      <c r="J32" s="443">
        <f>J31/D31</f>
        <v>0.18518518518518517</v>
      </c>
      <c r="K32" s="443">
        <f>K31/D31</f>
        <v>7.407407407407407E-2</v>
      </c>
      <c r="L32" s="443">
        <f>L31/D31</f>
        <v>0.34567901234567899</v>
      </c>
      <c r="M32" s="443">
        <f>M31/D31</f>
        <v>1.8518518518518517E-2</v>
      </c>
      <c r="N32" s="444">
        <f>N31/D31</f>
        <v>1.2345679012345678E-2</v>
      </c>
    </row>
    <row r="33" spans="2:14" s="304" customFormat="1" ht="15.75" customHeight="1" thickBot="1" x14ac:dyDescent="0.25">
      <c r="B33" s="1854"/>
      <c r="C33" s="2009"/>
      <c r="D33" s="1375"/>
      <c r="E33" s="569"/>
      <c r="F33" s="453">
        <f>F31/E31</f>
        <v>0.11016949152542373</v>
      </c>
      <c r="G33" s="453">
        <f>G31/E31</f>
        <v>0.2711864406779661</v>
      </c>
      <c r="H33" s="453">
        <f>H31/E31</f>
        <v>0.22033898305084745</v>
      </c>
      <c r="I33" s="453">
        <f>I31/E31</f>
        <v>1.6949152542372881E-2</v>
      </c>
      <c r="J33" s="453">
        <f>J31/E31</f>
        <v>0.25423728813559321</v>
      </c>
      <c r="K33" s="453">
        <f>K31/E31</f>
        <v>0.10169491525423729</v>
      </c>
      <c r="L33" s="453">
        <f>L31/E31</f>
        <v>0.47457627118644069</v>
      </c>
      <c r="M33" s="453">
        <f>M31/E31</f>
        <v>2.5423728813559324E-2</v>
      </c>
      <c r="N33" s="454">
        <f>N31/E31</f>
        <v>1.6949152542372881E-2</v>
      </c>
    </row>
    <row r="34" spans="2:14" s="304" customFormat="1" ht="15.75" customHeight="1" thickTop="1" x14ac:dyDescent="0.2">
      <c r="B34" s="1852" t="s">
        <v>258</v>
      </c>
      <c r="C34" s="2003" t="s">
        <v>259</v>
      </c>
      <c r="D34" s="1341">
        <f>表1!D32</f>
        <v>87</v>
      </c>
      <c r="E34" s="1447">
        <f>'表35-1'!G27</f>
        <v>65</v>
      </c>
      <c r="F34" s="1194">
        <v>7</v>
      </c>
      <c r="G34" s="1194">
        <v>9</v>
      </c>
      <c r="H34" s="1194">
        <v>3</v>
      </c>
      <c r="I34" s="1194">
        <v>0</v>
      </c>
      <c r="J34" s="1194">
        <v>13</v>
      </c>
      <c r="K34" s="1194">
        <v>6</v>
      </c>
      <c r="L34" s="1194">
        <v>34</v>
      </c>
      <c r="M34" s="1194">
        <v>4</v>
      </c>
      <c r="N34" s="1195">
        <v>3</v>
      </c>
    </row>
    <row r="35" spans="2:14" s="304" customFormat="1" ht="15.75" customHeight="1" x14ac:dyDescent="0.2">
      <c r="B35" s="1853"/>
      <c r="C35" s="1900"/>
      <c r="D35" s="1324"/>
      <c r="E35" s="560">
        <f>E34/D34</f>
        <v>0.74712643678160917</v>
      </c>
      <c r="F35" s="443">
        <f>F34/D34</f>
        <v>8.0459770114942528E-2</v>
      </c>
      <c r="G35" s="443">
        <f>G34/D34</f>
        <v>0.10344827586206896</v>
      </c>
      <c r="H35" s="443">
        <f>H34/D34</f>
        <v>3.4482758620689655E-2</v>
      </c>
      <c r="I35" s="443">
        <f>I34/D34</f>
        <v>0</v>
      </c>
      <c r="J35" s="443">
        <f>J34/D34</f>
        <v>0.14942528735632185</v>
      </c>
      <c r="K35" s="443">
        <f>K34/D34</f>
        <v>6.8965517241379309E-2</v>
      </c>
      <c r="L35" s="443">
        <f>L34/D34</f>
        <v>0.39080459770114945</v>
      </c>
      <c r="M35" s="443">
        <f>M34/D34</f>
        <v>4.5977011494252873E-2</v>
      </c>
      <c r="N35" s="444">
        <f>N34/D34</f>
        <v>3.4482758620689655E-2</v>
      </c>
    </row>
    <row r="36" spans="2:14" s="304" customFormat="1" ht="15.75" customHeight="1" x14ac:dyDescent="0.2">
      <c r="B36" s="1853"/>
      <c r="C36" s="1901"/>
      <c r="D36" s="1374"/>
      <c r="E36" s="567"/>
      <c r="F36" s="449">
        <f>F34/E34</f>
        <v>0.1076923076923077</v>
      </c>
      <c r="G36" s="449">
        <f>G34/E34</f>
        <v>0.13846153846153847</v>
      </c>
      <c r="H36" s="449">
        <f>H34/E34</f>
        <v>4.6153846153846156E-2</v>
      </c>
      <c r="I36" s="449">
        <f>I34/E34</f>
        <v>0</v>
      </c>
      <c r="J36" s="449">
        <f>J34/E34</f>
        <v>0.2</v>
      </c>
      <c r="K36" s="449">
        <f>K34/E34</f>
        <v>9.2307692307692313E-2</v>
      </c>
      <c r="L36" s="449">
        <f>L34/E34</f>
        <v>0.52307692307692311</v>
      </c>
      <c r="M36" s="449">
        <f>M34/E34</f>
        <v>6.1538461538461542E-2</v>
      </c>
      <c r="N36" s="450">
        <f>N34/E34</f>
        <v>4.6153846153846156E-2</v>
      </c>
    </row>
    <row r="37" spans="2:14" s="304" customFormat="1" ht="15" customHeight="1" x14ac:dyDescent="0.2">
      <c r="B37" s="1853"/>
      <c r="C37" s="1940" t="s">
        <v>260</v>
      </c>
      <c r="D37" s="1341">
        <f>表1!D35</f>
        <v>181</v>
      </c>
      <c r="E37" s="1447">
        <f>'表35-1'!G29</f>
        <v>140</v>
      </c>
      <c r="F37" s="1194">
        <v>20</v>
      </c>
      <c r="G37" s="1194">
        <v>29</v>
      </c>
      <c r="H37" s="1194">
        <v>20</v>
      </c>
      <c r="I37" s="1194">
        <v>2</v>
      </c>
      <c r="J37" s="1194">
        <v>32</v>
      </c>
      <c r="K37" s="1194">
        <v>16</v>
      </c>
      <c r="L37" s="1194">
        <v>76</v>
      </c>
      <c r="M37" s="1194">
        <v>3</v>
      </c>
      <c r="N37" s="1195">
        <v>2</v>
      </c>
    </row>
    <row r="38" spans="2:14" s="304" customFormat="1" ht="15" customHeight="1" x14ac:dyDescent="0.2">
      <c r="B38" s="1853"/>
      <c r="C38" s="1900"/>
      <c r="D38" s="1324"/>
      <c r="E38" s="560">
        <f>E37/D37</f>
        <v>0.77348066298342544</v>
      </c>
      <c r="F38" s="443">
        <f>F37/D37</f>
        <v>0.11049723756906077</v>
      </c>
      <c r="G38" s="443">
        <f>G37/D37</f>
        <v>0.16022099447513813</v>
      </c>
      <c r="H38" s="443">
        <f>H37/D37</f>
        <v>0.11049723756906077</v>
      </c>
      <c r="I38" s="443">
        <f>I37/D37</f>
        <v>1.1049723756906077E-2</v>
      </c>
      <c r="J38" s="443">
        <f>J37/D37</f>
        <v>0.17679558011049723</v>
      </c>
      <c r="K38" s="443">
        <f>K37/D37</f>
        <v>8.8397790055248615E-2</v>
      </c>
      <c r="L38" s="443">
        <f>L37/D37</f>
        <v>0.41988950276243092</v>
      </c>
      <c r="M38" s="443">
        <f>M37/D37</f>
        <v>1.6574585635359115E-2</v>
      </c>
      <c r="N38" s="444">
        <f>N37/D37</f>
        <v>1.1049723756906077E-2</v>
      </c>
    </row>
    <row r="39" spans="2:14" ht="15" customHeight="1" x14ac:dyDescent="0.2">
      <c r="B39" s="1853"/>
      <c r="C39" s="1901"/>
      <c r="D39" s="1374"/>
      <c r="E39" s="567"/>
      <c r="F39" s="449">
        <f>F37/E37</f>
        <v>0.14285714285714285</v>
      </c>
      <c r="G39" s="449">
        <f>G37/E37</f>
        <v>0.20714285714285716</v>
      </c>
      <c r="H39" s="449">
        <f>H37/E37</f>
        <v>0.14285714285714285</v>
      </c>
      <c r="I39" s="449">
        <f>I37/E37</f>
        <v>1.4285714285714285E-2</v>
      </c>
      <c r="J39" s="449">
        <f>J37/E37</f>
        <v>0.22857142857142856</v>
      </c>
      <c r="K39" s="449">
        <f>K37/E37</f>
        <v>0.11428571428571428</v>
      </c>
      <c r="L39" s="449">
        <f>L37/E37</f>
        <v>0.54285714285714282</v>
      </c>
      <c r="M39" s="449">
        <f>M37/E37</f>
        <v>2.1428571428571429E-2</v>
      </c>
      <c r="N39" s="450">
        <f>N37/E37</f>
        <v>1.4285714285714285E-2</v>
      </c>
    </row>
    <row r="40" spans="2:14" ht="15" customHeight="1" x14ac:dyDescent="0.2">
      <c r="B40" s="1853"/>
      <c r="C40" s="1940" t="s">
        <v>261</v>
      </c>
      <c r="D40" s="1341">
        <f>表1!D38</f>
        <v>50</v>
      </c>
      <c r="E40" s="1443">
        <f>'表35-1'!G31</f>
        <v>37</v>
      </c>
      <c r="F40" s="1199">
        <v>2</v>
      </c>
      <c r="G40" s="1199">
        <v>11</v>
      </c>
      <c r="H40" s="1199">
        <v>5</v>
      </c>
      <c r="I40" s="1199">
        <v>0</v>
      </c>
      <c r="J40" s="1199">
        <v>11</v>
      </c>
      <c r="K40" s="1199">
        <v>2</v>
      </c>
      <c r="L40" s="1199">
        <v>19</v>
      </c>
      <c r="M40" s="1199">
        <v>2</v>
      </c>
      <c r="N40" s="1180">
        <v>1</v>
      </c>
    </row>
    <row r="41" spans="2:14" ht="15" customHeight="1" x14ac:dyDescent="0.2">
      <c r="B41" s="1853"/>
      <c r="C41" s="1900"/>
      <c r="D41" s="1324"/>
      <c r="E41" s="560">
        <f>E40/D40</f>
        <v>0.74</v>
      </c>
      <c r="F41" s="443">
        <f>F40/D40</f>
        <v>0.04</v>
      </c>
      <c r="G41" s="443">
        <f>G40/D40</f>
        <v>0.22</v>
      </c>
      <c r="H41" s="443">
        <f>H40/D40</f>
        <v>0.1</v>
      </c>
      <c r="I41" s="443">
        <f>I40/D40</f>
        <v>0</v>
      </c>
      <c r="J41" s="443">
        <f>J40/D40</f>
        <v>0.22</v>
      </c>
      <c r="K41" s="443">
        <f>K40/D40</f>
        <v>0.04</v>
      </c>
      <c r="L41" s="443">
        <f>L40/D40</f>
        <v>0.38</v>
      </c>
      <c r="M41" s="443">
        <f>M40/D40</f>
        <v>0.04</v>
      </c>
      <c r="N41" s="444">
        <f>N40/D40</f>
        <v>0.02</v>
      </c>
    </row>
    <row r="42" spans="2:14" ht="15" customHeight="1" x14ac:dyDescent="0.2">
      <c r="B42" s="1853"/>
      <c r="C42" s="1901"/>
      <c r="D42" s="1374"/>
      <c r="E42" s="567"/>
      <c r="F42" s="449">
        <f>F40/E40</f>
        <v>5.4054054054054057E-2</v>
      </c>
      <c r="G42" s="449">
        <f>G40/E40</f>
        <v>0.29729729729729731</v>
      </c>
      <c r="H42" s="449">
        <f>H40/E40</f>
        <v>0.13513513513513514</v>
      </c>
      <c r="I42" s="449">
        <f>I40/E40</f>
        <v>0</v>
      </c>
      <c r="J42" s="449">
        <f>J40/E40</f>
        <v>0.29729729729729731</v>
      </c>
      <c r="K42" s="449">
        <f>K40/E40</f>
        <v>5.4054054054054057E-2</v>
      </c>
      <c r="L42" s="449">
        <f>L40/E40</f>
        <v>0.51351351351351349</v>
      </c>
      <c r="M42" s="449">
        <f>M40/E40</f>
        <v>5.4054054054054057E-2</v>
      </c>
      <c r="N42" s="450">
        <f>N40/E40</f>
        <v>2.7027027027027029E-2</v>
      </c>
    </row>
    <row r="43" spans="2:14" ht="15" customHeight="1" x14ac:dyDescent="0.2">
      <c r="B43" s="1853"/>
      <c r="C43" s="1940" t="s">
        <v>262</v>
      </c>
      <c r="D43" s="1341">
        <f>表1!D41</f>
        <v>40</v>
      </c>
      <c r="E43" s="1443">
        <f>'表35-1'!G33</f>
        <v>30</v>
      </c>
      <c r="F43" s="1199">
        <v>3</v>
      </c>
      <c r="G43" s="1199">
        <v>7</v>
      </c>
      <c r="H43" s="1199">
        <v>13</v>
      </c>
      <c r="I43" s="1199">
        <v>0</v>
      </c>
      <c r="J43" s="1199">
        <v>6</v>
      </c>
      <c r="K43" s="1199">
        <v>6</v>
      </c>
      <c r="L43" s="1199">
        <v>15</v>
      </c>
      <c r="M43" s="1199">
        <v>0</v>
      </c>
      <c r="N43" s="1180">
        <v>0</v>
      </c>
    </row>
    <row r="44" spans="2:14" ht="15" customHeight="1" x14ac:dyDescent="0.2">
      <c r="B44" s="1853"/>
      <c r="C44" s="1900"/>
      <c r="D44" s="1324"/>
      <c r="E44" s="560">
        <f>E43/D43</f>
        <v>0.75</v>
      </c>
      <c r="F44" s="443">
        <f>F43/D43</f>
        <v>7.4999999999999997E-2</v>
      </c>
      <c r="G44" s="443">
        <f>G43/D43</f>
        <v>0.17499999999999999</v>
      </c>
      <c r="H44" s="443">
        <f>H43/D43</f>
        <v>0.32500000000000001</v>
      </c>
      <c r="I44" s="443">
        <f>I43/D43</f>
        <v>0</v>
      </c>
      <c r="J44" s="443">
        <f>J43/D43</f>
        <v>0.15</v>
      </c>
      <c r="K44" s="443">
        <f>K43/D43</f>
        <v>0.15</v>
      </c>
      <c r="L44" s="443">
        <f>L43/D43</f>
        <v>0.375</v>
      </c>
      <c r="M44" s="443">
        <f>M43/D43</f>
        <v>0</v>
      </c>
      <c r="N44" s="444">
        <f>N43/D43</f>
        <v>0</v>
      </c>
    </row>
    <row r="45" spans="2:14" ht="15" customHeight="1" x14ac:dyDescent="0.2">
      <c r="B45" s="1853"/>
      <c r="C45" s="1901"/>
      <c r="D45" s="1374"/>
      <c r="E45" s="567"/>
      <c r="F45" s="449">
        <f>F43/E43</f>
        <v>0.1</v>
      </c>
      <c r="G45" s="449">
        <f>G43/E43</f>
        <v>0.23333333333333334</v>
      </c>
      <c r="H45" s="449">
        <f>H43/E43</f>
        <v>0.43333333333333335</v>
      </c>
      <c r="I45" s="449">
        <f>I43/E43</f>
        <v>0</v>
      </c>
      <c r="J45" s="449">
        <f>J43/E43</f>
        <v>0.2</v>
      </c>
      <c r="K45" s="449">
        <f>K43/E43</f>
        <v>0.2</v>
      </c>
      <c r="L45" s="449">
        <f>L43/E43</f>
        <v>0.5</v>
      </c>
      <c r="M45" s="449">
        <f>M43/E43</f>
        <v>0</v>
      </c>
      <c r="N45" s="450">
        <f>N43/E43</f>
        <v>0</v>
      </c>
    </row>
    <row r="46" spans="2:14" ht="15" customHeight="1" x14ac:dyDescent="0.2">
      <c r="B46" s="1853"/>
      <c r="C46" s="1940" t="s">
        <v>263</v>
      </c>
      <c r="D46" s="1341">
        <f>表1!D44</f>
        <v>27</v>
      </c>
      <c r="E46" s="1443">
        <f>'表35-1'!G35</f>
        <v>15</v>
      </c>
      <c r="F46" s="1199">
        <v>1</v>
      </c>
      <c r="G46" s="1199">
        <v>7</v>
      </c>
      <c r="H46" s="1199">
        <v>7</v>
      </c>
      <c r="I46" s="1199">
        <v>1</v>
      </c>
      <c r="J46" s="1199">
        <v>5</v>
      </c>
      <c r="K46" s="1199">
        <v>3</v>
      </c>
      <c r="L46" s="1199">
        <v>6</v>
      </c>
      <c r="M46" s="1199">
        <v>0</v>
      </c>
      <c r="N46" s="1180">
        <v>0</v>
      </c>
    </row>
    <row r="47" spans="2:14" ht="15" customHeight="1" x14ac:dyDescent="0.2">
      <c r="B47" s="1853"/>
      <c r="C47" s="1900"/>
      <c r="D47" s="1324"/>
      <c r="E47" s="560">
        <f>E46/D46</f>
        <v>0.55555555555555558</v>
      </c>
      <c r="F47" s="443">
        <f>F46/D46</f>
        <v>3.7037037037037035E-2</v>
      </c>
      <c r="G47" s="443">
        <f>G46/D46</f>
        <v>0.25925925925925924</v>
      </c>
      <c r="H47" s="443">
        <f>H46/D46</f>
        <v>0.25925925925925924</v>
      </c>
      <c r="I47" s="443">
        <f>I46/D46</f>
        <v>3.7037037037037035E-2</v>
      </c>
      <c r="J47" s="443">
        <f>J46/D46</f>
        <v>0.18518518518518517</v>
      </c>
      <c r="K47" s="443">
        <f>K46/D46</f>
        <v>0.1111111111111111</v>
      </c>
      <c r="L47" s="443">
        <f>L46/D46</f>
        <v>0.22222222222222221</v>
      </c>
      <c r="M47" s="443">
        <f>M46/D46</f>
        <v>0</v>
      </c>
      <c r="N47" s="444">
        <f>N46/D46</f>
        <v>0</v>
      </c>
    </row>
    <row r="48" spans="2:14" ht="15" customHeight="1" x14ac:dyDescent="0.2">
      <c r="B48" s="1853"/>
      <c r="C48" s="1901"/>
      <c r="D48" s="1374"/>
      <c r="E48" s="567"/>
      <c r="F48" s="449">
        <f>F46/E46</f>
        <v>6.6666666666666666E-2</v>
      </c>
      <c r="G48" s="449">
        <f>G46/E46</f>
        <v>0.46666666666666667</v>
      </c>
      <c r="H48" s="449">
        <f>H46/E46</f>
        <v>0.46666666666666667</v>
      </c>
      <c r="I48" s="449">
        <f>I46/E46</f>
        <v>6.6666666666666666E-2</v>
      </c>
      <c r="J48" s="449">
        <f>J46/E46</f>
        <v>0.33333333333333331</v>
      </c>
      <c r="K48" s="449">
        <f>K46/E46</f>
        <v>0.2</v>
      </c>
      <c r="L48" s="449">
        <f>L46/E46</f>
        <v>0.4</v>
      </c>
      <c r="M48" s="449">
        <f>M46/E46</f>
        <v>0</v>
      </c>
      <c r="N48" s="450">
        <f>N46/E46</f>
        <v>0</v>
      </c>
    </row>
    <row r="49" spans="2:14" ht="15" customHeight="1" x14ac:dyDescent="0.2">
      <c r="B49" s="1853"/>
      <c r="C49" s="1940" t="s">
        <v>264</v>
      </c>
      <c r="D49" s="1341">
        <f>表1!D47</f>
        <v>40</v>
      </c>
      <c r="E49" s="1443">
        <f>'表35-1'!G37</f>
        <v>19</v>
      </c>
      <c r="F49" s="1199">
        <v>6</v>
      </c>
      <c r="G49" s="1199">
        <v>4</v>
      </c>
      <c r="H49" s="1199">
        <v>4</v>
      </c>
      <c r="I49" s="1199">
        <v>1</v>
      </c>
      <c r="J49" s="1199">
        <v>2</v>
      </c>
      <c r="K49" s="1199">
        <v>3</v>
      </c>
      <c r="L49" s="1199">
        <v>6</v>
      </c>
      <c r="M49" s="1199">
        <v>0</v>
      </c>
      <c r="N49" s="1180">
        <v>1</v>
      </c>
    </row>
    <row r="50" spans="2:14" ht="15" customHeight="1" x14ac:dyDescent="0.2">
      <c r="B50" s="1853"/>
      <c r="C50" s="1900"/>
      <c r="D50" s="1324"/>
      <c r="E50" s="560">
        <f>E49/D49</f>
        <v>0.47499999999999998</v>
      </c>
      <c r="F50" s="443">
        <f>F49/D49</f>
        <v>0.15</v>
      </c>
      <c r="G50" s="443">
        <f>G49/D49</f>
        <v>0.1</v>
      </c>
      <c r="H50" s="443">
        <f>H49/D49</f>
        <v>0.1</v>
      </c>
      <c r="I50" s="443">
        <f>I49/D49</f>
        <v>2.5000000000000001E-2</v>
      </c>
      <c r="J50" s="443">
        <f>J49/D49</f>
        <v>0.05</v>
      </c>
      <c r="K50" s="443">
        <f>K49/D49</f>
        <v>7.4999999999999997E-2</v>
      </c>
      <c r="L50" s="443">
        <f>L49/D49</f>
        <v>0.15</v>
      </c>
      <c r="M50" s="443">
        <f>M49/D49</f>
        <v>0</v>
      </c>
      <c r="N50" s="444">
        <f>N49/D49</f>
        <v>2.5000000000000001E-2</v>
      </c>
    </row>
    <row r="51" spans="2:14" ht="15" customHeight="1" thickBot="1" x14ac:dyDescent="0.25">
      <c r="B51" s="1853"/>
      <c r="C51" s="2009"/>
      <c r="D51" s="1375"/>
      <c r="E51" s="569"/>
      <c r="F51" s="453">
        <f>F49/E49</f>
        <v>0.31578947368421051</v>
      </c>
      <c r="G51" s="453">
        <f>G49/E49</f>
        <v>0.21052631578947367</v>
      </c>
      <c r="H51" s="453">
        <f>H49/E49</f>
        <v>0.21052631578947367</v>
      </c>
      <c r="I51" s="453">
        <f>I49/E49</f>
        <v>5.2631578947368418E-2</v>
      </c>
      <c r="J51" s="453">
        <f>J49/E49</f>
        <v>0.10526315789473684</v>
      </c>
      <c r="K51" s="453">
        <f>K49/E49</f>
        <v>0.15789473684210525</v>
      </c>
      <c r="L51" s="453">
        <f>L49/E49</f>
        <v>0.31578947368421051</v>
      </c>
      <c r="M51" s="453">
        <f>M49/E49</f>
        <v>0</v>
      </c>
      <c r="N51" s="454">
        <f>N49/E49</f>
        <v>5.2631578947368418E-2</v>
      </c>
    </row>
    <row r="52" spans="2:14" ht="15" customHeight="1" thickTop="1" x14ac:dyDescent="0.2">
      <c r="B52" s="1853"/>
      <c r="C52" s="37" t="s">
        <v>265</v>
      </c>
      <c r="D52" s="1453">
        <f>D37+D40+D43+D46</f>
        <v>298</v>
      </c>
      <c r="E52" s="1447">
        <f>E37+E40+E43+E46</f>
        <v>222</v>
      </c>
      <c r="F52" s="1194">
        <f t="shared" ref="F52:N52" si="2">F37+F40+F43+F46</f>
        <v>26</v>
      </c>
      <c r="G52" s="1194">
        <f>G37+G40+G43+G46</f>
        <v>54</v>
      </c>
      <c r="H52" s="1194">
        <f t="shared" si="2"/>
        <v>45</v>
      </c>
      <c r="I52" s="1194">
        <f t="shared" si="2"/>
        <v>3</v>
      </c>
      <c r="J52" s="1194">
        <f t="shared" si="2"/>
        <v>54</v>
      </c>
      <c r="K52" s="1194">
        <f t="shared" si="2"/>
        <v>27</v>
      </c>
      <c r="L52" s="1194">
        <f t="shared" si="2"/>
        <v>116</v>
      </c>
      <c r="M52" s="1194">
        <f t="shared" si="2"/>
        <v>5</v>
      </c>
      <c r="N52" s="1195">
        <f t="shared" si="2"/>
        <v>3</v>
      </c>
    </row>
    <row r="53" spans="2:14" ht="15" customHeight="1" x14ac:dyDescent="0.2">
      <c r="B53" s="1853"/>
      <c r="C53" s="1636" t="s">
        <v>266</v>
      </c>
      <c r="D53" s="1449"/>
      <c r="E53" s="560">
        <f>E52/D52</f>
        <v>0.74496644295302017</v>
      </c>
      <c r="F53" s="443">
        <f>F52/D52</f>
        <v>8.7248322147651006E-2</v>
      </c>
      <c r="G53" s="443">
        <f>G52/D52</f>
        <v>0.18120805369127516</v>
      </c>
      <c r="H53" s="443">
        <f>H52/D52</f>
        <v>0.15100671140939598</v>
      </c>
      <c r="I53" s="443">
        <f>I52/D52</f>
        <v>1.0067114093959731E-2</v>
      </c>
      <c r="J53" s="443">
        <f>J52/D52</f>
        <v>0.18120805369127516</v>
      </c>
      <c r="K53" s="443">
        <f>K52/D52</f>
        <v>9.0604026845637578E-2</v>
      </c>
      <c r="L53" s="443">
        <f>L52/D52</f>
        <v>0.38926174496644295</v>
      </c>
      <c r="M53" s="443">
        <f>M52/D52</f>
        <v>1.6778523489932886E-2</v>
      </c>
      <c r="N53" s="444">
        <f>N52/D52</f>
        <v>1.0067114093959731E-2</v>
      </c>
    </row>
    <row r="54" spans="2:14" ht="15" customHeight="1" x14ac:dyDescent="0.2">
      <c r="B54" s="1853"/>
      <c r="C54" s="1638"/>
      <c r="D54" s="1450"/>
      <c r="E54" s="567"/>
      <c r="F54" s="449">
        <f>F52/E52</f>
        <v>0.11711711711711711</v>
      </c>
      <c r="G54" s="449">
        <f>G52/E52</f>
        <v>0.24324324324324326</v>
      </c>
      <c r="H54" s="449">
        <f>H52/E52</f>
        <v>0.20270270270270271</v>
      </c>
      <c r="I54" s="449">
        <f>I52/E52</f>
        <v>1.3513513513513514E-2</v>
      </c>
      <c r="J54" s="449">
        <f>J52/E52</f>
        <v>0.24324324324324326</v>
      </c>
      <c r="K54" s="449">
        <f>K52/E52</f>
        <v>0.12162162162162163</v>
      </c>
      <c r="L54" s="449">
        <f>L52/E52</f>
        <v>0.52252252252252251</v>
      </c>
      <c r="M54" s="449">
        <f>M52/E52</f>
        <v>2.2522522522522521E-2</v>
      </c>
      <c r="N54" s="450">
        <f>N52/E52</f>
        <v>1.3513513513513514E-2</v>
      </c>
    </row>
    <row r="55" spans="2:14" ht="15" customHeight="1" x14ac:dyDescent="0.2">
      <c r="B55" s="1853"/>
      <c r="C55" s="40" t="s">
        <v>265</v>
      </c>
      <c r="D55" s="1565">
        <f>'表28-1'!D39</f>
        <v>157</v>
      </c>
      <c r="E55" s="1443">
        <f>E40+E43+E46+E49</f>
        <v>101</v>
      </c>
      <c r="F55" s="1199">
        <f t="shared" ref="F55:N55" si="3">F40+F43+F46+F49</f>
        <v>12</v>
      </c>
      <c r="G55" s="1199">
        <f t="shared" si="3"/>
        <v>29</v>
      </c>
      <c r="H55" s="1199">
        <f t="shared" si="3"/>
        <v>29</v>
      </c>
      <c r="I55" s="1199">
        <f t="shared" si="3"/>
        <v>2</v>
      </c>
      <c r="J55" s="1199">
        <f t="shared" si="3"/>
        <v>24</v>
      </c>
      <c r="K55" s="1199">
        <f t="shared" si="3"/>
        <v>14</v>
      </c>
      <c r="L55" s="1199">
        <f t="shared" si="3"/>
        <v>46</v>
      </c>
      <c r="M55" s="1199">
        <f t="shared" si="3"/>
        <v>2</v>
      </c>
      <c r="N55" s="1180">
        <f t="shared" si="3"/>
        <v>2</v>
      </c>
    </row>
    <row r="56" spans="2:14" ht="15" customHeight="1" x14ac:dyDescent="0.2">
      <c r="B56" s="1853"/>
      <c r="C56" s="1636" t="s">
        <v>267</v>
      </c>
      <c r="D56" s="1452"/>
      <c r="E56" s="560">
        <f>E55/D55</f>
        <v>0.64331210191082799</v>
      </c>
      <c r="F56" s="443">
        <f>F55/D55</f>
        <v>7.6433121019108277E-2</v>
      </c>
      <c r="G56" s="443">
        <f>G55/D55</f>
        <v>0.18471337579617833</v>
      </c>
      <c r="H56" s="443">
        <f>H55/D55</f>
        <v>0.18471337579617833</v>
      </c>
      <c r="I56" s="443">
        <f>I55/D55</f>
        <v>1.2738853503184714E-2</v>
      </c>
      <c r="J56" s="443">
        <f>J55/D55</f>
        <v>0.15286624203821655</v>
      </c>
      <c r="K56" s="443">
        <f>K55/D55</f>
        <v>8.9171974522292988E-2</v>
      </c>
      <c r="L56" s="443">
        <f>L55/D55</f>
        <v>0.2929936305732484</v>
      </c>
      <c r="M56" s="443">
        <f>M55/D55</f>
        <v>1.2738853503184714E-2</v>
      </c>
      <c r="N56" s="444">
        <f>N55/D55</f>
        <v>1.2738853503184714E-2</v>
      </c>
    </row>
    <row r="57" spans="2:14" ht="15" customHeight="1" thickBot="1" x14ac:dyDescent="0.25">
      <c r="B57" s="1859"/>
      <c r="C57" s="1638"/>
      <c r="D57" s="1450"/>
      <c r="E57" s="575"/>
      <c r="F57" s="456">
        <f>F55/E55</f>
        <v>0.11881188118811881</v>
      </c>
      <c r="G57" s="456">
        <f>G55/E55</f>
        <v>0.28712871287128711</v>
      </c>
      <c r="H57" s="456">
        <f>H55/E55</f>
        <v>0.28712871287128711</v>
      </c>
      <c r="I57" s="456">
        <f>I55/E55</f>
        <v>1.9801980198019802E-2</v>
      </c>
      <c r="J57" s="456">
        <f>J55/E55</f>
        <v>0.23762376237623761</v>
      </c>
      <c r="K57" s="456">
        <f>K55/E55</f>
        <v>0.13861386138613863</v>
      </c>
      <c r="L57" s="456">
        <f>L55/E55</f>
        <v>0.45544554455445546</v>
      </c>
      <c r="M57" s="456">
        <f>M55/E55</f>
        <v>1.9801980198019802E-2</v>
      </c>
      <c r="N57" s="457">
        <f>N55/E55</f>
        <v>1.9801980198019802E-2</v>
      </c>
    </row>
    <row r="58" spans="2:14" ht="13.2" customHeight="1" x14ac:dyDescent="0.2">
      <c r="B58" s="1816"/>
      <c r="C58" s="2217" t="s">
        <v>973</v>
      </c>
      <c r="D58" s="2217"/>
      <c r="E58" s="2217"/>
      <c r="F58" s="2217"/>
      <c r="G58" s="129"/>
      <c r="H58" s="129"/>
      <c r="I58" s="129"/>
      <c r="J58" s="129"/>
      <c r="K58" s="129"/>
      <c r="L58" s="129"/>
      <c r="M58" s="129"/>
      <c r="N58" s="129"/>
    </row>
    <row r="59" spans="2:14" x14ac:dyDescent="0.2">
      <c r="B59" s="1"/>
      <c r="C59" s="27"/>
    </row>
    <row r="60" spans="2:14" x14ac:dyDescent="0.2">
      <c r="B60" s="44"/>
      <c r="E60" s="44"/>
      <c r="F60" s="86"/>
      <c r="G60" s="86"/>
      <c r="H60" s="86"/>
      <c r="I60" s="86"/>
      <c r="J60" s="86"/>
      <c r="K60" s="86"/>
      <c r="L60" s="86"/>
      <c r="M60" s="86"/>
      <c r="N60" s="86"/>
    </row>
    <row r="61" spans="2:14" x14ac:dyDescent="0.2">
      <c r="B61" s="44"/>
      <c r="E61" s="44"/>
      <c r="F61" s="86"/>
      <c r="G61" s="86"/>
      <c r="H61" s="86"/>
      <c r="I61" s="86"/>
      <c r="J61" s="86"/>
      <c r="K61" s="86"/>
      <c r="L61" s="86"/>
      <c r="M61" s="86"/>
      <c r="N61" s="86"/>
    </row>
    <row r="63" spans="2:14" x14ac:dyDescent="0.2">
      <c r="B63" s="1"/>
      <c r="C63" s="19"/>
      <c r="D63" s="88"/>
      <c r="E63" s="88"/>
      <c r="F63" s="88"/>
      <c r="G63" s="88"/>
      <c r="H63" s="88"/>
      <c r="I63" s="88"/>
      <c r="J63" s="88"/>
      <c r="K63" s="88"/>
      <c r="L63" s="88"/>
      <c r="M63" s="88"/>
      <c r="N63" s="88"/>
    </row>
    <row r="64" spans="2:14" x14ac:dyDescent="0.2">
      <c r="B64" s="1"/>
      <c r="C64" s="19"/>
      <c r="D64" s="7"/>
      <c r="E64" s="7"/>
      <c r="F64" s="7"/>
      <c r="G64" s="7"/>
      <c r="H64" s="7"/>
      <c r="I64" s="7"/>
      <c r="J64" s="7"/>
      <c r="K64" s="7"/>
      <c r="L64" s="7"/>
      <c r="M64" s="7"/>
      <c r="N64" s="7"/>
    </row>
    <row r="65" spans="2:14" x14ac:dyDescent="0.2">
      <c r="B65" s="1"/>
      <c r="C65" s="19"/>
      <c r="D65" s="19"/>
    </row>
    <row r="66" spans="2:14" x14ac:dyDescent="0.2">
      <c r="B66" s="332"/>
      <c r="C66" s="19"/>
      <c r="D66" s="336"/>
      <c r="E66" s="336"/>
      <c r="F66" s="336"/>
      <c r="G66" s="336"/>
      <c r="H66" s="336"/>
      <c r="I66" s="336"/>
      <c r="J66" s="336"/>
      <c r="K66" s="336"/>
      <c r="L66" s="336"/>
      <c r="M66" s="336"/>
      <c r="N66" s="336"/>
    </row>
    <row r="67" spans="2:14" x14ac:dyDescent="0.2">
      <c r="C67" s="19"/>
      <c r="D67" s="336"/>
      <c r="E67" s="336"/>
      <c r="F67" s="336"/>
      <c r="G67" s="336"/>
      <c r="H67" s="336"/>
      <c r="I67" s="336"/>
      <c r="J67" s="336"/>
      <c r="K67" s="336"/>
      <c r="L67" s="336"/>
      <c r="M67" s="336"/>
      <c r="N67" s="336"/>
    </row>
    <row r="68" spans="2:14" x14ac:dyDescent="0.2">
      <c r="C68" s="19"/>
      <c r="D68" s="336"/>
      <c r="E68" s="336"/>
      <c r="F68" s="336"/>
      <c r="G68" s="336"/>
      <c r="H68" s="336"/>
      <c r="I68" s="336"/>
      <c r="J68" s="336"/>
      <c r="K68" s="336"/>
      <c r="L68" s="336"/>
      <c r="M68" s="336"/>
      <c r="N68" s="336"/>
    </row>
    <row r="69" spans="2:14" x14ac:dyDescent="0.2">
      <c r="C69" s="19"/>
      <c r="D69" s="336"/>
      <c r="E69" s="336"/>
      <c r="F69" s="336"/>
      <c r="G69" s="336"/>
      <c r="H69" s="336"/>
      <c r="I69" s="336"/>
      <c r="J69" s="336"/>
      <c r="K69" s="336"/>
      <c r="L69" s="336"/>
      <c r="M69" s="336"/>
      <c r="N69" s="336"/>
    </row>
    <row r="70" spans="2:14" x14ac:dyDescent="0.2">
      <c r="C70" s="19"/>
      <c r="D70" s="332"/>
      <c r="E70" s="332"/>
      <c r="F70" s="332"/>
      <c r="G70" s="332"/>
      <c r="H70" s="332"/>
      <c r="I70" s="332"/>
      <c r="J70" s="332"/>
      <c r="K70" s="332"/>
      <c r="L70" s="332"/>
      <c r="M70" s="332"/>
      <c r="N70" s="332"/>
    </row>
    <row r="71" spans="2:14" x14ac:dyDescent="0.2">
      <c r="C71" s="19"/>
      <c r="D71" s="332"/>
      <c r="E71" s="332"/>
      <c r="F71" s="332"/>
      <c r="G71" s="332"/>
      <c r="H71" s="332"/>
      <c r="I71" s="332"/>
      <c r="J71" s="332"/>
      <c r="K71" s="332"/>
      <c r="L71" s="332"/>
      <c r="M71" s="332"/>
      <c r="N71" s="332"/>
    </row>
    <row r="72" spans="2:14" x14ac:dyDescent="0.2">
      <c r="C72" s="19"/>
      <c r="D72" s="19"/>
    </row>
    <row r="73" spans="2:14" x14ac:dyDescent="0.2">
      <c r="C73" s="19"/>
      <c r="D73" s="19"/>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28">
    <mergeCell ref="C49:C51"/>
    <mergeCell ref="B16:B33"/>
    <mergeCell ref="C16:C18"/>
    <mergeCell ref="C19:C21"/>
    <mergeCell ref="C22:C24"/>
    <mergeCell ref="C25:C27"/>
    <mergeCell ref="C28:C30"/>
    <mergeCell ref="C34:C36"/>
    <mergeCell ref="C37:C39"/>
    <mergeCell ref="C40:C42"/>
    <mergeCell ref="C43:C45"/>
    <mergeCell ref="C46:C48"/>
    <mergeCell ref="C58:F58"/>
    <mergeCell ref="F10:F12"/>
    <mergeCell ref="G10:G12"/>
    <mergeCell ref="H10:H12"/>
    <mergeCell ref="N10:N12"/>
    <mergeCell ref="B13:C15"/>
    <mergeCell ref="I10:I12"/>
    <mergeCell ref="J10:J12"/>
    <mergeCell ref="K10:K12"/>
    <mergeCell ref="L10:L12"/>
    <mergeCell ref="M10:M12"/>
    <mergeCell ref="B9:C12"/>
    <mergeCell ref="D9:D12"/>
    <mergeCell ref="E9:E12"/>
    <mergeCell ref="C31:C33"/>
    <mergeCell ref="B34:B57"/>
  </mergeCells>
  <phoneticPr fontId="2"/>
  <printOptions horizontalCentered="1"/>
  <pageMargins left="0.82677165354330717" right="0.43307086614173229" top="0.59055118110236227" bottom="0.35433070866141736" header="0.19685039370078741" footer="0.19685039370078741"/>
  <pageSetup paperSize="9" scale="61" firstPageNumber="20" fitToWidth="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A2:AA80"/>
  <sheetViews>
    <sheetView view="pageBreakPreview" zoomScale="90" zoomScaleNormal="87" zoomScaleSheetLayoutView="90" workbookViewId="0">
      <selection activeCell="D39" sqref="D39"/>
    </sheetView>
  </sheetViews>
  <sheetFormatPr defaultColWidth="9" defaultRowHeight="13.2" x14ac:dyDescent="0.2"/>
  <cols>
    <col min="2" max="2" width="5.33203125" customWidth="1"/>
    <col min="3" max="3" width="16.6640625" customWidth="1"/>
    <col min="4" max="4" width="14.109375" customWidth="1"/>
    <col min="5" max="6" width="18.6640625" customWidth="1"/>
    <col min="7" max="7" width="18" style="269" customWidth="1"/>
    <col min="8" max="9" width="18" customWidth="1"/>
  </cols>
  <sheetData>
    <row r="2" spans="1:27" ht="14.4" x14ac:dyDescent="0.2">
      <c r="B2" s="26" t="s">
        <v>236</v>
      </c>
    </row>
    <row r="4" spans="1:27" s="1" customFormat="1" x14ac:dyDescent="0.2">
      <c r="A4" s="19"/>
      <c r="F4" s="42" t="s">
        <v>237</v>
      </c>
      <c r="G4" s="42"/>
    </row>
    <row r="5" spans="1:27" s="1" customFormat="1" x14ac:dyDescent="0.2">
      <c r="A5" s="19"/>
      <c r="F5" s="42" t="s">
        <v>238</v>
      </c>
      <c r="G5" s="42"/>
    </row>
    <row r="6" spans="1:27" s="1" customFormat="1" x14ac:dyDescent="0.2">
      <c r="A6" s="19"/>
      <c r="F6" s="42" t="s">
        <v>239</v>
      </c>
      <c r="G6" s="42"/>
    </row>
    <row r="7" spans="1:27" s="1" customFormat="1" x14ac:dyDescent="0.2">
      <c r="A7" s="19"/>
      <c r="F7" s="42" t="s">
        <v>240</v>
      </c>
      <c r="G7" s="42"/>
    </row>
    <row r="8" spans="1:27" s="1" customFormat="1" x14ac:dyDescent="0.2">
      <c r="A8" s="19"/>
      <c r="F8" s="42" t="s">
        <v>241</v>
      </c>
      <c r="G8" s="42"/>
    </row>
    <row r="9" spans="1:27" s="1" customFormat="1" ht="6.75" customHeight="1" x14ac:dyDescent="0.2">
      <c r="A9" s="19"/>
      <c r="G9" s="271"/>
    </row>
    <row r="10" spans="1:27" s="1" customFormat="1" ht="15" thickBot="1" x14ac:dyDescent="0.25">
      <c r="A10" s="19"/>
      <c r="B10" s="26"/>
      <c r="G10" s="271"/>
      <c r="H10" s="2"/>
      <c r="I10" s="2" t="s">
        <v>242</v>
      </c>
    </row>
    <row r="11" spans="1:27" s="1" customFormat="1" ht="15" customHeight="1" x14ac:dyDescent="0.2">
      <c r="A11" s="19"/>
      <c r="B11" s="1969"/>
      <c r="C11" s="1970"/>
      <c r="D11" s="1856" t="s">
        <v>243</v>
      </c>
      <c r="E11" s="1856" t="s">
        <v>244</v>
      </c>
      <c r="F11" s="1856" t="s">
        <v>245</v>
      </c>
      <c r="G11" s="1961" t="s">
        <v>246</v>
      </c>
      <c r="H11" s="1966" t="s">
        <v>247</v>
      </c>
      <c r="I11" s="268"/>
    </row>
    <row r="12" spans="1:27" s="1" customFormat="1" ht="15" customHeight="1" x14ac:dyDescent="0.2">
      <c r="A12" s="19"/>
      <c r="B12" s="1969"/>
      <c r="C12" s="1970"/>
      <c r="D12" s="1857"/>
      <c r="E12" s="1964"/>
      <c r="F12" s="1964"/>
      <c r="G12" s="1962"/>
      <c r="H12" s="1967"/>
      <c r="I12" s="1950" t="s">
        <v>248</v>
      </c>
    </row>
    <row r="13" spans="1:27" s="1" customFormat="1" ht="10.5" customHeight="1" x14ac:dyDescent="0.2">
      <c r="A13" s="19"/>
      <c r="B13" s="1969"/>
      <c r="C13" s="1970"/>
      <c r="D13" s="1857"/>
      <c r="E13" s="1964"/>
      <c r="F13" s="1964"/>
      <c r="G13" s="1962"/>
      <c r="H13" s="1967"/>
      <c r="I13" s="1951"/>
    </row>
    <row r="14" spans="1:27" s="1" customFormat="1" ht="44.25" customHeight="1" x14ac:dyDescent="0.2">
      <c r="A14" s="19"/>
      <c r="B14" s="1969"/>
      <c r="C14" s="1970"/>
      <c r="D14" s="1960"/>
      <c r="E14" s="1965"/>
      <c r="F14" s="1965"/>
      <c r="G14" s="1963"/>
      <c r="H14" s="1968"/>
      <c r="I14" s="1952"/>
      <c r="AA14" s="1" t="s">
        <v>249</v>
      </c>
    </row>
    <row r="15" spans="1:27" s="1" customFormat="1" ht="20.25" customHeight="1" x14ac:dyDescent="0.2">
      <c r="A15" s="19"/>
      <c r="B15" s="1953" t="s">
        <v>250</v>
      </c>
      <c r="C15" s="1954"/>
      <c r="D15" s="1178">
        <v>425</v>
      </c>
      <c r="E15" s="1179">
        <f>E18+E21+E24+E27+E30+E33</f>
        <v>314</v>
      </c>
      <c r="F15" s="1179">
        <f>F18+F21+F24+F27+F30+F33</f>
        <v>213</v>
      </c>
      <c r="G15" s="279">
        <f>G18+G21+G24+G27+G30+G33</f>
        <v>6170</v>
      </c>
      <c r="H15" s="441">
        <f>H18+H21+H24+H27+H30+H33</f>
        <v>1261</v>
      </c>
      <c r="I15" s="1180">
        <f>I18+I21+I24+I27+I30+I33</f>
        <v>419</v>
      </c>
    </row>
    <row r="16" spans="1:27" s="1" customFormat="1" ht="20.25" customHeight="1" x14ac:dyDescent="0.2">
      <c r="A16" s="19"/>
      <c r="B16" s="1955"/>
      <c r="C16" s="1956"/>
      <c r="D16" s="1181"/>
      <c r="E16" s="1182">
        <f>E15/D15</f>
        <v>0.73882352941176466</v>
      </c>
      <c r="F16" s="1182">
        <f>F15/D15</f>
        <v>0.50117647058823533</v>
      </c>
      <c r="G16" s="442"/>
      <c r="H16" s="443">
        <f>H15/G15</f>
        <v>0.20437601296596433</v>
      </c>
      <c r="I16" s="444">
        <f>I15/G15</f>
        <v>6.7909238249594814E-2</v>
      </c>
    </row>
    <row r="17" spans="1:9" s="1" customFormat="1" ht="20.25" customHeight="1" thickBot="1" x14ac:dyDescent="0.25">
      <c r="A17" s="19"/>
      <c r="B17" s="1957"/>
      <c r="C17" s="1958"/>
      <c r="D17" s="1183"/>
      <c r="E17" s="1184"/>
      <c r="F17" s="1182">
        <f>F15/E15</f>
        <v>0.67834394904458595</v>
      </c>
      <c r="G17" s="280"/>
      <c r="H17" s="445"/>
      <c r="I17" s="446">
        <f>I15/H15</f>
        <v>0.33227597145122917</v>
      </c>
    </row>
    <row r="18" spans="1:9" s="1" customFormat="1" ht="20.25" customHeight="1" thickTop="1" x14ac:dyDescent="0.2">
      <c r="A18" s="19"/>
      <c r="B18" s="1852" t="s">
        <v>251</v>
      </c>
      <c r="C18" s="1959" t="s">
        <v>252</v>
      </c>
      <c r="D18" s="1185">
        <v>54</v>
      </c>
      <c r="E18" s="1186">
        <v>46</v>
      </c>
      <c r="F18" s="1186">
        <v>29</v>
      </c>
      <c r="G18" s="278">
        <v>272</v>
      </c>
      <c r="H18" s="1187">
        <v>84</v>
      </c>
      <c r="I18" s="1188">
        <v>27</v>
      </c>
    </row>
    <row r="19" spans="1:9" s="1" customFormat="1" ht="20.25" customHeight="1" x14ac:dyDescent="0.2">
      <c r="A19" s="19"/>
      <c r="B19" s="1853"/>
      <c r="C19" s="1857"/>
      <c r="D19" s="1181"/>
      <c r="E19" s="1182">
        <f>E18/D18</f>
        <v>0.85185185185185186</v>
      </c>
      <c r="F19" s="1182">
        <f>F18/D18</f>
        <v>0.53703703703703709</v>
      </c>
      <c r="G19" s="442"/>
      <c r="H19" s="443">
        <f>H18/G18</f>
        <v>0.30882352941176472</v>
      </c>
      <c r="I19" s="444">
        <f>I18/G18</f>
        <v>9.9264705882352935E-2</v>
      </c>
    </row>
    <row r="20" spans="1:9" s="1" customFormat="1" ht="20.25" customHeight="1" x14ac:dyDescent="0.2">
      <c r="A20" s="19"/>
      <c r="B20" s="1853"/>
      <c r="C20" s="1960"/>
      <c r="D20" s="1189"/>
      <c r="E20" s="1190"/>
      <c r="F20" s="1191">
        <f>F18/E18</f>
        <v>0.63043478260869568</v>
      </c>
      <c r="G20" s="448"/>
      <c r="H20" s="449"/>
      <c r="I20" s="450">
        <f>I18/H18</f>
        <v>0.32142857142857145</v>
      </c>
    </row>
    <row r="21" spans="1:9" s="1" customFormat="1" ht="20.25" customHeight="1" x14ac:dyDescent="0.2">
      <c r="A21" s="19"/>
      <c r="B21" s="1853"/>
      <c r="C21" s="1856" t="s">
        <v>253</v>
      </c>
      <c r="D21" s="1192">
        <v>76</v>
      </c>
      <c r="E21" s="1193">
        <v>62</v>
      </c>
      <c r="F21" s="1193">
        <v>46</v>
      </c>
      <c r="G21" s="280">
        <v>2591</v>
      </c>
      <c r="H21" s="1194">
        <v>318</v>
      </c>
      <c r="I21" s="1195">
        <v>123</v>
      </c>
    </row>
    <row r="22" spans="1:9" s="1" customFormat="1" ht="20.25" customHeight="1" x14ac:dyDescent="0.2">
      <c r="A22" s="19"/>
      <c r="B22" s="1853"/>
      <c r="C22" s="1857"/>
      <c r="D22" s="1181"/>
      <c r="E22" s="1182">
        <f>E21/D21</f>
        <v>0.81578947368421051</v>
      </c>
      <c r="F22" s="1182">
        <f>F21/D21</f>
        <v>0.60526315789473684</v>
      </c>
      <c r="G22" s="442"/>
      <c r="H22" s="443">
        <f>H21/G21</f>
        <v>0.12273253570050174</v>
      </c>
      <c r="I22" s="444">
        <f>I21/G21</f>
        <v>4.7472018525665766E-2</v>
      </c>
    </row>
    <row r="23" spans="1:9" s="1" customFormat="1" ht="20.25" customHeight="1" x14ac:dyDescent="0.2">
      <c r="A23" s="19"/>
      <c r="B23" s="1853"/>
      <c r="C23" s="1960"/>
      <c r="D23" s="1196"/>
      <c r="E23" s="1197"/>
      <c r="F23" s="1191">
        <f>F21/E21</f>
        <v>0.74193548387096775</v>
      </c>
      <c r="G23" s="448"/>
      <c r="H23" s="449"/>
      <c r="I23" s="450">
        <f>I21/H21</f>
        <v>0.3867924528301887</v>
      </c>
    </row>
    <row r="24" spans="1:9" s="1" customFormat="1" ht="20.25" customHeight="1" x14ac:dyDescent="0.2">
      <c r="A24" s="19"/>
      <c r="B24" s="1853"/>
      <c r="C24" s="1971" t="s">
        <v>254</v>
      </c>
      <c r="D24" s="1198">
        <v>28</v>
      </c>
      <c r="E24" s="1193">
        <v>24</v>
      </c>
      <c r="F24" s="1193">
        <v>20</v>
      </c>
      <c r="G24" s="280">
        <v>508</v>
      </c>
      <c r="H24" s="1194">
        <v>153</v>
      </c>
      <c r="I24" s="1195">
        <v>35</v>
      </c>
    </row>
    <row r="25" spans="1:9" s="1" customFormat="1" ht="20.25" customHeight="1" x14ac:dyDescent="0.2">
      <c r="A25" s="19"/>
      <c r="B25" s="1853"/>
      <c r="C25" s="1943"/>
      <c r="D25" s="1181"/>
      <c r="E25" s="1182">
        <f>E24/D24</f>
        <v>0.8571428571428571</v>
      </c>
      <c r="F25" s="1182">
        <f>F24/D24</f>
        <v>0.7142857142857143</v>
      </c>
      <c r="G25" s="442"/>
      <c r="H25" s="443">
        <f>H24/G24</f>
        <v>0.30118110236220474</v>
      </c>
      <c r="I25" s="444">
        <f>I24/G24</f>
        <v>6.8897637795275593E-2</v>
      </c>
    </row>
    <row r="26" spans="1:9" s="1" customFormat="1" ht="20.25" customHeight="1" x14ac:dyDescent="0.2">
      <c r="A26" s="19"/>
      <c r="B26" s="1853"/>
      <c r="C26" s="1972"/>
      <c r="D26" s="1196"/>
      <c r="E26" s="1197"/>
      <c r="F26" s="1191">
        <f>F24/E24</f>
        <v>0.83333333333333337</v>
      </c>
      <c r="G26" s="448"/>
      <c r="H26" s="449"/>
      <c r="I26" s="450">
        <f>I24/H24</f>
        <v>0.22875816993464052</v>
      </c>
    </row>
    <row r="27" spans="1:9" s="1" customFormat="1" ht="20.25" customHeight="1" x14ac:dyDescent="0.2">
      <c r="A27" s="19"/>
      <c r="B27" s="1853"/>
      <c r="C27" s="1856" t="s">
        <v>255</v>
      </c>
      <c r="D27" s="1198">
        <v>89</v>
      </c>
      <c r="E27" s="1193">
        <v>48</v>
      </c>
      <c r="F27" s="1193">
        <v>34</v>
      </c>
      <c r="G27" s="280">
        <v>431</v>
      </c>
      <c r="H27" s="1194">
        <v>122</v>
      </c>
      <c r="I27" s="1195">
        <v>52</v>
      </c>
    </row>
    <row r="28" spans="1:9" s="1" customFormat="1" ht="20.25" customHeight="1" x14ac:dyDescent="0.2">
      <c r="A28" s="19"/>
      <c r="B28" s="1853"/>
      <c r="C28" s="1857"/>
      <c r="D28" s="1181"/>
      <c r="E28" s="1182">
        <f>E27/D27</f>
        <v>0.5393258426966292</v>
      </c>
      <c r="F28" s="1182">
        <f>F27/D27</f>
        <v>0.38202247191011235</v>
      </c>
      <c r="G28" s="442"/>
      <c r="H28" s="443">
        <f>H27/G27</f>
        <v>0.28306264501160094</v>
      </c>
      <c r="I28" s="444">
        <f>I27/G27</f>
        <v>0.12064965197215777</v>
      </c>
    </row>
    <row r="29" spans="1:9" s="1" customFormat="1" ht="20.25" customHeight="1" x14ac:dyDescent="0.2">
      <c r="A29" s="19"/>
      <c r="B29" s="1853"/>
      <c r="C29" s="1960"/>
      <c r="D29" s="1196"/>
      <c r="E29" s="1197"/>
      <c r="F29" s="1191">
        <f>F27/E27</f>
        <v>0.70833333333333337</v>
      </c>
      <c r="G29" s="448"/>
      <c r="H29" s="449"/>
      <c r="I29" s="450">
        <f>I27/H27</f>
        <v>0.42622950819672129</v>
      </c>
    </row>
    <row r="30" spans="1:9" s="1" customFormat="1" ht="20.25" customHeight="1" x14ac:dyDescent="0.2">
      <c r="A30" s="19"/>
      <c r="B30" s="1853"/>
      <c r="C30" s="1856" t="s">
        <v>256</v>
      </c>
      <c r="D30" s="1198">
        <v>16</v>
      </c>
      <c r="E30" s="1193">
        <v>12</v>
      </c>
      <c r="F30" s="1193">
        <v>10</v>
      </c>
      <c r="G30" s="279">
        <v>320</v>
      </c>
      <c r="H30" s="1199">
        <v>56</v>
      </c>
      <c r="I30" s="1180">
        <v>27</v>
      </c>
    </row>
    <row r="31" spans="1:9" s="1" customFormat="1" ht="20.25" customHeight="1" x14ac:dyDescent="0.2">
      <c r="A31" s="19"/>
      <c r="B31" s="1853"/>
      <c r="C31" s="1857"/>
      <c r="D31" s="1181"/>
      <c r="E31" s="1182">
        <f>E30/D30</f>
        <v>0.75</v>
      </c>
      <c r="F31" s="1182">
        <f>F30/D30</f>
        <v>0.625</v>
      </c>
      <c r="G31" s="442"/>
      <c r="H31" s="443">
        <f>H30/G30</f>
        <v>0.17499999999999999</v>
      </c>
      <c r="I31" s="444">
        <f>I30/G30</f>
        <v>8.4375000000000006E-2</v>
      </c>
    </row>
    <row r="32" spans="1:9" s="1" customFormat="1" ht="20.25" customHeight="1" x14ac:dyDescent="0.2">
      <c r="A32" s="19"/>
      <c r="B32" s="1853"/>
      <c r="C32" s="1960"/>
      <c r="D32" s="1196"/>
      <c r="E32" s="1197"/>
      <c r="F32" s="1191">
        <f>F30/E30</f>
        <v>0.83333333333333337</v>
      </c>
      <c r="G32" s="448"/>
      <c r="H32" s="449"/>
      <c r="I32" s="450">
        <f>I30/H30</f>
        <v>0.48214285714285715</v>
      </c>
    </row>
    <row r="33" spans="1:9" s="1" customFormat="1" ht="20.25" customHeight="1" x14ac:dyDescent="0.2">
      <c r="A33" s="19"/>
      <c r="B33" s="1853"/>
      <c r="C33" s="1856" t="s">
        <v>257</v>
      </c>
      <c r="D33" s="1198">
        <v>162</v>
      </c>
      <c r="E33" s="1193">
        <v>122</v>
      </c>
      <c r="F33" s="1193">
        <v>74</v>
      </c>
      <c r="G33" s="280">
        <v>2048</v>
      </c>
      <c r="H33" s="1194">
        <v>528</v>
      </c>
      <c r="I33" s="1195">
        <v>155</v>
      </c>
    </row>
    <row r="34" spans="1:9" s="1" customFormat="1" ht="20.25" customHeight="1" x14ac:dyDescent="0.2">
      <c r="A34" s="19"/>
      <c r="B34" s="1853"/>
      <c r="C34" s="1857"/>
      <c r="D34" s="1181"/>
      <c r="E34" s="1182">
        <f>E33/D33</f>
        <v>0.75308641975308643</v>
      </c>
      <c r="F34" s="1182">
        <f>F33/D33</f>
        <v>0.4567901234567901</v>
      </c>
      <c r="G34" s="442"/>
      <c r="H34" s="443">
        <f>H33/G33</f>
        <v>0.2578125</v>
      </c>
      <c r="I34" s="444">
        <f>I33/G33</f>
        <v>7.568359375E-2</v>
      </c>
    </row>
    <row r="35" spans="1:9" s="1" customFormat="1" ht="20.25" customHeight="1" thickBot="1" x14ac:dyDescent="0.25">
      <c r="A35" s="19"/>
      <c r="B35" s="1854"/>
      <c r="C35" s="1949"/>
      <c r="D35" s="1200"/>
      <c r="E35" s="1201"/>
      <c r="F35" s="1202">
        <f>F33/E33</f>
        <v>0.60655737704918034</v>
      </c>
      <c r="G35" s="452"/>
      <c r="H35" s="453"/>
      <c r="I35" s="454">
        <f>I33/H33</f>
        <v>0.29356060606060608</v>
      </c>
    </row>
    <row r="36" spans="1:9" s="1" customFormat="1" ht="20.25" customHeight="1" thickTop="1" x14ac:dyDescent="0.2">
      <c r="A36" s="19"/>
      <c r="B36" s="1852" t="s">
        <v>258</v>
      </c>
      <c r="C36" s="1959" t="s">
        <v>259</v>
      </c>
      <c r="D36" s="1198">
        <v>87</v>
      </c>
      <c r="E36" s="1193">
        <v>43</v>
      </c>
      <c r="F36" s="1193">
        <v>21</v>
      </c>
      <c r="G36" s="280">
        <v>110</v>
      </c>
      <c r="H36" s="1194">
        <v>41</v>
      </c>
      <c r="I36" s="1195">
        <v>10</v>
      </c>
    </row>
    <row r="37" spans="1:9" s="1" customFormat="1" ht="20.25" customHeight="1" x14ac:dyDescent="0.2">
      <c r="A37" s="19"/>
      <c r="B37" s="1853"/>
      <c r="C37" s="1857"/>
      <c r="D37" s="1181"/>
      <c r="E37" s="1182">
        <f>E36/D36</f>
        <v>0.4942528735632184</v>
      </c>
      <c r="F37" s="1182">
        <f>F36/D36</f>
        <v>0.2413793103448276</v>
      </c>
      <c r="G37" s="442"/>
      <c r="H37" s="443">
        <f>H36/G36</f>
        <v>0.37272727272727274</v>
      </c>
      <c r="I37" s="444">
        <f>I36/G36</f>
        <v>9.0909090909090912E-2</v>
      </c>
    </row>
    <row r="38" spans="1:9" s="1" customFormat="1" ht="20.25" customHeight="1" x14ac:dyDescent="0.2">
      <c r="A38" s="19"/>
      <c r="B38" s="1853"/>
      <c r="C38" s="1960"/>
      <c r="D38" s="1196"/>
      <c r="E38" s="1197"/>
      <c r="F38" s="1191">
        <f>F36/E36</f>
        <v>0.48837209302325579</v>
      </c>
      <c r="G38" s="448"/>
      <c r="H38" s="449"/>
      <c r="I38" s="450">
        <f>I36/H36</f>
        <v>0.24390243902439024</v>
      </c>
    </row>
    <row r="39" spans="1:9" s="1" customFormat="1" ht="20.25" customHeight="1" x14ac:dyDescent="0.2">
      <c r="A39" s="19"/>
      <c r="B39" s="1853"/>
      <c r="C39" s="1856" t="s">
        <v>260</v>
      </c>
      <c r="D39" s="1198">
        <v>181</v>
      </c>
      <c r="E39" s="1193">
        <v>123</v>
      </c>
      <c r="F39" s="1193">
        <v>77</v>
      </c>
      <c r="G39" s="280">
        <v>512</v>
      </c>
      <c r="H39" s="1194">
        <v>181</v>
      </c>
      <c r="I39" s="1195">
        <v>49</v>
      </c>
    </row>
    <row r="40" spans="1:9" s="1" customFormat="1" ht="20.25" customHeight="1" x14ac:dyDescent="0.2">
      <c r="A40" s="19"/>
      <c r="B40" s="1853"/>
      <c r="C40" s="1857"/>
      <c r="D40" s="1181"/>
      <c r="E40" s="1182">
        <f>E39/D39</f>
        <v>0.6795580110497238</v>
      </c>
      <c r="F40" s="1182">
        <f>F39/D39</f>
        <v>0.425414364640884</v>
      </c>
      <c r="G40" s="442"/>
      <c r="H40" s="443">
        <f>H39/G39</f>
        <v>0.353515625</v>
      </c>
      <c r="I40" s="444">
        <f>I39/G39</f>
        <v>9.5703125E-2</v>
      </c>
    </row>
    <row r="41" spans="1:9" s="1" customFormat="1" ht="20.25" customHeight="1" x14ac:dyDescent="0.2">
      <c r="A41" s="19"/>
      <c r="B41" s="1853"/>
      <c r="C41" s="1960"/>
      <c r="D41" s="1196"/>
      <c r="E41" s="1197"/>
      <c r="F41" s="1191">
        <f>F39/E39</f>
        <v>0.62601626016260159</v>
      </c>
      <c r="G41" s="448"/>
      <c r="H41" s="449"/>
      <c r="I41" s="450">
        <f>I39/H39</f>
        <v>0.27071823204419887</v>
      </c>
    </row>
    <row r="42" spans="1:9" s="1" customFormat="1" ht="20.25" customHeight="1" x14ac:dyDescent="0.2">
      <c r="A42" s="19"/>
      <c r="B42" s="1853"/>
      <c r="C42" s="1856" t="s">
        <v>261</v>
      </c>
      <c r="D42" s="1198">
        <v>50</v>
      </c>
      <c r="E42" s="1193">
        <v>46</v>
      </c>
      <c r="F42" s="1193">
        <v>28</v>
      </c>
      <c r="G42" s="279">
        <v>401</v>
      </c>
      <c r="H42" s="1199">
        <v>93</v>
      </c>
      <c r="I42" s="1180">
        <v>32</v>
      </c>
    </row>
    <row r="43" spans="1:9" s="1" customFormat="1" ht="20.25" customHeight="1" x14ac:dyDescent="0.2">
      <c r="A43" s="19"/>
      <c r="B43" s="1853"/>
      <c r="C43" s="1857"/>
      <c r="D43" s="1181"/>
      <c r="E43" s="1182">
        <f>E42/D42</f>
        <v>0.92</v>
      </c>
      <c r="F43" s="1182">
        <f>F42/D42</f>
        <v>0.56000000000000005</v>
      </c>
      <c r="G43" s="442"/>
      <c r="H43" s="443">
        <f>H42/G42</f>
        <v>0.23192019950124687</v>
      </c>
      <c r="I43" s="444">
        <f>I42/G42</f>
        <v>7.9800498753117205E-2</v>
      </c>
    </row>
    <row r="44" spans="1:9" s="1" customFormat="1" ht="20.25" customHeight="1" x14ac:dyDescent="0.2">
      <c r="A44" s="19"/>
      <c r="B44" s="1853"/>
      <c r="C44" s="1960"/>
      <c r="D44" s="1196"/>
      <c r="E44" s="1197"/>
      <c r="F44" s="1191">
        <f>F42/E42</f>
        <v>0.60869565217391308</v>
      </c>
      <c r="G44" s="448"/>
      <c r="H44" s="449"/>
      <c r="I44" s="450">
        <f>I42/H42</f>
        <v>0.34408602150537637</v>
      </c>
    </row>
    <row r="45" spans="1:9" s="1" customFormat="1" ht="20.25" customHeight="1" x14ac:dyDescent="0.2">
      <c r="A45" s="19"/>
      <c r="B45" s="1853"/>
      <c r="C45" s="1856" t="s">
        <v>262</v>
      </c>
      <c r="D45" s="1198">
        <v>40</v>
      </c>
      <c r="E45" s="1193">
        <v>40</v>
      </c>
      <c r="F45" s="1193">
        <v>32</v>
      </c>
      <c r="G45" s="279">
        <v>501</v>
      </c>
      <c r="H45" s="1199">
        <v>187</v>
      </c>
      <c r="I45" s="1180">
        <v>58</v>
      </c>
    </row>
    <row r="46" spans="1:9" s="1" customFormat="1" ht="20.25" customHeight="1" x14ac:dyDescent="0.2">
      <c r="A46" s="19"/>
      <c r="B46" s="1853"/>
      <c r="C46" s="1857"/>
      <c r="D46" s="1181"/>
      <c r="E46" s="1182">
        <f>E45/D45</f>
        <v>1</v>
      </c>
      <c r="F46" s="1182">
        <f>F45/D45</f>
        <v>0.8</v>
      </c>
      <c r="G46" s="442"/>
      <c r="H46" s="443">
        <f>H45/G45</f>
        <v>0.37325349301397204</v>
      </c>
      <c r="I46" s="444">
        <f>I45/G45</f>
        <v>0.1157684630738523</v>
      </c>
    </row>
    <row r="47" spans="1:9" s="1" customFormat="1" ht="20.25" customHeight="1" x14ac:dyDescent="0.2">
      <c r="A47" s="19"/>
      <c r="B47" s="1853"/>
      <c r="C47" s="1960"/>
      <c r="D47" s="1196"/>
      <c r="E47" s="1197"/>
      <c r="F47" s="1191">
        <f>F45/E45</f>
        <v>0.8</v>
      </c>
      <c r="G47" s="448"/>
      <c r="H47" s="449"/>
      <c r="I47" s="450">
        <f>I45/H45</f>
        <v>0.31016042780748665</v>
      </c>
    </row>
    <row r="48" spans="1:9" s="1" customFormat="1" ht="20.25" customHeight="1" x14ac:dyDescent="0.2">
      <c r="A48" s="19"/>
      <c r="B48" s="1853"/>
      <c r="C48" s="1856" t="s">
        <v>263</v>
      </c>
      <c r="D48" s="1198">
        <v>27</v>
      </c>
      <c r="E48" s="1193">
        <v>25</v>
      </c>
      <c r="F48" s="1193">
        <v>22</v>
      </c>
      <c r="G48" s="279">
        <v>551</v>
      </c>
      <c r="H48" s="1199">
        <v>137</v>
      </c>
      <c r="I48" s="1180">
        <v>31</v>
      </c>
    </row>
    <row r="49" spans="1:9" s="1" customFormat="1" ht="20.25" customHeight="1" x14ac:dyDescent="0.2">
      <c r="A49" s="19"/>
      <c r="B49" s="1853"/>
      <c r="C49" s="1857"/>
      <c r="D49" s="1181"/>
      <c r="E49" s="1182">
        <f>E48/D48</f>
        <v>0.92592592592592593</v>
      </c>
      <c r="F49" s="1182">
        <f>F48/D48</f>
        <v>0.81481481481481477</v>
      </c>
      <c r="G49" s="442"/>
      <c r="H49" s="443">
        <f>H48/G48</f>
        <v>0.24863883847549909</v>
      </c>
      <c r="I49" s="444">
        <f>I48/G48</f>
        <v>5.6261343012704176E-2</v>
      </c>
    </row>
    <row r="50" spans="1:9" s="1" customFormat="1" ht="20.25" customHeight="1" x14ac:dyDescent="0.2">
      <c r="A50" s="19"/>
      <c r="B50" s="1853"/>
      <c r="C50" s="1960"/>
      <c r="D50" s="1196"/>
      <c r="E50" s="1197"/>
      <c r="F50" s="1191">
        <f>F48/E48</f>
        <v>0.88</v>
      </c>
      <c r="G50" s="448"/>
      <c r="H50" s="449"/>
      <c r="I50" s="450">
        <f>I48/H48</f>
        <v>0.22627737226277372</v>
      </c>
    </row>
    <row r="51" spans="1:9" s="1" customFormat="1" ht="20.25" customHeight="1" x14ac:dyDescent="0.2">
      <c r="A51" s="19"/>
      <c r="B51" s="1853"/>
      <c r="C51" s="1856" t="s">
        <v>264</v>
      </c>
      <c r="D51" s="1198">
        <v>40</v>
      </c>
      <c r="E51" s="1179">
        <v>37</v>
      </c>
      <c r="F51" s="1179">
        <v>33</v>
      </c>
      <c r="G51" s="279">
        <v>4095</v>
      </c>
      <c r="H51" s="1199">
        <v>622</v>
      </c>
      <c r="I51" s="1180">
        <v>239</v>
      </c>
    </row>
    <row r="52" spans="1:9" s="1" customFormat="1" ht="20.25" customHeight="1" x14ac:dyDescent="0.2">
      <c r="A52" s="19"/>
      <c r="B52" s="1853"/>
      <c r="C52" s="1857"/>
      <c r="D52" s="1181"/>
      <c r="E52" s="1182">
        <f>E51/D51</f>
        <v>0.92500000000000004</v>
      </c>
      <c r="F52" s="1182">
        <f>F51/D51</f>
        <v>0.82499999999999996</v>
      </c>
      <c r="G52" s="442"/>
      <c r="H52" s="443">
        <f>H51/G51</f>
        <v>0.15189255189255188</v>
      </c>
      <c r="I52" s="444">
        <f>I51/G51</f>
        <v>5.8363858363858365E-2</v>
      </c>
    </row>
    <row r="53" spans="1:9" s="1" customFormat="1" ht="20.25" customHeight="1" thickBot="1" x14ac:dyDescent="0.25">
      <c r="A53" s="19"/>
      <c r="B53" s="1853"/>
      <c r="C53" s="1949"/>
      <c r="D53" s="1200"/>
      <c r="E53" s="1201"/>
      <c r="F53" s="1202">
        <f>F51/E51</f>
        <v>0.89189189189189189</v>
      </c>
      <c r="G53" s="452"/>
      <c r="H53" s="453"/>
      <c r="I53" s="454">
        <f>I51/H51</f>
        <v>0.38424437299035369</v>
      </c>
    </row>
    <row r="54" spans="1:9" s="1" customFormat="1" ht="20.25" customHeight="1" thickTop="1" x14ac:dyDescent="0.2">
      <c r="A54" s="19"/>
      <c r="B54" s="1853"/>
      <c r="C54" s="272" t="s">
        <v>265</v>
      </c>
      <c r="D54" s="145">
        <f t="shared" ref="D54:I54" si="0">D39+D42+D45+D48</f>
        <v>298</v>
      </c>
      <c r="E54" s="519">
        <f t="shared" si="0"/>
        <v>234</v>
      </c>
      <c r="F54" s="519">
        <f t="shared" si="0"/>
        <v>159</v>
      </c>
      <c r="G54" s="280">
        <f t="shared" si="0"/>
        <v>1965</v>
      </c>
      <c r="H54" s="1194">
        <f t="shared" si="0"/>
        <v>598</v>
      </c>
      <c r="I54" s="1195">
        <f t="shared" si="0"/>
        <v>170</v>
      </c>
    </row>
    <row r="55" spans="1:9" s="1" customFormat="1" ht="20.25" customHeight="1" x14ac:dyDescent="0.2">
      <c r="A55" s="19"/>
      <c r="B55" s="1853"/>
      <c r="C55" s="425" t="s">
        <v>266</v>
      </c>
      <c r="D55" s="1181"/>
      <c r="E55" s="1182">
        <f>E54/D54</f>
        <v>0.78523489932885904</v>
      </c>
      <c r="F55" s="1182">
        <f>F54/D54</f>
        <v>0.53355704697986572</v>
      </c>
      <c r="G55" s="442"/>
      <c r="H55" s="443">
        <f>H54/G54</f>
        <v>0.30432569974554707</v>
      </c>
      <c r="I55" s="444">
        <f>I54/G54</f>
        <v>8.6513994910941472E-2</v>
      </c>
    </row>
    <row r="56" spans="1:9" s="1" customFormat="1" ht="20.25" customHeight="1" x14ac:dyDescent="0.2">
      <c r="A56" s="19"/>
      <c r="B56" s="1853"/>
      <c r="C56" s="21"/>
      <c r="D56" s="1196"/>
      <c r="E56" s="1197"/>
      <c r="F56" s="1191">
        <f>F54/E54</f>
        <v>0.67948717948717952</v>
      </c>
      <c r="G56" s="448"/>
      <c r="H56" s="449"/>
      <c r="I56" s="450">
        <f>I54/H54</f>
        <v>0.28428093645484948</v>
      </c>
    </row>
    <row r="57" spans="1:9" s="1" customFormat="1" ht="20.25" customHeight="1" x14ac:dyDescent="0.2">
      <c r="A57" s="19"/>
      <c r="B57" s="1853"/>
      <c r="C57" s="273" t="s">
        <v>265</v>
      </c>
      <c r="D57" s="145">
        <f t="shared" ref="D57:I57" si="1">D42+D45+D48+D51</f>
        <v>157</v>
      </c>
      <c r="E57" s="519">
        <f t="shared" si="1"/>
        <v>148</v>
      </c>
      <c r="F57" s="519">
        <f t="shared" si="1"/>
        <v>115</v>
      </c>
      <c r="G57" s="279">
        <f t="shared" si="1"/>
        <v>5548</v>
      </c>
      <c r="H57" s="441">
        <f t="shared" si="1"/>
        <v>1039</v>
      </c>
      <c r="I57" s="1180">
        <f t="shared" si="1"/>
        <v>360</v>
      </c>
    </row>
    <row r="58" spans="1:9" s="1" customFormat="1" ht="20.25" customHeight="1" x14ac:dyDescent="0.2">
      <c r="A58" s="19"/>
      <c r="B58" s="1853"/>
      <c r="C58" s="425" t="s">
        <v>267</v>
      </c>
      <c r="D58" s="1181"/>
      <c r="E58" s="1182">
        <f>E57/D57</f>
        <v>0.9426751592356688</v>
      </c>
      <c r="F58" s="1182">
        <f>F57/D57</f>
        <v>0.73248407643312097</v>
      </c>
      <c r="G58" s="442"/>
      <c r="H58" s="443">
        <f>H57/G57</f>
        <v>0.18727469358327326</v>
      </c>
      <c r="I58" s="444">
        <f>I57/G57</f>
        <v>6.4888248017303529E-2</v>
      </c>
    </row>
    <row r="59" spans="1:9" s="1" customFormat="1" ht="20.25" customHeight="1" thickBot="1" x14ac:dyDescent="0.25">
      <c r="A59" s="19"/>
      <c r="B59" s="1859"/>
      <c r="C59" s="21"/>
      <c r="D59" s="1196"/>
      <c r="E59" s="1197"/>
      <c r="F59" s="1191">
        <f>F57/E57</f>
        <v>0.77702702702702697</v>
      </c>
      <c r="G59" s="455"/>
      <c r="H59" s="456"/>
      <c r="I59" s="457">
        <f>I57/H57</f>
        <v>0.34648700673724736</v>
      </c>
    </row>
    <row r="60" spans="1:9" s="1" customFormat="1" x14ac:dyDescent="0.2">
      <c r="A60" s="19"/>
      <c r="B60" s="22"/>
      <c r="C60" s="27"/>
      <c r="D60" s="23"/>
      <c r="E60" s="23"/>
      <c r="F60" s="23"/>
      <c r="G60" s="270"/>
    </row>
    <row r="61" spans="1:9" s="1" customFormat="1" x14ac:dyDescent="0.2">
      <c r="A61" s="19"/>
    </row>
    <row r="62" spans="1:9" s="44" customFormat="1" x14ac:dyDescent="0.2">
      <c r="A62" s="323"/>
      <c r="G62" s="324"/>
      <c r="H62" s="86"/>
      <c r="I62" s="86"/>
    </row>
    <row r="63" spans="1:9" s="44" customFormat="1" x14ac:dyDescent="0.2">
      <c r="A63" s="323"/>
      <c r="G63" s="324"/>
      <c r="H63" s="86"/>
      <c r="I63" s="86"/>
    </row>
    <row r="64" spans="1:9" s="44" customFormat="1" x14ac:dyDescent="0.2">
      <c r="A64" s="323"/>
      <c r="G64" s="324"/>
      <c r="H64" s="86"/>
      <c r="I64" s="86"/>
    </row>
    <row r="65" spans="1:9" s="44" customFormat="1" x14ac:dyDescent="0.2">
      <c r="A65" s="323"/>
      <c r="D65" s="326"/>
      <c r="E65" s="326"/>
      <c r="F65" s="326"/>
      <c r="G65" s="326"/>
      <c r="H65" s="326"/>
      <c r="I65" s="326"/>
    </row>
    <row r="66" spans="1:9" s="44" customFormat="1" x14ac:dyDescent="0.2">
      <c r="A66" s="323"/>
      <c r="D66" s="326"/>
      <c r="E66" s="326"/>
      <c r="F66" s="326"/>
      <c r="G66" s="326"/>
      <c r="H66" s="326"/>
      <c r="I66" s="326"/>
    </row>
    <row r="67" spans="1:9" s="1" customFormat="1" x14ac:dyDescent="0.2">
      <c r="A67" s="19"/>
      <c r="B67" s="19"/>
      <c r="G67" s="270"/>
    </row>
    <row r="68" spans="1:9" s="322" customFormat="1" x14ac:dyDescent="0.2">
      <c r="B68" s="325"/>
      <c r="C68" s="325"/>
      <c r="D68" s="325"/>
      <c r="E68" s="325"/>
      <c r="F68" s="325"/>
      <c r="G68" s="325"/>
      <c r="H68" s="325"/>
      <c r="I68" s="325"/>
    </row>
    <row r="69" spans="1:9" s="322" customFormat="1" ht="13.5" customHeight="1" x14ac:dyDescent="0.2">
      <c r="B69" s="325"/>
      <c r="C69" s="325"/>
      <c r="D69" s="325"/>
      <c r="E69" s="325"/>
      <c r="F69" s="325"/>
      <c r="G69" s="325"/>
      <c r="H69" s="325"/>
      <c r="I69" s="325"/>
    </row>
    <row r="70" spans="1:9" s="322" customFormat="1" ht="13.5" customHeight="1" x14ac:dyDescent="0.2">
      <c r="B70" s="325"/>
      <c r="C70" s="325"/>
      <c r="D70" s="325"/>
      <c r="E70" s="325"/>
      <c r="F70" s="325"/>
      <c r="G70" s="341"/>
      <c r="H70" s="325"/>
      <c r="I70" s="325"/>
    </row>
    <row r="71" spans="1:9" s="1" customFormat="1" ht="14.25" customHeight="1" x14ac:dyDescent="0.2">
      <c r="A71" s="19"/>
      <c r="B71" s="19"/>
      <c r="C71" s="19"/>
      <c r="D71" s="332"/>
      <c r="E71" s="332"/>
      <c r="F71" s="332"/>
      <c r="G71" s="332"/>
      <c r="H71" s="332"/>
      <c r="I71" s="332"/>
    </row>
    <row r="72" spans="1:9" s="1" customFormat="1" x14ac:dyDescent="0.2">
      <c r="A72" s="19"/>
      <c r="B72" s="19"/>
      <c r="C72" s="19"/>
      <c r="D72" s="332"/>
      <c r="E72" s="332"/>
      <c r="F72" s="332"/>
      <c r="G72" s="332"/>
      <c r="H72" s="332"/>
      <c r="I72" s="332"/>
    </row>
    <row r="73" spans="1:9" s="1" customFormat="1" x14ac:dyDescent="0.2">
      <c r="A73" s="19"/>
      <c r="B73" s="19"/>
      <c r="C73" s="19"/>
      <c r="D73" s="19"/>
      <c r="E73" s="19"/>
      <c r="F73" s="19"/>
      <c r="G73" s="271"/>
    </row>
    <row r="74" spans="1:9" s="1" customFormat="1" x14ac:dyDescent="0.2">
      <c r="A74" s="19"/>
      <c r="B74" s="19"/>
      <c r="C74" s="19"/>
      <c r="D74" s="19"/>
      <c r="E74" s="19"/>
      <c r="F74" s="19"/>
      <c r="G74" s="271"/>
    </row>
    <row r="75" spans="1:9" s="1" customFormat="1" x14ac:dyDescent="0.2">
      <c r="A75" s="19"/>
      <c r="B75" s="19"/>
      <c r="C75" s="19"/>
      <c r="D75" s="19"/>
      <c r="E75" s="19"/>
      <c r="F75" s="19"/>
      <c r="G75" s="271"/>
    </row>
    <row r="76" spans="1:9" s="1" customFormat="1" x14ac:dyDescent="0.2">
      <c r="A76" s="19"/>
      <c r="B76" s="19"/>
      <c r="C76" s="19"/>
      <c r="D76" s="19"/>
      <c r="E76" s="19"/>
      <c r="F76" s="19"/>
      <c r="G76" s="271"/>
    </row>
    <row r="77" spans="1:9" s="1" customFormat="1" x14ac:dyDescent="0.2">
      <c r="A77" s="19"/>
      <c r="B77" s="19"/>
      <c r="C77" s="19"/>
      <c r="D77" s="19"/>
      <c r="E77" s="19"/>
      <c r="F77" s="19"/>
      <c r="G77" s="271"/>
    </row>
    <row r="78" spans="1:9" s="1" customFormat="1" x14ac:dyDescent="0.2">
      <c r="A78" s="19"/>
      <c r="B78" s="19"/>
      <c r="C78" s="19"/>
      <c r="D78" s="19"/>
      <c r="E78" s="19"/>
      <c r="F78" s="19"/>
      <c r="G78" s="271"/>
    </row>
    <row r="79" spans="1:9" s="1" customFormat="1" x14ac:dyDescent="0.2">
      <c r="A79" s="19"/>
      <c r="B79" s="19"/>
      <c r="C79" s="19"/>
      <c r="D79" s="19"/>
      <c r="E79" s="19"/>
      <c r="F79" s="19"/>
      <c r="G79" s="271"/>
    </row>
    <row r="80" spans="1:9" s="1" customFormat="1" x14ac:dyDescent="0.2">
      <c r="A80" s="19"/>
      <c r="B80" s="19"/>
      <c r="C80" s="19"/>
      <c r="D80" s="19"/>
      <c r="E80" s="19"/>
      <c r="F80" s="19"/>
      <c r="G80" s="271"/>
    </row>
  </sheetData>
  <mergeCells count="22">
    <mergeCell ref="F11:F14"/>
    <mergeCell ref="B11:C14"/>
    <mergeCell ref="C24:C26"/>
    <mergeCell ref="C27:C29"/>
    <mergeCell ref="C42:C44"/>
    <mergeCell ref="C30:C32"/>
    <mergeCell ref="C51:C53"/>
    <mergeCell ref="I12:I14"/>
    <mergeCell ref="B15:C17"/>
    <mergeCell ref="B18:B35"/>
    <mergeCell ref="C18:C20"/>
    <mergeCell ref="C21:C23"/>
    <mergeCell ref="G11:G14"/>
    <mergeCell ref="D11:D14"/>
    <mergeCell ref="E11:E14"/>
    <mergeCell ref="C33:C35"/>
    <mergeCell ref="H11:H14"/>
    <mergeCell ref="B36:B59"/>
    <mergeCell ref="C36:C38"/>
    <mergeCell ref="C39:C41"/>
    <mergeCell ref="C48:C50"/>
    <mergeCell ref="C45:C47"/>
  </mergeCells>
  <phoneticPr fontId="2"/>
  <printOptions horizontalCentered="1" verticalCentered="1"/>
  <pageMargins left="0.9055118110236221" right="0.62992125984251968" top="0.39370078740157483" bottom="0.74803149606299213" header="0.31496062992125984" footer="0.31496062992125984"/>
  <pageSetup paperSize="9" scale="68"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0683-1C06-43F2-86CC-B85BE8B5371E}">
  <sheetPr>
    <tabColor rgb="FF00B0F0"/>
    <pageSetUpPr fitToPage="1"/>
  </sheetPr>
  <dimension ref="B2:N54"/>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9" width="19" style="1" customWidth="1"/>
    <col min="10" max="11" width="8.33203125" style="1" customWidth="1"/>
    <col min="12" max="12" width="8.88671875" style="1" customWidth="1"/>
    <col min="13" max="14" width="8.33203125" style="1" customWidth="1"/>
    <col min="15" max="16384" width="9" style="1"/>
  </cols>
  <sheetData>
    <row r="2" spans="2:13" x14ac:dyDescent="0.2">
      <c r="B2" s="1" t="s">
        <v>814</v>
      </c>
    </row>
    <row r="4" spans="2:13" x14ac:dyDescent="0.2">
      <c r="C4" s="1" t="s">
        <v>815</v>
      </c>
    </row>
    <row r="6" spans="2:13" x14ac:dyDescent="0.2">
      <c r="H6" s="924" t="s">
        <v>152</v>
      </c>
      <c r="I6" s="924"/>
    </row>
    <row r="7" spans="2:13" x14ac:dyDescent="0.2">
      <c r="H7" s="924" t="s">
        <v>293</v>
      </c>
      <c r="I7" s="924"/>
    </row>
    <row r="8" spans="2:13" ht="10.5" customHeight="1" x14ac:dyDescent="0.2"/>
    <row r="9" spans="2:13" ht="13.8" thickBot="1" x14ac:dyDescent="0.25">
      <c r="E9" s="1" t="s">
        <v>654</v>
      </c>
      <c r="I9" s="2" t="s">
        <v>155</v>
      </c>
      <c r="M9" s="2"/>
    </row>
    <row r="10" spans="2:13" ht="7.5" customHeight="1" x14ac:dyDescent="0.2">
      <c r="B10" s="8"/>
      <c r="C10" s="4"/>
      <c r="D10" s="1950" t="s">
        <v>636</v>
      </c>
      <c r="E10" s="1929" t="s">
        <v>800</v>
      </c>
      <c r="F10" s="2256" t="s">
        <v>816</v>
      </c>
      <c r="G10" s="2256" t="s">
        <v>817</v>
      </c>
      <c r="H10" s="2256" t="s">
        <v>818</v>
      </c>
      <c r="I10" s="2253" t="s">
        <v>296</v>
      </c>
    </row>
    <row r="11" spans="2:13" ht="7.5" customHeight="1" x14ac:dyDescent="0.2">
      <c r="B11" s="18"/>
      <c r="C11" s="11"/>
      <c r="D11" s="1973"/>
      <c r="E11" s="2254"/>
      <c r="F11" s="2257"/>
      <c r="G11" s="2257"/>
      <c r="H11" s="1900"/>
      <c r="I11" s="1973"/>
    </row>
    <row r="12" spans="2:13" ht="66.75" customHeight="1" x14ac:dyDescent="0.2">
      <c r="B12" s="35"/>
      <c r="C12" s="36"/>
      <c r="D12" s="1974"/>
      <c r="E12" s="2255"/>
      <c r="F12" s="2258"/>
      <c r="G12" s="2258"/>
      <c r="H12" s="1901"/>
      <c r="I12" s="1974"/>
      <c r="L12" s="325"/>
    </row>
    <row r="13" spans="2:13" ht="20.100000000000001" customHeight="1" x14ac:dyDescent="0.2">
      <c r="B13" s="1953" t="s">
        <v>250</v>
      </c>
      <c r="C13" s="1978"/>
      <c r="D13" s="1178">
        <f t="shared" ref="D13:I13" si="0">D15+D17+D19+D21+D23+D25</f>
        <v>425</v>
      </c>
      <c r="E13" s="1348">
        <f t="shared" si="0"/>
        <v>73</v>
      </c>
      <c r="F13" s="1464">
        <f t="shared" si="0"/>
        <v>57</v>
      </c>
      <c r="G13" s="1464">
        <f t="shared" si="0"/>
        <v>184</v>
      </c>
      <c r="H13" s="1464">
        <f t="shared" si="0"/>
        <v>98</v>
      </c>
      <c r="I13" s="1467">
        <f t="shared" si="0"/>
        <v>13</v>
      </c>
      <c r="L13" s="332"/>
    </row>
    <row r="14" spans="2:13" ht="20.100000000000001" customHeight="1" thickBot="1" x14ac:dyDescent="0.25">
      <c r="B14" s="1955"/>
      <c r="C14" s="1979"/>
      <c r="D14" s="1324"/>
      <c r="E14" s="1485">
        <f>E13/D13</f>
        <v>0.17176470588235293</v>
      </c>
      <c r="F14" s="1486">
        <f>F13/$D$13</f>
        <v>0.13411764705882354</v>
      </c>
      <c r="G14" s="1486">
        <f t="shared" ref="G14:H14" si="1">G13/$D$13</f>
        <v>0.43294117647058822</v>
      </c>
      <c r="H14" s="1486">
        <f t="shared" si="1"/>
        <v>0.23058823529411765</v>
      </c>
      <c r="I14" s="1488">
        <f>I13/D13</f>
        <v>3.0588235294117649E-2</v>
      </c>
      <c r="J14" s="44"/>
      <c r="K14" s="44"/>
      <c r="L14" s="332"/>
    </row>
    <row r="15" spans="2:13" ht="20.100000000000001" customHeight="1" thickTop="1" x14ac:dyDescent="0.2">
      <c r="B15" s="1852" t="s">
        <v>281</v>
      </c>
      <c r="C15" s="1959" t="s">
        <v>252</v>
      </c>
      <c r="D15" s="1327">
        <f>'表5-1'!D14</f>
        <v>54</v>
      </c>
      <c r="E15" s="1473">
        <v>5</v>
      </c>
      <c r="F15" s="1480">
        <v>9</v>
      </c>
      <c r="G15" s="1480">
        <v>27</v>
      </c>
      <c r="H15" s="1659">
        <v>13</v>
      </c>
      <c r="I15" s="1483">
        <v>0</v>
      </c>
      <c r="L15" s="332"/>
    </row>
    <row r="16" spans="2:13" ht="20.100000000000001" customHeight="1" x14ac:dyDescent="0.2">
      <c r="B16" s="1853"/>
      <c r="C16" s="1857"/>
      <c r="D16" s="1332"/>
      <c r="E16" s="1489">
        <f>E15/D15</f>
        <v>9.2592592592592587E-2</v>
      </c>
      <c r="F16" s="1490">
        <f>F15/$D$15</f>
        <v>0.16666666666666666</v>
      </c>
      <c r="G16" s="1490">
        <f t="shared" ref="G16:H16" si="2">G15/$D$15</f>
        <v>0.5</v>
      </c>
      <c r="H16" s="1490">
        <f t="shared" si="2"/>
        <v>0.24074074074074073</v>
      </c>
      <c r="I16" s="1492">
        <f>I15/D15</f>
        <v>0</v>
      </c>
      <c r="K16" s="44"/>
      <c r="L16" s="332"/>
    </row>
    <row r="17" spans="2:12" ht="20.100000000000001" customHeight="1" x14ac:dyDescent="0.2">
      <c r="B17" s="1853"/>
      <c r="C17" s="1856" t="s">
        <v>253</v>
      </c>
      <c r="D17" s="1334">
        <f>'表5-1'!D16</f>
        <v>76</v>
      </c>
      <c r="E17" s="1348">
        <v>17</v>
      </c>
      <c r="F17" s="1464">
        <v>7</v>
      </c>
      <c r="G17" s="1464">
        <v>30</v>
      </c>
      <c r="H17" s="1658">
        <v>18</v>
      </c>
      <c r="I17" s="1467">
        <v>4</v>
      </c>
      <c r="L17" s="332"/>
    </row>
    <row r="18" spans="2:12" ht="20.100000000000001" customHeight="1" x14ac:dyDescent="0.2">
      <c r="B18" s="1853"/>
      <c r="C18" s="1857"/>
      <c r="D18" s="1301"/>
      <c r="E18" s="1489">
        <f>E17/D17</f>
        <v>0.22368421052631579</v>
      </c>
      <c r="F18" s="1490">
        <f>F17/$D$17</f>
        <v>9.2105263157894732E-2</v>
      </c>
      <c r="G18" s="1490">
        <f t="shared" ref="G18:H18" si="3">G17/$D$17</f>
        <v>0.39473684210526316</v>
      </c>
      <c r="H18" s="1490">
        <f t="shared" si="3"/>
        <v>0.23684210526315788</v>
      </c>
      <c r="I18" s="1492">
        <f>I17/D17</f>
        <v>5.2631578947368418E-2</v>
      </c>
      <c r="K18" s="44"/>
      <c r="L18" s="332"/>
    </row>
    <row r="19" spans="2:12" ht="20.100000000000001" customHeight="1" x14ac:dyDescent="0.2">
      <c r="B19" s="1853"/>
      <c r="C19" s="1856" t="s">
        <v>282</v>
      </c>
      <c r="D19" s="1334">
        <f>'表5-1'!D18</f>
        <v>28</v>
      </c>
      <c r="E19" s="1348">
        <v>3</v>
      </c>
      <c r="F19" s="1464">
        <v>7</v>
      </c>
      <c r="G19" s="1464">
        <v>12</v>
      </c>
      <c r="H19" s="1658">
        <v>5</v>
      </c>
      <c r="I19" s="1467">
        <v>1</v>
      </c>
      <c r="L19" s="332"/>
    </row>
    <row r="20" spans="2:12" ht="20.100000000000001" customHeight="1" x14ac:dyDescent="0.2">
      <c r="B20" s="1853"/>
      <c r="C20" s="1857"/>
      <c r="D20" s="1301"/>
      <c r="E20" s="1489">
        <f>E19/D19</f>
        <v>0.10714285714285714</v>
      </c>
      <c r="F20" s="1490">
        <f>F19/$D$19</f>
        <v>0.25</v>
      </c>
      <c r="G20" s="1490">
        <f t="shared" ref="G20:H20" si="4">G19/$D$19</f>
        <v>0.42857142857142855</v>
      </c>
      <c r="H20" s="1490">
        <f t="shared" si="4"/>
        <v>0.17857142857142858</v>
      </c>
      <c r="I20" s="1492">
        <f>I19/D19</f>
        <v>3.5714285714285712E-2</v>
      </c>
      <c r="K20" s="44"/>
      <c r="L20" s="332"/>
    </row>
    <row r="21" spans="2:12" ht="20.100000000000001" customHeight="1" x14ac:dyDescent="0.2">
      <c r="B21" s="1853"/>
      <c r="C21" s="1856" t="s">
        <v>255</v>
      </c>
      <c r="D21" s="1334">
        <f>'表5-1'!D20</f>
        <v>89</v>
      </c>
      <c r="E21" s="1348">
        <v>10</v>
      </c>
      <c r="F21" s="1464">
        <v>15</v>
      </c>
      <c r="G21" s="1464">
        <v>38</v>
      </c>
      <c r="H21" s="1658">
        <v>24</v>
      </c>
      <c r="I21" s="1467">
        <v>2</v>
      </c>
      <c r="L21" s="332"/>
    </row>
    <row r="22" spans="2:12" ht="20.100000000000001" customHeight="1" x14ac:dyDescent="0.2">
      <c r="B22" s="1853"/>
      <c r="C22" s="1857"/>
      <c r="D22" s="1301"/>
      <c r="E22" s="1489">
        <f>E21/D21</f>
        <v>0.11235955056179775</v>
      </c>
      <c r="F22" s="1490">
        <f>F21/$D$21</f>
        <v>0.16853932584269662</v>
      </c>
      <c r="G22" s="1490">
        <f t="shared" ref="G22:H22" si="5">G21/$D$21</f>
        <v>0.42696629213483145</v>
      </c>
      <c r="H22" s="1490">
        <f t="shared" si="5"/>
        <v>0.2696629213483146</v>
      </c>
      <c r="I22" s="1492">
        <f>I21/D21</f>
        <v>2.247191011235955E-2</v>
      </c>
      <c r="K22" s="44"/>
      <c r="L22" s="332"/>
    </row>
    <row r="23" spans="2:12" ht="20.100000000000001" customHeight="1" x14ac:dyDescent="0.2">
      <c r="B23" s="1853"/>
      <c r="C23" s="1856" t="s">
        <v>256</v>
      </c>
      <c r="D23" s="1334">
        <f>'表5-1'!D22</f>
        <v>16</v>
      </c>
      <c r="E23" s="1348">
        <v>10</v>
      </c>
      <c r="F23" s="1464">
        <v>0</v>
      </c>
      <c r="G23" s="1464">
        <v>5</v>
      </c>
      <c r="H23" s="1658">
        <v>1</v>
      </c>
      <c r="I23" s="1467">
        <v>0</v>
      </c>
      <c r="L23" s="332"/>
    </row>
    <row r="24" spans="2:12" ht="20.100000000000001" customHeight="1" x14ac:dyDescent="0.2">
      <c r="B24" s="1853"/>
      <c r="C24" s="1857"/>
      <c r="D24" s="1301"/>
      <c r="E24" s="1489">
        <f>E23/D23</f>
        <v>0.625</v>
      </c>
      <c r="F24" s="1490">
        <f>F23/$D$23</f>
        <v>0</v>
      </c>
      <c r="G24" s="1490">
        <f t="shared" ref="G24:H24" si="6">G23/$D$23</f>
        <v>0.3125</v>
      </c>
      <c r="H24" s="1490">
        <f t="shared" si="6"/>
        <v>6.25E-2</v>
      </c>
      <c r="I24" s="1492">
        <f>I23/D23</f>
        <v>0</v>
      </c>
      <c r="K24" s="44"/>
      <c r="L24" s="332"/>
    </row>
    <row r="25" spans="2:12" ht="20.100000000000001" customHeight="1" x14ac:dyDescent="0.2">
      <c r="B25" s="1853"/>
      <c r="C25" s="1856" t="s">
        <v>257</v>
      </c>
      <c r="D25" s="1334">
        <f>'表5-1'!D24</f>
        <v>162</v>
      </c>
      <c r="E25" s="1365">
        <v>28</v>
      </c>
      <c r="F25" s="1474">
        <v>19</v>
      </c>
      <c r="G25" s="1474">
        <v>72</v>
      </c>
      <c r="H25" s="1660">
        <v>37</v>
      </c>
      <c r="I25" s="1467">
        <v>6</v>
      </c>
      <c r="L25" s="332"/>
    </row>
    <row r="26" spans="2:12" ht="20.100000000000001" customHeight="1" thickBot="1" x14ac:dyDescent="0.25">
      <c r="B26" s="1853"/>
      <c r="C26" s="1857"/>
      <c r="D26" s="1332"/>
      <c r="E26" s="1356">
        <f>E25/D25</f>
        <v>0.1728395061728395</v>
      </c>
      <c r="F26" s="1468">
        <f>F25/$D$25</f>
        <v>0.11728395061728394</v>
      </c>
      <c r="G26" s="1468">
        <f t="shared" ref="G26:H26" si="7">G25/$D$25</f>
        <v>0.44444444444444442</v>
      </c>
      <c r="H26" s="1500">
        <f t="shared" si="7"/>
        <v>0.22839506172839505</v>
      </c>
      <c r="I26" s="1501">
        <f>I25/D25</f>
        <v>3.7037037037037035E-2</v>
      </c>
      <c r="K26" s="44"/>
      <c r="L26" s="332"/>
    </row>
    <row r="27" spans="2:12" ht="20.100000000000001" customHeight="1" thickTop="1" x14ac:dyDescent="0.2">
      <c r="B27" s="1852" t="s">
        <v>283</v>
      </c>
      <c r="C27" s="2120" t="s">
        <v>176</v>
      </c>
      <c r="D27" s="447">
        <f>'表5-1'!D26</f>
        <v>87</v>
      </c>
      <c r="E27" s="1473">
        <v>5</v>
      </c>
      <c r="F27" s="1480">
        <v>11</v>
      </c>
      <c r="G27" s="1480">
        <v>30</v>
      </c>
      <c r="H27" s="1660">
        <v>36</v>
      </c>
      <c r="I27" s="1477">
        <v>5</v>
      </c>
      <c r="L27" s="332"/>
    </row>
    <row r="28" spans="2:12" ht="20.100000000000001" customHeight="1" x14ac:dyDescent="0.2">
      <c r="B28" s="1853"/>
      <c r="C28" s="1851"/>
      <c r="D28" s="463"/>
      <c r="E28" s="1489">
        <f>E27/D27</f>
        <v>5.7471264367816091E-2</v>
      </c>
      <c r="F28" s="1490">
        <f>F27/$D$27</f>
        <v>0.12643678160919541</v>
      </c>
      <c r="G28" s="1490">
        <f t="shared" ref="G28:H28" si="8">G27/$D$27</f>
        <v>0.34482758620689657</v>
      </c>
      <c r="H28" s="1490">
        <f t="shared" si="8"/>
        <v>0.41379310344827586</v>
      </c>
      <c r="I28" s="1492">
        <f>I27/D27</f>
        <v>5.7471264367816091E-2</v>
      </c>
      <c r="K28" s="44"/>
      <c r="L28" s="332"/>
    </row>
    <row r="29" spans="2:12" ht="20.100000000000001" customHeight="1" x14ac:dyDescent="0.2">
      <c r="B29" s="1853"/>
      <c r="C29" s="1851" t="s">
        <v>177</v>
      </c>
      <c r="D29" s="451">
        <f>'表5-1'!D28</f>
        <v>181</v>
      </c>
      <c r="E29" s="1365">
        <v>15</v>
      </c>
      <c r="F29" s="1474">
        <v>28</v>
      </c>
      <c r="G29" s="1474">
        <v>92</v>
      </c>
      <c r="H29" s="1660">
        <v>41</v>
      </c>
      <c r="I29" s="1467">
        <v>5</v>
      </c>
      <c r="L29" s="332"/>
    </row>
    <row r="30" spans="2:12" ht="20.100000000000001" customHeight="1" x14ac:dyDescent="0.2">
      <c r="B30" s="1853"/>
      <c r="C30" s="2102"/>
      <c r="D30" s="463"/>
      <c r="E30" s="1489">
        <f>E29/D29</f>
        <v>8.2872928176795577E-2</v>
      </c>
      <c r="F30" s="1490">
        <f>F29/$D$29</f>
        <v>0.15469613259668508</v>
      </c>
      <c r="G30" s="1490">
        <f t="shared" ref="G30:H30" si="9">G29/$D$29</f>
        <v>0.50828729281767959</v>
      </c>
      <c r="H30" s="1490">
        <f t="shared" si="9"/>
        <v>0.22651933701657459</v>
      </c>
      <c r="I30" s="1492">
        <f>I29/D29</f>
        <v>2.7624309392265192E-2</v>
      </c>
      <c r="K30" s="44"/>
      <c r="L30" s="332"/>
    </row>
    <row r="31" spans="2:12" ht="20.100000000000001" customHeight="1" x14ac:dyDescent="0.2">
      <c r="B31" s="1853"/>
      <c r="C31" s="1851" t="s">
        <v>178</v>
      </c>
      <c r="D31" s="460">
        <f>'表5-1'!D30</f>
        <v>50</v>
      </c>
      <c r="E31" s="1365">
        <v>9</v>
      </c>
      <c r="F31" s="1474">
        <v>9</v>
      </c>
      <c r="G31" s="1474">
        <v>21</v>
      </c>
      <c r="H31" s="1660">
        <v>9</v>
      </c>
      <c r="I31" s="1467">
        <v>2</v>
      </c>
      <c r="L31" s="332"/>
    </row>
    <row r="32" spans="2:12" ht="20.100000000000001" customHeight="1" x14ac:dyDescent="0.2">
      <c r="B32" s="1853"/>
      <c r="C32" s="2102"/>
      <c r="D32" s="463"/>
      <c r="E32" s="1489">
        <f>E31/D31</f>
        <v>0.18</v>
      </c>
      <c r="F32" s="1490">
        <f>F31/$D$31</f>
        <v>0.18</v>
      </c>
      <c r="G32" s="1490">
        <f t="shared" ref="G32:H32" si="10">G31/$D$31</f>
        <v>0.42</v>
      </c>
      <c r="H32" s="1490">
        <f t="shared" si="10"/>
        <v>0.18</v>
      </c>
      <c r="I32" s="1492">
        <f>I31/D31</f>
        <v>0.04</v>
      </c>
      <c r="K32" s="44"/>
      <c r="L32" s="332"/>
    </row>
    <row r="33" spans="2:14" ht="20.100000000000001" customHeight="1" x14ac:dyDescent="0.2">
      <c r="B33" s="1853"/>
      <c r="C33" s="1851" t="s">
        <v>179</v>
      </c>
      <c r="D33" s="460">
        <f>'表5-1'!D32</f>
        <v>40</v>
      </c>
      <c r="E33" s="1365">
        <v>7</v>
      </c>
      <c r="F33" s="1474">
        <v>4</v>
      </c>
      <c r="G33" s="1474">
        <v>25</v>
      </c>
      <c r="H33" s="1660">
        <v>4</v>
      </c>
      <c r="I33" s="1467">
        <v>0</v>
      </c>
      <c r="L33" s="332"/>
    </row>
    <row r="34" spans="2:14" ht="20.100000000000001" customHeight="1" x14ac:dyDescent="0.2">
      <c r="B34" s="1853"/>
      <c r="C34" s="2102"/>
      <c r="D34" s="463"/>
      <c r="E34" s="1489">
        <f>E33/D33</f>
        <v>0.17499999999999999</v>
      </c>
      <c r="F34" s="1490">
        <f>F33/$D$33</f>
        <v>0.1</v>
      </c>
      <c r="G34" s="1490">
        <f t="shared" ref="G34:H34" si="11">G33/$D$33</f>
        <v>0.625</v>
      </c>
      <c r="H34" s="1490">
        <f t="shared" si="11"/>
        <v>0.1</v>
      </c>
      <c r="I34" s="1492">
        <f>I33/D33</f>
        <v>0</v>
      </c>
      <c r="K34" s="44"/>
      <c r="L34" s="332"/>
    </row>
    <row r="35" spans="2:14" ht="20.100000000000001" customHeight="1" x14ac:dyDescent="0.2">
      <c r="B35" s="1853"/>
      <c r="C35" s="1851" t="s">
        <v>180</v>
      </c>
      <c r="D35" s="460">
        <f>'表5-1'!D34</f>
        <v>27</v>
      </c>
      <c r="E35" s="1365">
        <v>8</v>
      </c>
      <c r="F35" s="1474">
        <v>3</v>
      </c>
      <c r="G35" s="1474">
        <v>9</v>
      </c>
      <c r="H35" s="1660">
        <v>6</v>
      </c>
      <c r="I35" s="1467">
        <v>1</v>
      </c>
      <c r="L35" s="332"/>
    </row>
    <row r="36" spans="2:14" ht="20.100000000000001" customHeight="1" x14ac:dyDescent="0.2">
      <c r="B36" s="1853"/>
      <c r="C36" s="2102"/>
      <c r="D36" s="463"/>
      <c r="E36" s="1489">
        <f>E35/D35</f>
        <v>0.29629629629629628</v>
      </c>
      <c r="F36" s="1490">
        <f>F35/$D$35</f>
        <v>0.1111111111111111</v>
      </c>
      <c r="G36" s="1490">
        <f t="shared" ref="G36:H36" si="12">G35/$D$35</f>
        <v>0.33333333333333331</v>
      </c>
      <c r="H36" s="1490">
        <f t="shared" si="12"/>
        <v>0.22222222222222221</v>
      </c>
      <c r="I36" s="1492">
        <f>I35/D35</f>
        <v>3.7037037037037035E-2</v>
      </c>
      <c r="K36" s="44"/>
      <c r="L36" s="332"/>
    </row>
    <row r="37" spans="2:14" ht="20.100000000000001" customHeight="1" x14ac:dyDescent="0.2">
      <c r="B37" s="1853"/>
      <c r="C37" s="1851" t="s">
        <v>181</v>
      </c>
      <c r="D37" s="451">
        <f>'表5-1'!D36</f>
        <v>40</v>
      </c>
      <c r="E37" s="1365">
        <v>29</v>
      </c>
      <c r="F37" s="1474">
        <v>2</v>
      </c>
      <c r="G37" s="1474">
        <v>7</v>
      </c>
      <c r="H37" s="1660">
        <v>2</v>
      </c>
      <c r="I37" s="1467">
        <v>0</v>
      </c>
      <c r="L37" s="332"/>
    </row>
    <row r="38" spans="2:14" ht="20.100000000000001" customHeight="1" thickBot="1" x14ac:dyDescent="0.25">
      <c r="B38" s="1853"/>
      <c r="C38" s="2119"/>
      <c r="D38" s="460"/>
      <c r="E38" s="1498">
        <f>E37/D37</f>
        <v>0.72499999999999998</v>
      </c>
      <c r="F38" s="1499">
        <f>F37/$D$37</f>
        <v>0.05</v>
      </c>
      <c r="G38" s="1499">
        <f t="shared" ref="G38:H38" si="13">G37/$D$37</f>
        <v>0.17499999999999999</v>
      </c>
      <c r="H38" s="1499">
        <f t="shared" si="13"/>
        <v>0.05</v>
      </c>
      <c r="I38" s="1492">
        <f>I37/D37</f>
        <v>0</v>
      </c>
      <c r="K38" s="44"/>
      <c r="L38" s="332"/>
    </row>
    <row r="39" spans="2:14" ht="20.100000000000001" customHeight="1" thickTop="1" x14ac:dyDescent="0.2">
      <c r="B39" s="1853"/>
      <c r="C39" s="5" t="s">
        <v>182</v>
      </c>
      <c r="D39" s="54">
        <f t="shared" ref="D39:I39" si="14">D29+D31+D33+D35</f>
        <v>298</v>
      </c>
      <c r="E39" s="317">
        <f t="shared" si="14"/>
        <v>39</v>
      </c>
      <c r="F39" s="82">
        <f t="shared" si="14"/>
        <v>44</v>
      </c>
      <c r="G39" s="82">
        <f t="shared" si="14"/>
        <v>147</v>
      </c>
      <c r="H39" s="82">
        <f t="shared" si="14"/>
        <v>60</v>
      </c>
      <c r="I39" s="85">
        <f t="shared" si="14"/>
        <v>8</v>
      </c>
      <c r="L39" s="332"/>
    </row>
    <row r="40" spans="2:14" ht="20.100000000000001" customHeight="1" x14ac:dyDescent="0.2">
      <c r="B40" s="1853"/>
      <c r="C40" s="1635" t="s">
        <v>183</v>
      </c>
      <c r="D40" s="463"/>
      <c r="E40" s="134">
        <f>E39/D39</f>
        <v>0.13087248322147652</v>
      </c>
      <c r="F40" s="315">
        <f>F39/$D$39</f>
        <v>0.1476510067114094</v>
      </c>
      <c r="G40" s="315">
        <f t="shared" ref="G40:H40" si="15">G39/$D$39</f>
        <v>0.49328859060402686</v>
      </c>
      <c r="H40" s="315">
        <f t="shared" si="15"/>
        <v>0.20134228187919462</v>
      </c>
      <c r="I40" s="135">
        <f>I39/D39</f>
        <v>2.6845637583892617E-2</v>
      </c>
      <c r="K40" s="44"/>
      <c r="L40" s="332"/>
    </row>
    <row r="41" spans="2:14" ht="20.100000000000001" customHeight="1" x14ac:dyDescent="0.2">
      <c r="B41" s="1853"/>
      <c r="C41" s="5" t="s">
        <v>182</v>
      </c>
      <c r="D41" s="56">
        <f t="shared" ref="D41:I41" si="16">D31+D33+D35+D37</f>
        <v>157</v>
      </c>
      <c r="E41" s="51">
        <f t="shared" si="16"/>
        <v>53</v>
      </c>
      <c r="F41" s="81">
        <f t="shared" si="16"/>
        <v>18</v>
      </c>
      <c r="G41" s="81">
        <f t="shared" si="16"/>
        <v>62</v>
      </c>
      <c r="H41" s="81">
        <f t="shared" si="16"/>
        <v>21</v>
      </c>
      <c r="I41" s="84">
        <f t="shared" si="16"/>
        <v>3</v>
      </c>
      <c r="L41" s="332"/>
    </row>
    <row r="42" spans="2:14" ht="20.100000000000001" customHeight="1" thickBot="1" x14ac:dyDescent="0.25">
      <c r="B42" s="1859"/>
      <c r="C42" s="1635" t="s">
        <v>184</v>
      </c>
      <c r="D42" s="463"/>
      <c r="E42" s="132">
        <f>E41/D41</f>
        <v>0.33757961783439489</v>
      </c>
      <c r="F42" s="316">
        <f>F41/$D$41</f>
        <v>0.11464968152866242</v>
      </c>
      <c r="G42" s="316">
        <f>G41/$D$41</f>
        <v>0.39490445859872614</v>
      </c>
      <c r="H42" s="316">
        <f>H41/$D$41</f>
        <v>0.13375796178343949</v>
      </c>
      <c r="I42" s="133">
        <f>I41/D41</f>
        <v>1.9108280254777069E-2</v>
      </c>
      <c r="K42" s="44"/>
      <c r="L42" s="332"/>
    </row>
    <row r="43" spans="2:14" ht="19.5" customHeight="1" x14ac:dyDescent="0.2">
      <c r="C43" s="1637"/>
      <c r="D43" s="16"/>
      <c r="E43" s="12"/>
      <c r="F43" s="12"/>
      <c r="G43" s="12"/>
      <c r="H43" s="12"/>
      <c r="I43" s="12"/>
    </row>
    <row r="45" spans="2:14" x14ac:dyDescent="0.2">
      <c r="B45"/>
      <c r="E45" s="86"/>
      <c r="F45" s="86"/>
      <c r="G45" s="86"/>
      <c r="H45" s="86"/>
      <c r="I45" s="86"/>
      <c r="J45" s="86"/>
      <c r="K45" s="86"/>
      <c r="L45" s="86"/>
      <c r="M45" s="86"/>
      <c r="N45" s="86"/>
    </row>
    <row r="46" spans="2:14" x14ac:dyDescent="0.2">
      <c r="B46"/>
      <c r="E46" s="86"/>
      <c r="F46" s="86"/>
      <c r="G46" s="86"/>
      <c r="H46" s="86"/>
      <c r="I46" s="86"/>
      <c r="J46" s="86"/>
      <c r="K46" s="86"/>
      <c r="L46" s="86"/>
      <c r="M46" s="86"/>
      <c r="N46" s="86"/>
    </row>
    <row r="47" spans="2:14" x14ac:dyDescent="0.2">
      <c r="B47"/>
      <c r="D47" s="88"/>
      <c r="E47" s="88"/>
      <c r="F47" s="88"/>
      <c r="G47" s="88"/>
      <c r="H47" s="88"/>
      <c r="I47" s="88"/>
    </row>
    <row r="48" spans="2:14" x14ac:dyDescent="0.2">
      <c r="B48"/>
      <c r="D48" s="7"/>
      <c r="E48" s="7"/>
      <c r="F48" s="7"/>
      <c r="G48" s="7"/>
      <c r="H48" s="7"/>
      <c r="I48" s="7"/>
    </row>
    <row r="49" spans="2:14" x14ac:dyDescent="0.2">
      <c r="B49"/>
    </row>
    <row r="50" spans="2:14" x14ac:dyDescent="0.2">
      <c r="B50" s="345"/>
      <c r="D50" s="332"/>
      <c r="E50" s="332"/>
      <c r="F50" s="332"/>
      <c r="G50" s="332"/>
      <c r="H50" s="332"/>
      <c r="I50" s="332"/>
      <c r="J50" s="88"/>
      <c r="K50" s="88"/>
      <c r="L50" s="88"/>
      <c r="M50" s="88"/>
      <c r="N50" s="88"/>
    </row>
    <row r="51" spans="2:14" x14ac:dyDescent="0.2">
      <c r="D51" s="332"/>
      <c r="E51" s="332"/>
      <c r="F51" s="332"/>
      <c r="G51" s="332"/>
      <c r="H51" s="332"/>
      <c r="I51" s="332"/>
      <c r="J51" s="7"/>
      <c r="K51" s="7"/>
      <c r="L51" s="7"/>
      <c r="M51" s="7"/>
      <c r="N51" s="7"/>
    </row>
    <row r="52" spans="2:14" x14ac:dyDescent="0.2">
      <c r="D52" s="332"/>
      <c r="E52" s="332"/>
      <c r="F52" s="332"/>
      <c r="G52" s="332"/>
      <c r="H52" s="332"/>
      <c r="I52" s="332"/>
    </row>
    <row r="53" spans="2:14" x14ac:dyDescent="0.2">
      <c r="D53" s="332"/>
      <c r="E53" s="332"/>
      <c r="F53" s="332"/>
      <c r="G53" s="332"/>
      <c r="H53" s="332"/>
      <c r="I53" s="332"/>
    </row>
    <row r="54" spans="2:14" x14ac:dyDescent="0.2">
      <c r="D54" s="332"/>
      <c r="E54" s="332"/>
      <c r="F54" s="332"/>
      <c r="G54" s="332"/>
      <c r="H54" s="332"/>
      <c r="I54" s="332"/>
    </row>
  </sheetData>
  <mergeCells count="21">
    <mergeCell ref="B27:B42"/>
    <mergeCell ref="C27:C28"/>
    <mergeCell ref="C29:C30"/>
    <mergeCell ref="C31:C32"/>
    <mergeCell ref="C33:C34"/>
    <mergeCell ref="C35:C36"/>
    <mergeCell ref="C37:C38"/>
    <mergeCell ref="I10:I12"/>
    <mergeCell ref="B15:B26"/>
    <mergeCell ref="C15:C16"/>
    <mergeCell ref="C17:C18"/>
    <mergeCell ref="C19:C20"/>
    <mergeCell ref="C21:C22"/>
    <mergeCell ref="C23:C24"/>
    <mergeCell ref="C25:C26"/>
    <mergeCell ref="B13:C14"/>
    <mergeCell ref="H10:H12"/>
    <mergeCell ref="D10:D12"/>
    <mergeCell ref="E10:E12"/>
    <mergeCell ref="F10:F12"/>
    <mergeCell ref="G10:G12"/>
  </mergeCells>
  <phoneticPr fontId="2"/>
  <printOptions horizontalCentered="1"/>
  <pageMargins left="0.70866141732283472" right="0.70866141732283472" top="0.74803149606299213" bottom="0.74803149606299213" header="0.31496062992125984" footer="0.31496062992125984"/>
  <pageSetup paperSize="9" scale="6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5DC55-BFA5-48C8-8201-80BBD3836E88}">
  <sheetPr>
    <tabColor rgb="FF00B0F0"/>
    <pageSetUpPr fitToPage="1"/>
  </sheetPr>
  <dimension ref="B2:M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903</v>
      </c>
    </row>
    <row r="4" spans="2:12" x14ac:dyDescent="0.2">
      <c r="G4" s="924" t="s">
        <v>152</v>
      </c>
    </row>
    <row r="5" spans="2:12" x14ac:dyDescent="0.2">
      <c r="G5" s="924" t="s">
        <v>293</v>
      </c>
    </row>
    <row r="6" spans="2:12" ht="10.5" customHeight="1" x14ac:dyDescent="0.2"/>
    <row r="7" spans="2:12" ht="13.8" thickBot="1" x14ac:dyDescent="0.25">
      <c r="E7" s="1" t="s">
        <v>654</v>
      </c>
      <c r="H7" s="2" t="s">
        <v>155</v>
      </c>
      <c r="L7" s="2"/>
    </row>
    <row r="8" spans="2:12" ht="7.5" customHeight="1" x14ac:dyDescent="0.2">
      <c r="B8" s="8"/>
      <c r="C8" s="4"/>
      <c r="D8" s="1950" t="s">
        <v>636</v>
      </c>
      <c r="E8" s="1929" t="s">
        <v>904</v>
      </c>
      <c r="F8" s="2256" t="s">
        <v>905</v>
      </c>
      <c r="G8" s="2256" t="s">
        <v>906</v>
      </c>
      <c r="H8" s="2253" t="s">
        <v>296</v>
      </c>
    </row>
    <row r="9" spans="2:12" ht="7.5" customHeight="1" x14ac:dyDescent="0.2">
      <c r="B9" s="18"/>
      <c r="C9" s="11"/>
      <c r="D9" s="1973"/>
      <c r="E9" s="2254"/>
      <c r="F9" s="2257"/>
      <c r="G9" s="1900"/>
      <c r="H9" s="1973"/>
    </row>
    <row r="10" spans="2:12" ht="66.75" customHeight="1" x14ac:dyDescent="0.2">
      <c r="B10" s="35"/>
      <c r="C10" s="36"/>
      <c r="D10" s="1974"/>
      <c r="E10" s="2255"/>
      <c r="F10" s="2258"/>
      <c r="G10" s="1901"/>
      <c r="H10" s="1974"/>
      <c r="K10" s="325"/>
    </row>
    <row r="11" spans="2:12" ht="20.100000000000001" customHeight="1" x14ac:dyDescent="0.2">
      <c r="B11" s="1953" t="s">
        <v>250</v>
      </c>
      <c r="C11" s="1978"/>
      <c r="D11" s="1178">
        <f t="shared" ref="D11:H11" si="0">D13+D15+D17+D19+D21+D23</f>
        <v>425</v>
      </c>
      <c r="E11" s="1348">
        <f t="shared" si="0"/>
        <v>35</v>
      </c>
      <c r="F11" s="1464">
        <f t="shared" si="0"/>
        <v>305</v>
      </c>
      <c r="G11" s="1464">
        <f t="shared" si="0"/>
        <v>75</v>
      </c>
      <c r="H11" s="1467">
        <f t="shared" si="0"/>
        <v>10</v>
      </c>
      <c r="K11" s="332"/>
    </row>
    <row r="12" spans="2:12" ht="20.100000000000001" customHeight="1" thickBot="1" x14ac:dyDescent="0.25">
      <c r="B12" s="1955"/>
      <c r="C12" s="1979"/>
      <c r="D12" s="1324"/>
      <c r="E12" s="1485">
        <f>E11/D11</f>
        <v>8.2352941176470587E-2</v>
      </c>
      <c r="F12" s="1486">
        <f>F11/$D$11</f>
        <v>0.71764705882352942</v>
      </c>
      <c r="G12" s="1486">
        <f>G11/D11</f>
        <v>0.17647058823529413</v>
      </c>
      <c r="H12" s="1488">
        <f>H11/D11</f>
        <v>2.3529411764705882E-2</v>
      </c>
      <c r="I12" s="44"/>
      <c r="J12" s="44"/>
      <c r="K12" s="332"/>
    </row>
    <row r="13" spans="2:12" ht="20.100000000000001" customHeight="1" thickTop="1" x14ac:dyDescent="0.2">
      <c r="B13" s="1852" t="s">
        <v>281</v>
      </c>
      <c r="C13" s="1959" t="s">
        <v>252</v>
      </c>
      <c r="D13" s="1327">
        <f>'表5-1'!D14</f>
        <v>54</v>
      </c>
      <c r="E13" s="1473">
        <v>0</v>
      </c>
      <c r="F13" s="1480">
        <v>47</v>
      </c>
      <c r="G13" s="1480">
        <v>7</v>
      </c>
      <c r="H13" s="1483">
        <v>0</v>
      </c>
      <c r="K13" s="332"/>
    </row>
    <row r="14" spans="2:12" ht="20.100000000000001" customHeight="1" x14ac:dyDescent="0.2">
      <c r="B14" s="1853"/>
      <c r="C14" s="1857"/>
      <c r="D14" s="1332"/>
      <c r="E14" s="1489">
        <f>E13/D13</f>
        <v>0</v>
      </c>
      <c r="F14" s="1490">
        <f>F13/$D$13</f>
        <v>0.87037037037037035</v>
      </c>
      <c r="G14" s="1490">
        <f>G13/D13</f>
        <v>0.12962962962962962</v>
      </c>
      <c r="H14" s="1492">
        <f>H13/D13</f>
        <v>0</v>
      </c>
      <c r="J14" s="44"/>
      <c r="K14" s="332"/>
    </row>
    <row r="15" spans="2:12" ht="20.100000000000001" customHeight="1" x14ac:dyDescent="0.2">
      <c r="B15" s="1853"/>
      <c r="C15" s="1856" t="s">
        <v>253</v>
      </c>
      <c r="D15" s="1334">
        <f>'表5-1'!D16</f>
        <v>76</v>
      </c>
      <c r="E15" s="1348">
        <v>1</v>
      </c>
      <c r="F15" s="1464">
        <v>56</v>
      </c>
      <c r="G15" s="1464">
        <v>16</v>
      </c>
      <c r="H15" s="1467">
        <v>3</v>
      </c>
      <c r="K15" s="332"/>
    </row>
    <row r="16" spans="2:12" ht="20.100000000000001" customHeight="1" x14ac:dyDescent="0.2">
      <c r="B16" s="1853"/>
      <c r="C16" s="1857"/>
      <c r="D16" s="1301"/>
      <c r="E16" s="1489">
        <f>E15/D15</f>
        <v>1.3157894736842105E-2</v>
      </c>
      <c r="F16" s="1490">
        <f>F15/$D$15</f>
        <v>0.73684210526315785</v>
      </c>
      <c r="G16" s="1490">
        <f>G15/D15</f>
        <v>0.21052631578947367</v>
      </c>
      <c r="H16" s="1492">
        <f>H15/D15</f>
        <v>3.9473684210526314E-2</v>
      </c>
      <c r="J16" s="44"/>
      <c r="K16" s="332"/>
    </row>
    <row r="17" spans="2:11" ht="20.100000000000001" customHeight="1" x14ac:dyDescent="0.2">
      <c r="B17" s="1853"/>
      <c r="C17" s="1856" t="s">
        <v>282</v>
      </c>
      <c r="D17" s="1334">
        <f>'表5-1'!D18</f>
        <v>28</v>
      </c>
      <c r="E17" s="1348">
        <v>0</v>
      </c>
      <c r="F17" s="1464">
        <v>20</v>
      </c>
      <c r="G17" s="1464">
        <v>8</v>
      </c>
      <c r="H17" s="1467">
        <v>0</v>
      </c>
      <c r="K17" s="332"/>
    </row>
    <row r="18" spans="2:11" ht="20.100000000000001" customHeight="1" x14ac:dyDescent="0.2">
      <c r="B18" s="1853"/>
      <c r="C18" s="1857"/>
      <c r="D18" s="1301"/>
      <c r="E18" s="1489">
        <f>E17/D17</f>
        <v>0</v>
      </c>
      <c r="F18" s="1490">
        <f>F17/$D$17</f>
        <v>0.7142857142857143</v>
      </c>
      <c r="G18" s="1490">
        <f>G17/D17</f>
        <v>0.2857142857142857</v>
      </c>
      <c r="H18" s="1492">
        <f>H17/D17</f>
        <v>0</v>
      </c>
      <c r="J18" s="44"/>
      <c r="K18" s="332"/>
    </row>
    <row r="19" spans="2:11" ht="20.100000000000001" customHeight="1" x14ac:dyDescent="0.2">
      <c r="B19" s="1853"/>
      <c r="C19" s="1856" t="s">
        <v>255</v>
      </c>
      <c r="D19" s="1334">
        <f>'表5-1'!D20</f>
        <v>89</v>
      </c>
      <c r="E19" s="1348">
        <v>13</v>
      </c>
      <c r="F19" s="1464">
        <v>63</v>
      </c>
      <c r="G19" s="1464">
        <v>12</v>
      </c>
      <c r="H19" s="1467">
        <v>1</v>
      </c>
      <c r="K19" s="332"/>
    </row>
    <row r="20" spans="2:11" ht="20.100000000000001" customHeight="1" x14ac:dyDescent="0.2">
      <c r="B20" s="1853"/>
      <c r="C20" s="1857"/>
      <c r="D20" s="1301"/>
      <c r="E20" s="1489">
        <f>E19/D19</f>
        <v>0.14606741573033707</v>
      </c>
      <c r="F20" s="1490">
        <f>F19/$D$19</f>
        <v>0.7078651685393258</v>
      </c>
      <c r="G20" s="1490">
        <f>G19/D19</f>
        <v>0.1348314606741573</v>
      </c>
      <c r="H20" s="1492">
        <f>H19/D19</f>
        <v>1.1235955056179775E-2</v>
      </c>
      <c r="J20" s="44"/>
      <c r="K20" s="332"/>
    </row>
    <row r="21" spans="2:11" ht="20.100000000000001" customHeight="1" x14ac:dyDescent="0.2">
      <c r="B21" s="1853"/>
      <c r="C21" s="1856" t="s">
        <v>256</v>
      </c>
      <c r="D21" s="1334">
        <f>'表5-1'!D22</f>
        <v>16</v>
      </c>
      <c r="E21" s="1348">
        <v>2</v>
      </c>
      <c r="F21" s="1464">
        <v>14</v>
      </c>
      <c r="G21" s="1464">
        <v>0</v>
      </c>
      <c r="H21" s="1467">
        <v>0</v>
      </c>
      <c r="K21" s="332"/>
    </row>
    <row r="22" spans="2:11" ht="20.100000000000001" customHeight="1" x14ac:dyDescent="0.2">
      <c r="B22" s="1853"/>
      <c r="C22" s="1857"/>
      <c r="D22" s="1301"/>
      <c r="E22" s="1489">
        <f>E21/D21</f>
        <v>0.125</v>
      </c>
      <c r="F22" s="1490">
        <f>F21/$D$21</f>
        <v>0.875</v>
      </c>
      <c r="G22" s="1490">
        <f>G21/D21</f>
        <v>0</v>
      </c>
      <c r="H22" s="1492">
        <f>H21/D21</f>
        <v>0</v>
      </c>
      <c r="J22" s="44"/>
      <c r="K22" s="332"/>
    </row>
    <row r="23" spans="2:11" ht="20.100000000000001" customHeight="1" x14ac:dyDescent="0.2">
      <c r="B23" s="1853"/>
      <c r="C23" s="1856" t="s">
        <v>257</v>
      </c>
      <c r="D23" s="1334">
        <f>'表5-1'!D24</f>
        <v>162</v>
      </c>
      <c r="E23" s="1365">
        <v>19</v>
      </c>
      <c r="F23" s="1474">
        <v>105</v>
      </c>
      <c r="G23" s="1474">
        <v>32</v>
      </c>
      <c r="H23" s="1467">
        <v>6</v>
      </c>
      <c r="K23" s="332"/>
    </row>
    <row r="24" spans="2:11" ht="20.100000000000001" customHeight="1" thickBot="1" x14ac:dyDescent="0.25">
      <c r="B24" s="1853"/>
      <c r="C24" s="1857"/>
      <c r="D24" s="1332"/>
      <c r="E24" s="1356">
        <f>E23/D23</f>
        <v>0.11728395061728394</v>
      </c>
      <c r="F24" s="1468">
        <f>F23/$D$23</f>
        <v>0.64814814814814814</v>
      </c>
      <c r="G24" s="1468">
        <f>G23/D23</f>
        <v>0.19753086419753085</v>
      </c>
      <c r="H24" s="1501">
        <f>H23/D23</f>
        <v>3.7037037037037035E-2</v>
      </c>
      <c r="J24" s="44"/>
      <c r="K24" s="332"/>
    </row>
    <row r="25" spans="2:11" ht="20.100000000000001" customHeight="1" thickTop="1" x14ac:dyDescent="0.2">
      <c r="B25" s="1852" t="s">
        <v>283</v>
      </c>
      <c r="C25" s="2120" t="s">
        <v>176</v>
      </c>
      <c r="D25" s="447">
        <f>'表5-1'!D26</f>
        <v>87</v>
      </c>
      <c r="E25" s="1473">
        <v>3</v>
      </c>
      <c r="F25" s="1480">
        <v>67</v>
      </c>
      <c r="G25" s="1480">
        <v>14</v>
      </c>
      <c r="H25" s="1477">
        <v>3</v>
      </c>
      <c r="K25" s="332"/>
    </row>
    <row r="26" spans="2:11" ht="20.100000000000001" customHeight="1" x14ac:dyDescent="0.2">
      <c r="B26" s="1853"/>
      <c r="C26" s="1851"/>
      <c r="D26" s="463"/>
      <c r="E26" s="1489">
        <f>E25/D25</f>
        <v>3.4482758620689655E-2</v>
      </c>
      <c r="F26" s="1490">
        <f>F25/$D$25</f>
        <v>0.77011494252873558</v>
      </c>
      <c r="G26" s="1490">
        <f>G25/D25</f>
        <v>0.16091954022988506</v>
      </c>
      <c r="H26" s="1492">
        <f>H25/D25</f>
        <v>3.4482758620689655E-2</v>
      </c>
      <c r="J26" s="44"/>
      <c r="K26" s="332"/>
    </row>
    <row r="27" spans="2:11" ht="20.100000000000001" customHeight="1" x14ac:dyDescent="0.2">
      <c r="B27" s="1853"/>
      <c r="C27" s="1851" t="s">
        <v>177</v>
      </c>
      <c r="D27" s="451">
        <f>'表5-1'!D28</f>
        <v>181</v>
      </c>
      <c r="E27" s="1365">
        <v>12</v>
      </c>
      <c r="F27" s="1474">
        <v>138</v>
      </c>
      <c r="G27" s="1474">
        <v>27</v>
      </c>
      <c r="H27" s="1467">
        <v>4</v>
      </c>
      <c r="K27" s="332"/>
    </row>
    <row r="28" spans="2:11" ht="20.100000000000001" customHeight="1" x14ac:dyDescent="0.2">
      <c r="B28" s="1853"/>
      <c r="C28" s="2102"/>
      <c r="D28" s="463"/>
      <c r="E28" s="1489">
        <f>E27/D27</f>
        <v>6.6298342541436461E-2</v>
      </c>
      <c r="F28" s="1490">
        <f>F27/$D$27</f>
        <v>0.76243093922651939</v>
      </c>
      <c r="G28" s="1490">
        <f>G27/D27</f>
        <v>0.14917127071823205</v>
      </c>
      <c r="H28" s="1492">
        <f>H27/D27</f>
        <v>2.2099447513812154E-2</v>
      </c>
      <c r="J28" s="44"/>
      <c r="K28" s="332"/>
    </row>
    <row r="29" spans="2:11" ht="20.100000000000001" customHeight="1" x14ac:dyDescent="0.2">
      <c r="B29" s="1853"/>
      <c r="C29" s="1851" t="s">
        <v>178</v>
      </c>
      <c r="D29" s="460">
        <f>'表5-1'!D30</f>
        <v>50</v>
      </c>
      <c r="E29" s="1365">
        <v>4</v>
      </c>
      <c r="F29" s="1474">
        <v>36</v>
      </c>
      <c r="G29" s="1474">
        <v>8</v>
      </c>
      <c r="H29" s="1467">
        <v>2</v>
      </c>
      <c r="K29" s="332"/>
    </row>
    <row r="30" spans="2:11" ht="20.100000000000001" customHeight="1" x14ac:dyDescent="0.2">
      <c r="B30" s="1853"/>
      <c r="C30" s="2102"/>
      <c r="D30" s="463"/>
      <c r="E30" s="1489">
        <f>E29/D29</f>
        <v>0.08</v>
      </c>
      <c r="F30" s="1490">
        <f>F29/$D$29</f>
        <v>0.72</v>
      </c>
      <c r="G30" s="1490">
        <f>G29/D29</f>
        <v>0.16</v>
      </c>
      <c r="H30" s="1492">
        <f>H29/D29</f>
        <v>0.04</v>
      </c>
      <c r="J30" s="44"/>
      <c r="K30" s="332"/>
    </row>
    <row r="31" spans="2:11" ht="20.100000000000001" customHeight="1" x14ac:dyDescent="0.2">
      <c r="B31" s="1853"/>
      <c r="C31" s="1851" t="s">
        <v>179</v>
      </c>
      <c r="D31" s="460">
        <f>'表5-1'!D32</f>
        <v>40</v>
      </c>
      <c r="E31" s="1365">
        <v>5</v>
      </c>
      <c r="F31" s="1474">
        <v>23</v>
      </c>
      <c r="G31" s="1474">
        <v>12</v>
      </c>
      <c r="H31" s="1467">
        <v>0</v>
      </c>
      <c r="K31" s="332"/>
    </row>
    <row r="32" spans="2:11" ht="20.100000000000001" customHeight="1" x14ac:dyDescent="0.2">
      <c r="B32" s="1853"/>
      <c r="C32" s="2102"/>
      <c r="D32" s="463"/>
      <c r="E32" s="1489">
        <f>E31/D31</f>
        <v>0.125</v>
      </c>
      <c r="F32" s="1490">
        <f>F31/$D$31</f>
        <v>0.57499999999999996</v>
      </c>
      <c r="G32" s="1490">
        <f>G31/D31</f>
        <v>0.3</v>
      </c>
      <c r="H32" s="1492">
        <f>H31/D31</f>
        <v>0</v>
      </c>
      <c r="J32" s="44"/>
      <c r="K32" s="332"/>
    </row>
    <row r="33" spans="2:13" ht="20.100000000000001" customHeight="1" x14ac:dyDescent="0.2">
      <c r="B33" s="1853"/>
      <c r="C33" s="1851" t="s">
        <v>180</v>
      </c>
      <c r="D33" s="460">
        <f>'表5-1'!D34</f>
        <v>27</v>
      </c>
      <c r="E33" s="1365">
        <v>2</v>
      </c>
      <c r="F33" s="1474">
        <v>21</v>
      </c>
      <c r="G33" s="1474">
        <v>3</v>
      </c>
      <c r="H33" s="1467">
        <v>1</v>
      </c>
      <c r="K33" s="332"/>
    </row>
    <row r="34" spans="2:13" ht="20.100000000000001" customHeight="1" x14ac:dyDescent="0.2">
      <c r="B34" s="1853"/>
      <c r="C34" s="2102"/>
      <c r="D34" s="463"/>
      <c r="E34" s="1489">
        <f>E33/D33</f>
        <v>7.407407407407407E-2</v>
      </c>
      <c r="F34" s="1490">
        <f>F33/$D$33</f>
        <v>0.77777777777777779</v>
      </c>
      <c r="G34" s="1490">
        <f>G33/D33</f>
        <v>0.1111111111111111</v>
      </c>
      <c r="H34" s="1492">
        <f>H33/D33</f>
        <v>3.7037037037037035E-2</v>
      </c>
      <c r="J34" s="44"/>
      <c r="K34" s="332"/>
    </row>
    <row r="35" spans="2:13" ht="20.100000000000001" customHeight="1" x14ac:dyDescent="0.2">
      <c r="B35" s="1853"/>
      <c r="C35" s="1851" t="s">
        <v>181</v>
      </c>
      <c r="D35" s="451">
        <f>'表5-1'!D36</f>
        <v>40</v>
      </c>
      <c r="E35" s="1365">
        <v>9</v>
      </c>
      <c r="F35" s="1474">
        <v>20</v>
      </c>
      <c r="G35" s="1474">
        <v>11</v>
      </c>
      <c r="H35" s="1467">
        <v>0</v>
      </c>
      <c r="K35" s="332"/>
    </row>
    <row r="36" spans="2:13" ht="20.100000000000001" customHeight="1" thickBot="1" x14ac:dyDescent="0.25">
      <c r="B36" s="1853"/>
      <c r="C36" s="2119"/>
      <c r="D36" s="460"/>
      <c r="E36" s="1498">
        <f>E35/D35</f>
        <v>0.22500000000000001</v>
      </c>
      <c r="F36" s="1499">
        <f>F35/$D$35</f>
        <v>0.5</v>
      </c>
      <c r="G36" s="1499">
        <f>G35/D35</f>
        <v>0.27500000000000002</v>
      </c>
      <c r="H36" s="1492">
        <f>H35/D35</f>
        <v>0</v>
      </c>
      <c r="J36" s="44"/>
      <c r="K36" s="332"/>
    </row>
    <row r="37" spans="2:13" ht="20.100000000000001" customHeight="1" thickTop="1" x14ac:dyDescent="0.2">
      <c r="B37" s="1853"/>
      <c r="C37" s="5" t="s">
        <v>182</v>
      </c>
      <c r="D37" s="54">
        <f t="shared" ref="D37:H37" si="1">D27+D29+D31+D33</f>
        <v>298</v>
      </c>
      <c r="E37" s="317">
        <f t="shared" si="1"/>
        <v>23</v>
      </c>
      <c r="F37" s="82">
        <f t="shared" si="1"/>
        <v>218</v>
      </c>
      <c r="G37" s="82">
        <f t="shared" si="1"/>
        <v>50</v>
      </c>
      <c r="H37" s="85">
        <f t="shared" si="1"/>
        <v>7</v>
      </c>
      <c r="K37" s="332"/>
    </row>
    <row r="38" spans="2:13" ht="20.100000000000001" customHeight="1" x14ac:dyDescent="0.2">
      <c r="B38" s="1853"/>
      <c r="C38" s="1797" t="s">
        <v>183</v>
      </c>
      <c r="D38" s="463"/>
      <c r="E38" s="134">
        <f>E37/D37</f>
        <v>7.7181208053691275E-2</v>
      </c>
      <c r="F38" s="315">
        <f>F37/$D$37</f>
        <v>0.73154362416107388</v>
      </c>
      <c r="G38" s="315">
        <f>G37/D37</f>
        <v>0.16778523489932887</v>
      </c>
      <c r="H38" s="135">
        <f>H37/D37</f>
        <v>2.3489932885906041E-2</v>
      </c>
      <c r="J38" s="44"/>
      <c r="K38" s="332"/>
    </row>
    <row r="39" spans="2:13" ht="20.100000000000001" customHeight="1" x14ac:dyDescent="0.2">
      <c r="B39" s="1853"/>
      <c r="C39" s="5" t="s">
        <v>182</v>
      </c>
      <c r="D39" s="56">
        <f t="shared" ref="D39:H39" si="2">D29+D31+D33+D35</f>
        <v>157</v>
      </c>
      <c r="E39" s="51">
        <f t="shared" si="2"/>
        <v>20</v>
      </c>
      <c r="F39" s="81">
        <f t="shared" si="2"/>
        <v>100</v>
      </c>
      <c r="G39" s="81">
        <f t="shared" si="2"/>
        <v>34</v>
      </c>
      <c r="H39" s="84">
        <f t="shared" si="2"/>
        <v>3</v>
      </c>
      <c r="K39" s="332"/>
    </row>
    <row r="40" spans="2:13" ht="20.100000000000001" customHeight="1" thickBot="1" x14ac:dyDescent="0.25">
      <c r="B40" s="1859"/>
      <c r="C40" s="1797" t="s">
        <v>184</v>
      </c>
      <c r="D40" s="463"/>
      <c r="E40" s="132">
        <f>E39/D39</f>
        <v>0.12738853503184713</v>
      </c>
      <c r="F40" s="316">
        <f>F39/$D$39</f>
        <v>0.63694267515923564</v>
      </c>
      <c r="G40" s="316">
        <f>G39/D39</f>
        <v>0.21656050955414013</v>
      </c>
      <c r="H40" s="133">
        <f>H39/D39</f>
        <v>1.9108280254777069E-2</v>
      </c>
      <c r="J40" s="44"/>
      <c r="K40" s="332"/>
    </row>
    <row r="41" spans="2:13" ht="19.5" customHeight="1" x14ac:dyDescent="0.2">
      <c r="C41" s="1798"/>
      <c r="D41" s="16"/>
      <c r="E41" s="12"/>
      <c r="F41" s="12"/>
      <c r="G41" s="12"/>
      <c r="H41" s="12"/>
    </row>
    <row r="43" spans="2:13" x14ac:dyDescent="0.2">
      <c r="B43"/>
      <c r="E43" s="86"/>
      <c r="F43" s="86"/>
      <c r="G43" s="86"/>
      <c r="H43" s="86"/>
      <c r="I43" s="86"/>
      <c r="J43" s="86"/>
      <c r="K43" s="86"/>
      <c r="L43" s="86"/>
      <c r="M43" s="86"/>
    </row>
    <row r="44" spans="2:13" x14ac:dyDescent="0.2">
      <c r="B44"/>
      <c r="E44" s="86"/>
      <c r="F44" s="86"/>
      <c r="G44" s="86"/>
      <c r="H44" s="86"/>
      <c r="I44" s="86"/>
      <c r="J44" s="86"/>
      <c r="K44" s="86"/>
      <c r="L44" s="86"/>
      <c r="M44" s="86"/>
    </row>
    <row r="45" spans="2:13" x14ac:dyDescent="0.2">
      <c r="B45"/>
      <c r="D45" s="88"/>
      <c r="E45" s="88"/>
      <c r="F45" s="88"/>
      <c r="G45" s="88"/>
      <c r="H45" s="88"/>
    </row>
    <row r="46" spans="2:13" x14ac:dyDescent="0.2">
      <c r="B46"/>
      <c r="D46" s="7"/>
      <c r="E46" s="7"/>
      <c r="F46" s="7"/>
      <c r="G46" s="7"/>
      <c r="H46" s="7"/>
    </row>
    <row r="47" spans="2:13" x14ac:dyDescent="0.2">
      <c r="B47"/>
    </row>
    <row r="48" spans="2:13" x14ac:dyDescent="0.2">
      <c r="B48" s="345"/>
      <c r="D48" s="332"/>
      <c r="E48" s="332"/>
      <c r="F48" s="332"/>
      <c r="G48" s="332"/>
      <c r="H48" s="332"/>
      <c r="I48" s="88"/>
      <c r="J48" s="88"/>
      <c r="K48" s="88"/>
      <c r="L48" s="88"/>
      <c r="M48" s="88"/>
    </row>
    <row r="49" spans="4:13" x14ac:dyDescent="0.2">
      <c r="D49" s="332"/>
      <c r="E49" s="332"/>
      <c r="F49" s="332"/>
      <c r="G49" s="332"/>
      <c r="H49" s="332"/>
      <c r="I49" s="7"/>
      <c r="J49" s="7"/>
      <c r="K49" s="7"/>
      <c r="L49" s="7"/>
      <c r="M49" s="7"/>
    </row>
    <row r="50" spans="4:13" x14ac:dyDescent="0.2">
      <c r="D50" s="332"/>
      <c r="E50" s="332"/>
      <c r="F50" s="332"/>
      <c r="G50" s="332"/>
      <c r="H50" s="332"/>
    </row>
    <row r="51" spans="4:13" x14ac:dyDescent="0.2">
      <c r="D51" s="332"/>
      <c r="E51" s="332"/>
      <c r="F51" s="332"/>
      <c r="G51" s="332"/>
      <c r="H51" s="332"/>
    </row>
    <row r="52" spans="4:13" x14ac:dyDescent="0.2">
      <c r="D52" s="332"/>
      <c r="E52" s="332"/>
      <c r="F52" s="332"/>
      <c r="G52" s="332"/>
      <c r="H52" s="332"/>
    </row>
  </sheetData>
  <mergeCells count="20">
    <mergeCell ref="H8:H10"/>
    <mergeCell ref="B13:B24"/>
    <mergeCell ref="C13:C14"/>
    <mergeCell ref="C15:C16"/>
    <mergeCell ref="C17:C18"/>
    <mergeCell ref="C19:C20"/>
    <mergeCell ref="C21:C22"/>
    <mergeCell ref="C23:C24"/>
    <mergeCell ref="B11:C12"/>
    <mergeCell ref="D8:D10"/>
    <mergeCell ref="E8:E10"/>
    <mergeCell ref="F8:F10"/>
    <mergeCell ref="G8:G10"/>
    <mergeCell ref="B25:B40"/>
    <mergeCell ref="C25:C26"/>
    <mergeCell ref="C27:C28"/>
    <mergeCell ref="C29:C30"/>
    <mergeCell ref="C31:C32"/>
    <mergeCell ref="C33:C34"/>
    <mergeCell ref="C35:C36"/>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5A55-7773-45F9-BC6F-53387608F0F6}">
  <sheetPr>
    <tabColor rgb="FF00B0F0"/>
    <pageSetUpPr fitToPage="1"/>
  </sheetPr>
  <dimension ref="B2:M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910</v>
      </c>
    </row>
    <row r="4" spans="2:12" x14ac:dyDescent="0.2">
      <c r="G4" s="924" t="s">
        <v>152</v>
      </c>
    </row>
    <row r="5" spans="2:12" x14ac:dyDescent="0.2">
      <c r="G5" s="924" t="s">
        <v>293</v>
      </c>
    </row>
    <row r="6" spans="2:12" ht="10.5" customHeight="1" x14ac:dyDescent="0.2"/>
    <row r="7" spans="2:12" ht="13.8" thickBot="1" x14ac:dyDescent="0.25">
      <c r="E7" s="1" t="s">
        <v>654</v>
      </c>
      <c r="H7" s="2" t="s">
        <v>155</v>
      </c>
      <c r="L7" s="2"/>
    </row>
    <row r="8" spans="2:12" ht="7.5" customHeight="1" x14ac:dyDescent="0.2">
      <c r="B8" s="8"/>
      <c r="C8" s="4"/>
      <c r="D8" s="1950" t="s">
        <v>636</v>
      </c>
      <c r="E8" s="1929" t="s">
        <v>907</v>
      </c>
      <c r="F8" s="2256" t="s">
        <v>908</v>
      </c>
      <c r="G8" s="2256" t="s">
        <v>909</v>
      </c>
      <c r="H8" s="2253" t="s">
        <v>296</v>
      </c>
    </row>
    <row r="9" spans="2:12" ht="7.5" customHeight="1" x14ac:dyDescent="0.2">
      <c r="B9" s="18"/>
      <c r="C9" s="11"/>
      <c r="D9" s="1973"/>
      <c r="E9" s="2254"/>
      <c r="F9" s="2257"/>
      <c r="G9" s="1900"/>
      <c r="H9" s="1973"/>
    </row>
    <row r="10" spans="2:12" ht="66.75" customHeight="1" x14ac:dyDescent="0.2">
      <c r="B10" s="35"/>
      <c r="C10" s="36"/>
      <c r="D10" s="1974"/>
      <c r="E10" s="2255"/>
      <c r="F10" s="2258"/>
      <c r="G10" s="1901"/>
      <c r="H10" s="1974"/>
      <c r="K10" s="325"/>
    </row>
    <row r="11" spans="2:12" ht="20.100000000000001" customHeight="1" x14ac:dyDescent="0.2">
      <c r="B11" s="1953" t="s">
        <v>250</v>
      </c>
      <c r="C11" s="1978"/>
      <c r="D11" s="1178">
        <f t="shared" ref="D11:H11" si="0">D13+D15+D17+D19+D21+D23</f>
        <v>425</v>
      </c>
      <c r="E11" s="1348">
        <f t="shared" si="0"/>
        <v>100</v>
      </c>
      <c r="F11" s="1464">
        <f t="shared" si="0"/>
        <v>132</v>
      </c>
      <c r="G11" s="1464">
        <f t="shared" si="0"/>
        <v>176</v>
      </c>
      <c r="H11" s="1467">
        <f t="shared" si="0"/>
        <v>17</v>
      </c>
      <c r="K11" s="332"/>
    </row>
    <row r="12" spans="2:12" ht="20.100000000000001" customHeight="1" thickBot="1" x14ac:dyDescent="0.25">
      <c r="B12" s="1955"/>
      <c r="C12" s="1979"/>
      <c r="D12" s="1324"/>
      <c r="E12" s="1485">
        <f>E11/D11</f>
        <v>0.23529411764705882</v>
      </c>
      <c r="F12" s="1486">
        <f>F11/$D$11</f>
        <v>0.31058823529411766</v>
      </c>
      <c r="G12" s="1486">
        <f>G11/D11</f>
        <v>0.41411764705882353</v>
      </c>
      <c r="H12" s="1488">
        <f>H11/D11</f>
        <v>0.04</v>
      </c>
      <c r="I12" s="44"/>
      <c r="J12" s="44"/>
      <c r="K12" s="332"/>
    </row>
    <row r="13" spans="2:12" ht="20.100000000000001" customHeight="1" thickTop="1" x14ac:dyDescent="0.2">
      <c r="B13" s="1852" t="s">
        <v>281</v>
      </c>
      <c r="C13" s="1959" t="s">
        <v>252</v>
      </c>
      <c r="D13" s="1327">
        <f>'表5-1'!D14</f>
        <v>54</v>
      </c>
      <c r="E13" s="1473">
        <v>8</v>
      </c>
      <c r="F13" s="1480">
        <v>10</v>
      </c>
      <c r="G13" s="1480">
        <v>34</v>
      </c>
      <c r="H13" s="1483">
        <v>2</v>
      </c>
      <c r="K13" s="332"/>
    </row>
    <row r="14" spans="2:12" ht="20.100000000000001" customHeight="1" x14ac:dyDescent="0.2">
      <c r="B14" s="1853"/>
      <c r="C14" s="1857"/>
      <c r="D14" s="1332"/>
      <c r="E14" s="1489">
        <f>E13/D13</f>
        <v>0.14814814814814814</v>
      </c>
      <c r="F14" s="1490">
        <f>F13/$D$13</f>
        <v>0.18518518518518517</v>
      </c>
      <c r="G14" s="1490">
        <f>G13/D13</f>
        <v>0.62962962962962965</v>
      </c>
      <c r="H14" s="1492">
        <f>H13/D13</f>
        <v>3.7037037037037035E-2</v>
      </c>
      <c r="J14" s="44"/>
      <c r="K14" s="332"/>
    </row>
    <row r="15" spans="2:12" ht="20.100000000000001" customHeight="1" x14ac:dyDescent="0.2">
      <c r="B15" s="1853"/>
      <c r="C15" s="1856" t="s">
        <v>253</v>
      </c>
      <c r="D15" s="1334">
        <f>'表5-1'!D16</f>
        <v>76</v>
      </c>
      <c r="E15" s="1348">
        <v>10</v>
      </c>
      <c r="F15" s="1464">
        <v>22</v>
      </c>
      <c r="G15" s="1464">
        <v>40</v>
      </c>
      <c r="H15" s="1467">
        <v>4</v>
      </c>
      <c r="K15" s="332"/>
    </row>
    <row r="16" spans="2:12" ht="20.100000000000001" customHeight="1" x14ac:dyDescent="0.2">
      <c r="B16" s="1853"/>
      <c r="C16" s="1857"/>
      <c r="D16" s="1301"/>
      <c r="E16" s="1489">
        <f>E15/D15</f>
        <v>0.13157894736842105</v>
      </c>
      <c r="F16" s="1490">
        <f>F15/$D$15</f>
        <v>0.28947368421052633</v>
      </c>
      <c r="G16" s="1490">
        <f>G15/D15</f>
        <v>0.52631578947368418</v>
      </c>
      <c r="H16" s="1492">
        <f>H15/D15</f>
        <v>5.2631578947368418E-2</v>
      </c>
      <c r="J16" s="44"/>
      <c r="K16" s="332"/>
    </row>
    <row r="17" spans="2:11" ht="20.100000000000001" customHeight="1" x14ac:dyDescent="0.2">
      <c r="B17" s="1853"/>
      <c r="C17" s="1856" t="s">
        <v>282</v>
      </c>
      <c r="D17" s="1334">
        <f>'表5-1'!D18</f>
        <v>28</v>
      </c>
      <c r="E17" s="1348">
        <v>5</v>
      </c>
      <c r="F17" s="1464">
        <v>12</v>
      </c>
      <c r="G17" s="1464">
        <v>9</v>
      </c>
      <c r="H17" s="1467">
        <v>2</v>
      </c>
      <c r="K17" s="332"/>
    </row>
    <row r="18" spans="2:11" ht="20.100000000000001" customHeight="1" x14ac:dyDescent="0.2">
      <c r="B18" s="1853"/>
      <c r="C18" s="1857"/>
      <c r="D18" s="1301"/>
      <c r="E18" s="1489">
        <f>E17/D17</f>
        <v>0.17857142857142858</v>
      </c>
      <c r="F18" s="1490">
        <f>F17/$D$17</f>
        <v>0.42857142857142855</v>
      </c>
      <c r="G18" s="1490">
        <f>G17/D17</f>
        <v>0.32142857142857145</v>
      </c>
      <c r="H18" s="1492">
        <f>H17/D17</f>
        <v>7.1428571428571425E-2</v>
      </c>
      <c r="J18" s="44"/>
      <c r="K18" s="332"/>
    </row>
    <row r="19" spans="2:11" ht="20.100000000000001" customHeight="1" x14ac:dyDescent="0.2">
      <c r="B19" s="1853"/>
      <c r="C19" s="1856" t="s">
        <v>255</v>
      </c>
      <c r="D19" s="1334">
        <f>'表5-1'!D20</f>
        <v>89</v>
      </c>
      <c r="E19" s="1348">
        <v>21</v>
      </c>
      <c r="F19" s="1464">
        <v>34</v>
      </c>
      <c r="G19" s="1464">
        <v>32</v>
      </c>
      <c r="H19" s="1467">
        <v>2</v>
      </c>
      <c r="K19" s="332"/>
    </row>
    <row r="20" spans="2:11" ht="20.100000000000001" customHeight="1" x14ac:dyDescent="0.2">
      <c r="B20" s="1853"/>
      <c r="C20" s="1857"/>
      <c r="D20" s="1301"/>
      <c r="E20" s="1489">
        <f>E19/D19</f>
        <v>0.23595505617977527</v>
      </c>
      <c r="F20" s="1490">
        <f>F19/$D$19</f>
        <v>0.38202247191011235</v>
      </c>
      <c r="G20" s="1490">
        <f>G19/D19</f>
        <v>0.3595505617977528</v>
      </c>
      <c r="H20" s="1492">
        <f>H19/D19</f>
        <v>2.247191011235955E-2</v>
      </c>
      <c r="J20" s="44"/>
      <c r="K20" s="332"/>
    </row>
    <row r="21" spans="2:11" ht="20.100000000000001" customHeight="1" x14ac:dyDescent="0.2">
      <c r="B21" s="1853"/>
      <c r="C21" s="1856" t="s">
        <v>256</v>
      </c>
      <c r="D21" s="1334">
        <f>'表5-1'!D22</f>
        <v>16</v>
      </c>
      <c r="E21" s="1348">
        <v>10</v>
      </c>
      <c r="F21" s="1464">
        <v>6</v>
      </c>
      <c r="G21" s="1464">
        <v>0</v>
      </c>
      <c r="H21" s="1467">
        <v>0</v>
      </c>
      <c r="K21" s="332"/>
    </row>
    <row r="22" spans="2:11" ht="20.100000000000001" customHeight="1" x14ac:dyDescent="0.2">
      <c r="B22" s="1853"/>
      <c r="C22" s="1857"/>
      <c r="D22" s="1301"/>
      <c r="E22" s="1489">
        <f>E21/D21</f>
        <v>0.625</v>
      </c>
      <c r="F22" s="1490">
        <f>F21/$D$21</f>
        <v>0.375</v>
      </c>
      <c r="G22" s="1490">
        <f>G21/D21</f>
        <v>0</v>
      </c>
      <c r="H22" s="1492">
        <f>H21/D21</f>
        <v>0</v>
      </c>
      <c r="J22" s="44"/>
      <c r="K22" s="332"/>
    </row>
    <row r="23" spans="2:11" ht="20.100000000000001" customHeight="1" x14ac:dyDescent="0.2">
      <c r="B23" s="1853"/>
      <c r="C23" s="1856" t="s">
        <v>257</v>
      </c>
      <c r="D23" s="1334">
        <f>'表5-1'!D24</f>
        <v>162</v>
      </c>
      <c r="E23" s="1365">
        <v>46</v>
      </c>
      <c r="F23" s="1474">
        <v>48</v>
      </c>
      <c r="G23" s="1474">
        <v>61</v>
      </c>
      <c r="H23" s="1467">
        <v>7</v>
      </c>
      <c r="K23" s="332"/>
    </row>
    <row r="24" spans="2:11" ht="20.100000000000001" customHeight="1" thickBot="1" x14ac:dyDescent="0.25">
      <c r="B24" s="1853"/>
      <c r="C24" s="1857"/>
      <c r="D24" s="1332"/>
      <c r="E24" s="1356">
        <f>E23/D23</f>
        <v>0.2839506172839506</v>
      </c>
      <c r="F24" s="1468">
        <f>F23/$D$23</f>
        <v>0.29629629629629628</v>
      </c>
      <c r="G24" s="1468">
        <f>G23/D23</f>
        <v>0.37654320987654322</v>
      </c>
      <c r="H24" s="1501">
        <f>H23/D23</f>
        <v>4.3209876543209874E-2</v>
      </c>
      <c r="J24" s="44"/>
      <c r="K24" s="332"/>
    </row>
    <row r="25" spans="2:11" ht="20.100000000000001" customHeight="1" thickTop="1" x14ac:dyDescent="0.2">
      <c r="B25" s="1852" t="s">
        <v>283</v>
      </c>
      <c r="C25" s="2120" t="s">
        <v>176</v>
      </c>
      <c r="D25" s="447">
        <f>'表5-1'!D26</f>
        <v>87</v>
      </c>
      <c r="E25" s="1473">
        <v>11</v>
      </c>
      <c r="F25" s="1480">
        <v>24</v>
      </c>
      <c r="G25" s="1480">
        <v>47</v>
      </c>
      <c r="H25" s="1477">
        <v>5</v>
      </c>
      <c r="K25" s="332"/>
    </row>
    <row r="26" spans="2:11" ht="20.100000000000001" customHeight="1" x14ac:dyDescent="0.2">
      <c r="B26" s="1853"/>
      <c r="C26" s="1851"/>
      <c r="D26" s="463"/>
      <c r="E26" s="1489">
        <f>E25/D25</f>
        <v>0.12643678160919541</v>
      </c>
      <c r="F26" s="1490">
        <f>F25/$D$25</f>
        <v>0.27586206896551724</v>
      </c>
      <c r="G26" s="1490">
        <f>G25/D25</f>
        <v>0.54022988505747127</v>
      </c>
      <c r="H26" s="1492">
        <f>H25/D25</f>
        <v>5.7471264367816091E-2</v>
      </c>
      <c r="J26" s="44"/>
      <c r="K26" s="332"/>
    </row>
    <row r="27" spans="2:11" ht="20.100000000000001" customHeight="1" x14ac:dyDescent="0.2">
      <c r="B27" s="1853"/>
      <c r="C27" s="1851" t="s">
        <v>177</v>
      </c>
      <c r="D27" s="451">
        <f>'表5-1'!D28</f>
        <v>181</v>
      </c>
      <c r="E27" s="1365">
        <v>40</v>
      </c>
      <c r="F27" s="1474">
        <v>55</v>
      </c>
      <c r="G27" s="1474">
        <v>78</v>
      </c>
      <c r="H27" s="1467">
        <v>8</v>
      </c>
      <c r="K27" s="332"/>
    </row>
    <row r="28" spans="2:11" ht="20.100000000000001" customHeight="1" x14ac:dyDescent="0.2">
      <c r="B28" s="1853"/>
      <c r="C28" s="2102"/>
      <c r="D28" s="463"/>
      <c r="E28" s="1489">
        <f>E27/D27</f>
        <v>0.22099447513812154</v>
      </c>
      <c r="F28" s="1490">
        <f>F27/$D$27</f>
        <v>0.30386740331491713</v>
      </c>
      <c r="G28" s="1490">
        <f>G27/D27</f>
        <v>0.43093922651933703</v>
      </c>
      <c r="H28" s="1492">
        <f>H27/D27</f>
        <v>4.4198895027624308E-2</v>
      </c>
      <c r="J28" s="44"/>
      <c r="K28" s="332"/>
    </row>
    <row r="29" spans="2:11" ht="20.100000000000001" customHeight="1" x14ac:dyDescent="0.2">
      <c r="B29" s="1853"/>
      <c r="C29" s="1851" t="s">
        <v>178</v>
      </c>
      <c r="D29" s="460">
        <f>'表5-1'!D30</f>
        <v>50</v>
      </c>
      <c r="E29" s="1365">
        <v>11</v>
      </c>
      <c r="F29" s="1474">
        <v>19</v>
      </c>
      <c r="G29" s="1474">
        <v>17</v>
      </c>
      <c r="H29" s="1467">
        <v>3</v>
      </c>
      <c r="K29" s="332"/>
    </row>
    <row r="30" spans="2:11" ht="20.100000000000001" customHeight="1" x14ac:dyDescent="0.2">
      <c r="B30" s="1853"/>
      <c r="C30" s="2102"/>
      <c r="D30" s="463"/>
      <c r="E30" s="1489">
        <f>E29/D29</f>
        <v>0.22</v>
      </c>
      <c r="F30" s="1490">
        <f>F29/$D$29</f>
        <v>0.38</v>
      </c>
      <c r="G30" s="1490">
        <f>G29/D29</f>
        <v>0.34</v>
      </c>
      <c r="H30" s="1492">
        <f>H29/D29</f>
        <v>0.06</v>
      </c>
      <c r="J30" s="44"/>
      <c r="K30" s="332"/>
    </row>
    <row r="31" spans="2:11" ht="20.100000000000001" customHeight="1" x14ac:dyDescent="0.2">
      <c r="B31" s="1853"/>
      <c r="C31" s="1851" t="s">
        <v>179</v>
      </c>
      <c r="D31" s="460">
        <f>'表5-1'!D32</f>
        <v>40</v>
      </c>
      <c r="E31" s="1365">
        <v>9</v>
      </c>
      <c r="F31" s="1474">
        <v>12</v>
      </c>
      <c r="G31" s="1474">
        <v>19</v>
      </c>
      <c r="H31" s="1467">
        <v>0</v>
      </c>
      <c r="K31" s="332"/>
    </row>
    <row r="32" spans="2:11" ht="20.100000000000001" customHeight="1" x14ac:dyDescent="0.2">
      <c r="B32" s="1853"/>
      <c r="C32" s="2102"/>
      <c r="D32" s="463"/>
      <c r="E32" s="1489">
        <f>E31/D31</f>
        <v>0.22500000000000001</v>
      </c>
      <c r="F32" s="1490">
        <f>F31/$D$31</f>
        <v>0.3</v>
      </c>
      <c r="G32" s="1490">
        <f>G31/D31</f>
        <v>0.47499999999999998</v>
      </c>
      <c r="H32" s="1492">
        <f>H31/D31</f>
        <v>0</v>
      </c>
      <c r="J32" s="44"/>
      <c r="K32" s="332"/>
    </row>
    <row r="33" spans="2:13" ht="20.100000000000001" customHeight="1" x14ac:dyDescent="0.2">
      <c r="B33" s="1853"/>
      <c r="C33" s="1851" t="s">
        <v>180</v>
      </c>
      <c r="D33" s="460">
        <f>'表5-1'!D34</f>
        <v>27</v>
      </c>
      <c r="E33" s="1365">
        <v>5</v>
      </c>
      <c r="F33" s="1474">
        <v>13</v>
      </c>
      <c r="G33" s="1474">
        <v>8</v>
      </c>
      <c r="H33" s="1467">
        <v>1</v>
      </c>
      <c r="K33" s="332"/>
    </row>
    <row r="34" spans="2:13" ht="20.100000000000001" customHeight="1" x14ac:dyDescent="0.2">
      <c r="B34" s="1853"/>
      <c r="C34" s="2102"/>
      <c r="D34" s="463"/>
      <c r="E34" s="1489">
        <f>E33/D33</f>
        <v>0.18518518518518517</v>
      </c>
      <c r="F34" s="1490">
        <f>F33/$D$33</f>
        <v>0.48148148148148145</v>
      </c>
      <c r="G34" s="1490">
        <f>G33/D33</f>
        <v>0.29629629629629628</v>
      </c>
      <c r="H34" s="1492">
        <f>H33/D33</f>
        <v>3.7037037037037035E-2</v>
      </c>
      <c r="J34" s="44"/>
      <c r="K34" s="332"/>
    </row>
    <row r="35" spans="2:13" ht="20.100000000000001" customHeight="1" x14ac:dyDescent="0.2">
      <c r="B35" s="1853"/>
      <c r="C35" s="1851" t="s">
        <v>181</v>
      </c>
      <c r="D35" s="451">
        <f>'表5-1'!D36</f>
        <v>40</v>
      </c>
      <c r="E35" s="1365">
        <v>24</v>
      </c>
      <c r="F35" s="1474">
        <v>9</v>
      </c>
      <c r="G35" s="1474">
        <v>7</v>
      </c>
      <c r="H35" s="1467">
        <v>0</v>
      </c>
      <c r="K35" s="332"/>
    </row>
    <row r="36" spans="2:13" ht="20.100000000000001" customHeight="1" thickBot="1" x14ac:dyDescent="0.25">
      <c r="B36" s="1853"/>
      <c r="C36" s="2119"/>
      <c r="D36" s="460"/>
      <c r="E36" s="1498">
        <f>E35/D35</f>
        <v>0.6</v>
      </c>
      <c r="F36" s="1499">
        <f>F35/$D$35</f>
        <v>0.22500000000000001</v>
      </c>
      <c r="G36" s="1499">
        <f>G35/D35</f>
        <v>0.17499999999999999</v>
      </c>
      <c r="H36" s="1492">
        <f>H35/D35</f>
        <v>0</v>
      </c>
      <c r="J36" s="44"/>
      <c r="K36" s="332"/>
    </row>
    <row r="37" spans="2:13" ht="20.100000000000001" customHeight="1" thickTop="1" x14ac:dyDescent="0.2">
      <c r="B37" s="1853"/>
      <c r="C37" s="5" t="s">
        <v>182</v>
      </c>
      <c r="D37" s="54">
        <f t="shared" ref="D37:H37" si="1">D27+D29+D31+D33</f>
        <v>298</v>
      </c>
      <c r="E37" s="317">
        <f t="shared" si="1"/>
        <v>65</v>
      </c>
      <c r="F37" s="82">
        <f t="shared" si="1"/>
        <v>99</v>
      </c>
      <c r="G37" s="82">
        <f t="shared" si="1"/>
        <v>122</v>
      </c>
      <c r="H37" s="85">
        <f t="shared" si="1"/>
        <v>12</v>
      </c>
      <c r="K37" s="332"/>
    </row>
    <row r="38" spans="2:13" ht="20.100000000000001" customHeight="1" x14ac:dyDescent="0.2">
      <c r="B38" s="1853"/>
      <c r="C38" s="1797" t="s">
        <v>183</v>
      </c>
      <c r="D38" s="463"/>
      <c r="E38" s="134">
        <f>E37/D37</f>
        <v>0.21812080536912751</v>
      </c>
      <c r="F38" s="315">
        <f>F37/$D$37</f>
        <v>0.33221476510067116</v>
      </c>
      <c r="G38" s="315">
        <f>G37/D37</f>
        <v>0.40939597315436244</v>
      </c>
      <c r="H38" s="135">
        <f>H37/D37</f>
        <v>4.0268456375838924E-2</v>
      </c>
      <c r="J38" s="44"/>
      <c r="K38" s="332"/>
    </row>
    <row r="39" spans="2:13" ht="20.100000000000001" customHeight="1" x14ac:dyDescent="0.2">
      <c r="B39" s="1853"/>
      <c r="C39" s="5" t="s">
        <v>182</v>
      </c>
      <c r="D39" s="56">
        <f t="shared" ref="D39:H39" si="2">D29+D31+D33+D35</f>
        <v>157</v>
      </c>
      <c r="E39" s="51">
        <f t="shared" si="2"/>
        <v>49</v>
      </c>
      <c r="F39" s="81">
        <f t="shared" si="2"/>
        <v>53</v>
      </c>
      <c r="G39" s="81">
        <f t="shared" si="2"/>
        <v>51</v>
      </c>
      <c r="H39" s="84">
        <f t="shared" si="2"/>
        <v>4</v>
      </c>
      <c r="K39" s="332"/>
    </row>
    <row r="40" spans="2:13" ht="20.100000000000001" customHeight="1" thickBot="1" x14ac:dyDescent="0.25">
      <c r="B40" s="1859"/>
      <c r="C40" s="1797" t="s">
        <v>184</v>
      </c>
      <c r="D40" s="463"/>
      <c r="E40" s="132">
        <f>E39/D39</f>
        <v>0.31210191082802546</v>
      </c>
      <c r="F40" s="316">
        <f>F39/$D$39</f>
        <v>0.33757961783439489</v>
      </c>
      <c r="G40" s="316">
        <f>G39/D39</f>
        <v>0.32484076433121017</v>
      </c>
      <c r="H40" s="133">
        <f>H39/D39</f>
        <v>2.5477707006369428E-2</v>
      </c>
      <c r="J40" s="44"/>
      <c r="K40" s="332"/>
    </row>
    <row r="41" spans="2:13" ht="19.5" customHeight="1" x14ac:dyDescent="0.2">
      <c r="C41" s="1798"/>
      <c r="D41" s="16"/>
      <c r="E41" s="12"/>
      <c r="F41" s="12"/>
      <c r="G41" s="12"/>
      <c r="H41" s="12"/>
    </row>
    <row r="43" spans="2:13" x14ac:dyDescent="0.2">
      <c r="B43"/>
      <c r="E43" s="86"/>
      <c r="F43" s="86"/>
      <c r="G43" s="86"/>
      <c r="H43" s="86"/>
      <c r="I43" s="86"/>
      <c r="J43" s="86"/>
      <c r="K43" s="86"/>
      <c r="L43" s="86"/>
      <c r="M43" s="86"/>
    </row>
    <row r="44" spans="2:13" x14ac:dyDescent="0.2">
      <c r="B44"/>
      <c r="E44" s="86"/>
      <c r="F44" s="86"/>
      <c r="G44" s="86"/>
      <c r="H44" s="86"/>
      <c r="I44" s="86"/>
      <c r="J44" s="86"/>
      <c r="K44" s="86"/>
      <c r="L44" s="86"/>
      <c r="M44" s="86"/>
    </row>
    <row r="45" spans="2:13" x14ac:dyDescent="0.2">
      <c r="B45"/>
      <c r="D45" s="88"/>
      <c r="E45" s="88"/>
      <c r="F45" s="88"/>
      <c r="G45" s="88"/>
      <c r="H45" s="88"/>
    </row>
    <row r="46" spans="2:13" x14ac:dyDescent="0.2">
      <c r="B46"/>
      <c r="D46" s="7"/>
      <c r="E46" s="7"/>
      <c r="F46" s="7"/>
      <c r="G46" s="7"/>
      <c r="H46" s="7"/>
    </row>
    <row r="47" spans="2:13" x14ac:dyDescent="0.2">
      <c r="B47"/>
    </row>
    <row r="48" spans="2:13" x14ac:dyDescent="0.2">
      <c r="B48" s="345"/>
      <c r="D48" s="332"/>
      <c r="E48" s="332"/>
      <c r="F48" s="332"/>
      <c r="G48" s="332"/>
      <c r="H48" s="332"/>
      <c r="I48" s="88"/>
      <c r="J48" s="88"/>
      <c r="K48" s="88"/>
      <c r="L48" s="88"/>
      <c r="M48" s="88"/>
    </row>
    <row r="49" spans="4:13" x14ac:dyDescent="0.2">
      <c r="D49" s="332"/>
      <c r="E49" s="332"/>
      <c r="F49" s="332"/>
      <c r="G49" s="332"/>
      <c r="H49" s="332"/>
      <c r="I49" s="7"/>
      <c r="J49" s="7"/>
      <c r="K49" s="7"/>
      <c r="L49" s="7"/>
      <c r="M49" s="7"/>
    </row>
    <row r="50" spans="4:13" x14ac:dyDescent="0.2">
      <c r="D50" s="332"/>
      <c r="E50" s="332"/>
      <c r="F50" s="332"/>
      <c r="G50" s="332"/>
      <c r="H50" s="332"/>
    </row>
    <row r="51" spans="4:13" x14ac:dyDescent="0.2">
      <c r="D51" s="332"/>
      <c r="E51" s="332"/>
      <c r="F51" s="332"/>
      <c r="G51" s="332"/>
      <c r="H51" s="332"/>
    </row>
    <row r="52" spans="4:13" x14ac:dyDescent="0.2">
      <c r="D52" s="332"/>
      <c r="E52" s="332"/>
      <c r="F52" s="332"/>
      <c r="G52" s="332"/>
      <c r="H52" s="332"/>
    </row>
  </sheetData>
  <mergeCells count="20">
    <mergeCell ref="H8:H10"/>
    <mergeCell ref="B13:B24"/>
    <mergeCell ref="C13:C14"/>
    <mergeCell ref="C15:C16"/>
    <mergeCell ref="C17:C18"/>
    <mergeCell ref="C19:C20"/>
    <mergeCell ref="C21:C22"/>
    <mergeCell ref="C23:C24"/>
    <mergeCell ref="B11:C12"/>
    <mergeCell ref="D8:D10"/>
    <mergeCell ref="E8:E10"/>
    <mergeCell ref="F8:F10"/>
    <mergeCell ref="G8:G10"/>
    <mergeCell ref="B25:B40"/>
    <mergeCell ref="C25:C26"/>
    <mergeCell ref="C27:C28"/>
    <mergeCell ref="C29:C30"/>
    <mergeCell ref="C31:C32"/>
    <mergeCell ref="C33:C34"/>
    <mergeCell ref="C35:C36"/>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6ACDE-A9F1-4388-8E4A-47330905A8A5}">
  <sheetPr>
    <tabColor rgb="FF00B0F0"/>
    <pageSetUpPr fitToPage="1"/>
  </sheetPr>
  <dimension ref="B1:J51"/>
  <sheetViews>
    <sheetView view="pageBreakPreview" zoomScale="90" zoomScaleNormal="100" zoomScaleSheetLayoutView="90" workbookViewId="0"/>
  </sheetViews>
  <sheetFormatPr defaultRowHeight="13.2" x14ac:dyDescent="0.2"/>
  <cols>
    <col min="2" max="2" width="5.33203125" customWidth="1"/>
    <col min="3" max="3" width="16.88671875" customWidth="1"/>
    <col min="4" max="4" width="10.33203125" customWidth="1"/>
    <col min="5" max="10" width="18.6640625" customWidth="1"/>
  </cols>
  <sheetData>
    <row r="1" spans="2:10" x14ac:dyDescent="0.2">
      <c r="B1" s="1" t="s">
        <v>958</v>
      </c>
    </row>
    <row r="2" spans="2:10" ht="9.75" customHeight="1" x14ac:dyDescent="0.2"/>
    <row r="3" spans="2:10" x14ac:dyDescent="0.2">
      <c r="I3" s="42" t="s">
        <v>152</v>
      </c>
    </row>
    <row r="4" spans="2:10" x14ac:dyDescent="0.2">
      <c r="I4" s="42" t="s">
        <v>293</v>
      </c>
    </row>
    <row r="5" spans="2:10" ht="8.25" customHeight="1" x14ac:dyDescent="0.2"/>
    <row r="6" spans="2:10" ht="13.8" thickBot="1" x14ac:dyDescent="0.25">
      <c r="J6" s="2" t="s">
        <v>155</v>
      </c>
    </row>
    <row r="7" spans="2:10" x14ac:dyDescent="0.2">
      <c r="B7" s="1969"/>
      <c r="C7" s="1969"/>
      <c r="D7" s="1991" t="s">
        <v>299</v>
      </c>
      <c r="E7" s="1992" t="s">
        <v>911</v>
      </c>
      <c r="F7" s="1983" t="s">
        <v>912</v>
      </c>
      <c r="G7" s="1983" t="s">
        <v>913</v>
      </c>
      <c r="H7" s="1983" t="s">
        <v>914</v>
      </c>
      <c r="I7" s="2423" t="s">
        <v>915</v>
      </c>
      <c r="J7" s="1987" t="s">
        <v>671</v>
      </c>
    </row>
    <row r="8" spans="2:10" ht="61.5" customHeight="1" x14ac:dyDescent="0.2">
      <c r="B8" s="1969"/>
      <c r="C8" s="1969"/>
      <c r="D8" s="1991"/>
      <c r="E8" s="1993"/>
      <c r="F8" s="1984"/>
      <c r="G8" s="1984"/>
      <c r="H8" s="1984"/>
      <c r="I8" s="2424"/>
      <c r="J8" s="1988"/>
    </row>
    <row r="9" spans="2:10" ht="21.75" customHeight="1" x14ac:dyDescent="0.2">
      <c r="B9" s="1849" t="s">
        <v>167</v>
      </c>
      <c r="C9" s="1989"/>
      <c r="D9" s="501">
        <f>SUM(D11:D21)</f>
        <v>100</v>
      </c>
      <c r="E9" s="589">
        <f>E11+E13+E15+E17+E19+E21</f>
        <v>76</v>
      </c>
      <c r="F9" s="501">
        <f t="shared" ref="F9:J9" si="0">F11+F13+F15+F17+F19+F21</f>
        <v>30</v>
      </c>
      <c r="G9" s="501">
        <f t="shared" si="0"/>
        <v>35</v>
      </c>
      <c r="H9" s="501">
        <f t="shared" si="0"/>
        <v>26</v>
      </c>
      <c r="I9" s="501">
        <f>I11+I13+I15+I17+I19+I21</f>
        <v>35</v>
      </c>
      <c r="J9" s="504">
        <f t="shared" si="0"/>
        <v>2</v>
      </c>
    </row>
    <row r="10" spans="2:10" s="291" customFormat="1" ht="21.75" customHeight="1" thickBot="1" x14ac:dyDescent="0.25">
      <c r="B10" s="1850"/>
      <c r="C10" s="1990"/>
      <c r="D10" s="1291"/>
      <c r="E10" s="1292">
        <f>E9/$D$9</f>
        <v>0.76</v>
      </c>
      <c r="F10" s="1291">
        <f t="shared" ref="F10:G10" si="1">F9/$D$9</f>
        <v>0.3</v>
      </c>
      <c r="G10" s="1291">
        <f t="shared" si="1"/>
        <v>0.35</v>
      </c>
      <c r="H10" s="1291">
        <f>H9/$D$9</f>
        <v>0.26</v>
      </c>
      <c r="I10" s="1291">
        <f>I9/D9</f>
        <v>0.35</v>
      </c>
      <c r="J10" s="1308">
        <f>J9/D9</f>
        <v>0.02</v>
      </c>
    </row>
    <row r="11" spans="2:10" ht="21.75" customHeight="1" thickTop="1" x14ac:dyDescent="0.2">
      <c r="B11" s="1852" t="s">
        <v>251</v>
      </c>
      <c r="C11" s="1980" t="s">
        <v>169</v>
      </c>
      <c r="D11" s="509">
        <f>'表37-2'!E13</f>
        <v>8</v>
      </c>
      <c r="E11" s="590">
        <v>4</v>
      </c>
      <c r="F11" s="509">
        <v>0</v>
      </c>
      <c r="G11" s="509">
        <v>2</v>
      </c>
      <c r="H11" s="509">
        <v>0</v>
      </c>
      <c r="I11" s="509">
        <v>0</v>
      </c>
      <c r="J11" s="591">
        <v>1</v>
      </c>
    </row>
    <row r="12" spans="2:10" s="291" customFormat="1" ht="21.75" customHeight="1" x14ac:dyDescent="0.2">
      <c r="B12" s="1853"/>
      <c r="C12" s="1936"/>
      <c r="D12" s="1291"/>
      <c r="E12" s="1292">
        <f>E11/D11</f>
        <v>0.5</v>
      </c>
      <c r="F12" s="1291">
        <f t="shared" ref="F12:G12" si="2">F11/$D$11</f>
        <v>0</v>
      </c>
      <c r="G12" s="1291">
        <f t="shared" si="2"/>
        <v>0.25</v>
      </c>
      <c r="H12" s="1291">
        <f>H11/$D$11</f>
        <v>0</v>
      </c>
      <c r="I12" s="1291">
        <f>I11/D11</f>
        <v>0</v>
      </c>
      <c r="J12" s="1308">
        <f>J11/D11</f>
        <v>0.125</v>
      </c>
    </row>
    <row r="13" spans="2:10" ht="21.75" customHeight="1" x14ac:dyDescent="0.2">
      <c r="B13" s="1853"/>
      <c r="C13" s="1862" t="s">
        <v>170</v>
      </c>
      <c r="D13" s="501">
        <f>'表37-2'!E15</f>
        <v>10</v>
      </c>
      <c r="E13" s="589">
        <v>8</v>
      </c>
      <c r="F13" s="501">
        <v>4</v>
      </c>
      <c r="G13" s="501">
        <v>2</v>
      </c>
      <c r="H13" s="501">
        <v>4</v>
      </c>
      <c r="I13" s="501">
        <v>3</v>
      </c>
      <c r="J13" s="504">
        <v>0</v>
      </c>
    </row>
    <row r="14" spans="2:10" s="291" customFormat="1" ht="21.75" customHeight="1" x14ac:dyDescent="0.2">
      <c r="B14" s="1853"/>
      <c r="C14" s="1862"/>
      <c r="D14" s="1295"/>
      <c r="E14" s="1292">
        <f>E13/D13</f>
        <v>0.8</v>
      </c>
      <c r="F14" s="1291">
        <f t="shared" ref="F14:G14" si="3">F13/$D$13</f>
        <v>0.4</v>
      </c>
      <c r="G14" s="1291">
        <f t="shared" si="3"/>
        <v>0.2</v>
      </c>
      <c r="H14" s="1291">
        <f>H13/$D$13</f>
        <v>0.4</v>
      </c>
      <c r="I14" s="1291">
        <f>I13/D13</f>
        <v>0.3</v>
      </c>
      <c r="J14" s="1308">
        <f>J13/D13</f>
        <v>0</v>
      </c>
    </row>
    <row r="15" spans="2:10" ht="21.75" customHeight="1" x14ac:dyDescent="0.2">
      <c r="B15" s="1853"/>
      <c r="C15" s="1940" t="s">
        <v>254</v>
      </c>
      <c r="D15" s="501">
        <f>'表37-2'!E17</f>
        <v>5</v>
      </c>
      <c r="E15" s="589">
        <v>4</v>
      </c>
      <c r="F15" s="501">
        <v>1</v>
      </c>
      <c r="G15" s="501">
        <v>3</v>
      </c>
      <c r="H15" s="501">
        <v>1</v>
      </c>
      <c r="I15" s="501">
        <v>1</v>
      </c>
      <c r="J15" s="504">
        <v>0</v>
      </c>
    </row>
    <row r="16" spans="2:10" s="291" customFormat="1" ht="21.75" customHeight="1" x14ac:dyDescent="0.2">
      <c r="B16" s="1853"/>
      <c r="C16" s="1900"/>
      <c r="D16" s="1295"/>
      <c r="E16" s="1292">
        <f>E15/D15</f>
        <v>0.8</v>
      </c>
      <c r="F16" s="1291">
        <f t="shared" ref="F16:G16" si="4">F15/$D$15</f>
        <v>0.2</v>
      </c>
      <c r="G16" s="1291">
        <f t="shared" si="4"/>
        <v>0.6</v>
      </c>
      <c r="H16" s="1291">
        <f>H15/$D$15</f>
        <v>0.2</v>
      </c>
      <c r="I16" s="1291">
        <f>I15/D15</f>
        <v>0.2</v>
      </c>
      <c r="J16" s="1308">
        <f>J15/D15</f>
        <v>0</v>
      </c>
    </row>
    <row r="17" spans="2:10" ht="21.75" customHeight="1" x14ac:dyDescent="0.2">
      <c r="B17" s="1853"/>
      <c r="C17" s="1981" t="s">
        <v>307</v>
      </c>
      <c r="D17" s="501">
        <f>'表37-2'!E19</f>
        <v>21</v>
      </c>
      <c r="E17" s="589">
        <v>16</v>
      </c>
      <c r="F17" s="501">
        <v>4</v>
      </c>
      <c r="G17" s="501">
        <v>8</v>
      </c>
      <c r="H17" s="501">
        <v>1</v>
      </c>
      <c r="I17" s="501">
        <v>11</v>
      </c>
      <c r="J17" s="504">
        <v>0</v>
      </c>
    </row>
    <row r="18" spans="2:10" s="291" customFormat="1" ht="21.75" customHeight="1" x14ac:dyDescent="0.2">
      <c r="B18" s="1853"/>
      <c r="C18" s="1981"/>
      <c r="D18" s="1295"/>
      <c r="E18" s="1292">
        <f>E17/D17</f>
        <v>0.76190476190476186</v>
      </c>
      <c r="F18" s="1291">
        <f t="shared" ref="F18:G18" si="5">F17/$D$17</f>
        <v>0.19047619047619047</v>
      </c>
      <c r="G18" s="1291">
        <f t="shared" si="5"/>
        <v>0.38095238095238093</v>
      </c>
      <c r="H18" s="1291">
        <f>H17/$D$17</f>
        <v>4.7619047619047616E-2</v>
      </c>
      <c r="I18" s="1291">
        <f>I17/D17</f>
        <v>0.52380952380952384</v>
      </c>
      <c r="J18" s="1308">
        <f>J17/D17</f>
        <v>0</v>
      </c>
    </row>
    <row r="19" spans="2:10" ht="21.75" customHeight="1" x14ac:dyDescent="0.2">
      <c r="B19" s="1853"/>
      <c r="C19" s="1862" t="s">
        <v>308</v>
      </c>
      <c r="D19" s="501">
        <f>'表37-2'!E21</f>
        <v>10</v>
      </c>
      <c r="E19" s="589">
        <v>9</v>
      </c>
      <c r="F19" s="501">
        <v>8</v>
      </c>
      <c r="G19" s="501">
        <v>6</v>
      </c>
      <c r="H19" s="501">
        <v>7</v>
      </c>
      <c r="I19" s="501">
        <v>7</v>
      </c>
      <c r="J19" s="504">
        <v>0</v>
      </c>
    </row>
    <row r="20" spans="2:10" s="291" customFormat="1" ht="21.75" customHeight="1" x14ac:dyDescent="0.2">
      <c r="B20" s="1853"/>
      <c r="C20" s="1862"/>
      <c r="D20" s="1295"/>
      <c r="E20" s="1292">
        <f>E19/D19</f>
        <v>0.9</v>
      </c>
      <c r="F20" s="1291">
        <f t="shared" ref="F20:G20" si="6">F19/$D$19</f>
        <v>0.8</v>
      </c>
      <c r="G20" s="1291">
        <f t="shared" si="6"/>
        <v>0.6</v>
      </c>
      <c r="H20" s="1291">
        <f>H19/$D$19</f>
        <v>0.7</v>
      </c>
      <c r="I20" s="1291">
        <f>I19/D19</f>
        <v>0.7</v>
      </c>
      <c r="J20" s="1308">
        <f>J19/D19</f>
        <v>0</v>
      </c>
    </row>
    <row r="21" spans="2:10" ht="21.75" customHeight="1" x14ac:dyDescent="0.2">
      <c r="B21" s="1853"/>
      <c r="C21" s="1863" t="s">
        <v>174</v>
      </c>
      <c r="D21" s="501">
        <f>'表37-2'!E23</f>
        <v>46</v>
      </c>
      <c r="E21" s="589">
        <v>35</v>
      </c>
      <c r="F21" s="501">
        <v>13</v>
      </c>
      <c r="G21" s="501">
        <v>14</v>
      </c>
      <c r="H21" s="501">
        <v>13</v>
      </c>
      <c r="I21" s="501">
        <v>13</v>
      </c>
      <c r="J21" s="504">
        <v>1</v>
      </c>
    </row>
    <row r="22" spans="2:10" s="291" customFormat="1" ht="21.75" customHeight="1" thickBot="1" x14ac:dyDescent="0.25">
      <c r="B22" s="1854"/>
      <c r="C22" s="1982"/>
      <c r="D22" s="1296"/>
      <c r="E22" s="1297">
        <f>E21/D21</f>
        <v>0.76086956521739135</v>
      </c>
      <c r="F22" s="1296">
        <f t="shared" ref="F22:G22" si="7">F21/$D$21</f>
        <v>0.28260869565217389</v>
      </c>
      <c r="G22" s="1296">
        <f t="shared" si="7"/>
        <v>0.30434782608695654</v>
      </c>
      <c r="H22" s="1296">
        <f>H21/$D$21</f>
        <v>0.28260869565217389</v>
      </c>
      <c r="I22" s="1296">
        <f>I21/D21</f>
        <v>0.28260869565217389</v>
      </c>
      <c r="J22" s="1202">
        <f>J21/D21</f>
        <v>2.1739130434782608E-2</v>
      </c>
    </row>
    <row r="23" spans="2:10" ht="21.75" customHeight="1" thickTop="1" x14ac:dyDescent="0.2">
      <c r="B23" s="1852" t="s">
        <v>283</v>
      </c>
      <c r="C23" s="1860" t="s">
        <v>176</v>
      </c>
      <c r="D23" s="501">
        <f>'表37-2'!E25</f>
        <v>11</v>
      </c>
      <c r="E23" s="590">
        <v>7</v>
      </c>
      <c r="F23" s="509">
        <v>2</v>
      </c>
      <c r="G23" s="509">
        <v>2</v>
      </c>
      <c r="H23" s="509">
        <v>1</v>
      </c>
      <c r="I23" s="509">
        <v>3</v>
      </c>
      <c r="J23" s="591">
        <v>0</v>
      </c>
    </row>
    <row r="24" spans="2:10" s="291" customFormat="1" ht="21.75" customHeight="1" x14ac:dyDescent="0.2">
      <c r="B24" s="1853"/>
      <c r="C24" s="1861"/>
      <c r="D24" s="297"/>
      <c r="E24" s="1292">
        <f>E23/D23</f>
        <v>0.63636363636363635</v>
      </c>
      <c r="F24" s="1291">
        <f t="shared" ref="F24:G24" si="8">F23/$D$23</f>
        <v>0.18181818181818182</v>
      </c>
      <c r="G24" s="1291">
        <f t="shared" si="8"/>
        <v>0.18181818181818182</v>
      </c>
      <c r="H24" s="1291">
        <f>H23/$D$23</f>
        <v>9.0909090909090912E-2</v>
      </c>
      <c r="I24" s="1291">
        <f>I23/D23</f>
        <v>0.27272727272727271</v>
      </c>
      <c r="J24" s="1308">
        <f>J23/D23</f>
        <v>0</v>
      </c>
    </row>
    <row r="25" spans="2:10" ht="21.75" customHeight="1" x14ac:dyDescent="0.2">
      <c r="B25" s="1853"/>
      <c r="C25" s="1862" t="s">
        <v>177</v>
      </c>
      <c r="D25" s="501">
        <f>'表37-2'!E27</f>
        <v>40</v>
      </c>
      <c r="E25" s="589">
        <v>27</v>
      </c>
      <c r="F25" s="501">
        <v>8</v>
      </c>
      <c r="G25" s="501">
        <v>14</v>
      </c>
      <c r="H25" s="501">
        <v>5</v>
      </c>
      <c r="I25" s="501">
        <v>10</v>
      </c>
      <c r="J25" s="504">
        <v>1</v>
      </c>
    </row>
    <row r="26" spans="2:10" s="291" customFormat="1" ht="21.75" customHeight="1" x14ac:dyDescent="0.2">
      <c r="B26" s="1853"/>
      <c r="C26" s="1862"/>
      <c r="D26" s="292"/>
      <c r="E26" s="1292">
        <f>E25/D25</f>
        <v>0.67500000000000004</v>
      </c>
      <c r="F26" s="1291">
        <f t="shared" ref="F26:G26" si="9">F25/$D$25</f>
        <v>0.2</v>
      </c>
      <c r="G26" s="1291">
        <f t="shared" si="9"/>
        <v>0.35</v>
      </c>
      <c r="H26" s="1291">
        <f>H25/$D$25</f>
        <v>0.125</v>
      </c>
      <c r="I26" s="1291">
        <f>I25/D25</f>
        <v>0.25</v>
      </c>
      <c r="J26" s="1308">
        <f>J25/D25</f>
        <v>2.5000000000000001E-2</v>
      </c>
    </row>
    <row r="27" spans="2:10" ht="21.75" customHeight="1" x14ac:dyDescent="0.2">
      <c r="B27" s="1853"/>
      <c r="C27" s="1862" t="s">
        <v>178</v>
      </c>
      <c r="D27" s="501">
        <f>'表37-2'!E29</f>
        <v>11</v>
      </c>
      <c r="E27" s="589">
        <v>8</v>
      </c>
      <c r="F27" s="501">
        <v>4</v>
      </c>
      <c r="G27" s="501">
        <v>4</v>
      </c>
      <c r="H27" s="501">
        <v>3</v>
      </c>
      <c r="I27" s="501">
        <v>4</v>
      </c>
      <c r="J27" s="504">
        <v>0</v>
      </c>
    </row>
    <row r="28" spans="2:10" s="291" customFormat="1" ht="21.75" customHeight="1" x14ac:dyDescent="0.2">
      <c r="B28" s="1853"/>
      <c r="C28" s="1862"/>
      <c r="D28" s="292"/>
      <c r="E28" s="1292">
        <f>E27/D27</f>
        <v>0.72727272727272729</v>
      </c>
      <c r="F28" s="1291">
        <f t="shared" ref="F28:G28" si="10">F27/$D$27</f>
        <v>0.36363636363636365</v>
      </c>
      <c r="G28" s="1291">
        <f t="shared" si="10"/>
        <v>0.36363636363636365</v>
      </c>
      <c r="H28" s="1291">
        <f>H27/$D$27</f>
        <v>0.27272727272727271</v>
      </c>
      <c r="I28" s="1291">
        <f>I27/D27</f>
        <v>0.36363636363636365</v>
      </c>
      <c r="J28" s="1308">
        <f>J27/D27</f>
        <v>0</v>
      </c>
    </row>
    <row r="29" spans="2:10" ht="21.75" customHeight="1" x14ac:dyDescent="0.2">
      <c r="B29" s="1853"/>
      <c r="C29" s="1862" t="s">
        <v>179</v>
      </c>
      <c r="D29" s="501">
        <f>'表37-2'!E31</f>
        <v>9</v>
      </c>
      <c r="E29" s="589">
        <v>7</v>
      </c>
      <c r="F29" s="501">
        <v>2</v>
      </c>
      <c r="G29" s="501">
        <v>2</v>
      </c>
      <c r="H29" s="501">
        <v>3</v>
      </c>
      <c r="I29" s="501">
        <v>3</v>
      </c>
      <c r="J29" s="504">
        <v>0</v>
      </c>
    </row>
    <row r="30" spans="2:10" s="291" customFormat="1" ht="21.75" customHeight="1" x14ac:dyDescent="0.2">
      <c r="B30" s="1853"/>
      <c r="C30" s="1862"/>
      <c r="D30" s="292"/>
      <c r="E30" s="1292">
        <f>E29/D29</f>
        <v>0.77777777777777779</v>
      </c>
      <c r="F30" s="1291">
        <f t="shared" ref="F30:G30" si="11">F29/$D$29</f>
        <v>0.22222222222222221</v>
      </c>
      <c r="G30" s="1291">
        <f t="shared" si="11"/>
        <v>0.22222222222222221</v>
      </c>
      <c r="H30" s="1291">
        <f>H29/$D$29</f>
        <v>0.33333333333333331</v>
      </c>
      <c r="I30" s="1291">
        <f>I29/D29</f>
        <v>0.33333333333333331</v>
      </c>
      <c r="J30" s="1308">
        <f>J29/D29</f>
        <v>0</v>
      </c>
    </row>
    <row r="31" spans="2:10" ht="21.75" customHeight="1" x14ac:dyDescent="0.2">
      <c r="B31" s="1853"/>
      <c r="C31" s="1862" t="s">
        <v>180</v>
      </c>
      <c r="D31" s="501">
        <f>'表37-2'!E33</f>
        <v>5</v>
      </c>
      <c r="E31" s="589">
        <v>3</v>
      </c>
      <c r="F31" s="501">
        <v>1</v>
      </c>
      <c r="G31" s="501">
        <v>1</v>
      </c>
      <c r="H31" s="501">
        <v>2</v>
      </c>
      <c r="I31" s="501">
        <v>2</v>
      </c>
      <c r="J31" s="504">
        <v>0</v>
      </c>
    </row>
    <row r="32" spans="2:10" s="291" customFormat="1" ht="21.75" customHeight="1" x14ac:dyDescent="0.2">
      <c r="B32" s="1853"/>
      <c r="C32" s="1862"/>
      <c r="D32" s="292"/>
      <c r="E32" s="1292">
        <f>E31/D31</f>
        <v>0.6</v>
      </c>
      <c r="F32" s="1291">
        <f t="shared" ref="F32:G32" si="12">F31/$D$31</f>
        <v>0.2</v>
      </c>
      <c r="G32" s="1291">
        <f t="shared" si="12"/>
        <v>0.2</v>
      </c>
      <c r="H32" s="1291">
        <f>H31/$D$31</f>
        <v>0.4</v>
      </c>
      <c r="I32" s="1291">
        <f>I31/D31</f>
        <v>0.4</v>
      </c>
      <c r="J32" s="1308">
        <f>J31/D31</f>
        <v>0</v>
      </c>
    </row>
    <row r="33" spans="2:10" ht="21.75" customHeight="1" x14ac:dyDescent="0.2">
      <c r="B33" s="1853"/>
      <c r="C33" s="1862" t="s">
        <v>181</v>
      </c>
      <c r="D33" s="501">
        <f>'表37-2'!E35</f>
        <v>24</v>
      </c>
      <c r="E33" s="589">
        <v>24</v>
      </c>
      <c r="F33" s="501">
        <v>13</v>
      </c>
      <c r="G33" s="501">
        <v>12</v>
      </c>
      <c r="H33" s="501">
        <v>12</v>
      </c>
      <c r="I33" s="501">
        <v>13</v>
      </c>
      <c r="J33" s="504">
        <v>1</v>
      </c>
    </row>
    <row r="34" spans="2:10" s="291" customFormat="1" ht="21.75" customHeight="1" thickBot="1" x14ac:dyDescent="0.25">
      <c r="B34" s="1853"/>
      <c r="C34" s="1863"/>
      <c r="D34" s="288"/>
      <c r="E34" s="1297">
        <f>E33/D33</f>
        <v>1</v>
      </c>
      <c r="F34" s="1296">
        <f t="shared" ref="F34:G34" si="13">F33/$D$33</f>
        <v>0.54166666666666663</v>
      </c>
      <c r="G34" s="1296">
        <f t="shared" si="13"/>
        <v>0.5</v>
      </c>
      <c r="H34" s="1296">
        <f>H33/$D$33</f>
        <v>0.5</v>
      </c>
      <c r="I34" s="1296">
        <f>I33/D33</f>
        <v>0.54166666666666663</v>
      </c>
      <c r="J34" s="1202">
        <f>J33/D33</f>
        <v>4.1666666666666664E-2</v>
      </c>
    </row>
    <row r="35" spans="2:10" ht="21.75" customHeight="1" thickTop="1" x14ac:dyDescent="0.2">
      <c r="B35" s="1853"/>
      <c r="C35" s="527" t="s">
        <v>182</v>
      </c>
      <c r="D35" s="276">
        <f>D25+D27+D29+D31</f>
        <v>65</v>
      </c>
      <c r="E35" s="1298">
        <f>E25+E27+E29+E31</f>
        <v>45</v>
      </c>
      <c r="F35" s="1299">
        <f t="shared" ref="F35:J35" si="14">F25+F27+F29+F31</f>
        <v>15</v>
      </c>
      <c r="G35" s="1299">
        <f t="shared" si="14"/>
        <v>21</v>
      </c>
      <c r="H35" s="1299">
        <f t="shared" si="14"/>
        <v>13</v>
      </c>
      <c r="I35" s="1299">
        <f t="shared" si="14"/>
        <v>19</v>
      </c>
      <c r="J35" s="1309">
        <f t="shared" si="14"/>
        <v>1</v>
      </c>
    </row>
    <row r="36" spans="2:10" s="291" customFormat="1" ht="21.75" customHeight="1" x14ac:dyDescent="0.2">
      <c r="B36" s="1853"/>
      <c r="C36" s="593" t="s">
        <v>183</v>
      </c>
      <c r="D36" s="463"/>
      <c r="E36" s="289">
        <f>E35/D35</f>
        <v>0.69230769230769229</v>
      </c>
      <c r="F36" s="288">
        <f t="shared" ref="F36:G36" si="15">F35/$D$35</f>
        <v>0.23076923076923078</v>
      </c>
      <c r="G36" s="288">
        <f t="shared" si="15"/>
        <v>0.32307692307692309</v>
      </c>
      <c r="H36" s="288">
        <f>H35/$D$35</f>
        <v>0.2</v>
      </c>
      <c r="I36" s="288">
        <f>I35/D35</f>
        <v>0.29230769230769232</v>
      </c>
      <c r="J36" s="290">
        <f>J35/D35</f>
        <v>1.5384615384615385E-2</v>
      </c>
    </row>
    <row r="37" spans="2:10" ht="21.75" customHeight="1" x14ac:dyDescent="0.2">
      <c r="B37" s="1853"/>
      <c r="C37" s="43" t="s">
        <v>182</v>
      </c>
      <c r="D37" s="277">
        <f>D27+D29+D31+D33</f>
        <v>49</v>
      </c>
      <c r="E37" s="594">
        <f t="shared" ref="E37:J37" si="16">E27+E29+E31+E33</f>
        <v>42</v>
      </c>
      <c r="F37" s="532">
        <f t="shared" si="16"/>
        <v>20</v>
      </c>
      <c r="G37" s="532">
        <f t="shared" si="16"/>
        <v>19</v>
      </c>
      <c r="H37" s="532">
        <f t="shared" si="16"/>
        <v>20</v>
      </c>
      <c r="I37" s="532">
        <f t="shared" si="16"/>
        <v>22</v>
      </c>
      <c r="J37" s="536">
        <f t="shared" si="16"/>
        <v>1</v>
      </c>
    </row>
    <row r="38" spans="2:10" s="291" customFormat="1" ht="21.75" customHeight="1" thickBot="1" x14ac:dyDescent="0.25">
      <c r="B38" s="1859"/>
      <c r="C38" s="595" t="s">
        <v>184</v>
      </c>
      <c r="D38" s="463"/>
      <c r="E38" s="298">
        <f>E37/D37</f>
        <v>0.8571428571428571</v>
      </c>
      <c r="F38" s="299">
        <f t="shared" ref="F38:G38" si="17">F37/$D$37</f>
        <v>0.40816326530612246</v>
      </c>
      <c r="G38" s="299">
        <f t="shared" si="17"/>
        <v>0.38775510204081631</v>
      </c>
      <c r="H38" s="299">
        <f>H37/$D$37</f>
        <v>0.40816326530612246</v>
      </c>
      <c r="I38" s="299">
        <f>I37/D37</f>
        <v>0.44897959183673469</v>
      </c>
      <c r="J38" s="300">
        <f>J37/D37</f>
        <v>2.0408163265306121E-2</v>
      </c>
    </row>
    <row r="39" spans="2:10" x14ac:dyDescent="0.2">
      <c r="B39" s="96"/>
      <c r="C39" s="287" t="s">
        <v>916</v>
      </c>
      <c r="D39" s="286"/>
      <c r="E39" s="286"/>
      <c r="F39" s="286"/>
      <c r="G39" s="286"/>
      <c r="H39" s="286"/>
      <c r="I39" s="286"/>
      <c r="J39" s="286"/>
    </row>
    <row r="40" spans="2:10" x14ac:dyDescent="0.2">
      <c r="B40" s="1"/>
      <c r="C40" s="1"/>
      <c r="D40" s="1"/>
    </row>
    <row r="41" spans="2:10" x14ac:dyDescent="0.2">
      <c r="B41" s="1"/>
      <c r="C41" s="1"/>
      <c r="D41" s="7"/>
      <c r="E41" s="7"/>
      <c r="F41" s="7"/>
      <c r="G41" s="7"/>
      <c r="H41" s="7"/>
      <c r="I41" s="7"/>
      <c r="J41" s="7"/>
    </row>
    <row r="42" spans="2:10" x14ac:dyDescent="0.2">
      <c r="B42" s="44"/>
      <c r="E42" s="291"/>
      <c r="F42" s="291"/>
      <c r="G42" s="291"/>
      <c r="H42" s="291"/>
      <c r="I42" s="291"/>
      <c r="J42" s="291"/>
    </row>
    <row r="44" spans="2:10" x14ac:dyDescent="0.2">
      <c r="B44" s="1"/>
      <c r="D44" s="343"/>
      <c r="E44" s="343"/>
      <c r="F44" s="343"/>
      <c r="G44" s="343"/>
      <c r="H44" s="343"/>
      <c r="I44" s="343"/>
      <c r="J44" s="343"/>
    </row>
    <row r="45" spans="2:10" x14ac:dyDescent="0.2">
      <c r="B45" s="1"/>
      <c r="D45" s="343"/>
      <c r="E45" s="343"/>
      <c r="F45" s="343"/>
      <c r="G45" s="343"/>
      <c r="H45" s="343"/>
      <c r="I45" s="343"/>
      <c r="J45" s="343"/>
    </row>
    <row r="46" spans="2:10" x14ac:dyDescent="0.2">
      <c r="B46" s="1"/>
    </row>
    <row r="47" spans="2:10" x14ac:dyDescent="0.2">
      <c r="B47" s="332"/>
      <c r="D47" s="344"/>
      <c r="E47" s="344"/>
      <c r="F47" s="344"/>
      <c r="G47" s="344"/>
      <c r="H47" s="344"/>
      <c r="I47" s="344"/>
      <c r="J47" s="344"/>
    </row>
    <row r="48" spans="2:10" x14ac:dyDescent="0.2">
      <c r="D48" s="344"/>
      <c r="E48" s="344"/>
      <c r="F48" s="344"/>
      <c r="G48" s="344"/>
      <c r="H48" s="344"/>
      <c r="I48" s="344"/>
      <c r="J48" s="344"/>
    </row>
    <row r="49" spans="4:10" x14ac:dyDescent="0.2">
      <c r="D49" s="344"/>
      <c r="E49" s="344"/>
      <c r="F49" s="344"/>
      <c r="G49" s="344"/>
      <c r="H49" s="344"/>
      <c r="I49" s="344"/>
      <c r="J49" s="344"/>
    </row>
    <row r="50" spans="4:10" x14ac:dyDescent="0.2">
      <c r="D50" s="344"/>
      <c r="E50" s="344"/>
      <c r="F50" s="344"/>
      <c r="G50" s="344"/>
      <c r="H50" s="344"/>
      <c r="I50" s="344"/>
      <c r="J50" s="344"/>
    </row>
    <row r="51" spans="4:10" x14ac:dyDescent="0.2">
      <c r="D51" s="344"/>
      <c r="E51" s="344"/>
      <c r="F51" s="344"/>
      <c r="G51" s="344"/>
      <c r="H51" s="344"/>
      <c r="I51" s="344"/>
      <c r="J51" s="344"/>
    </row>
  </sheetData>
  <mergeCells count="23">
    <mergeCell ref="I7:I8"/>
    <mergeCell ref="J7:J8"/>
    <mergeCell ref="B9:C10"/>
    <mergeCell ref="B11:B22"/>
    <mergeCell ref="C11:C12"/>
    <mergeCell ref="C13:C14"/>
    <mergeCell ref="C15:C16"/>
    <mergeCell ref="C17:C18"/>
    <mergeCell ref="C19:C20"/>
    <mergeCell ref="C21:C22"/>
    <mergeCell ref="B7:C8"/>
    <mergeCell ref="D7:D8"/>
    <mergeCell ref="E7:E8"/>
    <mergeCell ref="F7:F8"/>
    <mergeCell ref="G7:G8"/>
    <mergeCell ref="H7:H8"/>
    <mergeCell ref="B23:B38"/>
    <mergeCell ref="C23:C24"/>
    <mergeCell ref="C25:C26"/>
    <mergeCell ref="C27:C28"/>
    <mergeCell ref="C29:C30"/>
    <mergeCell ref="C31:C32"/>
    <mergeCell ref="C33:C34"/>
  </mergeCells>
  <phoneticPr fontId="2"/>
  <pageMargins left="0.77" right="0.25" top="0.61" bottom="0.46" header="0.3" footer="0.3"/>
  <pageSetup paperSize="9" scale="65"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1E0C7-B61F-4865-BAFF-85FE8B6585BF}">
  <sheetPr codeName="Sheet69">
    <tabColor rgb="FF00B0F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917</v>
      </c>
    </row>
    <row r="4" spans="2:11" x14ac:dyDescent="0.2">
      <c r="F4" s="924" t="s">
        <v>152</v>
      </c>
    </row>
    <row r="5" spans="2:11" x14ac:dyDescent="0.2">
      <c r="F5" s="924" t="s">
        <v>293</v>
      </c>
    </row>
    <row r="6" spans="2:11" ht="10.5" customHeight="1" x14ac:dyDescent="0.2"/>
    <row r="7" spans="2:11" ht="13.8" thickBot="1" x14ac:dyDescent="0.25">
      <c r="E7" s="1" t="s">
        <v>654</v>
      </c>
      <c r="G7" s="2" t="s">
        <v>155</v>
      </c>
      <c r="K7" s="2"/>
    </row>
    <row r="8" spans="2:11" ht="7.5" customHeight="1" x14ac:dyDescent="0.2">
      <c r="B8" s="8"/>
      <c r="C8" s="4"/>
      <c r="D8" s="1950" t="s">
        <v>636</v>
      </c>
      <c r="E8" s="1929" t="s">
        <v>703</v>
      </c>
      <c r="F8" s="2256" t="s">
        <v>704</v>
      </c>
      <c r="G8" s="2253" t="s">
        <v>296</v>
      </c>
    </row>
    <row r="9" spans="2:11" ht="7.5" customHeight="1" x14ac:dyDescent="0.2">
      <c r="B9" s="18"/>
      <c r="C9" s="11"/>
      <c r="D9" s="1973"/>
      <c r="E9" s="2254"/>
      <c r="F9" s="2257"/>
      <c r="G9" s="1973"/>
    </row>
    <row r="10" spans="2:11" ht="66.75" customHeight="1" x14ac:dyDescent="0.2">
      <c r="B10" s="35"/>
      <c r="C10" s="36"/>
      <c r="D10" s="1974"/>
      <c r="E10" s="2255"/>
      <c r="F10" s="2258"/>
      <c r="G10" s="1974"/>
      <c r="J10" s="325"/>
    </row>
    <row r="11" spans="2:11" ht="20.100000000000001" customHeight="1" x14ac:dyDescent="0.2">
      <c r="B11" s="1953" t="s">
        <v>250</v>
      </c>
      <c r="C11" s="1978"/>
      <c r="D11" s="242">
        <f>D13+D15+D17+D19+D21+D23</f>
        <v>425</v>
      </c>
      <c r="E11" s="50">
        <f>E13+E15+E17+E19+E21+E23</f>
        <v>72</v>
      </c>
      <c r="F11" s="80">
        <f>F13+F15+F17+F19+F21+F23</f>
        <v>347</v>
      </c>
      <c r="G11" s="83">
        <f>G13+G15+G17+G19+G21+G23</f>
        <v>6</v>
      </c>
      <c r="J11" s="332"/>
    </row>
    <row r="12" spans="2:11" ht="20.100000000000001" customHeight="1" thickBot="1" x14ac:dyDescent="0.25">
      <c r="B12" s="1955"/>
      <c r="C12" s="1979"/>
      <c r="D12" s="459"/>
      <c r="E12" s="131">
        <f>E11/D11</f>
        <v>0.16941176470588235</v>
      </c>
      <c r="F12" s="314">
        <f>F11/D11</f>
        <v>0.81647058823529417</v>
      </c>
      <c r="G12" s="130">
        <f>G11/D11</f>
        <v>1.411764705882353E-2</v>
      </c>
      <c r="H12" s="44"/>
      <c r="I12" s="44"/>
      <c r="J12" s="332"/>
    </row>
    <row r="13" spans="2:11" ht="20.100000000000001" customHeight="1" thickTop="1" x14ac:dyDescent="0.2">
      <c r="B13" s="1852" t="s">
        <v>281</v>
      </c>
      <c r="C13" s="1959" t="s">
        <v>252</v>
      </c>
      <c r="D13" s="447">
        <f>'表5-1'!D14</f>
        <v>54</v>
      </c>
      <c r="E13" s="1473">
        <v>9</v>
      </c>
      <c r="F13" s="1480">
        <v>45</v>
      </c>
      <c r="G13" s="1483">
        <v>0</v>
      </c>
      <c r="J13" s="332"/>
    </row>
    <row r="14" spans="2:11" ht="20.100000000000001" customHeight="1" x14ac:dyDescent="0.2">
      <c r="B14" s="1853"/>
      <c r="C14" s="1857"/>
      <c r="D14" s="460"/>
      <c r="E14" s="1489">
        <f>E13/D13</f>
        <v>0.16666666666666666</v>
      </c>
      <c r="F14" s="1490">
        <f>F13/D13</f>
        <v>0.83333333333333337</v>
      </c>
      <c r="G14" s="1492">
        <f>G13/D13</f>
        <v>0</v>
      </c>
      <c r="I14" s="44"/>
      <c r="J14" s="332"/>
    </row>
    <row r="15" spans="2:11" ht="20.100000000000001" customHeight="1" x14ac:dyDescent="0.2">
      <c r="B15" s="1853"/>
      <c r="C15" s="1856" t="s">
        <v>253</v>
      </c>
      <c r="D15" s="440">
        <f>'表5-1'!D16</f>
        <v>76</v>
      </c>
      <c r="E15" s="1348">
        <v>20</v>
      </c>
      <c r="F15" s="1464">
        <v>54</v>
      </c>
      <c r="G15" s="1467">
        <v>2</v>
      </c>
      <c r="J15" s="332"/>
    </row>
    <row r="16" spans="2:11" ht="20.100000000000001" customHeight="1" x14ac:dyDescent="0.2">
      <c r="B16" s="1853"/>
      <c r="C16" s="1857"/>
      <c r="D16" s="463"/>
      <c r="E16" s="1489">
        <f>E15/D15</f>
        <v>0.26315789473684209</v>
      </c>
      <c r="F16" s="1490">
        <f>F15/D15</f>
        <v>0.71052631578947367</v>
      </c>
      <c r="G16" s="1492">
        <f>G15/D15</f>
        <v>2.6315789473684209E-2</v>
      </c>
      <c r="I16" s="44"/>
      <c r="J16" s="332"/>
    </row>
    <row r="17" spans="2:10" ht="20.100000000000001" customHeight="1" x14ac:dyDescent="0.2">
      <c r="B17" s="1853"/>
      <c r="C17" s="1856" t="s">
        <v>282</v>
      </c>
      <c r="D17" s="440">
        <f>'表5-1'!D18</f>
        <v>28</v>
      </c>
      <c r="E17" s="1348">
        <v>5</v>
      </c>
      <c r="F17" s="1464">
        <v>23</v>
      </c>
      <c r="G17" s="1467">
        <v>0</v>
      </c>
      <c r="J17" s="332"/>
    </row>
    <row r="18" spans="2:10" ht="20.100000000000001" customHeight="1" x14ac:dyDescent="0.2">
      <c r="B18" s="1853"/>
      <c r="C18" s="1857"/>
      <c r="D18" s="463"/>
      <c r="E18" s="1489">
        <f>E17/D17</f>
        <v>0.17857142857142858</v>
      </c>
      <c r="F18" s="1490">
        <f>F17/D17</f>
        <v>0.8214285714285714</v>
      </c>
      <c r="G18" s="1492">
        <f>G17/D17</f>
        <v>0</v>
      </c>
      <c r="I18" s="44"/>
      <c r="J18" s="332"/>
    </row>
    <row r="19" spans="2:10" ht="20.100000000000001" customHeight="1" x14ac:dyDescent="0.2">
      <c r="B19" s="1853"/>
      <c r="C19" s="1856" t="s">
        <v>255</v>
      </c>
      <c r="D19" s="440">
        <f>'表5-1'!D20</f>
        <v>89</v>
      </c>
      <c r="E19" s="1348">
        <v>10</v>
      </c>
      <c r="F19" s="1464">
        <v>77</v>
      </c>
      <c r="G19" s="1467">
        <v>2</v>
      </c>
      <c r="J19" s="332"/>
    </row>
    <row r="20" spans="2:10" ht="20.100000000000001" customHeight="1" x14ac:dyDescent="0.2">
      <c r="B20" s="1853"/>
      <c r="C20" s="1857"/>
      <c r="D20" s="463"/>
      <c r="E20" s="1489">
        <f>E19/D19</f>
        <v>0.11235955056179775</v>
      </c>
      <c r="F20" s="1490">
        <f>F19/D19</f>
        <v>0.8651685393258427</v>
      </c>
      <c r="G20" s="1492">
        <f>G19/D19</f>
        <v>2.247191011235955E-2</v>
      </c>
      <c r="I20" s="44"/>
      <c r="J20" s="332"/>
    </row>
    <row r="21" spans="2:10" ht="20.100000000000001" customHeight="1" x14ac:dyDescent="0.2">
      <c r="B21" s="1853"/>
      <c r="C21" s="1856" t="s">
        <v>256</v>
      </c>
      <c r="D21" s="440">
        <f>'表5-1'!D22</f>
        <v>16</v>
      </c>
      <c r="E21" s="1348">
        <v>4</v>
      </c>
      <c r="F21" s="1464">
        <v>11</v>
      </c>
      <c r="G21" s="1467">
        <v>1</v>
      </c>
      <c r="J21" s="332"/>
    </row>
    <row r="22" spans="2:10" ht="20.100000000000001" customHeight="1" x14ac:dyDescent="0.2">
      <c r="B22" s="1853"/>
      <c r="C22" s="1857"/>
      <c r="D22" s="463"/>
      <c r="E22" s="1489">
        <f>E21/D21</f>
        <v>0.25</v>
      </c>
      <c r="F22" s="1490">
        <f>F21/D21</f>
        <v>0.6875</v>
      </c>
      <c r="G22" s="1492">
        <f>G21/D21</f>
        <v>6.25E-2</v>
      </c>
      <c r="I22" s="44"/>
      <c r="J22" s="332"/>
    </row>
    <row r="23" spans="2:10" ht="20.100000000000001" customHeight="1" x14ac:dyDescent="0.2">
      <c r="B23" s="1853"/>
      <c r="C23" s="1856" t="s">
        <v>257</v>
      </c>
      <c r="D23" s="440">
        <f>'表5-1'!D24</f>
        <v>162</v>
      </c>
      <c r="E23" s="1365">
        <v>24</v>
      </c>
      <c r="F23" s="1474">
        <v>137</v>
      </c>
      <c r="G23" s="1467">
        <v>1</v>
      </c>
      <c r="J23" s="332"/>
    </row>
    <row r="24" spans="2:10" ht="20.100000000000001" customHeight="1" thickBot="1" x14ac:dyDescent="0.25">
      <c r="B24" s="1853"/>
      <c r="C24" s="1857"/>
      <c r="D24" s="460"/>
      <c r="E24" s="1356">
        <f>E23/D23</f>
        <v>0.14814814814814814</v>
      </c>
      <c r="F24" s="1468">
        <f>F23/D23</f>
        <v>0.84567901234567899</v>
      </c>
      <c r="G24" s="1501">
        <f>G23/D23</f>
        <v>6.1728395061728392E-3</v>
      </c>
      <c r="I24" s="44"/>
      <c r="J24" s="332"/>
    </row>
    <row r="25" spans="2:10" ht="20.100000000000001" customHeight="1" thickTop="1" x14ac:dyDescent="0.2">
      <c r="B25" s="1852" t="s">
        <v>283</v>
      </c>
      <c r="C25" s="2120" t="s">
        <v>176</v>
      </c>
      <c r="D25" s="447">
        <f>'表5-1'!D26</f>
        <v>87</v>
      </c>
      <c r="E25" s="1473">
        <v>4</v>
      </c>
      <c r="F25" s="1480">
        <v>82</v>
      </c>
      <c r="G25" s="1477">
        <v>1</v>
      </c>
      <c r="J25" s="332"/>
    </row>
    <row r="26" spans="2:10" ht="20.100000000000001" customHeight="1" x14ac:dyDescent="0.2">
      <c r="B26" s="1853"/>
      <c r="C26" s="1851"/>
      <c r="D26" s="463"/>
      <c r="E26" s="1489">
        <f>E25/D25</f>
        <v>4.5977011494252873E-2</v>
      </c>
      <c r="F26" s="1490">
        <f>F25/D25</f>
        <v>0.94252873563218387</v>
      </c>
      <c r="G26" s="1492">
        <f>G25/D25</f>
        <v>1.1494252873563218E-2</v>
      </c>
      <c r="I26" s="44"/>
      <c r="J26" s="332"/>
    </row>
    <row r="27" spans="2:10" ht="20.100000000000001" customHeight="1" x14ac:dyDescent="0.2">
      <c r="B27" s="1853"/>
      <c r="C27" s="1851" t="s">
        <v>177</v>
      </c>
      <c r="D27" s="451">
        <f>'表5-1'!D28</f>
        <v>181</v>
      </c>
      <c r="E27" s="1365">
        <v>16</v>
      </c>
      <c r="F27" s="1474">
        <v>162</v>
      </c>
      <c r="G27" s="1467">
        <v>3</v>
      </c>
      <c r="J27" s="332"/>
    </row>
    <row r="28" spans="2:10" ht="20.100000000000001" customHeight="1" x14ac:dyDescent="0.2">
      <c r="B28" s="1853"/>
      <c r="C28" s="2102"/>
      <c r="D28" s="463"/>
      <c r="E28" s="1489">
        <f>E27/D27</f>
        <v>8.8397790055248615E-2</v>
      </c>
      <c r="F28" s="1490">
        <f>F27/D27</f>
        <v>0.89502762430939231</v>
      </c>
      <c r="G28" s="1492">
        <f>G27/D27</f>
        <v>1.6574585635359115E-2</v>
      </c>
      <c r="I28" s="44"/>
      <c r="J28" s="332"/>
    </row>
    <row r="29" spans="2:10" ht="20.100000000000001" customHeight="1" x14ac:dyDescent="0.2">
      <c r="B29" s="1853"/>
      <c r="C29" s="1851" t="s">
        <v>178</v>
      </c>
      <c r="D29" s="460">
        <f>'表5-1'!D30</f>
        <v>50</v>
      </c>
      <c r="E29" s="1365">
        <v>5</v>
      </c>
      <c r="F29" s="1474">
        <v>45</v>
      </c>
      <c r="G29" s="1467">
        <v>0</v>
      </c>
      <c r="J29" s="332"/>
    </row>
    <row r="30" spans="2:10" ht="20.100000000000001" customHeight="1" x14ac:dyDescent="0.2">
      <c r="B30" s="1853"/>
      <c r="C30" s="2102"/>
      <c r="D30" s="463"/>
      <c r="E30" s="1489">
        <f>E29/D29</f>
        <v>0.1</v>
      </c>
      <c r="F30" s="1490">
        <f>F29/D29</f>
        <v>0.9</v>
      </c>
      <c r="G30" s="1492">
        <f>G29/D29</f>
        <v>0</v>
      </c>
      <c r="I30" s="44"/>
      <c r="J30" s="332"/>
    </row>
    <row r="31" spans="2:10" ht="20.100000000000001" customHeight="1" x14ac:dyDescent="0.2">
      <c r="B31" s="1853"/>
      <c r="C31" s="1851" t="s">
        <v>179</v>
      </c>
      <c r="D31" s="460">
        <f>'表5-1'!D32</f>
        <v>40</v>
      </c>
      <c r="E31" s="1365">
        <v>11</v>
      </c>
      <c r="F31" s="1474">
        <v>28</v>
      </c>
      <c r="G31" s="1467">
        <v>1</v>
      </c>
      <c r="J31" s="332"/>
    </row>
    <row r="32" spans="2:10" ht="20.100000000000001" customHeight="1" x14ac:dyDescent="0.2">
      <c r="B32" s="1853"/>
      <c r="C32" s="2102"/>
      <c r="D32" s="463"/>
      <c r="E32" s="1489">
        <f>E31/D31</f>
        <v>0.27500000000000002</v>
      </c>
      <c r="F32" s="1490">
        <f>F31/D31</f>
        <v>0.7</v>
      </c>
      <c r="G32" s="1492">
        <f>G31/D31</f>
        <v>2.5000000000000001E-2</v>
      </c>
      <c r="I32" s="44"/>
      <c r="J32" s="332"/>
    </row>
    <row r="33" spans="2:12" ht="20.100000000000001" customHeight="1" x14ac:dyDescent="0.2">
      <c r="B33" s="1853"/>
      <c r="C33" s="1851" t="s">
        <v>180</v>
      </c>
      <c r="D33" s="460">
        <f>'表5-1'!D34</f>
        <v>27</v>
      </c>
      <c r="E33" s="1365">
        <v>12</v>
      </c>
      <c r="F33" s="1474">
        <v>15</v>
      </c>
      <c r="G33" s="1467">
        <v>0</v>
      </c>
      <c r="J33" s="332"/>
    </row>
    <row r="34" spans="2:12" ht="20.100000000000001" customHeight="1" x14ac:dyDescent="0.2">
      <c r="B34" s="1853"/>
      <c r="C34" s="2102"/>
      <c r="D34" s="463"/>
      <c r="E34" s="1489">
        <f>E33/D33</f>
        <v>0.44444444444444442</v>
      </c>
      <c r="F34" s="1490">
        <f>F33/D33</f>
        <v>0.55555555555555558</v>
      </c>
      <c r="G34" s="1492">
        <f>G33/D33</f>
        <v>0</v>
      </c>
      <c r="I34" s="44"/>
      <c r="J34" s="332"/>
    </row>
    <row r="35" spans="2:12" ht="20.100000000000001" customHeight="1" x14ac:dyDescent="0.2">
      <c r="B35" s="1853"/>
      <c r="C35" s="1851" t="s">
        <v>181</v>
      </c>
      <c r="D35" s="451">
        <f>'表5-1'!D36</f>
        <v>40</v>
      </c>
      <c r="E35" s="1365">
        <v>24</v>
      </c>
      <c r="F35" s="1474">
        <v>15</v>
      </c>
      <c r="G35" s="1467">
        <v>1</v>
      </c>
      <c r="J35" s="332"/>
    </row>
    <row r="36" spans="2:12" ht="20.100000000000001" customHeight="1" thickBot="1" x14ac:dyDescent="0.25">
      <c r="B36" s="1853"/>
      <c r="C36" s="2119"/>
      <c r="D36" s="460"/>
      <c r="E36" s="1498">
        <f>E35/D35</f>
        <v>0.6</v>
      </c>
      <c r="F36" s="1499">
        <f>F35/D35</f>
        <v>0.375</v>
      </c>
      <c r="G36" s="1501">
        <f>G35/D35</f>
        <v>2.5000000000000001E-2</v>
      </c>
      <c r="I36" s="44"/>
      <c r="J36" s="332"/>
    </row>
    <row r="37" spans="2:12" ht="20.100000000000001" customHeight="1" thickTop="1" x14ac:dyDescent="0.2">
      <c r="B37" s="1853"/>
      <c r="C37" s="5" t="s">
        <v>182</v>
      </c>
      <c r="D37" s="54">
        <f>D27+D29+D31+D33</f>
        <v>298</v>
      </c>
      <c r="E37" s="317">
        <f>E27+E29+E31+E33</f>
        <v>44</v>
      </c>
      <c r="F37" s="82">
        <f>F27+F29+F31+F33</f>
        <v>250</v>
      </c>
      <c r="G37" s="85">
        <f>G27+G29+G31+G33</f>
        <v>4</v>
      </c>
      <c r="J37" s="332"/>
    </row>
    <row r="38" spans="2:12" ht="20.100000000000001" customHeight="1" x14ac:dyDescent="0.2">
      <c r="B38" s="1853"/>
      <c r="C38" s="6" t="s">
        <v>183</v>
      </c>
      <c r="D38" s="463"/>
      <c r="E38" s="134">
        <f>E37/D37</f>
        <v>0.1476510067114094</v>
      </c>
      <c r="F38" s="315">
        <f>F37/D37</f>
        <v>0.83892617449664431</v>
      </c>
      <c r="G38" s="135">
        <f>G37/D37</f>
        <v>1.3422818791946308E-2</v>
      </c>
      <c r="I38" s="44"/>
      <c r="J38" s="332"/>
    </row>
    <row r="39" spans="2:12" ht="20.100000000000001" customHeight="1" x14ac:dyDescent="0.2">
      <c r="B39" s="1853"/>
      <c r="C39" s="5" t="s">
        <v>182</v>
      </c>
      <c r="D39" s="56">
        <f>D29+D31+D33+D35</f>
        <v>157</v>
      </c>
      <c r="E39" s="51">
        <f>E29+E31+E33+E35</f>
        <v>52</v>
      </c>
      <c r="F39" s="81">
        <f>F29+F31+F33+F35</f>
        <v>103</v>
      </c>
      <c r="G39" s="84">
        <f>G29+G31+G33+G35</f>
        <v>2</v>
      </c>
      <c r="J39" s="332"/>
    </row>
    <row r="40" spans="2:12" ht="20.100000000000001" customHeight="1" thickBot="1" x14ac:dyDescent="0.25">
      <c r="B40" s="1859"/>
      <c r="C40" s="6" t="s">
        <v>184</v>
      </c>
      <c r="D40" s="463"/>
      <c r="E40" s="132">
        <f>E39/D39</f>
        <v>0.33121019108280253</v>
      </c>
      <c r="F40" s="316">
        <f>F39/D39</f>
        <v>0.6560509554140127</v>
      </c>
      <c r="G40" s="133">
        <f>G39/D39</f>
        <v>1.2738853503184714E-2</v>
      </c>
      <c r="I40" s="44"/>
      <c r="J40" s="332"/>
    </row>
    <row r="41" spans="2:12" ht="19.5" customHeight="1" x14ac:dyDescent="0.2">
      <c r="C41" s="15"/>
      <c r="D41" s="16"/>
      <c r="E41" s="12"/>
      <c r="F41" s="12"/>
      <c r="G41" s="12"/>
    </row>
    <row r="43" spans="2:12" x14ac:dyDescent="0.2">
      <c r="B43"/>
      <c r="E43" s="86"/>
      <c r="F43" s="86"/>
      <c r="G43" s="86"/>
      <c r="H43" s="86"/>
      <c r="I43" s="86"/>
      <c r="J43" s="86"/>
      <c r="K43" s="86"/>
      <c r="L43" s="86"/>
    </row>
    <row r="44" spans="2:12" x14ac:dyDescent="0.2">
      <c r="B44"/>
      <c r="E44" s="86"/>
      <c r="F44" s="86"/>
      <c r="G44" s="86"/>
      <c r="H44" s="86"/>
      <c r="I44" s="86"/>
      <c r="J44" s="86"/>
      <c r="K44" s="86"/>
      <c r="L44" s="86"/>
    </row>
    <row r="45" spans="2:12" x14ac:dyDescent="0.2">
      <c r="B45"/>
      <c r="D45" s="88"/>
      <c r="E45" s="88"/>
      <c r="F45" s="88"/>
      <c r="G45" s="88"/>
    </row>
    <row r="46" spans="2:12" x14ac:dyDescent="0.2">
      <c r="B46"/>
      <c r="D46" s="7"/>
      <c r="E46" s="7"/>
      <c r="F46" s="7"/>
      <c r="G46" s="7"/>
    </row>
    <row r="47" spans="2:12" x14ac:dyDescent="0.2">
      <c r="B47"/>
    </row>
    <row r="48" spans="2:12" x14ac:dyDescent="0.2">
      <c r="B48" s="345"/>
      <c r="D48" s="332"/>
      <c r="E48" s="332"/>
      <c r="F48" s="332"/>
      <c r="G48" s="332"/>
      <c r="H48" s="88"/>
      <c r="I48" s="88"/>
      <c r="J48" s="88"/>
      <c r="K48" s="88"/>
      <c r="L48" s="88"/>
    </row>
    <row r="49" spans="4:12" x14ac:dyDescent="0.2">
      <c r="D49" s="332"/>
      <c r="E49" s="332"/>
      <c r="F49" s="332"/>
      <c r="G49" s="332"/>
      <c r="H49" s="7"/>
      <c r="I49" s="7"/>
      <c r="J49" s="7"/>
      <c r="K49" s="7"/>
      <c r="L49" s="7"/>
    </row>
    <row r="50" spans="4:12" x14ac:dyDescent="0.2">
      <c r="D50" s="332"/>
      <c r="E50" s="332"/>
      <c r="F50" s="332"/>
      <c r="G50" s="332"/>
    </row>
    <row r="51" spans="4:12" x14ac:dyDescent="0.2">
      <c r="D51" s="332"/>
      <c r="E51" s="332"/>
      <c r="F51" s="332"/>
      <c r="G51" s="332"/>
    </row>
    <row r="52" spans="4:12" x14ac:dyDescent="0.2">
      <c r="D52" s="332"/>
      <c r="E52" s="332"/>
      <c r="F52" s="332"/>
      <c r="G52" s="332"/>
    </row>
  </sheetData>
  <mergeCells count="19">
    <mergeCell ref="B25:B40"/>
    <mergeCell ref="C25:C26"/>
    <mergeCell ref="C27:C28"/>
    <mergeCell ref="C29:C30"/>
    <mergeCell ref="C31:C32"/>
    <mergeCell ref="C33:C34"/>
    <mergeCell ref="C35:C36"/>
    <mergeCell ref="B13:B24"/>
    <mergeCell ref="C13:C14"/>
    <mergeCell ref="C15:C16"/>
    <mergeCell ref="C17:C18"/>
    <mergeCell ref="C19:C20"/>
    <mergeCell ref="C21:C22"/>
    <mergeCell ref="C23:C24"/>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85BF-4DF2-4433-B160-BBAFC84A6DA8}">
  <sheetPr codeName="Sheet70">
    <tabColor rgb="FF00B0F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918</v>
      </c>
    </row>
    <row r="4" spans="2:11" x14ac:dyDescent="0.2">
      <c r="F4" s="924" t="s">
        <v>152</v>
      </c>
    </row>
    <row r="5" spans="2:11" x14ac:dyDescent="0.2">
      <c r="F5" s="924" t="s">
        <v>293</v>
      </c>
    </row>
    <row r="6" spans="2:11" ht="10.5" customHeight="1" x14ac:dyDescent="0.2"/>
    <row r="7" spans="2:11" ht="13.8" thickBot="1" x14ac:dyDescent="0.25">
      <c r="E7" s="1" t="s">
        <v>654</v>
      </c>
      <c r="G7" s="2" t="s">
        <v>155</v>
      </c>
      <c r="K7" s="2"/>
    </row>
    <row r="8" spans="2:11" ht="7.5" customHeight="1" x14ac:dyDescent="0.2">
      <c r="B8" s="8"/>
      <c r="C8" s="4"/>
      <c r="D8" s="1950" t="s">
        <v>636</v>
      </c>
      <c r="E8" s="1929" t="s">
        <v>705</v>
      </c>
      <c r="F8" s="2256" t="s">
        <v>706</v>
      </c>
      <c r="G8" s="2253" t="s">
        <v>296</v>
      </c>
    </row>
    <row r="9" spans="2:11" ht="7.5" customHeight="1" x14ac:dyDescent="0.2">
      <c r="B9" s="18"/>
      <c r="C9" s="11"/>
      <c r="D9" s="1973"/>
      <c r="E9" s="2254"/>
      <c r="F9" s="2257"/>
      <c r="G9" s="1973"/>
    </row>
    <row r="10" spans="2:11" ht="66.75" customHeight="1" x14ac:dyDescent="0.2">
      <c r="B10" s="35"/>
      <c r="C10" s="36"/>
      <c r="D10" s="1974"/>
      <c r="E10" s="2255"/>
      <c r="F10" s="2258"/>
      <c r="G10" s="1974"/>
      <c r="J10" s="325"/>
    </row>
    <row r="11" spans="2:11" ht="20.100000000000001" customHeight="1" x14ac:dyDescent="0.2">
      <c r="B11" s="1953" t="s">
        <v>250</v>
      </c>
      <c r="C11" s="1978"/>
      <c r="D11" s="242">
        <f>D13+D15+D17+D19+D21+D23</f>
        <v>425</v>
      </c>
      <c r="E11" s="50">
        <f>E13+E15+E17+E19+E21+E23</f>
        <v>120</v>
      </c>
      <c r="F11" s="80">
        <f>F13+F15+F17+F19+F21+F23</f>
        <v>300</v>
      </c>
      <c r="G11" s="83">
        <f>G13+G15+G17+G19+G21+G23</f>
        <v>5</v>
      </c>
      <c r="J11" s="332"/>
    </row>
    <row r="12" spans="2:11" ht="20.100000000000001" customHeight="1" thickBot="1" x14ac:dyDescent="0.25">
      <c r="B12" s="1955"/>
      <c r="C12" s="1979"/>
      <c r="D12" s="459"/>
      <c r="E12" s="131">
        <f>E11/D11</f>
        <v>0.28235294117647058</v>
      </c>
      <c r="F12" s="314">
        <f>F11/D11</f>
        <v>0.70588235294117652</v>
      </c>
      <c r="G12" s="130">
        <f>G11/D11</f>
        <v>1.1764705882352941E-2</v>
      </c>
      <c r="H12" s="44"/>
      <c r="I12" s="44"/>
      <c r="J12" s="332"/>
    </row>
    <row r="13" spans="2:11" ht="20.100000000000001" customHeight="1" thickTop="1" x14ac:dyDescent="0.2">
      <c r="B13" s="1852" t="s">
        <v>281</v>
      </c>
      <c r="C13" s="1959" t="s">
        <v>252</v>
      </c>
      <c r="D13" s="447">
        <f>'表5-1'!D14</f>
        <v>54</v>
      </c>
      <c r="E13" s="1473">
        <v>20</v>
      </c>
      <c r="F13" s="1480">
        <v>34</v>
      </c>
      <c r="G13" s="1483">
        <v>0</v>
      </c>
      <c r="J13" s="332"/>
    </row>
    <row r="14" spans="2:11" ht="20.100000000000001" customHeight="1" x14ac:dyDescent="0.2">
      <c r="B14" s="1853"/>
      <c r="C14" s="1857"/>
      <c r="D14" s="460"/>
      <c r="E14" s="1489">
        <f>E13/D13</f>
        <v>0.37037037037037035</v>
      </c>
      <c r="F14" s="1490">
        <f>F13/D13</f>
        <v>0.62962962962962965</v>
      </c>
      <c r="G14" s="1492">
        <f>G13/D13</f>
        <v>0</v>
      </c>
      <c r="I14" s="44"/>
      <c r="J14" s="332"/>
    </row>
    <row r="15" spans="2:11" ht="20.100000000000001" customHeight="1" x14ac:dyDescent="0.2">
      <c r="B15" s="1853"/>
      <c r="C15" s="1856" t="s">
        <v>253</v>
      </c>
      <c r="D15" s="440">
        <f>'表5-1'!D16</f>
        <v>76</v>
      </c>
      <c r="E15" s="1348">
        <v>28</v>
      </c>
      <c r="F15" s="1464">
        <v>46</v>
      </c>
      <c r="G15" s="1467">
        <v>2</v>
      </c>
      <c r="J15" s="332"/>
    </row>
    <row r="16" spans="2:11" ht="20.100000000000001" customHeight="1" x14ac:dyDescent="0.2">
      <c r="B16" s="1853"/>
      <c r="C16" s="1857"/>
      <c r="D16" s="463"/>
      <c r="E16" s="1489">
        <f>E15/D15</f>
        <v>0.36842105263157893</v>
      </c>
      <c r="F16" s="1490">
        <f>F15/D15</f>
        <v>0.60526315789473684</v>
      </c>
      <c r="G16" s="1492">
        <f>G15/D15</f>
        <v>2.6315789473684209E-2</v>
      </c>
      <c r="I16" s="44"/>
      <c r="J16" s="332"/>
    </row>
    <row r="17" spans="2:10" ht="20.100000000000001" customHeight="1" x14ac:dyDescent="0.2">
      <c r="B17" s="1853"/>
      <c r="C17" s="1856" t="s">
        <v>282</v>
      </c>
      <c r="D17" s="440">
        <f>'表5-1'!D18</f>
        <v>28</v>
      </c>
      <c r="E17" s="1348">
        <v>13</v>
      </c>
      <c r="F17" s="1464">
        <v>15</v>
      </c>
      <c r="G17" s="1467">
        <v>0</v>
      </c>
      <c r="J17" s="332"/>
    </row>
    <row r="18" spans="2:10" ht="20.100000000000001" customHeight="1" x14ac:dyDescent="0.2">
      <c r="B18" s="1853"/>
      <c r="C18" s="1857"/>
      <c r="D18" s="463"/>
      <c r="E18" s="1489">
        <f>E17/D17</f>
        <v>0.4642857142857143</v>
      </c>
      <c r="F18" s="1490">
        <f>F17/D17</f>
        <v>0.5357142857142857</v>
      </c>
      <c r="G18" s="1492">
        <f>G17/D17</f>
        <v>0</v>
      </c>
      <c r="I18" s="44"/>
      <c r="J18" s="332"/>
    </row>
    <row r="19" spans="2:10" ht="20.100000000000001" customHeight="1" x14ac:dyDescent="0.2">
      <c r="B19" s="1853"/>
      <c r="C19" s="1856" t="s">
        <v>255</v>
      </c>
      <c r="D19" s="440">
        <f>'表5-1'!D20</f>
        <v>89</v>
      </c>
      <c r="E19" s="1348">
        <v>16</v>
      </c>
      <c r="F19" s="1464">
        <v>72</v>
      </c>
      <c r="G19" s="1467">
        <v>1</v>
      </c>
      <c r="J19" s="332"/>
    </row>
    <row r="20" spans="2:10" ht="20.100000000000001" customHeight="1" x14ac:dyDescent="0.2">
      <c r="B20" s="1853"/>
      <c r="C20" s="1857"/>
      <c r="D20" s="463"/>
      <c r="E20" s="1489">
        <f>E19/D19</f>
        <v>0.1797752808988764</v>
      </c>
      <c r="F20" s="1490">
        <f>F19/D19</f>
        <v>0.8089887640449438</v>
      </c>
      <c r="G20" s="1492">
        <f>G19/D19</f>
        <v>1.1235955056179775E-2</v>
      </c>
      <c r="I20" s="44"/>
      <c r="J20" s="332"/>
    </row>
    <row r="21" spans="2:10" ht="20.100000000000001" customHeight="1" x14ac:dyDescent="0.2">
      <c r="B21" s="1853"/>
      <c r="C21" s="1856" t="s">
        <v>256</v>
      </c>
      <c r="D21" s="440">
        <f>'表5-1'!D22</f>
        <v>16</v>
      </c>
      <c r="E21" s="1348">
        <v>4</v>
      </c>
      <c r="F21" s="1464">
        <v>11</v>
      </c>
      <c r="G21" s="1467">
        <v>1</v>
      </c>
      <c r="J21" s="332"/>
    </row>
    <row r="22" spans="2:10" ht="20.100000000000001" customHeight="1" x14ac:dyDescent="0.2">
      <c r="B22" s="1853"/>
      <c r="C22" s="1857"/>
      <c r="D22" s="463"/>
      <c r="E22" s="1489">
        <f>E21/D21</f>
        <v>0.25</v>
      </c>
      <c r="F22" s="1490">
        <f>F21/D21</f>
        <v>0.6875</v>
      </c>
      <c r="G22" s="1492">
        <f>G21/D21</f>
        <v>6.25E-2</v>
      </c>
      <c r="I22" s="44"/>
      <c r="J22" s="332"/>
    </row>
    <row r="23" spans="2:10" ht="20.100000000000001" customHeight="1" x14ac:dyDescent="0.2">
      <c r="B23" s="1853"/>
      <c r="C23" s="1856" t="s">
        <v>257</v>
      </c>
      <c r="D23" s="440">
        <f>'表5-1'!D24</f>
        <v>162</v>
      </c>
      <c r="E23" s="1365">
        <v>39</v>
      </c>
      <c r="F23" s="1474">
        <v>122</v>
      </c>
      <c r="G23" s="1467">
        <v>1</v>
      </c>
      <c r="J23" s="332"/>
    </row>
    <row r="24" spans="2:10" ht="20.100000000000001" customHeight="1" thickBot="1" x14ac:dyDescent="0.25">
      <c r="B24" s="1853"/>
      <c r="C24" s="1857"/>
      <c r="D24" s="460"/>
      <c r="E24" s="1356">
        <f>E23/D23</f>
        <v>0.24074074074074073</v>
      </c>
      <c r="F24" s="1468">
        <f>F23/D23</f>
        <v>0.75308641975308643</v>
      </c>
      <c r="G24" s="1501">
        <f>G23/D23</f>
        <v>6.1728395061728392E-3</v>
      </c>
      <c r="I24" s="44"/>
      <c r="J24" s="332"/>
    </row>
    <row r="25" spans="2:10" ht="20.100000000000001" customHeight="1" thickTop="1" x14ac:dyDescent="0.2">
      <c r="B25" s="1852" t="s">
        <v>283</v>
      </c>
      <c r="C25" s="2120" t="s">
        <v>176</v>
      </c>
      <c r="D25" s="447">
        <f>'表5-1'!D26</f>
        <v>87</v>
      </c>
      <c r="E25" s="1473">
        <v>9</v>
      </c>
      <c r="F25" s="1480">
        <v>77</v>
      </c>
      <c r="G25" s="1477">
        <v>1</v>
      </c>
      <c r="J25" s="332"/>
    </row>
    <row r="26" spans="2:10" ht="20.100000000000001" customHeight="1" x14ac:dyDescent="0.2">
      <c r="B26" s="1853"/>
      <c r="C26" s="1851"/>
      <c r="D26" s="463"/>
      <c r="E26" s="1489">
        <f>E25/D25</f>
        <v>0.10344827586206896</v>
      </c>
      <c r="F26" s="1490">
        <f>F25/D25</f>
        <v>0.88505747126436785</v>
      </c>
      <c r="G26" s="1492">
        <f>G25/D25</f>
        <v>1.1494252873563218E-2</v>
      </c>
      <c r="I26" s="44"/>
      <c r="J26" s="332"/>
    </row>
    <row r="27" spans="2:10" ht="20.100000000000001" customHeight="1" x14ac:dyDescent="0.2">
      <c r="B27" s="1853"/>
      <c r="C27" s="1851" t="s">
        <v>177</v>
      </c>
      <c r="D27" s="451">
        <f>'表5-1'!D28</f>
        <v>181</v>
      </c>
      <c r="E27" s="1365">
        <v>37</v>
      </c>
      <c r="F27" s="1474">
        <v>141</v>
      </c>
      <c r="G27" s="1467">
        <v>3</v>
      </c>
      <c r="J27" s="332"/>
    </row>
    <row r="28" spans="2:10" ht="20.100000000000001" customHeight="1" x14ac:dyDescent="0.2">
      <c r="B28" s="1853"/>
      <c r="C28" s="2102"/>
      <c r="D28" s="463"/>
      <c r="E28" s="1489">
        <f>E27/D27</f>
        <v>0.20441988950276244</v>
      </c>
      <c r="F28" s="1490">
        <f>F27/D27</f>
        <v>0.77900552486187846</v>
      </c>
      <c r="G28" s="1492">
        <f>G27/D27</f>
        <v>1.6574585635359115E-2</v>
      </c>
      <c r="I28" s="44"/>
      <c r="J28" s="332"/>
    </row>
    <row r="29" spans="2:10" ht="20.100000000000001" customHeight="1" x14ac:dyDescent="0.2">
      <c r="B29" s="1853"/>
      <c r="C29" s="1851" t="s">
        <v>178</v>
      </c>
      <c r="D29" s="460">
        <f>'表5-1'!D30</f>
        <v>50</v>
      </c>
      <c r="E29" s="1365">
        <v>15</v>
      </c>
      <c r="F29" s="1474">
        <v>35</v>
      </c>
      <c r="G29" s="1467">
        <v>0</v>
      </c>
      <c r="J29" s="332"/>
    </row>
    <row r="30" spans="2:10" ht="20.100000000000001" customHeight="1" x14ac:dyDescent="0.2">
      <c r="B30" s="1853"/>
      <c r="C30" s="2102"/>
      <c r="D30" s="463"/>
      <c r="E30" s="1489">
        <f>E29/D29</f>
        <v>0.3</v>
      </c>
      <c r="F30" s="1490">
        <f>F29/D29</f>
        <v>0.7</v>
      </c>
      <c r="G30" s="1492">
        <f>G29/D29</f>
        <v>0</v>
      </c>
      <c r="I30" s="44"/>
      <c r="J30" s="332"/>
    </row>
    <row r="31" spans="2:10" ht="20.100000000000001" customHeight="1" x14ac:dyDescent="0.2">
      <c r="B31" s="1853"/>
      <c r="C31" s="1851" t="s">
        <v>179</v>
      </c>
      <c r="D31" s="460">
        <f>'表5-1'!D32</f>
        <v>40</v>
      </c>
      <c r="E31" s="1365">
        <v>18</v>
      </c>
      <c r="F31" s="1474">
        <v>22</v>
      </c>
      <c r="G31" s="1467">
        <v>0</v>
      </c>
      <c r="J31" s="332"/>
    </row>
    <row r="32" spans="2:10" ht="20.100000000000001" customHeight="1" x14ac:dyDescent="0.2">
      <c r="B32" s="1853"/>
      <c r="C32" s="2102"/>
      <c r="D32" s="463"/>
      <c r="E32" s="1489">
        <f>E31/D31</f>
        <v>0.45</v>
      </c>
      <c r="F32" s="1490">
        <f>F31/D31</f>
        <v>0.55000000000000004</v>
      </c>
      <c r="G32" s="1492">
        <f>G31/D31</f>
        <v>0</v>
      </c>
      <c r="I32" s="44"/>
      <c r="J32" s="332"/>
    </row>
    <row r="33" spans="2:12" ht="20.100000000000001" customHeight="1" x14ac:dyDescent="0.2">
      <c r="B33" s="1853"/>
      <c r="C33" s="1851" t="s">
        <v>180</v>
      </c>
      <c r="D33" s="460">
        <f>'表5-1'!D34</f>
        <v>27</v>
      </c>
      <c r="E33" s="1365">
        <v>16</v>
      </c>
      <c r="F33" s="1474">
        <v>11</v>
      </c>
      <c r="G33" s="1467">
        <v>0</v>
      </c>
      <c r="J33" s="332"/>
    </row>
    <row r="34" spans="2:12" ht="20.100000000000001" customHeight="1" x14ac:dyDescent="0.2">
      <c r="B34" s="1853"/>
      <c r="C34" s="2102"/>
      <c r="D34" s="463"/>
      <c r="E34" s="1489">
        <f>E33/D33</f>
        <v>0.59259259259259256</v>
      </c>
      <c r="F34" s="1490">
        <f>F33/D33</f>
        <v>0.40740740740740738</v>
      </c>
      <c r="G34" s="1492">
        <f>G33/D33</f>
        <v>0</v>
      </c>
      <c r="I34" s="44"/>
      <c r="J34" s="332"/>
    </row>
    <row r="35" spans="2:12" ht="20.100000000000001" customHeight="1" x14ac:dyDescent="0.2">
      <c r="B35" s="1853"/>
      <c r="C35" s="1851" t="s">
        <v>181</v>
      </c>
      <c r="D35" s="451">
        <f>'表5-1'!D36</f>
        <v>40</v>
      </c>
      <c r="E35" s="1365">
        <v>25</v>
      </c>
      <c r="F35" s="1474">
        <v>14</v>
      </c>
      <c r="G35" s="1467">
        <v>1</v>
      </c>
      <c r="J35" s="332"/>
    </row>
    <row r="36" spans="2:12" ht="20.100000000000001" customHeight="1" thickBot="1" x14ac:dyDescent="0.25">
      <c r="B36" s="1853"/>
      <c r="C36" s="2119"/>
      <c r="D36" s="460"/>
      <c r="E36" s="1498">
        <f>E35/D35</f>
        <v>0.625</v>
      </c>
      <c r="F36" s="1499">
        <f>F35/D35</f>
        <v>0.35</v>
      </c>
      <c r="G36" s="1501">
        <f>G35/D35</f>
        <v>2.5000000000000001E-2</v>
      </c>
      <c r="I36" s="44"/>
      <c r="J36" s="332"/>
    </row>
    <row r="37" spans="2:12" ht="20.100000000000001" customHeight="1" thickTop="1" x14ac:dyDescent="0.2">
      <c r="B37" s="1853"/>
      <c r="C37" s="5" t="s">
        <v>182</v>
      </c>
      <c r="D37" s="54">
        <f>D27+D29+D31+D33</f>
        <v>298</v>
      </c>
      <c r="E37" s="317">
        <f>E27+E29+E31+E33</f>
        <v>86</v>
      </c>
      <c r="F37" s="82">
        <f>F27+F29+F31+F33</f>
        <v>209</v>
      </c>
      <c r="G37" s="85">
        <f>G27+G29+G31+G33</f>
        <v>3</v>
      </c>
      <c r="J37" s="332"/>
    </row>
    <row r="38" spans="2:12" ht="20.100000000000001" customHeight="1" x14ac:dyDescent="0.2">
      <c r="B38" s="1853"/>
      <c r="C38" s="6" t="s">
        <v>183</v>
      </c>
      <c r="D38" s="463"/>
      <c r="E38" s="134">
        <f>E37/D37</f>
        <v>0.28859060402684567</v>
      </c>
      <c r="F38" s="315">
        <f>F37/D37</f>
        <v>0.70134228187919467</v>
      </c>
      <c r="G38" s="135">
        <f>G37/D37</f>
        <v>1.0067114093959731E-2</v>
      </c>
      <c r="I38" s="44"/>
      <c r="J38" s="332"/>
    </row>
    <row r="39" spans="2:12" ht="20.100000000000001" customHeight="1" x14ac:dyDescent="0.2">
      <c r="B39" s="1853"/>
      <c r="C39" s="5" t="s">
        <v>182</v>
      </c>
      <c r="D39" s="56">
        <f>D29+D31+D33+D35</f>
        <v>157</v>
      </c>
      <c r="E39" s="51">
        <f>E29+E31+E33+E35</f>
        <v>74</v>
      </c>
      <c r="F39" s="81">
        <f>F29+F31+F33+F35</f>
        <v>82</v>
      </c>
      <c r="G39" s="84">
        <f>G29+G31+G33+G35</f>
        <v>1</v>
      </c>
      <c r="J39" s="332"/>
    </row>
    <row r="40" spans="2:12" ht="20.100000000000001" customHeight="1" thickBot="1" x14ac:dyDescent="0.25">
      <c r="B40" s="1859"/>
      <c r="C40" s="6" t="s">
        <v>184</v>
      </c>
      <c r="D40" s="463"/>
      <c r="E40" s="132">
        <f>E39/D39</f>
        <v>0.4713375796178344</v>
      </c>
      <c r="F40" s="316">
        <f>F39/D39</f>
        <v>0.52229299363057324</v>
      </c>
      <c r="G40" s="133">
        <f>G39/D39</f>
        <v>6.369426751592357E-3</v>
      </c>
      <c r="I40" s="44"/>
      <c r="J40" s="332"/>
    </row>
    <row r="41" spans="2:12" ht="19.5" customHeight="1" x14ac:dyDescent="0.2">
      <c r="C41" s="15"/>
      <c r="D41" s="16"/>
      <c r="E41" s="12"/>
      <c r="F41" s="12"/>
      <c r="G41" s="12"/>
    </row>
    <row r="43" spans="2:12" x14ac:dyDescent="0.2">
      <c r="B43"/>
      <c r="E43" s="86"/>
      <c r="F43" s="86"/>
      <c r="G43" s="86"/>
      <c r="H43" s="86"/>
      <c r="I43" s="86"/>
      <c r="J43" s="86"/>
      <c r="K43" s="86"/>
      <c r="L43" s="86"/>
    </row>
    <row r="44" spans="2:12" x14ac:dyDescent="0.2">
      <c r="B44"/>
      <c r="E44" s="86"/>
      <c r="F44" s="86"/>
      <c r="G44" s="86"/>
      <c r="H44" s="86"/>
      <c r="I44" s="86"/>
      <c r="J44" s="86"/>
      <c r="K44" s="86"/>
      <c r="L44" s="86"/>
    </row>
    <row r="45" spans="2:12" x14ac:dyDescent="0.2">
      <c r="B45"/>
      <c r="D45" s="88"/>
      <c r="E45" s="88"/>
      <c r="F45" s="88"/>
      <c r="G45" s="88"/>
    </row>
    <row r="46" spans="2:12" x14ac:dyDescent="0.2">
      <c r="B46"/>
      <c r="D46" s="7"/>
      <c r="E46" s="7"/>
      <c r="F46" s="7"/>
      <c r="G46" s="7"/>
    </row>
    <row r="47" spans="2:12" x14ac:dyDescent="0.2">
      <c r="B47"/>
    </row>
    <row r="48" spans="2:12" x14ac:dyDescent="0.2">
      <c r="B48" s="345"/>
      <c r="D48" s="332"/>
      <c r="E48" s="332"/>
      <c r="F48" s="332"/>
      <c r="G48" s="332"/>
      <c r="H48" s="88"/>
      <c r="I48" s="88"/>
      <c r="J48" s="88"/>
      <c r="K48" s="88"/>
      <c r="L48" s="88"/>
    </row>
    <row r="49" spans="4:12" x14ac:dyDescent="0.2">
      <c r="D49" s="332"/>
      <c r="E49" s="332"/>
      <c r="F49" s="332"/>
      <c r="G49" s="332"/>
      <c r="H49" s="7"/>
      <c r="I49" s="7"/>
      <c r="J49" s="7"/>
      <c r="K49" s="7"/>
      <c r="L49" s="7"/>
    </row>
    <row r="50" spans="4:12" x14ac:dyDescent="0.2">
      <c r="D50" s="332"/>
      <c r="E50" s="332"/>
      <c r="F50" s="332"/>
      <c r="G50" s="332"/>
    </row>
    <row r="51" spans="4:12" x14ac:dyDescent="0.2">
      <c r="D51" s="332"/>
      <c r="E51" s="332"/>
      <c r="F51" s="332"/>
      <c r="G51" s="332"/>
    </row>
    <row r="52" spans="4:12" x14ac:dyDescent="0.2">
      <c r="D52" s="332"/>
      <c r="E52" s="332"/>
      <c r="F52" s="332"/>
      <c r="G52" s="332"/>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47603-BEAC-4C24-806D-6158A45BDE6E}">
  <sheetPr codeName="Sheet71">
    <tabColor rgb="FF00B0F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919</v>
      </c>
    </row>
    <row r="4" spans="2:11" x14ac:dyDescent="0.2">
      <c r="F4" s="924" t="s">
        <v>152</v>
      </c>
    </row>
    <row r="5" spans="2:11" x14ac:dyDescent="0.2">
      <c r="F5" s="924" t="s">
        <v>293</v>
      </c>
    </row>
    <row r="6" spans="2:11" ht="10.5" customHeight="1" x14ac:dyDescent="0.2"/>
    <row r="7" spans="2:11" ht="13.8" thickBot="1" x14ac:dyDescent="0.25">
      <c r="E7" s="1" t="s">
        <v>654</v>
      </c>
      <c r="G7" s="2" t="s">
        <v>155</v>
      </c>
      <c r="K7" s="2"/>
    </row>
    <row r="8" spans="2:11" ht="7.5" customHeight="1" x14ac:dyDescent="0.2">
      <c r="B8" s="8"/>
      <c r="C8" s="4"/>
      <c r="D8" s="1950" t="s">
        <v>636</v>
      </c>
      <c r="E8" s="1929" t="s">
        <v>707</v>
      </c>
      <c r="F8" s="2256" t="s">
        <v>708</v>
      </c>
      <c r="G8" s="2253" t="s">
        <v>296</v>
      </c>
    </row>
    <row r="9" spans="2:11" ht="7.5" customHeight="1" x14ac:dyDescent="0.2">
      <c r="B9" s="18"/>
      <c r="C9" s="11"/>
      <c r="D9" s="1973"/>
      <c r="E9" s="2254"/>
      <c r="F9" s="2257"/>
      <c r="G9" s="1973"/>
    </row>
    <row r="10" spans="2:11" ht="66.75" customHeight="1" x14ac:dyDescent="0.2">
      <c r="B10" s="35"/>
      <c r="C10" s="36"/>
      <c r="D10" s="1974"/>
      <c r="E10" s="2255"/>
      <c r="F10" s="2258"/>
      <c r="G10" s="1974"/>
      <c r="J10" s="325"/>
    </row>
    <row r="11" spans="2:11" ht="20.100000000000001" customHeight="1" x14ac:dyDescent="0.2">
      <c r="B11" s="1953" t="s">
        <v>250</v>
      </c>
      <c r="C11" s="1978"/>
      <c r="D11" s="242">
        <f>D13+D15+D17+D19+D21+D23</f>
        <v>425</v>
      </c>
      <c r="E11" s="50">
        <f>E13+E15+E17+E19+E21+E23</f>
        <v>385</v>
      </c>
      <c r="F11" s="80">
        <f>F13+F15+F17+F19+F21+F23</f>
        <v>38</v>
      </c>
      <c r="G11" s="83">
        <f>G13+G15+G17+G19+G21+G23</f>
        <v>2</v>
      </c>
      <c r="J11" s="332"/>
    </row>
    <row r="12" spans="2:11" ht="20.100000000000001" customHeight="1" thickBot="1" x14ac:dyDescent="0.25">
      <c r="B12" s="1955"/>
      <c r="C12" s="1979"/>
      <c r="D12" s="459"/>
      <c r="E12" s="131">
        <f>E11/D11</f>
        <v>0.90588235294117647</v>
      </c>
      <c r="F12" s="314">
        <f>F11/D11</f>
        <v>8.9411764705882357E-2</v>
      </c>
      <c r="G12" s="130">
        <f>G11/D11</f>
        <v>4.7058823529411761E-3</v>
      </c>
      <c r="H12" s="44"/>
      <c r="I12" s="44"/>
      <c r="J12" s="332"/>
    </row>
    <row r="13" spans="2:11" ht="20.100000000000001" customHeight="1" thickTop="1" x14ac:dyDescent="0.2">
      <c r="B13" s="1852" t="s">
        <v>281</v>
      </c>
      <c r="C13" s="1959" t="s">
        <v>252</v>
      </c>
      <c r="D13" s="447">
        <f>'表5-1'!D14</f>
        <v>54</v>
      </c>
      <c r="E13" s="1473">
        <v>48</v>
      </c>
      <c r="F13" s="1480">
        <v>6</v>
      </c>
      <c r="G13" s="1483">
        <v>0</v>
      </c>
      <c r="J13" s="332"/>
    </row>
    <row r="14" spans="2:11" ht="20.100000000000001" customHeight="1" x14ac:dyDescent="0.2">
      <c r="B14" s="1853"/>
      <c r="C14" s="1857"/>
      <c r="D14" s="460"/>
      <c r="E14" s="1489">
        <f>E13/D13</f>
        <v>0.88888888888888884</v>
      </c>
      <c r="F14" s="1490">
        <f>F13/D13</f>
        <v>0.1111111111111111</v>
      </c>
      <c r="G14" s="1492">
        <f>G13/D13</f>
        <v>0</v>
      </c>
      <c r="I14" s="44"/>
      <c r="J14" s="332"/>
    </row>
    <row r="15" spans="2:11" ht="20.100000000000001" customHeight="1" x14ac:dyDescent="0.2">
      <c r="B15" s="1853"/>
      <c r="C15" s="1856" t="s">
        <v>253</v>
      </c>
      <c r="D15" s="440">
        <f>'表5-1'!D16</f>
        <v>76</v>
      </c>
      <c r="E15" s="1348">
        <v>66</v>
      </c>
      <c r="F15" s="1464">
        <v>8</v>
      </c>
      <c r="G15" s="1467">
        <v>2</v>
      </c>
      <c r="J15" s="332"/>
    </row>
    <row r="16" spans="2:11" ht="20.100000000000001" customHeight="1" x14ac:dyDescent="0.2">
      <c r="B16" s="1853"/>
      <c r="C16" s="1857"/>
      <c r="D16" s="463"/>
      <c r="E16" s="1489">
        <f>E15/D15</f>
        <v>0.86842105263157898</v>
      </c>
      <c r="F16" s="1490">
        <f>F15/D15</f>
        <v>0.10526315789473684</v>
      </c>
      <c r="G16" s="1492">
        <f>G15/D15</f>
        <v>2.6315789473684209E-2</v>
      </c>
      <c r="I16" s="44"/>
      <c r="J16" s="332"/>
    </row>
    <row r="17" spans="2:10" ht="20.100000000000001" customHeight="1" x14ac:dyDescent="0.2">
      <c r="B17" s="1853"/>
      <c r="C17" s="1856" t="s">
        <v>282</v>
      </c>
      <c r="D17" s="440">
        <f>'表5-1'!D18</f>
        <v>28</v>
      </c>
      <c r="E17" s="1348">
        <v>26</v>
      </c>
      <c r="F17" s="1464">
        <v>2</v>
      </c>
      <c r="G17" s="1467">
        <v>0</v>
      </c>
      <c r="J17" s="332"/>
    </row>
    <row r="18" spans="2:10" ht="20.100000000000001" customHeight="1" x14ac:dyDescent="0.2">
      <c r="B18" s="1853"/>
      <c r="C18" s="1857"/>
      <c r="D18" s="463"/>
      <c r="E18" s="1489">
        <f>E17/D17</f>
        <v>0.9285714285714286</v>
      </c>
      <c r="F18" s="1490">
        <f>F17/D17</f>
        <v>7.1428571428571425E-2</v>
      </c>
      <c r="G18" s="1492">
        <f>G17/D17</f>
        <v>0</v>
      </c>
      <c r="I18" s="44"/>
      <c r="J18" s="332"/>
    </row>
    <row r="19" spans="2:10" ht="20.100000000000001" customHeight="1" x14ac:dyDescent="0.2">
      <c r="B19" s="1853"/>
      <c r="C19" s="1856" t="s">
        <v>255</v>
      </c>
      <c r="D19" s="440">
        <f>'表5-1'!D20</f>
        <v>89</v>
      </c>
      <c r="E19" s="1348">
        <v>83</v>
      </c>
      <c r="F19" s="1464">
        <v>6</v>
      </c>
      <c r="G19" s="1467">
        <v>0</v>
      </c>
      <c r="J19" s="332"/>
    </row>
    <row r="20" spans="2:10" ht="20.100000000000001" customHeight="1" x14ac:dyDescent="0.2">
      <c r="B20" s="1853"/>
      <c r="C20" s="1857"/>
      <c r="D20" s="463"/>
      <c r="E20" s="1489">
        <f>E19/D19</f>
        <v>0.93258426966292129</v>
      </c>
      <c r="F20" s="1490">
        <f>F19/D19</f>
        <v>6.741573033707865E-2</v>
      </c>
      <c r="G20" s="1492">
        <f>G19/D19</f>
        <v>0</v>
      </c>
      <c r="I20" s="44"/>
      <c r="J20" s="332"/>
    </row>
    <row r="21" spans="2:10" ht="20.100000000000001" customHeight="1" x14ac:dyDescent="0.2">
      <c r="B21" s="1853"/>
      <c r="C21" s="1856" t="s">
        <v>256</v>
      </c>
      <c r="D21" s="440">
        <f>'表5-1'!D22</f>
        <v>16</v>
      </c>
      <c r="E21" s="1348">
        <v>14</v>
      </c>
      <c r="F21" s="1464">
        <v>2</v>
      </c>
      <c r="G21" s="1467">
        <v>0</v>
      </c>
      <c r="J21" s="332"/>
    </row>
    <row r="22" spans="2:10" ht="20.100000000000001" customHeight="1" x14ac:dyDescent="0.2">
      <c r="B22" s="1853"/>
      <c r="C22" s="1857"/>
      <c r="D22" s="463"/>
      <c r="E22" s="1489">
        <f>E21/D21</f>
        <v>0.875</v>
      </c>
      <c r="F22" s="1490">
        <f>F21/D21</f>
        <v>0.125</v>
      </c>
      <c r="G22" s="1492">
        <f>G21/D21</f>
        <v>0</v>
      </c>
      <c r="I22" s="44"/>
      <c r="J22" s="332"/>
    </row>
    <row r="23" spans="2:10" ht="20.100000000000001" customHeight="1" x14ac:dyDescent="0.2">
      <c r="B23" s="1853"/>
      <c r="C23" s="1856" t="s">
        <v>257</v>
      </c>
      <c r="D23" s="440">
        <f>'表5-1'!D24</f>
        <v>162</v>
      </c>
      <c r="E23" s="1365">
        <v>148</v>
      </c>
      <c r="F23" s="1474">
        <v>14</v>
      </c>
      <c r="G23" s="1467">
        <v>0</v>
      </c>
      <c r="J23" s="332"/>
    </row>
    <row r="24" spans="2:10" ht="20.100000000000001" customHeight="1" thickBot="1" x14ac:dyDescent="0.25">
      <c r="B24" s="1853"/>
      <c r="C24" s="1857"/>
      <c r="D24" s="460"/>
      <c r="E24" s="1356">
        <f>E23/D23</f>
        <v>0.9135802469135802</v>
      </c>
      <c r="F24" s="1468">
        <f>F23/D23</f>
        <v>8.6419753086419748E-2</v>
      </c>
      <c r="G24" s="1501">
        <f>G23/D23</f>
        <v>0</v>
      </c>
      <c r="I24" s="44"/>
      <c r="J24" s="332"/>
    </row>
    <row r="25" spans="2:10" ht="20.100000000000001" customHeight="1" thickTop="1" x14ac:dyDescent="0.2">
      <c r="B25" s="1852" t="s">
        <v>283</v>
      </c>
      <c r="C25" s="2120" t="s">
        <v>176</v>
      </c>
      <c r="D25" s="447">
        <f>'表5-1'!D26</f>
        <v>87</v>
      </c>
      <c r="E25" s="1473">
        <v>71</v>
      </c>
      <c r="F25" s="1480">
        <v>16</v>
      </c>
      <c r="G25" s="1477">
        <v>0</v>
      </c>
      <c r="J25" s="332"/>
    </row>
    <row r="26" spans="2:10" ht="20.100000000000001" customHeight="1" x14ac:dyDescent="0.2">
      <c r="B26" s="1853"/>
      <c r="C26" s="1851"/>
      <c r="D26" s="463"/>
      <c r="E26" s="1489">
        <f>E25/D25</f>
        <v>0.81609195402298851</v>
      </c>
      <c r="F26" s="1490">
        <f>F25/D25</f>
        <v>0.18390804597701149</v>
      </c>
      <c r="G26" s="1492">
        <f>G25/D25</f>
        <v>0</v>
      </c>
      <c r="I26" s="44"/>
      <c r="J26" s="332"/>
    </row>
    <row r="27" spans="2:10" ht="20.100000000000001" customHeight="1" x14ac:dyDescent="0.2">
      <c r="B27" s="1853"/>
      <c r="C27" s="1851" t="s">
        <v>177</v>
      </c>
      <c r="D27" s="451">
        <f>'表5-1'!D28</f>
        <v>181</v>
      </c>
      <c r="E27" s="1365">
        <v>169</v>
      </c>
      <c r="F27" s="1474">
        <v>11</v>
      </c>
      <c r="G27" s="1467">
        <v>1</v>
      </c>
      <c r="J27" s="332"/>
    </row>
    <row r="28" spans="2:10" ht="20.100000000000001" customHeight="1" x14ac:dyDescent="0.2">
      <c r="B28" s="1853"/>
      <c r="C28" s="2102"/>
      <c r="D28" s="463"/>
      <c r="E28" s="1489">
        <f>E27/D27</f>
        <v>0.93370165745856348</v>
      </c>
      <c r="F28" s="1490">
        <f>F27/D27</f>
        <v>6.0773480662983423E-2</v>
      </c>
      <c r="G28" s="1492">
        <f>G27/D27</f>
        <v>5.5248618784530384E-3</v>
      </c>
      <c r="I28" s="44"/>
      <c r="J28" s="332"/>
    </row>
    <row r="29" spans="2:10" ht="20.100000000000001" customHeight="1" x14ac:dyDescent="0.2">
      <c r="B29" s="1853"/>
      <c r="C29" s="1851" t="s">
        <v>178</v>
      </c>
      <c r="D29" s="460">
        <f>'表5-1'!D30</f>
        <v>50</v>
      </c>
      <c r="E29" s="1365">
        <v>48</v>
      </c>
      <c r="F29" s="1474">
        <v>2</v>
      </c>
      <c r="G29" s="1467">
        <v>0</v>
      </c>
      <c r="J29" s="332"/>
    </row>
    <row r="30" spans="2:10" ht="20.100000000000001" customHeight="1" x14ac:dyDescent="0.2">
      <c r="B30" s="1853"/>
      <c r="C30" s="2102"/>
      <c r="D30" s="463"/>
      <c r="E30" s="1489">
        <f>E29/D29</f>
        <v>0.96</v>
      </c>
      <c r="F30" s="1490">
        <f>F29/D29</f>
        <v>0.04</v>
      </c>
      <c r="G30" s="1492">
        <f>G29/D29</f>
        <v>0</v>
      </c>
      <c r="I30" s="44"/>
      <c r="J30" s="332"/>
    </row>
    <row r="31" spans="2:10" ht="20.100000000000001" customHeight="1" x14ac:dyDescent="0.2">
      <c r="B31" s="1853"/>
      <c r="C31" s="1851" t="s">
        <v>179</v>
      </c>
      <c r="D31" s="460">
        <f>'表5-1'!D32</f>
        <v>40</v>
      </c>
      <c r="E31" s="1365">
        <v>33</v>
      </c>
      <c r="F31" s="1474">
        <v>6</v>
      </c>
      <c r="G31" s="1467">
        <v>1</v>
      </c>
      <c r="J31" s="332"/>
    </row>
    <row r="32" spans="2:10" ht="20.100000000000001" customHeight="1" x14ac:dyDescent="0.2">
      <c r="B32" s="1853"/>
      <c r="C32" s="2102"/>
      <c r="D32" s="463"/>
      <c r="E32" s="1489">
        <f>E31/D31</f>
        <v>0.82499999999999996</v>
      </c>
      <c r="F32" s="1490">
        <f>F31/D31</f>
        <v>0.15</v>
      </c>
      <c r="G32" s="1492">
        <f>G31/D31</f>
        <v>2.5000000000000001E-2</v>
      </c>
      <c r="I32" s="44"/>
      <c r="J32" s="332"/>
    </row>
    <row r="33" spans="2:12" ht="20.100000000000001" customHeight="1" x14ac:dyDescent="0.2">
      <c r="B33" s="1853"/>
      <c r="C33" s="1851" t="s">
        <v>180</v>
      </c>
      <c r="D33" s="460">
        <f>'表5-1'!D34</f>
        <v>27</v>
      </c>
      <c r="E33" s="1365">
        <v>26</v>
      </c>
      <c r="F33" s="1474">
        <v>1</v>
      </c>
      <c r="G33" s="1467">
        <v>0</v>
      </c>
      <c r="J33" s="332"/>
    </row>
    <row r="34" spans="2:12" ht="20.100000000000001" customHeight="1" x14ac:dyDescent="0.2">
      <c r="B34" s="1853"/>
      <c r="C34" s="2102"/>
      <c r="D34" s="463"/>
      <c r="E34" s="1489">
        <f>E33/D33</f>
        <v>0.96296296296296291</v>
      </c>
      <c r="F34" s="1490">
        <f>F33/D33</f>
        <v>3.7037037037037035E-2</v>
      </c>
      <c r="G34" s="1492">
        <f>G33/D33</f>
        <v>0</v>
      </c>
      <c r="I34" s="44"/>
      <c r="J34" s="332"/>
    </row>
    <row r="35" spans="2:12" ht="20.100000000000001" customHeight="1" x14ac:dyDescent="0.2">
      <c r="B35" s="1853"/>
      <c r="C35" s="1851" t="s">
        <v>181</v>
      </c>
      <c r="D35" s="451">
        <f>'表5-1'!D36</f>
        <v>40</v>
      </c>
      <c r="E35" s="1365">
        <v>38</v>
      </c>
      <c r="F35" s="1474">
        <v>2</v>
      </c>
      <c r="G35" s="1467">
        <v>0</v>
      </c>
      <c r="J35" s="332"/>
    </row>
    <row r="36" spans="2:12" ht="20.100000000000001" customHeight="1" thickBot="1" x14ac:dyDescent="0.25">
      <c r="B36" s="1853"/>
      <c r="C36" s="2119"/>
      <c r="D36" s="460"/>
      <c r="E36" s="1498">
        <f>E35/D35</f>
        <v>0.95</v>
      </c>
      <c r="F36" s="1499">
        <f>F35/D35</f>
        <v>0.05</v>
      </c>
      <c r="G36" s="1501">
        <f>G35/D35</f>
        <v>0</v>
      </c>
      <c r="I36" s="44"/>
      <c r="J36" s="332"/>
    </row>
    <row r="37" spans="2:12" ht="20.100000000000001" customHeight="1" thickTop="1" x14ac:dyDescent="0.2">
      <c r="B37" s="1853"/>
      <c r="C37" s="5" t="s">
        <v>182</v>
      </c>
      <c r="D37" s="54">
        <f>D27+D29+D31+D33</f>
        <v>298</v>
      </c>
      <c r="E37" s="317">
        <f>E27+E29+E31+E33</f>
        <v>276</v>
      </c>
      <c r="F37" s="82">
        <f>F27+F29+F31+F33</f>
        <v>20</v>
      </c>
      <c r="G37" s="85">
        <f>G27+G29+G31+G33</f>
        <v>2</v>
      </c>
      <c r="J37" s="332"/>
    </row>
    <row r="38" spans="2:12" ht="20.100000000000001" customHeight="1" x14ac:dyDescent="0.2">
      <c r="B38" s="1853"/>
      <c r="C38" s="6" t="s">
        <v>183</v>
      </c>
      <c r="D38" s="463"/>
      <c r="E38" s="134">
        <f>E37/D37</f>
        <v>0.9261744966442953</v>
      </c>
      <c r="F38" s="315">
        <f>F37/D37</f>
        <v>6.7114093959731544E-2</v>
      </c>
      <c r="G38" s="135">
        <f>G37/D37</f>
        <v>6.7114093959731542E-3</v>
      </c>
      <c r="I38" s="44"/>
      <c r="J38" s="332"/>
    </row>
    <row r="39" spans="2:12" ht="20.100000000000001" customHeight="1" x14ac:dyDescent="0.2">
      <c r="B39" s="1853"/>
      <c r="C39" s="5" t="s">
        <v>182</v>
      </c>
      <c r="D39" s="56">
        <f>D29+D31+D33+D35</f>
        <v>157</v>
      </c>
      <c r="E39" s="51">
        <f>E29+E31+E33+E35</f>
        <v>145</v>
      </c>
      <c r="F39" s="81">
        <f>F29+F31+F33+F35</f>
        <v>11</v>
      </c>
      <c r="G39" s="84">
        <f>G29+G31+G33+G35</f>
        <v>1</v>
      </c>
      <c r="J39" s="332"/>
    </row>
    <row r="40" spans="2:12" ht="20.100000000000001" customHeight="1" thickBot="1" x14ac:dyDescent="0.25">
      <c r="B40" s="1859"/>
      <c r="C40" s="6" t="s">
        <v>184</v>
      </c>
      <c r="D40" s="463"/>
      <c r="E40" s="132">
        <f>E39/D39</f>
        <v>0.92356687898089174</v>
      </c>
      <c r="F40" s="316">
        <f>F39/D39</f>
        <v>7.0063694267515922E-2</v>
      </c>
      <c r="G40" s="133">
        <f>G39/D39</f>
        <v>6.369426751592357E-3</v>
      </c>
      <c r="I40" s="44"/>
      <c r="J40" s="332"/>
    </row>
    <row r="41" spans="2:12" ht="19.5" customHeight="1" x14ac:dyDescent="0.2">
      <c r="C41" s="15"/>
      <c r="D41" s="16"/>
      <c r="E41" s="12"/>
      <c r="F41" s="12"/>
      <c r="G41" s="12"/>
    </row>
    <row r="43" spans="2:12" x14ac:dyDescent="0.2">
      <c r="B43"/>
      <c r="E43" s="86"/>
      <c r="F43" s="86"/>
      <c r="G43" s="86"/>
      <c r="H43" s="86"/>
      <c r="I43" s="86"/>
      <c r="J43" s="86"/>
      <c r="K43" s="86"/>
      <c r="L43" s="86"/>
    </row>
    <row r="44" spans="2:12" x14ac:dyDescent="0.2">
      <c r="B44"/>
      <c r="E44" s="86"/>
      <c r="F44" s="86"/>
      <c r="G44" s="86"/>
      <c r="H44" s="86"/>
      <c r="I44" s="86"/>
      <c r="J44" s="86"/>
      <c r="K44" s="86"/>
      <c r="L44" s="86"/>
    </row>
    <row r="45" spans="2:12" x14ac:dyDescent="0.2">
      <c r="B45"/>
      <c r="D45" s="88"/>
      <c r="E45" s="88"/>
      <c r="F45" s="88"/>
      <c r="G45" s="88"/>
    </row>
    <row r="46" spans="2:12" x14ac:dyDescent="0.2">
      <c r="B46"/>
      <c r="D46" s="7"/>
      <c r="E46" s="7"/>
      <c r="F46" s="7"/>
      <c r="G46" s="7"/>
    </row>
    <row r="47" spans="2:12" x14ac:dyDescent="0.2">
      <c r="B47"/>
    </row>
    <row r="48" spans="2:12" x14ac:dyDescent="0.2">
      <c r="B48" s="345"/>
      <c r="D48" s="332"/>
      <c r="E48" s="332"/>
      <c r="F48" s="332"/>
      <c r="G48" s="332"/>
      <c r="H48" s="88"/>
      <c r="I48" s="88"/>
      <c r="J48" s="88"/>
      <c r="K48" s="88"/>
      <c r="L48" s="88"/>
    </row>
    <row r="49" spans="4:12" x14ac:dyDescent="0.2">
      <c r="D49" s="332"/>
      <c r="E49" s="332"/>
      <c r="F49" s="332"/>
      <c r="G49" s="332"/>
      <c r="H49" s="7"/>
      <c r="I49" s="7"/>
      <c r="J49" s="7"/>
      <c r="K49" s="7"/>
      <c r="L49" s="7"/>
    </row>
    <row r="50" spans="4:12" x14ac:dyDescent="0.2">
      <c r="D50" s="332"/>
      <c r="E50" s="332"/>
      <c r="F50" s="332"/>
      <c r="G50" s="332"/>
    </row>
    <row r="51" spans="4:12" x14ac:dyDescent="0.2">
      <c r="D51" s="332"/>
      <c r="E51" s="332"/>
      <c r="F51" s="332"/>
      <c r="G51" s="332"/>
    </row>
    <row r="52" spans="4:12" x14ac:dyDescent="0.2">
      <c r="D52" s="332"/>
      <c r="E52" s="332"/>
      <c r="F52" s="332"/>
      <c r="G52" s="332"/>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2D58-DF8E-47F0-B884-580ABBEB9D61}">
  <sheetPr codeName="Sheet72">
    <tabColor rgb="FF00B0F0"/>
    <pageSetUpPr fitToPage="1"/>
  </sheetPr>
  <dimension ref="A2:L97"/>
  <sheetViews>
    <sheetView view="pageBreakPreview" zoomScale="90" zoomScaleNormal="100" zoomScaleSheetLayoutView="90" workbookViewId="0"/>
  </sheetViews>
  <sheetFormatPr defaultColWidth="9" defaultRowHeight="13.2" x14ac:dyDescent="0.2"/>
  <cols>
    <col min="1" max="1" width="8.6640625" style="19" customWidth="1"/>
    <col min="2" max="2" width="4.6640625" style="19" customWidth="1"/>
    <col min="3" max="3" width="17.109375" style="1" customWidth="1"/>
    <col min="4" max="9" width="18.6640625" style="1" customWidth="1"/>
    <col min="10" max="15" width="8.6640625" style="1" customWidth="1"/>
    <col min="16" max="35" width="4.6640625" style="1" customWidth="1"/>
    <col min="36" max="16384" width="9" style="1"/>
  </cols>
  <sheetData>
    <row r="2" spans="2:12" ht="17.100000000000001" customHeight="1" x14ac:dyDescent="0.2">
      <c r="B2" s="958" t="s">
        <v>920</v>
      </c>
    </row>
    <row r="3" spans="2:12" ht="18" customHeight="1" x14ac:dyDescent="0.2">
      <c r="B3" s="1"/>
    </row>
    <row r="4" spans="2:12" ht="15" customHeight="1" x14ac:dyDescent="0.2">
      <c r="B4" s="1"/>
      <c r="G4" s="48" t="s">
        <v>152</v>
      </c>
    </row>
    <row r="5" spans="2:12" ht="15" customHeight="1" x14ac:dyDescent="0.2">
      <c r="B5" s="1"/>
      <c r="G5" s="48" t="s">
        <v>293</v>
      </c>
    </row>
    <row r="6" spans="2:12" ht="15" customHeight="1" x14ac:dyDescent="0.2">
      <c r="B6" s="1"/>
      <c r="G6" s="48" t="s">
        <v>709</v>
      </c>
    </row>
    <row r="7" spans="2:12" ht="15" customHeight="1" x14ac:dyDescent="0.2">
      <c r="B7" s="1"/>
      <c r="G7" s="48" t="s">
        <v>710</v>
      </c>
      <c r="H7" s="48"/>
    </row>
    <row r="8" spans="2:12" ht="13.8" thickBot="1" x14ac:dyDescent="0.25">
      <c r="I8" s="2" t="s">
        <v>155</v>
      </c>
    </row>
    <row r="9" spans="2:12" ht="15" customHeight="1" x14ac:dyDescent="0.2">
      <c r="B9" s="1969"/>
      <c r="C9" s="1969"/>
      <c r="D9" s="1950" t="s">
        <v>243</v>
      </c>
      <c r="E9" s="2030" t="s">
        <v>711</v>
      </c>
      <c r="F9" s="217"/>
      <c r="G9" s="218"/>
      <c r="H9" s="217"/>
      <c r="I9" s="1075"/>
    </row>
    <row r="10" spans="2:12" ht="15" customHeight="1" x14ac:dyDescent="0.2">
      <c r="B10" s="1969"/>
      <c r="C10" s="1969"/>
      <c r="D10" s="1973"/>
      <c r="E10" s="2031"/>
      <c r="F10" s="1940" t="s">
        <v>712</v>
      </c>
      <c r="G10" s="1856" t="s">
        <v>713</v>
      </c>
      <c r="H10" s="1940" t="s">
        <v>714</v>
      </c>
      <c r="I10" s="1950" t="s">
        <v>296</v>
      </c>
    </row>
    <row r="11" spans="2:12" ht="10.5" customHeight="1" x14ac:dyDescent="0.2">
      <c r="B11" s="1969"/>
      <c r="C11" s="1969"/>
      <c r="D11" s="1973"/>
      <c r="E11" s="2031"/>
      <c r="F11" s="1900"/>
      <c r="G11" s="1857"/>
      <c r="H11" s="1900"/>
      <c r="I11" s="1973"/>
    </row>
    <row r="12" spans="2:12" ht="68.25" customHeight="1" x14ac:dyDescent="0.2">
      <c r="B12" s="1969"/>
      <c r="C12" s="1969"/>
      <c r="D12" s="1974"/>
      <c r="E12" s="2032"/>
      <c r="F12" s="1901"/>
      <c r="G12" s="1960"/>
      <c r="H12" s="1901"/>
      <c r="I12" s="1974"/>
      <c r="L12" s="325"/>
    </row>
    <row r="13" spans="2:12" ht="18.899999999999999" customHeight="1" x14ac:dyDescent="0.2">
      <c r="B13" s="1953" t="s">
        <v>250</v>
      </c>
      <c r="C13" s="1978"/>
      <c r="D13" s="1347">
        <f t="shared" ref="D13:H13" si="0">D16+D19+D22+D25+D28+D31</f>
        <v>425</v>
      </c>
      <c r="E13" s="1443">
        <f>E16+E19+E22+E25+E28+E31</f>
        <v>385</v>
      </c>
      <c r="F13" s="1199">
        <f>F16+F19+F22+F25+F28+F31</f>
        <v>272</v>
      </c>
      <c r="G13" s="1199">
        <f t="shared" si="0"/>
        <v>85</v>
      </c>
      <c r="H13" s="1199">
        <f t="shared" si="0"/>
        <v>23</v>
      </c>
      <c r="I13" s="1180">
        <f t="shared" ref="I13" si="1">I16+I19+I22+I25+I28+I31</f>
        <v>5</v>
      </c>
      <c r="L13" s="332"/>
    </row>
    <row r="14" spans="2:12" ht="18.899999999999999" customHeight="1" x14ac:dyDescent="0.2">
      <c r="B14" s="1955"/>
      <c r="C14" s="1979"/>
      <c r="D14" s="1355"/>
      <c r="E14" s="560">
        <f>E13/D13</f>
        <v>0.90588235294117647</v>
      </c>
      <c r="F14" s="443">
        <f>F13/D13</f>
        <v>0.64</v>
      </c>
      <c r="G14" s="443">
        <f>G13/D13</f>
        <v>0.2</v>
      </c>
      <c r="H14" s="443">
        <f>H13/D13</f>
        <v>5.4117647058823527E-2</v>
      </c>
      <c r="I14" s="444">
        <f>I13/D13</f>
        <v>1.1764705882352941E-2</v>
      </c>
      <c r="K14" s="44"/>
      <c r="L14" s="332"/>
    </row>
    <row r="15" spans="2:12" ht="18.899999999999999" customHeight="1" thickBot="1" x14ac:dyDescent="0.25">
      <c r="B15" s="1957"/>
      <c r="C15" s="2023"/>
      <c r="D15" s="1362"/>
      <c r="E15" s="564"/>
      <c r="F15" s="445">
        <f>F13/$E13</f>
        <v>0.70649350649350651</v>
      </c>
      <c r="G15" s="445">
        <f t="shared" ref="G15:H15" si="2">G13/$E13</f>
        <v>0.22077922077922077</v>
      </c>
      <c r="H15" s="445">
        <f t="shared" si="2"/>
        <v>5.9740259740259739E-2</v>
      </c>
      <c r="I15" s="446">
        <f>I13/$E13</f>
        <v>1.2987012987012988E-2</v>
      </c>
      <c r="K15" s="44"/>
    </row>
    <row r="16" spans="2:12" ht="18.899999999999999" customHeight="1" thickTop="1" x14ac:dyDescent="0.2">
      <c r="B16" s="1852" t="s">
        <v>251</v>
      </c>
      <c r="C16" s="2003" t="s">
        <v>252</v>
      </c>
      <c r="D16" s="1327">
        <f>表1!D14</f>
        <v>54</v>
      </c>
      <c r="E16" s="1625">
        <f>'表39-1'!E13</f>
        <v>48</v>
      </c>
      <c r="F16" s="1187">
        <v>34</v>
      </c>
      <c r="G16" s="1187">
        <v>13</v>
      </c>
      <c r="H16" s="1187">
        <v>1</v>
      </c>
      <c r="I16" s="1188">
        <v>0</v>
      </c>
      <c r="L16" s="332"/>
    </row>
    <row r="17" spans="2:12" ht="18.899999999999999" customHeight="1" x14ac:dyDescent="0.2">
      <c r="B17" s="1853"/>
      <c r="C17" s="1900"/>
      <c r="D17" s="1324"/>
      <c r="E17" s="560">
        <f>E16/D16</f>
        <v>0.88888888888888884</v>
      </c>
      <c r="F17" s="443">
        <f>F16/D16</f>
        <v>0.62962962962962965</v>
      </c>
      <c r="G17" s="443">
        <f>G16/D16</f>
        <v>0.24074074074074073</v>
      </c>
      <c r="H17" s="443">
        <f>H16/D16</f>
        <v>1.8518518518518517E-2</v>
      </c>
      <c r="I17" s="444">
        <f>I16/D16</f>
        <v>0</v>
      </c>
      <c r="K17" s="44"/>
      <c r="L17" s="332"/>
    </row>
    <row r="18" spans="2:12" ht="18.899999999999999" customHeight="1" x14ac:dyDescent="0.2">
      <c r="B18" s="1853"/>
      <c r="C18" s="1901"/>
      <c r="D18" s="1370"/>
      <c r="E18" s="567"/>
      <c r="F18" s="449">
        <f>F16/$E16</f>
        <v>0.70833333333333337</v>
      </c>
      <c r="G18" s="449">
        <f>G16/$E16</f>
        <v>0.27083333333333331</v>
      </c>
      <c r="H18" s="449">
        <f>H16/$E16</f>
        <v>2.0833333333333332E-2</v>
      </c>
      <c r="I18" s="450">
        <f>I16/$E16</f>
        <v>0</v>
      </c>
      <c r="K18" s="44"/>
    </row>
    <row r="19" spans="2:12" ht="18.899999999999999" customHeight="1" x14ac:dyDescent="0.2">
      <c r="B19" s="1853"/>
      <c r="C19" s="1940" t="s">
        <v>253</v>
      </c>
      <c r="D19" s="1334">
        <f>表1!D17</f>
        <v>76</v>
      </c>
      <c r="E19" s="1447">
        <f>'表39-1'!E15</f>
        <v>66</v>
      </c>
      <c r="F19" s="1194">
        <v>41</v>
      </c>
      <c r="G19" s="1194">
        <v>18</v>
      </c>
      <c r="H19" s="1194">
        <v>6</v>
      </c>
      <c r="I19" s="1195">
        <v>1</v>
      </c>
      <c r="L19" s="332"/>
    </row>
    <row r="20" spans="2:12" ht="18.899999999999999" customHeight="1" x14ac:dyDescent="0.2">
      <c r="B20" s="1853"/>
      <c r="C20" s="1900"/>
      <c r="D20" s="1324"/>
      <c r="E20" s="560">
        <f>E19/D19</f>
        <v>0.86842105263157898</v>
      </c>
      <c r="F20" s="443">
        <f>F19/D19</f>
        <v>0.53947368421052633</v>
      </c>
      <c r="G20" s="443">
        <f>G19/D19</f>
        <v>0.23684210526315788</v>
      </c>
      <c r="H20" s="443">
        <f>H19/D19</f>
        <v>7.8947368421052627E-2</v>
      </c>
      <c r="I20" s="444">
        <f>I19/D19</f>
        <v>1.3157894736842105E-2</v>
      </c>
      <c r="K20" s="44"/>
      <c r="L20" s="332"/>
    </row>
    <row r="21" spans="2:12" ht="18.899999999999999" customHeight="1" x14ac:dyDescent="0.2">
      <c r="B21" s="1853"/>
      <c r="C21" s="1901"/>
      <c r="D21" s="1374"/>
      <c r="E21" s="960"/>
      <c r="F21" s="449">
        <f>F19/$E19</f>
        <v>0.62121212121212122</v>
      </c>
      <c r="G21" s="449">
        <f>G19/$E19</f>
        <v>0.27272727272727271</v>
      </c>
      <c r="H21" s="449">
        <f>H19/$E19</f>
        <v>9.0909090909090912E-2</v>
      </c>
      <c r="I21" s="450">
        <f>I19/$E19</f>
        <v>1.5151515151515152E-2</v>
      </c>
      <c r="K21" s="44"/>
    </row>
    <row r="22" spans="2:12" ht="18.899999999999999" customHeight="1" x14ac:dyDescent="0.2">
      <c r="B22" s="1853"/>
      <c r="C22" s="1940" t="s">
        <v>254</v>
      </c>
      <c r="D22" s="1341">
        <f>表1!D20</f>
        <v>28</v>
      </c>
      <c r="E22" s="1447">
        <f>'表39-1'!E17</f>
        <v>26</v>
      </c>
      <c r="F22" s="1194">
        <v>16</v>
      </c>
      <c r="G22" s="1194">
        <v>8</v>
      </c>
      <c r="H22" s="1194">
        <v>2</v>
      </c>
      <c r="I22" s="1195">
        <v>0</v>
      </c>
      <c r="L22" s="332"/>
    </row>
    <row r="23" spans="2:12" ht="18.899999999999999" customHeight="1" x14ac:dyDescent="0.2">
      <c r="B23" s="1853"/>
      <c r="C23" s="1900"/>
      <c r="D23" s="1324"/>
      <c r="E23" s="560">
        <f>E22/D22</f>
        <v>0.9285714285714286</v>
      </c>
      <c r="F23" s="443">
        <f>F22/D22</f>
        <v>0.5714285714285714</v>
      </c>
      <c r="G23" s="443">
        <f>G22/D22</f>
        <v>0.2857142857142857</v>
      </c>
      <c r="H23" s="443">
        <f>H22/D22</f>
        <v>7.1428571428571425E-2</v>
      </c>
      <c r="I23" s="444">
        <f t="shared" ref="I23" si="3">I22/D22</f>
        <v>0</v>
      </c>
      <c r="K23" s="44"/>
      <c r="L23" s="332"/>
    </row>
    <row r="24" spans="2:12" ht="18.899999999999999" customHeight="1" x14ac:dyDescent="0.2">
      <c r="B24" s="1853"/>
      <c r="C24" s="1901"/>
      <c r="D24" s="1374"/>
      <c r="E24" s="567"/>
      <c r="F24" s="449">
        <f>F22/$E22</f>
        <v>0.61538461538461542</v>
      </c>
      <c r="G24" s="449">
        <f t="shared" ref="G24:I24" si="4">G22/$E22</f>
        <v>0.30769230769230771</v>
      </c>
      <c r="H24" s="449">
        <f t="shared" si="4"/>
        <v>7.6923076923076927E-2</v>
      </c>
      <c r="I24" s="450">
        <f t="shared" si="4"/>
        <v>0</v>
      </c>
      <c r="K24" s="44"/>
    </row>
    <row r="25" spans="2:12" ht="18.899999999999999" customHeight="1" x14ac:dyDescent="0.2">
      <c r="B25" s="1853"/>
      <c r="C25" s="1940" t="s">
        <v>255</v>
      </c>
      <c r="D25" s="1341">
        <f>表1!D23</f>
        <v>89</v>
      </c>
      <c r="E25" s="1447">
        <f>'表39-1'!E19</f>
        <v>83</v>
      </c>
      <c r="F25" s="1194">
        <v>62</v>
      </c>
      <c r="G25" s="1194">
        <v>16</v>
      </c>
      <c r="H25" s="1194">
        <v>3</v>
      </c>
      <c r="I25" s="1195">
        <v>2</v>
      </c>
      <c r="L25" s="332"/>
    </row>
    <row r="26" spans="2:12" ht="18.899999999999999" customHeight="1" x14ac:dyDescent="0.2">
      <c r="B26" s="1853"/>
      <c r="C26" s="1900"/>
      <c r="D26" s="1324"/>
      <c r="E26" s="560">
        <f>E25/D25</f>
        <v>0.93258426966292129</v>
      </c>
      <c r="F26" s="443">
        <f>F25/D25</f>
        <v>0.6966292134831461</v>
      </c>
      <c r="G26" s="443">
        <f>G25/D25</f>
        <v>0.1797752808988764</v>
      </c>
      <c r="H26" s="443">
        <f>H25/D25</f>
        <v>3.3707865168539325E-2</v>
      </c>
      <c r="I26" s="444">
        <f t="shared" ref="I26" si="5">I25/D25</f>
        <v>2.247191011235955E-2</v>
      </c>
      <c r="K26" s="44"/>
      <c r="L26" s="332"/>
    </row>
    <row r="27" spans="2:12" ht="18.899999999999999" customHeight="1" x14ac:dyDescent="0.2">
      <c r="B27" s="1853"/>
      <c r="C27" s="1901"/>
      <c r="D27" s="1374"/>
      <c r="E27" s="960"/>
      <c r="F27" s="449">
        <f>F25/$E25</f>
        <v>0.74698795180722888</v>
      </c>
      <c r="G27" s="449">
        <f t="shared" ref="G27:I27" si="6">G25/$E25</f>
        <v>0.19277108433734941</v>
      </c>
      <c r="H27" s="449">
        <f t="shared" si="6"/>
        <v>3.614457831325301E-2</v>
      </c>
      <c r="I27" s="450">
        <f t="shared" si="6"/>
        <v>2.4096385542168676E-2</v>
      </c>
      <c r="K27" s="44"/>
    </row>
    <row r="28" spans="2:12" ht="18.899999999999999" customHeight="1" x14ac:dyDescent="0.2">
      <c r="B28" s="1853"/>
      <c r="C28" s="1940" t="s">
        <v>256</v>
      </c>
      <c r="D28" s="1341">
        <f>表1!D26</f>
        <v>16</v>
      </c>
      <c r="E28" s="1447">
        <f>'表39-1'!E21</f>
        <v>14</v>
      </c>
      <c r="F28" s="1199">
        <v>11</v>
      </c>
      <c r="G28" s="1199">
        <v>2</v>
      </c>
      <c r="H28" s="1199">
        <v>1</v>
      </c>
      <c r="I28" s="1195">
        <v>0</v>
      </c>
      <c r="L28" s="332"/>
    </row>
    <row r="29" spans="2:12" ht="18.899999999999999" customHeight="1" x14ac:dyDescent="0.2">
      <c r="B29" s="1853"/>
      <c r="C29" s="1900"/>
      <c r="D29" s="1324"/>
      <c r="E29" s="560">
        <f>E28/D28</f>
        <v>0.875</v>
      </c>
      <c r="F29" s="443">
        <f>F28/D28</f>
        <v>0.6875</v>
      </c>
      <c r="G29" s="443">
        <f>G28/D28</f>
        <v>0.125</v>
      </c>
      <c r="H29" s="443">
        <f>H28/D28</f>
        <v>6.25E-2</v>
      </c>
      <c r="I29" s="444">
        <f t="shared" ref="I29" si="7">I28/D28</f>
        <v>0</v>
      </c>
      <c r="K29" s="44"/>
      <c r="L29" s="332"/>
    </row>
    <row r="30" spans="2:12" ht="18.899999999999999" customHeight="1" x14ac:dyDescent="0.2">
      <c r="B30" s="1853"/>
      <c r="C30" s="1901"/>
      <c r="D30" s="1374"/>
      <c r="E30" s="567"/>
      <c r="F30" s="449">
        <f>F28/$E28</f>
        <v>0.7857142857142857</v>
      </c>
      <c r="G30" s="449">
        <f t="shared" ref="G30:H30" si="8">G28/$E28</f>
        <v>0.14285714285714285</v>
      </c>
      <c r="H30" s="449">
        <f t="shared" si="8"/>
        <v>7.1428571428571425E-2</v>
      </c>
      <c r="I30" s="450">
        <f>I28/$E28</f>
        <v>0</v>
      </c>
      <c r="K30" s="44"/>
    </row>
    <row r="31" spans="2:12" ht="18.899999999999999" customHeight="1" x14ac:dyDescent="0.2">
      <c r="B31" s="1853"/>
      <c r="C31" s="1940" t="s">
        <v>257</v>
      </c>
      <c r="D31" s="1341">
        <f>表1!D29</f>
        <v>162</v>
      </c>
      <c r="E31" s="1447">
        <f>'表39-1'!E23</f>
        <v>148</v>
      </c>
      <c r="F31" s="1194">
        <v>108</v>
      </c>
      <c r="G31" s="1194">
        <v>28</v>
      </c>
      <c r="H31" s="1194">
        <v>10</v>
      </c>
      <c r="I31" s="1195">
        <v>2</v>
      </c>
      <c r="L31" s="332"/>
    </row>
    <row r="32" spans="2:12" ht="18.899999999999999" customHeight="1" x14ac:dyDescent="0.2">
      <c r="B32" s="1853"/>
      <c r="C32" s="1900"/>
      <c r="D32" s="1324"/>
      <c r="E32" s="560">
        <f>E31/D31</f>
        <v>0.9135802469135802</v>
      </c>
      <c r="F32" s="443">
        <f>F31/D31</f>
        <v>0.66666666666666663</v>
      </c>
      <c r="G32" s="443">
        <f>G31/D31</f>
        <v>0.1728395061728395</v>
      </c>
      <c r="H32" s="443">
        <f>H31/D31</f>
        <v>6.1728395061728392E-2</v>
      </c>
      <c r="I32" s="444">
        <f t="shared" ref="I32" si="9">I31/D31</f>
        <v>1.2345679012345678E-2</v>
      </c>
      <c r="K32" s="44"/>
      <c r="L32" s="332"/>
    </row>
    <row r="33" spans="2:12" ht="18.899999999999999" customHeight="1" thickBot="1" x14ac:dyDescent="0.25">
      <c r="B33" s="1854"/>
      <c r="C33" s="2009"/>
      <c r="D33" s="1375"/>
      <c r="E33" s="567"/>
      <c r="F33" s="453">
        <f>F31/$E31</f>
        <v>0.72972972972972971</v>
      </c>
      <c r="G33" s="453">
        <f t="shared" ref="G33:H33" si="10">G31/$E31</f>
        <v>0.1891891891891892</v>
      </c>
      <c r="H33" s="453">
        <f t="shared" si="10"/>
        <v>6.7567567567567571E-2</v>
      </c>
      <c r="I33" s="977">
        <f>I31/$E31</f>
        <v>1.3513513513513514E-2</v>
      </c>
      <c r="K33" s="44"/>
    </row>
    <row r="34" spans="2:12" ht="18.899999999999999" customHeight="1" thickTop="1" x14ac:dyDescent="0.2">
      <c r="B34" s="1852" t="s">
        <v>258</v>
      </c>
      <c r="C34" s="2003" t="s">
        <v>259</v>
      </c>
      <c r="D34" s="451">
        <f>表1!D32</f>
        <v>87</v>
      </c>
      <c r="E34" s="1795">
        <f>'表39-1'!E25</f>
        <v>71</v>
      </c>
      <c r="F34" s="1194">
        <v>50</v>
      </c>
      <c r="G34" s="1194">
        <v>17</v>
      </c>
      <c r="H34" s="1194">
        <v>2</v>
      </c>
      <c r="I34" s="1195">
        <v>2</v>
      </c>
      <c r="L34" s="332"/>
    </row>
    <row r="35" spans="2:12" ht="18.899999999999999" customHeight="1" x14ac:dyDescent="0.2">
      <c r="B35" s="1853"/>
      <c r="C35" s="1900"/>
      <c r="D35" s="459"/>
      <c r="E35" s="560">
        <f>E34/D34</f>
        <v>0.81609195402298851</v>
      </c>
      <c r="F35" s="443">
        <f>F34/D34</f>
        <v>0.57471264367816088</v>
      </c>
      <c r="G35" s="443">
        <f>G34/D34</f>
        <v>0.19540229885057472</v>
      </c>
      <c r="H35" s="443">
        <f>H34/D34</f>
        <v>2.2988505747126436E-2</v>
      </c>
      <c r="I35" s="444">
        <f>I34/D34</f>
        <v>2.2988505747126436E-2</v>
      </c>
      <c r="K35" s="44"/>
      <c r="L35" s="332"/>
    </row>
    <row r="36" spans="2:12" ht="18.899999999999999" customHeight="1" x14ac:dyDescent="0.2">
      <c r="B36" s="1853"/>
      <c r="C36" s="1901"/>
      <c r="D36" s="938"/>
      <c r="E36" s="960"/>
      <c r="F36" s="449">
        <f>F34/$E34</f>
        <v>0.70422535211267601</v>
      </c>
      <c r="G36" s="449">
        <f t="shared" ref="G36:H36" si="11">G34/$E34</f>
        <v>0.23943661971830985</v>
      </c>
      <c r="H36" s="449">
        <f t="shared" si="11"/>
        <v>2.8169014084507043E-2</v>
      </c>
      <c r="I36" s="450">
        <f>I34/$E34</f>
        <v>2.8169014084507043E-2</v>
      </c>
      <c r="K36" s="44"/>
    </row>
    <row r="37" spans="2:12" ht="18.899999999999999" customHeight="1" x14ac:dyDescent="0.2">
      <c r="B37" s="1853"/>
      <c r="C37" s="1940" t="s">
        <v>260</v>
      </c>
      <c r="D37" s="451">
        <f>表1!D35</f>
        <v>181</v>
      </c>
      <c r="E37" s="1796">
        <f>'表39-1'!E27</f>
        <v>169</v>
      </c>
      <c r="F37" s="1194">
        <v>125</v>
      </c>
      <c r="G37" s="1194">
        <v>36</v>
      </c>
      <c r="H37" s="1194">
        <v>5</v>
      </c>
      <c r="I37" s="1195">
        <v>3</v>
      </c>
      <c r="L37" s="332"/>
    </row>
    <row r="38" spans="2:12" ht="18.899999999999999" customHeight="1" x14ac:dyDescent="0.2">
      <c r="B38" s="1853"/>
      <c r="C38" s="1900"/>
      <c r="D38" s="459"/>
      <c r="E38" s="560">
        <f>E37/D37</f>
        <v>0.93370165745856348</v>
      </c>
      <c r="F38" s="443">
        <f>F37/D37</f>
        <v>0.69060773480662985</v>
      </c>
      <c r="G38" s="443">
        <f>G37/D37</f>
        <v>0.19889502762430938</v>
      </c>
      <c r="H38" s="443">
        <f>H37/D37</f>
        <v>2.7624309392265192E-2</v>
      </c>
      <c r="I38" s="444">
        <f>I37/D37</f>
        <v>1.6574585635359115E-2</v>
      </c>
      <c r="K38" s="44"/>
      <c r="L38" s="332"/>
    </row>
    <row r="39" spans="2:12" ht="18.899999999999999" customHeight="1" x14ac:dyDescent="0.2">
      <c r="B39" s="1853"/>
      <c r="C39" s="1901"/>
      <c r="D39" s="938"/>
      <c r="E39" s="567"/>
      <c r="F39" s="449">
        <f>F37/$E37</f>
        <v>0.73964497041420119</v>
      </c>
      <c r="G39" s="449">
        <f t="shared" ref="G39:H39" si="12">G37/$E37</f>
        <v>0.21301775147928995</v>
      </c>
      <c r="H39" s="449">
        <f t="shared" si="12"/>
        <v>2.9585798816568046E-2</v>
      </c>
      <c r="I39" s="450">
        <f t="shared" ref="I39" si="13">I37/$E37</f>
        <v>1.7751479289940829E-2</v>
      </c>
      <c r="K39" s="44"/>
    </row>
    <row r="40" spans="2:12" ht="18.899999999999999" customHeight="1" x14ac:dyDescent="0.2">
      <c r="B40" s="1853"/>
      <c r="C40" s="1940" t="s">
        <v>261</v>
      </c>
      <c r="D40" s="451">
        <f>表1!D38</f>
        <v>50</v>
      </c>
      <c r="E40" s="1796">
        <f>'表39-1'!E29</f>
        <v>48</v>
      </c>
      <c r="F40" s="1199">
        <v>34</v>
      </c>
      <c r="G40" s="1199">
        <v>10</v>
      </c>
      <c r="H40" s="1199">
        <v>4</v>
      </c>
      <c r="I40" s="1195">
        <v>0</v>
      </c>
      <c r="L40" s="332"/>
    </row>
    <row r="41" spans="2:12" ht="18.899999999999999" customHeight="1" x14ac:dyDescent="0.2">
      <c r="B41" s="1853"/>
      <c r="C41" s="1900"/>
      <c r="D41" s="459"/>
      <c r="E41" s="560">
        <f>E40/D40</f>
        <v>0.96</v>
      </c>
      <c r="F41" s="443">
        <f>F40/D40</f>
        <v>0.68</v>
      </c>
      <c r="G41" s="443">
        <f>G40/D40</f>
        <v>0.2</v>
      </c>
      <c r="H41" s="443">
        <f>H40/D40</f>
        <v>0.08</v>
      </c>
      <c r="I41" s="444">
        <f t="shared" ref="I41" si="14">I40/D40</f>
        <v>0</v>
      </c>
      <c r="K41" s="44"/>
      <c r="L41" s="332"/>
    </row>
    <row r="42" spans="2:12" ht="18.899999999999999" customHeight="1" x14ac:dyDescent="0.2">
      <c r="B42" s="1853"/>
      <c r="C42" s="1901"/>
      <c r="D42" s="938"/>
      <c r="E42" s="567"/>
      <c r="F42" s="449">
        <f>F40/$E40</f>
        <v>0.70833333333333337</v>
      </c>
      <c r="G42" s="449">
        <f t="shared" ref="G42:I48" si="15">G40/$E40</f>
        <v>0.20833333333333334</v>
      </c>
      <c r="H42" s="449">
        <f t="shared" si="15"/>
        <v>8.3333333333333329E-2</v>
      </c>
      <c r="I42" s="450">
        <f t="shared" si="15"/>
        <v>0</v>
      </c>
      <c r="K42" s="44"/>
    </row>
    <row r="43" spans="2:12" ht="18.899999999999999" customHeight="1" x14ac:dyDescent="0.2">
      <c r="B43" s="1853"/>
      <c r="C43" s="1940" t="s">
        <v>262</v>
      </c>
      <c r="D43" s="451">
        <f>表1!D41</f>
        <v>40</v>
      </c>
      <c r="E43" s="1796">
        <f>'表39-1'!E31</f>
        <v>33</v>
      </c>
      <c r="F43" s="1199">
        <v>22</v>
      </c>
      <c r="G43" s="1199">
        <v>7</v>
      </c>
      <c r="H43" s="1199">
        <v>4</v>
      </c>
      <c r="I43" s="1195">
        <v>0</v>
      </c>
      <c r="L43" s="332"/>
    </row>
    <row r="44" spans="2:12" ht="18.899999999999999" customHeight="1" x14ac:dyDescent="0.2">
      <c r="B44" s="1853"/>
      <c r="C44" s="1900"/>
      <c r="D44" s="459"/>
      <c r="E44" s="560">
        <f>E43/D43</f>
        <v>0.82499999999999996</v>
      </c>
      <c r="F44" s="443">
        <f>F43/D43</f>
        <v>0.55000000000000004</v>
      </c>
      <c r="G44" s="443">
        <f>G43/D43</f>
        <v>0.17499999999999999</v>
      </c>
      <c r="H44" s="443">
        <f>H43/D43</f>
        <v>0.1</v>
      </c>
      <c r="I44" s="444">
        <f t="shared" ref="I44" si="16">I43/D43</f>
        <v>0</v>
      </c>
      <c r="K44" s="44"/>
      <c r="L44" s="332"/>
    </row>
    <row r="45" spans="2:12" ht="18.899999999999999" customHeight="1" x14ac:dyDescent="0.2">
      <c r="B45" s="1853"/>
      <c r="C45" s="1901"/>
      <c r="D45" s="938"/>
      <c r="E45" s="567"/>
      <c r="F45" s="449">
        <f>F43/$E43</f>
        <v>0.66666666666666663</v>
      </c>
      <c r="G45" s="449">
        <f t="shared" ref="G45:H45" si="17">G43/$E43</f>
        <v>0.21212121212121213</v>
      </c>
      <c r="H45" s="449">
        <f t="shared" si="17"/>
        <v>0.12121212121212122</v>
      </c>
      <c r="I45" s="450">
        <f t="shared" si="15"/>
        <v>0</v>
      </c>
      <c r="K45" s="44"/>
    </row>
    <row r="46" spans="2:12" ht="18.899999999999999" customHeight="1" x14ac:dyDescent="0.2">
      <c r="B46" s="1853"/>
      <c r="C46" s="1940" t="s">
        <v>263</v>
      </c>
      <c r="D46" s="451">
        <f>表1!D44</f>
        <v>27</v>
      </c>
      <c r="E46" s="1796">
        <f>'表39-1'!E33</f>
        <v>26</v>
      </c>
      <c r="F46" s="1199">
        <v>13</v>
      </c>
      <c r="G46" s="1199">
        <v>8</v>
      </c>
      <c r="H46" s="1199">
        <v>5</v>
      </c>
      <c r="I46" s="1195">
        <v>0</v>
      </c>
      <c r="L46" s="332"/>
    </row>
    <row r="47" spans="2:12" ht="18.899999999999999" customHeight="1" x14ac:dyDescent="0.2">
      <c r="B47" s="1853"/>
      <c r="C47" s="1900"/>
      <c r="D47" s="459"/>
      <c r="E47" s="560">
        <f>E46/D46</f>
        <v>0.96296296296296291</v>
      </c>
      <c r="F47" s="443">
        <f>F46/D46</f>
        <v>0.48148148148148145</v>
      </c>
      <c r="G47" s="443">
        <f>G46/D46</f>
        <v>0.29629629629629628</v>
      </c>
      <c r="H47" s="443">
        <f>H46/D46</f>
        <v>0.18518518518518517</v>
      </c>
      <c r="I47" s="444">
        <f t="shared" ref="I47" si="18">I46/D46</f>
        <v>0</v>
      </c>
      <c r="K47" s="44"/>
      <c r="L47" s="332"/>
    </row>
    <row r="48" spans="2:12" ht="18.899999999999999" customHeight="1" x14ac:dyDescent="0.2">
      <c r="B48" s="1853"/>
      <c r="C48" s="1901"/>
      <c r="D48" s="938"/>
      <c r="E48" s="567"/>
      <c r="F48" s="449">
        <f>F46/$E46</f>
        <v>0.5</v>
      </c>
      <c r="G48" s="449">
        <f t="shared" ref="G48:H48" si="19">G46/$E46</f>
        <v>0.30769230769230771</v>
      </c>
      <c r="H48" s="449">
        <f t="shared" si="19"/>
        <v>0.19230769230769232</v>
      </c>
      <c r="I48" s="450">
        <f t="shared" si="15"/>
        <v>0</v>
      </c>
      <c r="K48" s="44"/>
    </row>
    <row r="49" spans="2:12" ht="18.899999999999999" customHeight="1" x14ac:dyDescent="0.2">
      <c r="B49" s="1853"/>
      <c r="C49" s="1940" t="s">
        <v>264</v>
      </c>
      <c r="D49" s="451">
        <f>表1!D47</f>
        <v>40</v>
      </c>
      <c r="E49" s="1796">
        <f>'表39-1'!E35</f>
        <v>38</v>
      </c>
      <c r="F49" s="1199">
        <v>28</v>
      </c>
      <c r="G49" s="1199">
        <v>7</v>
      </c>
      <c r="H49" s="1199">
        <v>3</v>
      </c>
      <c r="I49" s="1195">
        <v>0</v>
      </c>
      <c r="L49" s="332"/>
    </row>
    <row r="50" spans="2:12" ht="18.899999999999999" customHeight="1" x14ac:dyDescent="0.2">
      <c r="B50" s="1853"/>
      <c r="C50" s="1900"/>
      <c r="D50" s="459"/>
      <c r="E50" s="560">
        <f>E49/D49</f>
        <v>0.95</v>
      </c>
      <c r="F50" s="443">
        <f>F49/D49</f>
        <v>0.7</v>
      </c>
      <c r="G50" s="443">
        <f>G49/D49</f>
        <v>0.17499999999999999</v>
      </c>
      <c r="H50" s="443">
        <f>H49/D49</f>
        <v>7.4999999999999997E-2</v>
      </c>
      <c r="I50" s="444">
        <f t="shared" ref="I50" si="20">I49/D49</f>
        <v>0</v>
      </c>
      <c r="K50" s="44"/>
      <c r="L50" s="332"/>
    </row>
    <row r="51" spans="2:12" ht="18.899999999999999" customHeight="1" thickBot="1" x14ac:dyDescent="0.25">
      <c r="B51" s="1853"/>
      <c r="C51" s="2009"/>
      <c r="D51" s="939"/>
      <c r="E51" s="569"/>
      <c r="F51" s="453">
        <f>F49/$E49</f>
        <v>0.73684210526315785</v>
      </c>
      <c r="G51" s="453">
        <f t="shared" ref="G51:H51" si="21">G49/$E49</f>
        <v>0.18421052631578946</v>
      </c>
      <c r="H51" s="453">
        <f t="shared" si="21"/>
        <v>7.8947368421052627E-2</v>
      </c>
      <c r="I51" s="977">
        <f>I49/$E49</f>
        <v>0</v>
      </c>
      <c r="K51" s="44"/>
    </row>
    <row r="52" spans="2:12" ht="18.899999999999999" customHeight="1" thickTop="1" x14ac:dyDescent="0.2">
      <c r="B52" s="1853"/>
      <c r="C52" s="37" t="s">
        <v>265</v>
      </c>
      <c r="D52" s="572">
        <f t="shared" ref="D52:H52" si="22">D37+D40+D43+D46</f>
        <v>298</v>
      </c>
      <c r="E52" s="60">
        <f t="shared" si="22"/>
        <v>276</v>
      </c>
      <c r="F52" s="34">
        <f t="shared" si="22"/>
        <v>194</v>
      </c>
      <c r="G52" s="34">
        <f t="shared" si="22"/>
        <v>61</v>
      </c>
      <c r="H52" s="34">
        <f t="shared" si="22"/>
        <v>18</v>
      </c>
      <c r="I52" s="127">
        <f t="shared" ref="I52" si="23">I37+I40+I43+I46</f>
        <v>3</v>
      </c>
      <c r="L52" s="332"/>
    </row>
    <row r="53" spans="2:12" ht="18.899999999999999" customHeight="1" x14ac:dyDescent="0.2">
      <c r="B53" s="1853"/>
      <c r="C53" s="45" t="s">
        <v>266</v>
      </c>
      <c r="D53" s="215"/>
      <c r="E53" s="560">
        <f>E52/D52</f>
        <v>0.9261744966442953</v>
      </c>
      <c r="F53" s="443">
        <f>F52/D52</f>
        <v>0.65100671140939592</v>
      </c>
      <c r="G53" s="443">
        <f>G52/D52</f>
        <v>0.20469798657718122</v>
      </c>
      <c r="H53" s="443">
        <f>H52/D52</f>
        <v>6.0402684563758392E-2</v>
      </c>
      <c r="I53" s="444">
        <f>I52/E52</f>
        <v>1.0869565217391304E-2</v>
      </c>
      <c r="K53" s="44"/>
      <c r="L53" s="332"/>
    </row>
    <row r="54" spans="2:12" ht="18.899999999999999" customHeight="1" x14ac:dyDescent="0.2">
      <c r="B54" s="1853"/>
      <c r="C54" s="38"/>
      <c r="D54" s="216"/>
      <c r="E54" s="567"/>
      <c r="F54" s="449">
        <f>F52/$E52</f>
        <v>0.70289855072463769</v>
      </c>
      <c r="G54" s="449">
        <f t="shared" ref="G54:H54" si="24">G52/$E52</f>
        <v>0.2210144927536232</v>
      </c>
      <c r="H54" s="449">
        <f t="shared" si="24"/>
        <v>6.5217391304347824E-2</v>
      </c>
      <c r="I54" s="450">
        <f t="shared" ref="I54" si="25">I52/$E52</f>
        <v>1.0869565217391304E-2</v>
      </c>
      <c r="K54" s="44"/>
    </row>
    <row r="55" spans="2:12" ht="18.899999999999999" customHeight="1" x14ac:dyDescent="0.2">
      <c r="B55" s="1853"/>
      <c r="C55" s="40" t="s">
        <v>265</v>
      </c>
      <c r="D55" s="959">
        <f>SUM(D40:D49)</f>
        <v>157</v>
      </c>
      <c r="E55" s="59">
        <f t="shared" ref="E55:H55" si="26">E40+E43+E46+E49</f>
        <v>145</v>
      </c>
      <c r="F55" s="9">
        <f t="shared" si="26"/>
        <v>97</v>
      </c>
      <c r="G55" s="9">
        <f t="shared" si="26"/>
        <v>32</v>
      </c>
      <c r="H55" s="9">
        <f t="shared" si="26"/>
        <v>16</v>
      </c>
      <c r="I55" s="128">
        <f t="shared" ref="I55" si="27">I40+I43+I46+I49</f>
        <v>0</v>
      </c>
      <c r="L55" s="332"/>
    </row>
    <row r="56" spans="2:12" ht="18.899999999999999" customHeight="1" x14ac:dyDescent="0.2">
      <c r="B56" s="1853"/>
      <c r="C56" s="45" t="s">
        <v>267</v>
      </c>
      <c r="D56" s="574"/>
      <c r="E56" s="560">
        <f>E55/D55</f>
        <v>0.92356687898089174</v>
      </c>
      <c r="F56" s="443">
        <f>F55/D55</f>
        <v>0.61783439490445857</v>
      </c>
      <c r="G56" s="443">
        <f>G55/D55</f>
        <v>0.20382165605095542</v>
      </c>
      <c r="H56" s="443">
        <f>H55/D55</f>
        <v>0.10191082802547771</v>
      </c>
      <c r="I56" s="444">
        <f>I55/E55</f>
        <v>0</v>
      </c>
      <c r="K56" s="44"/>
      <c r="L56" s="332"/>
    </row>
    <row r="57" spans="2:12" ht="18.899999999999999" customHeight="1" thickBot="1" x14ac:dyDescent="0.25">
      <c r="B57" s="1859"/>
      <c r="C57" s="38"/>
      <c r="D57" s="216"/>
      <c r="E57" s="575"/>
      <c r="F57" s="456">
        <f>F55/$E55</f>
        <v>0.66896551724137931</v>
      </c>
      <c r="G57" s="456">
        <f t="shared" ref="G57:H57" si="28">G55/$E55</f>
        <v>0.22068965517241379</v>
      </c>
      <c r="H57" s="456">
        <f t="shared" si="28"/>
        <v>0.1103448275862069</v>
      </c>
      <c r="I57" s="457">
        <f t="shared" ref="I57" si="29">I55/$E55</f>
        <v>0</v>
      </c>
      <c r="K57" s="44"/>
    </row>
    <row r="58" spans="2:12" ht="18.899999999999999" customHeight="1" x14ac:dyDescent="0.2">
      <c r="B58" s="96"/>
      <c r="C58" s="2022"/>
      <c r="D58" s="2022"/>
      <c r="E58" s="2022"/>
      <c r="F58" s="2022"/>
      <c r="G58" s="957"/>
      <c r="H58" s="957"/>
      <c r="I58" s="957"/>
      <c r="K58" s="44"/>
    </row>
    <row r="59" spans="2:12" x14ac:dyDescent="0.2">
      <c r="B59" s="22"/>
      <c r="C59" s="27"/>
      <c r="D59" s="23"/>
      <c r="E59" s="24"/>
      <c r="F59" s="28"/>
      <c r="G59" s="28"/>
      <c r="H59" s="28"/>
      <c r="I59" s="28"/>
    </row>
    <row r="60" spans="2:12" x14ac:dyDescent="0.2">
      <c r="B60" s="1"/>
      <c r="C60" s="27"/>
    </row>
    <row r="61" spans="2:12" x14ac:dyDescent="0.2">
      <c r="B61" s="44"/>
      <c r="E61" s="86"/>
      <c r="F61" s="86"/>
      <c r="G61" s="86"/>
      <c r="H61" s="86"/>
      <c r="I61" s="86"/>
    </row>
    <row r="62" spans="2:12" x14ac:dyDescent="0.2">
      <c r="B62" s="44"/>
      <c r="E62" s="86"/>
      <c r="F62" s="86"/>
      <c r="G62" s="86"/>
      <c r="H62" s="86"/>
      <c r="I62" s="86"/>
    </row>
    <row r="63" spans="2:12" ht="9.75" customHeight="1" x14ac:dyDescent="0.2">
      <c r="E63" s="86"/>
      <c r="F63" s="86"/>
      <c r="G63" s="86"/>
      <c r="H63" s="86"/>
      <c r="I63" s="86"/>
    </row>
    <row r="64" spans="2:12" x14ac:dyDescent="0.2">
      <c r="B64" s="1"/>
      <c r="D64" s="88"/>
      <c r="E64" s="88"/>
      <c r="F64" s="88"/>
      <c r="G64" s="88"/>
      <c r="H64" s="88"/>
      <c r="I64" s="88"/>
    </row>
    <row r="65" spans="2:9" x14ac:dyDescent="0.2">
      <c r="B65" s="1"/>
      <c r="C65" s="19"/>
      <c r="D65" s="7"/>
      <c r="E65" s="7"/>
      <c r="F65" s="7"/>
      <c r="G65" s="7"/>
      <c r="H65" s="7"/>
      <c r="I65" s="7"/>
    </row>
    <row r="66" spans="2:9" ht="13.5" customHeight="1" x14ac:dyDescent="0.2">
      <c r="B66" s="1"/>
      <c r="C66" s="19"/>
    </row>
    <row r="67" spans="2:9" ht="13.5" customHeight="1" x14ac:dyDescent="0.2">
      <c r="B67" s="332"/>
      <c r="C67" s="19"/>
      <c r="D67" s="332"/>
      <c r="E67" s="332"/>
      <c r="F67" s="332"/>
      <c r="G67" s="332"/>
      <c r="H67" s="332"/>
      <c r="I67" s="332"/>
    </row>
    <row r="68" spans="2:9" ht="11.25" customHeight="1" x14ac:dyDescent="0.2">
      <c r="C68" s="19"/>
      <c r="D68" s="332"/>
      <c r="E68" s="332"/>
      <c r="F68" s="332"/>
      <c r="G68" s="332"/>
      <c r="H68" s="332"/>
      <c r="I68" s="332"/>
    </row>
    <row r="69" spans="2:9" x14ac:dyDescent="0.2">
      <c r="C69" s="19"/>
      <c r="D69" s="332"/>
      <c r="E69" s="332"/>
      <c r="F69" s="332"/>
      <c r="G69" s="332"/>
      <c r="H69" s="332"/>
      <c r="I69" s="332"/>
    </row>
    <row r="70" spans="2:9" x14ac:dyDescent="0.2">
      <c r="C70" s="19"/>
      <c r="D70" s="332"/>
      <c r="E70" s="332"/>
      <c r="F70" s="332"/>
      <c r="G70" s="332"/>
      <c r="H70" s="332"/>
      <c r="I70" s="332"/>
    </row>
    <row r="71" spans="2:9" x14ac:dyDescent="0.2">
      <c r="C71" s="19"/>
      <c r="D71" s="332"/>
      <c r="E71" s="332"/>
      <c r="F71" s="332"/>
      <c r="G71" s="332"/>
      <c r="H71" s="332"/>
      <c r="I71" s="332"/>
    </row>
    <row r="72" spans="2:9" x14ac:dyDescent="0.2">
      <c r="C72" s="19"/>
      <c r="D72" s="332"/>
      <c r="E72" s="332"/>
      <c r="F72" s="332"/>
      <c r="G72" s="332"/>
      <c r="H72" s="332"/>
      <c r="I72" s="332"/>
    </row>
    <row r="73" spans="2:9" x14ac:dyDescent="0.2">
      <c r="C73" s="19"/>
      <c r="D73" s="19"/>
      <c r="F73" s="44"/>
      <c r="H73" s="44"/>
      <c r="I73" s="44"/>
    </row>
    <row r="74" spans="2:9" x14ac:dyDescent="0.2">
      <c r="C74" s="19"/>
      <c r="D74" s="19"/>
    </row>
    <row r="75" spans="2:9" x14ac:dyDescent="0.2">
      <c r="C75" s="19"/>
      <c r="D75" s="19"/>
    </row>
    <row r="76" spans="2:9" x14ac:dyDescent="0.2">
      <c r="C76" s="19"/>
      <c r="D76" s="19"/>
    </row>
    <row r="77" spans="2:9" x14ac:dyDescent="0.2">
      <c r="C77" s="19"/>
      <c r="D77" s="19"/>
    </row>
    <row r="78" spans="2:9" x14ac:dyDescent="0.2">
      <c r="C78" s="19"/>
      <c r="D78" s="19"/>
    </row>
    <row r="79" spans="2:9" x14ac:dyDescent="0.2">
      <c r="C79" s="19"/>
      <c r="D79" s="19"/>
    </row>
    <row r="80" spans="2:9"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3">
    <mergeCell ref="C58:F58"/>
    <mergeCell ref="B34:B57"/>
    <mergeCell ref="C34:C36"/>
    <mergeCell ref="C37:C39"/>
    <mergeCell ref="C40:C42"/>
    <mergeCell ref="C43:C45"/>
    <mergeCell ref="C46:C48"/>
    <mergeCell ref="C49:C51"/>
    <mergeCell ref="I10:I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s>
  <phoneticPr fontId="2"/>
  <pageMargins left="0.81" right="0.7" top="0.75" bottom="0.75" header="0.3" footer="0.3"/>
  <pageSetup scale="6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8B8-31F7-42AB-BFD9-6DBF2E264B06}">
  <sheetPr codeName="Sheet73">
    <tabColor rgb="FF00B0F0"/>
    <pageSetUpPr fitToPage="1"/>
  </sheetPr>
  <dimension ref="A2:P97"/>
  <sheetViews>
    <sheetView view="pageBreakPreview" zoomScale="80" zoomScaleNormal="100" zoomScaleSheetLayoutView="80" workbookViewId="0"/>
  </sheetViews>
  <sheetFormatPr defaultColWidth="9" defaultRowHeight="13.2" x14ac:dyDescent="0.2"/>
  <cols>
    <col min="1" max="2" width="8.6640625" style="19" customWidth="1"/>
    <col min="3" max="13" width="18.6640625" style="1" customWidth="1"/>
    <col min="14" max="19" width="8.6640625" style="1" customWidth="1"/>
    <col min="20" max="39" width="4.6640625" style="1" customWidth="1"/>
    <col min="40" max="16384" width="9" style="1"/>
  </cols>
  <sheetData>
    <row r="2" spans="2:16" ht="17.100000000000001" customHeight="1" x14ac:dyDescent="0.2">
      <c r="B2" s="26" t="s">
        <v>921</v>
      </c>
    </row>
    <row r="3" spans="2:16" ht="18" customHeight="1" x14ac:dyDescent="0.2">
      <c r="B3" s="1"/>
    </row>
    <row r="4" spans="2:16" ht="15" customHeight="1" x14ac:dyDescent="0.2">
      <c r="B4" s="1"/>
      <c r="H4" s="48"/>
      <c r="L4" s="48" t="s">
        <v>152</v>
      </c>
    </row>
    <row r="5" spans="2:16" ht="15" customHeight="1" x14ac:dyDescent="0.2">
      <c r="B5" s="1"/>
      <c r="H5" s="48"/>
      <c r="L5" s="48" t="s">
        <v>293</v>
      </c>
    </row>
    <row r="6" spans="2:16" ht="15" customHeight="1" x14ac:dyDescent="0.2">
      <c r="B6" s="1"/>
      <c r="H6" s="48"/>
      <c r="L6" s="48" t="s">
        <v>715</v>
      </c>
    </row>
    <row r="7" spans="2:16" ht="15" customHeight="1" x14ac:dyDescent="0.2">
      <c r="B7" s="1"/>
      <c r="H7" s="48"/>
      <c r="L7" s="48" t="s">
        <v>716</v>
      </c>
    </row>
    <row r="8" spans="2:16" ht="13.8" thickBot="1" x14ac:dyDescent="0.25">
      <c r="M8" s="2" t="s">
        <v>155</v>
      </c>
    </row>
    <row r="9" spans="2:16" ht="15" customHeight="1" x14ac:dyDescent="0.2">
      <c r="B9" s="1969"/>
      <c r="C9" s="1969"/>
      <c r="D9" s="1950" t="s">
        <v>243</v>
      </c>
      <c r="E9" s="2030" t="s">
        <v>717</v>
      </c>
      <c r="F9" s="217"/>
      <c r="G9" s="218"/>
      <c r="H9" s="217"/>
      <c r="I9" s="217"/>
      <c r="J9" s="218"/>
      <c r="K9" s="218"/>
      <c r="L9" s="217"/>
      <c r="M9" s="955"/>
    </row>
    <row r="10" spans="2:16" ht="15" customHeight="1" x14ac:dyDescent="0.2">
      <c r="B10" s="1969"/>
      <c r="C10" s="1969"/>
      <c r="D10" s="1973"/>
      <c r="E10" s="2031"/>
      <c r="F10" s="1940" t="s">
        <v>718</v>
      </c>
      <c r="G10" s="1856" t="s">
        <v>719</v>
      </c>
      <c r="H10" s="1940" t="s">
        <v>720</v>
      </c>
      <c r="I10" s="1940" t="s">
        <v>721</v>
      </c>
      <c r="J10" s="1856" t="s">
        <v>722</v>
      </c>
      <c r="K10" s="1856" t="s">
        <v>723</v>
      </c>
      <c r="L10" s="1940" t="s">
        <v>724</v>
      </c>
      <c r="M10" s="1950" t="s">
        <v>671</v>
      </c>
    </row>
    <row r="11" spans="2:16" ht="10.5" customHeight="1" x14ac:dyDescent="0.2">
      <c r="B11" s="1969"/>
      <c r="C11" s="1969"/>
      <c r="D11" s="1973"/>
      <c r="E11" s="2031"/>
      <c r="F11" s="1900"/>
      <c r="G11" s="1857"/>
      <c r="H11" s="1900"/>
      <c r="I11" s="1900"/>
      <c r="J11" s="1857"/>
      <c r="K11" s="1857"/>
      <c r="L11" s="1900"/>
      <c r="M11" s="1973"/>
    </row>
    <row r="12" spans="2:16" ht="68.25" customHeight="1" x14ac:dyDescent="0.2">
      <c r="B12" s="1969"/>
      <c r="C12" s="1969"/>
      <c r="D12" s="1974"/>
      <c r="E12" s="2032"/>
      <c r="F12" s="1901"/>
      <c r="G12" s="1960"/>
      <c r="H12" s="1901"/>
      <c r="I12" s="1901"/>
      <c r="J12" s="1960"/>
      <c r="K12" s="1960"/>
      <c r="L12" s="1901"/>
      <c r="M12" s="1974"/>
      <c r="P12" s="325"/>
    </row>
    <row r="13" spans="2:16" ht="19.2" customHeight="1" x14ac:dyDescent="0.2">
      <c r="B13" s="1953" t="s">
        <v>250</v>
      </c>
      <c r="C13" s="1978"/>
      <c r="D13" s="214">
        <f t="shared" ref="D13:M13" si="0">D16+D19+D22+D25+D28+D31</f>
        <v>425</v>
      </c>
      <c r="E13" s="59">
        <f t="shared" si="0"/>
        <v>385</v>
      </c>
      <c r="F13" s="9">
        <f t="shared" si="0"/>
        <v>194</v>
      </c>
      <c r="G13" s="9">
        <f t="shared" si="0"/>
        <v>268</v>
      </c>
      <c r="H13" s="9">
        <f t="shared" si="0"/>
        <v>43</v>
      </c>
      <c r="I13" s="9">
        <f t="shared" si="0"/>
        <v>16</v>
      </c>
      <c r="J13" s="9">
        <f t="shared" si="0"/>
        <v>187</v>
      </c>
      <c r="K13" s="9">
        <f t="shared" si="0"/>
        <v>135</v>
      </c>
      <c r="L13" s="9">
        <f t="shared" si="0"/>
        <v>27</v>
      </c>
      <c r="M13" s="128">
        <f t="shared" si="0"/>
        <v>11</v>
      </c>
      <c r="P13" s="332"/>
    </row>
    <row r="14" spans="2:16" ht="19.2" customHeight="1" x14ac:dyDescent="0.2">
      <c r="B14" s="1955"/>
      <c r="C14" s="1979"/>
      <c r="D14" s="559"/>
      <c r="E14" s="560">
        <f>E13/D13</f>
        <v>0.90588235294117647</v>
      </c>
      <c r="F14" s="443">
        <f>F13/D13</f>
        <v>0.45647058823529413</v>
      </c>
      <c r="G14" s="443">
        <f>G13/D13</f>
        <v>0.63058823529411767</v>
      </c>
      <c r="H14" s="443">
        <f>H13/D13</f>
        <v>0.1011764705882353</v>
      </c>
      <c r="I14" s="443">
        <f>I13/D13</f>
        <v>3.7647058823529408E-2</v>
      </c>
      <c r="J14" s="443">
        <f>J13/D13</f>
        <v>0.44</v>
      </c>
      <c r="K14" s="443">
        <f>K13/D13</f>
        <v>0.31764705882352939</v>
      </c>
      <c r="L14" s="443">
        <f>L13/D13</f>
        <v>6.3529411764705876E-2</v>
      </c>
      <c r="M14" s="444">
        <f>M13/D13</f>
        <v>2.5882352941176471E-2</v>
      </c>
      <c r="O14" s="44"/>
      <c r="P14" s="332"/>
    </row>
    <row r="15" spans="2:16" ht="19.2" customHeight="1" thickBot="1" x14ac:dyDescent="0.25">
      <c r="B15" s="1957"/>
      <c r="C15" s="2023"/>
      <c r="D15" s="563"/>
      <c r="E15" s="564"/>
      <c r="F15" s="445">
        <f>F13/E13</f>
        <v>0.50389610389610384</v>
      </c>
      <c r="G15" s="445">
        <f>G13/E13</f>
        <v>0.69610389610389611</v>
      </c>
      <c r="H15" s="445">
        <f>H13/E13</f>
        <v>0.11168831168831168</v>
      </c>
      <c r="I15" s="445">
        <f>I13/E13</f>
        <v>4.1558441558441558E-2</v>
      </c>
      <c r="J15" s="445">
        <f>J13/E13</f>
        <v>0.48571428571428571</v>
      </c>
      <c r="K15" s="445">
        <f>K13/E13</f>
        <v>0.35064935064935066</v>
      </c>
      <c r="L15" s="445">
        <f>L13/E13</f>
        <v>7.0129870129870125E-2</v>
      </c>
      <c r="M15" s="446">
        <f>M13/E13</f>
        <v>2.8571428571428571E-2</v>
      </c>
      <c r="O15" s="44"/>
    </row>
    <row r="16" spans="2:16" ht="19.2" customHeight="1" thickTop="1" x14ac:dyDescent="0.2">
      <c r="B16" s="1852" t="s">
        <v>251</v>
      </c>
      <c r="C16" s="2003" t="s">
        <v>252</v>
      </c>
      <c r="D16" s="447">
        <f>表1!D14</f>
        <v>54</v>
      </c>
      <c r="E16" s="1625">
        <f>'表39-1'!E13</f>
        <v>48</v>
      </c>
      <c r="F16" s="1187">
        <v>24</v>
      </c>
      <c r="G16" s="1187">
        <v>42</v>
      </c>
      <c r="H16" s="1187">
        <v>5</v>
      </c>
      <c r="I16" s="1187">
        <v>0</v>
      </c>
      <c r="J16" s="1187">
        <v>11</v>
      </c>
      <c r="K16" s="1187">
        <v>25</v>
      </c>
      <c r="L16" s="1187">
        <v>0</v>
      </c>
      <c r="M16" s="1188">
        <v>0</v>
      </c>
      <c r="P16" s="332"/>
    </row>
    <row r="17" spans="2:16" ht="19.2" customHeight="1" x14ac:dyDescent="0.2">
      <c r="B17" s="1853"/>
      <c r="C17" s="1900"/>
      <c r="D17" s="459"/>
      <c r="E17" s="560">
        <f>E16/D16</f>
        <v>0.88888888888888884</v>
      </c>
      <c r="F17" s="443">
        <f>F16/D16</f>
        <v>0.44444444444444442</v>
      </c>
      <c r="G17" s="443">
        <f>G16/D16</f>
        <v>0.77777777777777779</v>
      </c>
      <c r="H17" s="443">
        <f>H16/D16</f>
        <v>9.2592592592592587E-2</v>
      </c>
      <c r="I17" s="443">
        <f>I16/D16</f>
        <v>0</v>
      </c>
      <c r="J17" s="443">
        <f>J16/D16</f>
        <v>0.20370370370370369</v>
      </c>
      <c r="K17" s="443">
        <f>K16/D16</f>
        <v>0.46296296296296297</v>
      </c>
      <c r="L17" s="443">
        <f>L16/D16</f>
        <v>0</v>
      </c>
      <c r="M17" s="444">
        <f>M16/D16</f>
        <v>0</v>
      </c>
      <c r="O17" s="44"/>
      <c r="P17" s="332"/>
    </row>
    <row r="18" spans="2:16" ht="19.2" customHeight="1" x14ac:dyDescent="0.2">
      <c r="B18" s="1853"/>
      <c r="C18" s="1901"/>
      <c r="D18" s="274"/>
      <c r="E18" s="960"/>
      <c r="F18" s="449">
        <f>F16/E16</f>
        <v>0.5</v>
      </c>
      <c r="G18" s="449">
        <f>G16/E16</f>
        <v>0.875</v>
      </c>
      <c r="H18" s="449">
        <f>H16/E16</f>
        <v>0.10416666666666667</v>
      </c>
      <c r="I18" s="449">
        <f>I16/E16</f>
        <v>0</v>
      </c>
      <c r="J18" s="449">
        <f>J16/E16</f>
        <v>0.22916666666666666</v>
      </c>
      <c r="K18" s="449">
        <f>K16/E16</f>
        <v>0.52083333333333337</v>
      </c>
      <c r="L18" s="449">
        <f>L16/E16</f>
        <v>0</v>
      </c>
      <c r="M18" s="450">
        <f>M16/E16</f>
        <v>0</v>
      </c>
      <c r="O18" s="44"/>
    </row>
    <row r="19" spans="2:16" ht="19.2" customHeight="1" x14ac:dyDescent="0.2">
      <c r="B19" s="1853"/>
      <c r="C19" s="1940" t="s">
        <v>253</v>
      </c>
      <c r="D19" s="440">
        <f>表1!D17</f>
        <v>76</v>
      </c>
      <c r="E19" s="1447">
        <f>'表39-1'!E15</f>
        <v>66</v>
      </c>
      <c r="F19" s="1194">
        <v>39</v>
      </c>
      <c r="G19" s="1194">
        <v>45</v>
      </c>
      <c r="H19" s="1194">
        <v>9</v>
      </c>
      <c r="I19" s="1194">
        <v>3</v>
      </c>
      <c r="J19" s="1194">
        <v>34</v>
      </c>
      <c r="K19" s="1194">
        <v>27</v>
      </c>
      <c r="L19" s="1194">
        <v>0</v>
      </c>
      <c r="M19" s="1195">
        <v>1</v>
      </c>
      <c r="P19" s="332"/>
    </row>
    <row r="20" spans="2:16" ht="19.2" customHeight="1" x14ac:dyDescent="0.2">
      <c r="B20" s="1853"/>
      <c r="C20" s="1900"/>
      <c r="D20" s="459"/>
      <c r="E20" s="560">
        <f>E19/D19</f>
        <v>0.86842105263157898</v>
      </c>
      <c r="F20" s="443">
        <f>F19/D19</f>
        <v>0.51315789473684215</v>
      </c>
      <c r="G20" s="443">
        <f>G19/D19</f>
        <v>0.59210526315789469</v>
      </c>
      <c r="H20" s="443">
        <f>H19/D19</f>
        <v>0.11842105263157894</v>
      </c>
      <c r="I20" s="443">
        <f>I19/D19</f>
        <v>3.9473684210526314E-2</v>
      </c>
      <c r="J20" s="443">
        <f>J19/D19</f>
        <v>0.44736842105263158</v>
      </c>
      <c r="K20" s="443">
        <f>K19/D19</f>
        <v>0.35526315789473684</v>
      </c>
      <c r="L20" s="443">
        <f>L19/D19</f>
        <v>0</v>
      </c>
      <c r="M20" s="444">
        <f>M19/D19</f>
        <v>1.3157894736842105E-2</v>
      </c>
      <c r="O20" s="44"/>
      <c r="P20" s="332"/>
    </row>
    <row r="21" spans="2:16" ht="19.2" customHeight="1" x14ac:dyDescent="0.2">
      <c r="B21" s="1853"/>
      <c r="C21" s="1901"/>
      <c r="D21" s="938"/>
      <c r="E21" s="567"/>
      <c r="F21" s="449">
        <f>F19/E19</f>
        <v>0.59090909090909094</v>
      </c>
      <c r="G21" s="449">
        <f>G19/E19</f>
        <v>0.68181818181818177</v>
      </c>
      <c r="H21" s="449">
        <f>H19/E19</f>
        <v>0.13636363636363635</v>
      </c>
      <c r="I21" s="449">
        <f>I19/E19</f>
        <v>4.5454545454545456E-2</v>
      </c>
      <c r="J21" s="449">
        <f>J19/E19</f>
        <v>0.51515151515151514</v>
      </c>
      <c r="K21" s="449">
        <f>K19/E19</f>
        <v>0.40909090909090912</v>
      </c>
      <c r="L21" s="449">
        <f>L19/E19</f>
        <v>0</v>
      </c>
      <c r="M21" s="450">
        <f>M19/E19</f>
        <v>1.5151515151515152E-2</v>
      </c>
      <c r="O21" s="44"/>
    </row>
    <row r="22" spans="2:16" ht="19.2" customHeight="1" x14ac:dyDescent="0.2">
      <c r="B22" s="1853"/>
      <c r="C22" s="1940" t="s">
        <v>254</v>
      </c>
      <c r="D22" s="440">
        <f>表1!D20</f>
        <v>28</v>
      </c>
      <c r="E22" s="1447">
        <f>'表39-1'!E17</f>
        <v>26</v>
      </c>
      <c r="F22" s="1194">
        <v>18</v>
      </c>
      <c r="G22" s="1194">
        <v>22</v>
      </c>
      <c r="H22" s="1194">
        <v>7</v>
      </c>
      <c r="I22" s="1194">
        <v>4</v>
      </c>
      <c r="J22" s="1194">
        <v>6</v>
      </c>
      <c r="K22" s="1194">
        <v>11</v>
      </c>
      <c r="L22" s="1194">
        <v>1</v>
      </c>
      <c r="M22" s="1195">
        <v>0</v>
      </c>
      <c r="P22" s="332"/>
    </row>
    <row r="23" spans="2:16" ht="19.2" customHeight="1" x14ac:dyDescent="0.2">
      <c r="B23" s="1853"/>
      <c r="C23" s="1900"/>
      <c r="D23" s="459"/>
      <c r="E23" s="560">
        <f>E22/D22</f>
        <v>0.9285714285714286</v>
      </c>
      <c r="F23" s="443">
        <f>F22/D22</f>
        <v>0.6428571428571429</v>
      </c>
      <c r="G23" s="443">
        <f>G22/D22</f>
        <v>0.7857142857142857</v>
      </c>
      <c r="H23" s="443">
        <f>H22/D22</f>
        <v>0.25</v>
      </c>
      <c r="I23" s="443">
        <f>I22/D22</f>
        <v>0.14285714285714285</v>
      </c>
      <c r="J23" s="443">
        <f>J22/D22</f>
        <v>0.21428571428571427</v>
      </c>
      <c r="K23" s="443">
        <f>K22/D22</f>
        <v>0.39285714285714285</v>
      </c>
      <c r="L23" s="443">
        <f>L22/D22</f>
        <v>3.5714285714285712E-2</v>
      </c>
      <c r="M23" s="444">
        <f>M22/D22</f>
        <v>0</v>
      </c>
      <c r="O23" s="44"/>
      <c r="P23" s="332"/>
    </row>
    <row r="24" spans="2:16" ht="19.2" customHeight="1" x14ac:dyDescent="0.2">
      <c r="B24" s="1853"/>
      <c r="C24" s="1901"/>
      <c r="D24" s="938"/>
      <c r="E24" s="567"/>
      <c r="F24" s="449">
        <f>F22/E22</f>
        <v>0.69230769230769229</v>
      </c>
      <c r="G24" s="449">
        <f>G22/E22</f>
        <v>0.84615384615384615</v>
      </c>
      <c r="H24" s="449">
        <f>H22/E22</f>
        <v>0.26923076923076922</v>
      </c>
      <c r="I24" s="449">
        <f>I22/E22</f>
        <v>0.15384615384615385</v>
      </c>
      <c r="J24" s="449">
        <f>J22/E22</f>
        <v>0.23076923076923078</v>
      </c>
      <c r="K24" s="449">
        <f>K22/E22</f>
        <v>0.42307692307692307</v>
      </c>
      <c r="L24" s="449">
        <f>L22/E22</f>
        <v>3.8461538461538464E-2</v>
      </c>
      <c r="M24" s="450">
        <f>M22/E22</f>
        <v>0</v>
      </c>
      <c r="O24" s="44"/>
    </row>
    <row r="25" spans="2:16" ht="19.2" customHeight="1" x14ac:dyDescent="0.2">
      <c r="B25" s="1853"/>
      <c r="C25" s="1940" t="s">
        <v>255</v>
      </c>
      <c r="D25" s="440">
        <f>表1!D23</f>
        <v>89</v>
      </c>
      <c r="E25" s="1447">
        <f>'表39-1'!E19</f>
        <v>83</v>
      </c>
      <c r="F25" s="1194">
        <v>36</v>
      </c>
      <c r="G25" s="1194">
        <v>54</v>
      </c>
      <c r="H25" s="1194">
        <v>14</v>
      </c>
      <c r="I25" s="1194">
        <v>3</v>
      </c>
      <c r="J25" s="1194">
        <v>49</v>
      </c>
      <c r="K25" s="1194">
        <v>31</v>
      </c>
      <c r="L25" s="1194">
        <v>0</v>
      </c>
      <c r="M25" s="1195">
        <v>1</v>
      </c>
      <c r="P25" s="332"/>
    </row>
    <row r="26" spans="2:16" ht="19.2" customHeight="1" x14ac:dyDescent="0.2">
      <c r="B26" s="1853"/>
      <c r="C26" s="1900"/>
      <c r="D26" s="459"/>
      <c r="E26" s="560">
        <f>E25/D25</f>
        <v>0.93258426966292129</v>
      </c>
      <c r="F26" s="443">
        <f>F25/D25</f>
        <v>0.4044943820224719</v>
      </c>
      <c r="G26" s="443">
        <f>G25/D25</f>
        <v>0.6067415730337079</v>
      </c>
      <c r="H26" s="443">
        <f>H25/D25</f>
        <v>0.15730337078651685</v>
      </c>
      <c r="I26" s="443">
        <f>I25/D25</f>
        <v>3.3707865168539325E-2</v>
      </c>
      <c r="J26" s="443">
        <f>J25/D25</f>
        <v>0.550561797752809</v>
      </c>
      <c r="K26" s="443">
        <f>K25/D25</f>
        <v>0.34831460674157305</v>
      </c>
      <c r="L26" s="443">
        <f>L25/D25</f>
        <v>0</v>
      </c>
      <c r="M26" s="444">
        <f>M25/D25</f>
        <v>1.1235955056179775E-2</v>
      </c>
      <c r="O26" s="44"/>
      <c r="P26" s="332"/>
    </row>
    <row r="27" spans="2:16" ht="19.2" customHeight="1" x14ac:dyDescent="0.2">
      <c r="B27" s="1853"/>
      <c r="C27" s="1901"/>
      <c r="D27" s="938"/>
      <c r="E27" s="567"/>
      <c r="F27" s="449">
        <f>F25/E25</f>
        <v>0.43373493975903615</v>
      </c>
      <c r="G27" s="449">
        <f>G25/E25</f>
        <v>0.6506024096385542</v>
      </c>
      <c r="H27" s="449">
        <f>H25/E25</f>
        <v>0.16867469879518071</v>
      </c>
      <c r="I27" s="449">
        <f>I25/E25</f>
        <v>3.614457831325301E-2</v>
      </c>
      <c r="J27" s="449">
        <f>J25/E25</f>
        <v>0.59036144578313254</v>
      </c>
      <c r="K27" s="449">
        <f>K25/E25</f>
        <v>0.37349397590361444</v>
      </c>
      <c r="L27" s="449">
        <f>L25/E25</f>
        <v>0</v>
      </c>
      <c r="M27" s="450">
        <f>M25/E25</f>
        <v>1.2048192771084338E-2</v>
      </c>
      <c r="O27" s="44"/>
    </row>
    <row r="28" spans="2:16" ht="19.2" customHeight="1" x14ac:dyDescent="0.2">
      <c r="B28" s="1853"/>
      <c r="C28" s="1940" t="s">
        <v>256</v>
      </c>
      <c r="D28" s="440">
        <f>表1!D26</f>
        <v>16</v>
      </c>
      <c r="E28" s="1447">
        <f>'表39-1'!E21</f>
        <v>14</v>
      </c>
      <c r="F28" s="1199">
        <v>9</v>
      </c>
      <c r="G28" s="1199">
        <v>9</v>
      </c>
      <c r="H28" s="1199">
        <v>3</v>
      </c>
      <c r="I28" s="1199">
        <v>1</v>
      </c>
      <c r="J28" s="1199">
        <v>3</v>
      </c>
      <c r="K28" s="1199">
        <v>8</v>
      </c>
      <c r="L28" s="1199">
        <v>0</v>
      </c>
      <c r="M28" s="1180">
        <v>2</v>
      </c>
      <c r="P28" s="332"/>
    </row>
    <row r="29" spans="2:16" ht="19.2" customHeight="1" x14ac:dyDescent="0.2">
      <c r="B29" s="1853"/>
      <c r="C29" s="1900"/>
      <c r="D29" s="459"/>
      <c r="E29" s="560">
        <f>E28/D28</f>
        <v>0.875</v>
      </c>
      <c r="F29" s="443">
        <f>F28/D28</f>
        <v>0.5625</v>
      </c>
      <c r="G29" s="443">
        <f>G28/D28</f>
        <v>0.5625</v>
      </c>
      <c r="H29" s="443">
        <f>H28/D28</f>
        <v>0.1875</v>
      </c>
      <c r="I29" s="443">
        <f>I28/D28</f>
        <v>6.25E-2</v>
      </c>
      <c r="J29" s="443">
        <f>J28/D28</f>
        <v>0.1875</v>
      </c>
      <c r="K29" s="443">
        <f>K28/D28</f>
        <v>0.5</v>
      </c>
      <c r="L29" s="443">
        <f>L28/D28</f>
        <v>0</v>
      </c>
      <c r="M29" s="444">
        <f>M28/D28</f>
        <v>0.125</v>
      </c>
      <c r="O29" s="44"/>
      <c r="P29" s="332"/>
    </row>
    <row r="30" spans="2:16" ht="19.2" customHeight="1" x14ac:dyDescent="0.2">
      <c r="B30" s="1853"/>
      <c r="C30" s="1901"/>
      <c r="D30" s="938"/>
      <c r="E30" s="567"/>
      <c r="F30" s="449">
        <f>F28/E28</f>
        <v>0.6428571428571429</v>
      </c>
      <c r="G30" s="515">
        <f>G28/E28</f>
        <v>0.6428571428571429</v>
      </c>
      <c r="H30" s="515">
        <f>H28/E28</f>
        <v>0.21428571428571427</v>
      </c>
      <c r="I30" s="449">
        <f>I28/E28</f>
        <v>7.1428571428571425E-2</v>
      </c>
      <c r="J30" s="449">
        <f>J28/E28</f>
        <v>0.21428571428571427</v>
      </c>
      <c r="K30" s="449">
        <f>K28/E28</f>
        <v>0.5714285714285714</v>
      </c>
      <c r="L30" s="449">
        <f>L28/E28</f>
        <v>0</v>
      </c>
      <c r="M30" s="956">
        <v>0</v>
      </c>
      <c r="O30" s="44"/>
    </row>
    <row r="31" spans="2:16" ht="19.2" customHeight="1" x14ac:dyDescent="0.2">
      <c r="B31" s="1853"/>
      <c r="C31" s="1940" t="s">
        <v>257</v>
      </c>
      <c r="D31" s="440">
        <f>表1!D29</f>
        <v>162</v>
      </c>
      <c r="E31" s="1447">
        <f>'表39-1'!E23</f>
        <v>148</v>
      </c>
      <c r="F31" s="1194">
        <v>68</v>
      </c>
      <c r="G31" s="1194">
        <v>96</v>
      </c>
      <c r="H31" s="1194">
        <v>5</v>
      </c>
      <c r="I31" s="1194">
        <v>5</v>
      </c>
      <c r="J31" s="1194">
        <v>84</v>
      </c>
      <c r="K31" s="1194">
        <v>33</v>
      </c>
      <c r="L31" s="1194">
        <v>26</v>
      </c>
      <c r="M31" s="1195">
        <v>7</v>
      </c>
      <c r="P31" s="332"/>
    </row>
    <row r="32" spans="2:16" ht="19.2" customHeight="1" x14ac:dyDescent="0.2">
      <c r="B32" s="1853"/>
      <c r="C32" s="1900"/>
      <c r="D32" s="459"/>
      <c r="E32" s="560">
        <f>E31/D31</f>
        <v>0.9135802469135802</v>
      </c>
      <c r="F32" s="443">
        <f>F31/D31</f>
        <v>0.41975308641975306</v>
      </c>
      <c r="G32" s="443">
        <f>G31/D31</f>
        <v>0.59259259259259256</v>
      </c>
      <c r="H32" s="443">
        <f>H31/D31</f>
        <v>3.0864197530864196E-2</v>
      </c>
      <c r="I32" s="443">
        <f>I31/D31</f>
        <v>3.0864197530864196E-2</v>
      </c>
      <c r="J32" s="443">
        <f>J31/D31</f>
        <v>0.51851851851851849</v>
      </c>
      <c r="K32" s="443">
        <f>K31/D31</f>
        <v>0.20370370370370369</v>
      </c>
      <c r="L32" s="443">
        <f>L31/D31</f>
        <v>0.16049382716049382</v>
      </c>
      <c r="M32" s="444">
        <f>M31/D31</f>
        <v>4.3209876543209874E-2</v>
      </c>
      <c r="O32" s="44"/>
      <c r="P32" s="332"/>
    </row>
    <row r="33" spans="2:16" ht="19.2" customHeight="1" thickBot="1" x14ac:dyDescent="0.25">
      <c r="B33" s="1854"/>
      <c r="C33" s="2009"/>
      <c r="D33" s="939"/>
      <c r="E33" s="569"/>
      <c r="F33" s="453">
        <f>F31/E31</f>
        <v>0.45945945945945948</v>
      </c>
      <c r="G33" s="453">
        <f>G31/E31</f>
        <v>0.64864864864864868</v>
      </c>
      <c r="H33" s="453">
        <f>H31/E31</f>
        <v>3.3783783783783786E-2</v>
      </c>
      <c r="I33" s="523">
        <f>I31/E31</f>
        <v>3.3783783783783786E-2</v>
      </c>
      <c r="J33" s="523">
        <f>J31/E31</f>
        <v>0.56756756756756754</v>
      </c>
      <c r="K33" s="453">
        <f>K31/E31</f>
        <v>0.22297297297297297</v>
      </c>
      <c r="L33" s="453">
        <f>L31/E31</f>
        <v>0.17567567567567569</v>
      </c>
      <c r="M33" s="454">
        <f>M31/E31</f>
        <v>4.72972972972973E-2</v>
      </c>
      <c r="O33" s="44"/>
    </row>
    <row r="34" spans="2:16" ht="19.2" customHeight="1" thickTop="1" x14ac:dyDescent="0.2">
      <c r="B34" s="1852" t="s">
        <v>258</v>
      </c>
      <c r="C34" s="2003" t="s">
        <v>259</v>
      </c>
      <c r="D34" s="440">
        <f>表1!D32</f>
        <v>87</v>
      </c>
      <c r="E34" s="1447">
        <f>'表39-1'!E25</f>
        <v>71</v>
      </c>
      <c r="F34" s="1194">
        <v>19</v>
      </c>
      <c r="G34" s="1194">
        <v>50</v>
      </c>
      <c r="H34" s="1194">
        <v>7</v>
      </c>
      <c r="I34" s="1194">
        <v>0</v>
      </c>
      <c r="J34" s="1194">
        <v>29</v>
      </c>
      <c r="K34" s="1194">
        <v>24</v>
      </c>
      <c r="L34" s="1194">
        <v>4</v>
      </c>
      <c r="M34" s="1195">
        <v>1</v>
      </c>
      <c r="P34" s="332"/>
    </row>
    <row r="35" spans="2:16" ht="19.2" customHeight="1" x14ac:dyDescent="0.2">
      <c r="B35" s="1853"/>
      <c r="C35" s="1900"/>
      <c r="D35" s="459"/>
      <c r="E35" s="560">
        <f>E34/D34</f>
        <v>0.81609195402298851</v>
      </c>
      <c r="F35" s="443">
        <f>F34/D34</f>
        <v>0.21839080459770116</v>
      </c>
      <c r="G35" s="443">
        <f>G34/D34</f>
        <v>0.57471264367816088</v>
      </c>
      <c r="H35" s="443">
        <f>H34/D34</f>
        <v>8.0459770114942528E-2</v>
      </c>
      <c r="I35" s="443">
        <f>I34/D34</f>
        <v>0</v>
      </c>
      <c r="J35" s="443">
        <f>J34/D34</f>
        <v>0.33333333333333331</v>
      </c>
      <c r="K35" s="443">
        <f>K34/D34</f>
        <v>0.27586206896551724</v>
      </c>
      <c r="L35" s="443">
        <f>L34/D34</f>
        <v>4.5977011494252873E-2</v>
      </c>
      <c r="M35" s="444">
        <f>M34/D34</f>
        <v>1.1494252873563218E-2</v>
      </c>
      <c r="O35" s="44"/>
      <c r="P35" s="332"/>
    </row>
    <row r="36" spans="2:16" ht="19.2" customHeight="1" x14ac:dyDescent="0.2">
      <c r="B36" s="1853"/>
      <c r="C36" s="1901"/>
      <c r="D36" s="938"/>
      <c r="E36" s="567"/>
      <c r="F36" s="449">
        <f>F34/E34</f>
        <v>0.26760563380281688</v>
      </c>
      <c r="G36" s="449">
        <f>G34/E34</f>
        <v>0.70422535211267601</v>
      </c>
      <c r="H36" s="449">
        <f>H34/E34</f>
        <v>9.8591549295774641E-2</v>
      </c>
      <c r="I36" s="449">
        <f>I34/E34</f>
        <v>0</v>
      </c>
      <c r="J36" s="449">
        <f>J34/E34</f>
        <v>0.40845070422535212</v>
      </c>
      <c r="K36" s="449">
        <f>K34/E34</f>
        <v>0.3380281690140845</v>
      </c>
      <c r="L36" s="449">
        <f>L34/E34</f>
        <v>5.6338028169014086E-2</v>
      </c>
      <c r="M36" s="450">
        <f>M34/E34</f>
        <v>1.4084507042253521E-2</v>
      </c>
      <c r="O36" s="44"/>
    </row>
    <row r="37" spans="2:16" ht="19.2" customHeight="1" x14ac:dyDescent="0.2">
      <c r="B37" s="1853"/>
      <c r="C37" s="1940" t="s">
        <v>260</v>
      </c>
      <c r="D37" s="440">
        <f>表1!D35</f>
        <v>181</v>
      </c>
      <c r="E37" s="1447">
        <f>'表39-1'!E27</f>
        <v>169</v>
      </c>
      <c r="F37" s="1194">
        <v>80</v>
      </c>
      <c r="G37" s="1194">
        <v>123</v>
      </c>
      <c r="H37" s="1194">
        <v>20</v>
      </c>
      <c r="I37" s="1194">
        <v>6</v>
      </c>
      <c r="J37" s="1194">
        <v>86</v>
      </c>
      <c r="K37" s="1194">
        <v>55</v>
      </c>
      <c r="L37" s="1194">
        <v>13</v>
      </c>
      <c r="M37" s="1195">
        <v>3</v>
      </c>
      <c r="P37" s="332"/>
    </row>
    <row r="38" spans="2:16" ht="19.2" customHeight="1" x14ac:dyDescent="0.2">
      <c r="B38" s="1853"/>
      <c r="C38" s="1900"/>
      <c r="D38" s="459"/>
      <c r="E38" s="560">
        <f>E37/D37</f>
        <v>0.93370165745856348</v>
      </c>
      <c r="F38" s="443">
        <f>F37/D37</f>
        <v>0.44198895027624308</v>
      </c>
      <c r="G38" s="443">
        <f>G37/D37</f>
        <v>0.6795580110497238</v>
      </c>
      <c r="H38" s="443">
        <f>H37/D37</f>
        <v>0.11049723756906077</v>
      </c>
      <c r="I38" s="443">
        <f>I37/D37</f>
        <v>3.3149171270718231E-2</v>
      </c>
      <c r="J38" s="443">
        <f>J37/D37</f>
        <v>0.47513812154696133</v>
      </c>
      <c r="K38" s="443">
        <f>K37/D37</f>
        <v>0.30386740331491713</v>
      </c>
      <c r="L38" s="443">
        <f>L37/D37</f>
        <v>7.18232044198895E-2</v>
      </c>
      <c r="M38" s="444">
        <f>M37/D37</f>
        <v>1.6574585635359115E-2</v>
      </c>
      <c r="O38" s="44"/>
      <c r="P38" s="332"/>
    </row>
    <row r="39" spans="2:16" ht="19.2" customHeight="1" x14ac:dyDescent="0.2">
      <c r="B39" s="1853"/>
      <c r="C39" s="1901"/>
      <c r="D39" s="938"/>
      <c r="E39" s="567"/>
      <c r="F39" s="449">
        <f>F37/E37</f>
        <v>0.47337278106508873</v>
      </c>
      <c r="G39" s="449">
        <f>G37/E37</f>
        <v>0.72781065088757402</v>
      </c>
      <c r="H39" s="449">
        <f>H37/E37</f>
        <v>0.11834319526627218</v>
      </c>
      <c r="I39" s="449">
        <f>I37/E37</f>
        <v>3.5502958579881658E-2</v>
      </c>
      <c r="J39" s="449">
        <f>J37/E37</f>
        <v>0.50887573964497046</v>
      </c>
      <c r="K39" s="449">
        <f>K37/E37</f>
        <v>0.32544378698224852</v>
      </c>
      <c r="L39" s="449">
        <f>L37/E37</f>
        <v>7.6923076923076927E-2</v>
      </c>
      <c r="M39" s="450">
        <f>M37/E37</f>
        <v>1.7751479289940829E-2</v>
      </c>
      <c r="O39" s="44"/>
    </row>
    <row r="40" spans="2:16" ht="19.2" customHeight="1" x14ac:dyDescent="0.2">
      <c r="B40" s="1853"/>
      <c r="C40" s="1940" t="s">
        <v>261</v>
      </c>
      <c r="D40" s="440">
        <f>表1!D38</f>
        <v>50</v>
      </c>
      <c r="E40" s="1447">
        <f>'表39-1'!E29</f>
        <v>48</v>
      </c>
      <c r="F40" s="1199">
        <v>27</v>
      </c>
      <c r="G40" s="1199">
        <v>29</v>
      </c>
      <c r="H40" s="1199">
        <v>4</v>
      </c>
      <c r="I40" s="1199">
        <v>2</v>
      </c>
      <c r="J40" s="1199">
        <v>25</v>
      </c>
      <c r="K40" s="1199">
        <v>15</v>
      </c>
      <c r="L40" s="1199">
        <v>4</v>
      </c>
      <c r="M40" s="1180">
        <v>1</v>
      </c>
      <c r="P40" s="332"/>
    </row>
    <row r="41" spans="2:16" ht="19.2" customHeight="1" x14ac:dyDescent="0.2">
      <c r="B41" s="1853"/>
      <c r="C41" s="1900"/>
      <c r="D41" s="459"/>
      <c r="E41" s="560">
        <f>E40/D40</f>
        <v>0.96</v>
      </c>
      <c r="F41" s="443">
        <f>F40/D40</f>
        <v>0.54</v>
      </c>
      <c r="G41" s="443">
        <f>G40/D40</f>
        <v>0.57999999999999996</v>
      </c>
      <c r="H41" s="443">
        <f>H40/D40</f>
        <v>0.08</v>
      </c>
      <c r="I41" s="443">
        <f>I40/D40</f>
        <v>0.04</v>
      </c>
      <c r="J41" s="443">
        <f>J40/D40</f>
        <v>0.5</v>
      </c>
      <c r="K41" s="443">
        <f>K40/D40</f>
        <v>0.3</v>
      </c>
      <c r="L41" s="443">
        <f>L40/D40</f>
        <v>0.08</v>
      </c>
      <c r="M41" s="444">
        <f>M40/D40</f>
        <v>0.02</v>
      </c>
      <c r="O41" s="44"/>
      <c r="P41" s="332"/>
    </row>
    <row r="42" spans="2:16" ht="19.2" customHeight="1" x14ac:dyDescent="0.2">
      <c r="B42" s="1853"/>
      <c r="C42" s="1901"/>
      <c r="D42" s="938"/>
      <c r="E42" s="567"/>
      <c r="F42" s="449">
        <f>F40/E40</f>
        <v>0.5625</v>
      </c>
      <c r="G42" s="449">
        <f>G40/E40</f>
        <v>0.60416666666666663</v>
      </c>
      <c r="H42" s="449">
        <f>H40/E40</f>
        <v>8.3333333333333329E-2</v>
      </c>
      <c r="I42" s="449">
        <f>I40/E40</f>
        <v>4.1666666666666664E-2</v>
      </c>
      <c r="J42" s="449">
        <f>J40/E40</f>
        <v>0.52083333333333337</v>
      </c>
      <c r="K42" s="449">
        <f>K40/E40</f>
        <v>0.3125</v>
      </c>
      <c r="L42" s="449">
        <f>L40/E40</f>
        <v>8.3333333333333329E-2</v>
      </c>
      <c r="M42" s="450">
        <f>M40/E40</f>
        <v>2.0833333333333332E-2</v>
      </c>
      <c r="O42" s="44"/>
    </row>
    <row r="43" spans="2:16" ht="19.2" customHeight="1" x14ac:dyDescent="0.2">
      <c r="B43" s="1853"/>
      <c r="C43" s="1940" t="s">
        <v>262</v>
      </c>
      <c r="D43" s="440">
        <f>表1!D41</f>
        <v>40</v>
      </c>
      <c r="E43" s="1447">
        <f>'表39-1'!E31</f>
        <v>33</v>
      </c>
      <c r="F43" s="1199">
        <v>20</v>
      </c>
      <c r="G43" s="1199">
        <v>23</v>
      </c>
      <c r="H43" s="1199">
        <v>5</v>
      </c>
      <c r="I43" s="1199">
        <v>4</v>
      </c>
      <c r="J43" s="1199">
        <v>19</v>
      </c>
      <c r="K43" s="1199">
        <v>14</v>
      </c>
      <c r="L43" s="1199">
        <v>0</v>
      </c>
      <c r="M43" s="1180">
        <v>2</v>
      </c>
      <c r="P43" s="332"/>
    </row>
    <row r="44" spans="2:16" ht="19.2" customHeight="1" x14ac:dyDescent="0.2">
      <c r="B44" s="1853"/>
      <c r="C44" s="1900"/>
      <c r="D44" s="459"/>
      <c r="E44" s="560">
        <f>E43/D43</f>
        <v>0.82499999999999996</v>
      </c>
      <c r="F44" s="443">
        <f>F43/D43</f>
        <v>0.5</v>
      </c>
      <c r="G44" s="443">
        <f>G43/D43</f>
        <v>0.57499999999999996</v>
      </c>
      <c r="H44" s="443">
        <f>H43/D43</f>
        <v>0.125</v>
      </c>
      <c r="I44" s="443">
        <f>I43/D43</f>
        <v>0.1</v>
      </c>
      <c r="J44" s="443">
        <f>J43/D43</f>
        <v>0.47499999999999998</v>
      </c>
      <c r="K44" s="443">
        <f>K43/D43</f>
        <v>0.35</v>
      </c>
      <c r="L44" s="443">
        <f>L43/D43</f>
        <v>0</v>
      </c>
      <c r="M44" s="444">
        <f>M43/D43</f>
        <v>0.05</v>
      </c>
      <c r="O44" s="44"/>
      <c r="P44" s="332"/>
    </row>
    <row r="45" spans="2:16" ht="19.2" customHeight="1" x14ac:dyDescent="0.2">
      <c r="B45" s="1853"/>
      <c r="C45" s="1901"/>
      <c r="D45" s="938"/>
      <c r="E45" s="567"/>
      <c r="F45" s="449">
        <f>F43/E43</f>
        <v>0.60606060606060608</v>
      </c>
      <c r="G45" s="449">
        <f>G43/E43</f>
        <v>0.69696969696969702</v>
      </c>
      <c r="H45" s="449">
        <f>H43/E43</f>
        <v>0.15151515151515152</v>
      </c>
      <c r="I45" s="449">
        <f>I43/E43</f>
        <v>0.12121212121212122</v>
      </c>
      <c r="J45" s="449">
        <f>J43/E43</f>
        <v>0.5757575757575758</v>
      </c>
      <c r="K45" s="449">
        <f>K43/E43</f>
        <v>0.42424242424242425</v>
      </c>
      <c r="L45" s="449">
        <f>L43/E43</f>
        <v>0</v>
      </c>
      <c r="M45" s="450">
        <f>M43/E43</f>
        <v>6.0606060606060608E-2</v>
      </c>
      <c r="O45" s="44"/>
    </row>
    <row r="46" spans="2:16" ht="19.2" customHeight="1" x14ac:dyDescent="0.2">
      <c r="B46" s="1853"/>
      <c r="C46" s="1940" t="s">
        <v>263</v>
      </c>
      <c r="D46" s="440">
        <f>表1!D44</f>
        <v>27</v>
      </c>
      <c r="E46" s="1447">
        <f>'表39-1'!E33</f>
        <v>26</v>
      </c>
      <c r="F46" s="1199">
        <v>20</v>
      </c>
      <c r="G46" s="1199">
        <v>17</v>
      </c>
      <c r="H46" s="1199">
        <v>3</v>
      </c>
      <c r="I46" s="1199">
        <v>2</v>
      </c>
      <c r="J46" s="1199">
        <v>10</v>
      </c>
      <c r="K46" s="1199">
        <v>12</v>
      </c>
      <c r="L46" s="1199">
        <v>3</v>
      </c>
      <c r="M46" s="1180">
        <v>1</v>
      </c>
      <c r="P46" s="332"/>
    </row>
    <row r="47" spans="2:16" ht="19.2" customHeight="1" x14ac:dyDescent="0.2">
      <c r="B47" s="1853"/>
      <c r="C47" s="1900"/>
      <c r="D47" s="459"/>
      <c r="E47" s="560">
        <f>E46/D46</f>
        <v>0.96296296296296291</v>
      </c>
      <c r="F47" s="443">
        <f>F46/D46</f>
        <v>0.7407407407407407</v>
      </c>
      <c r="G47" s="443">
        <f>G46/D46</f>
        <v>0.62962962962962965</v>
      </c>
      <c r="H47" s="443">
        <f>H46/D46</f>
        <v>0.1111111111111111</v>
      </c>
      <c r="I47" s="443">
        <f>I46/D46</f>
        <v>7.407407407407407E-2</v>
      </c>
      <c r="J47" s="443">
        <f>J46/D46</f>
        <v>0.37037037037037035</v>
      </c>
      <c r="K47" s="443">
        <f>K46/D46</f>
        <v>0.44444444444444442</v>
      </c>
      <c r="L47" s="443">
        <f>L46/D46</f>
        <v>0.1111111111111111</v>
      </c>
      <c r="M47" s="444">
        <f>M46/D46</f>
        <v>3.7037037037037035E-2</v>
      </c>
      <c r="O47" s="44"/>
      <c r="P47" s="332"/>
    </row>
    <row r="48" spans="2:16" ht="19.2" customHeight="1" x14ac:dyDescent="0.2">
      <c r="B48" s="1853"/>
      <c r="C48" s="1901"/>
      <c r="D48" s="938"/>
      <c r="E48" s="567"/>
      <c r="F48" s="449">
        <f>F46/E46</f>
        <v>0.76923076923076927</v>
      </c>
      <c r="G48" s="449">
        <f>G46/E46</f>
        <v>0.65384615384615385</v>
      </c>
      <c r="H48" s="449">
        <f>H46/E46</f>
        <v>0.11538461538461539</v>
      </c>
      <c r="I48" s="449">
        <f>I46/E46</f>
        <v>7.6923076923076927E-2</v>
      </c>
      <c r="J48" s="449">
        <f>J46/E46</f>
        <v>0.38461538461538464</v>
      </c>
      <c r="K48" s="449">
        <f>K46/E46</f>
        <v>0.46153846153846156</v>
      </c>
      <c r="L48" s="449">
        <f>L46/E46</f>
        <v>0.11538461538461539</v>
      </c>
      <c r="M48" s="450">
        <f>M46/E46</f>
        <v>3.8461538461538464E-2</v>
      </c>
      <c r="O48" s="44"/>
    </row>
    <row r="49" spans="2:16" ht="19.2" customHeight="1" x14ac:dyDescent="0.2">
      <c r="B49" s="1853"/>
      <c r="C49" s="1940" t="s">
        <v>264</v>
      </c>
      <c r="D49" s="440">
        <f>表1!D47</f>
        <v>40</v>
      </c>
      <c r="E49" s="1447">
        <f>'表39-1'!E35</f>
        <v>38</v>
      </c>
      <c r="F49" s="1199">
        <v>28</v>
      </c>
      <c r="G49" s="1199">
        <v>26</v>
      </c>
      <c r="H49" s="1199">
        <v>4</v>
      </c>
      <c r="I49" s="1199">
        <v>2</v>
      </c>
      <c r="J49" s="1199">
        <v>18</v>
      </c>
      <c r="K49" s="1199">
        <v>15</v>
      </c>
      <c r="L49" s="1199">
        <v>3</v>
      </c>
      <c r="M49" s="1180">
        <v>3</v>
      </c>
      <c r="P49" s="332"/>
    </row>
    <row r="50" spans="2:16" ht="19.2" customHeight="1" x14ac:dyDescent="0.2">
      <c r="B50" s="1853"/>
      <c r="C50" s="1900"/>
      <c r="D50" s="459"/>
      <c r="E50" s="560">
        <f>E49/D49</f>
        <v>0.95</v>
      </c>
      <c r="F50" s="443">
        <f>F49/D49</f>
        <v>0.7</v>
      </c>
      <c r="G50" s="443">
        <f>G49/D49</f>
        <v>0.65</v>
      </c>
      <c r="H50" s="443">
        <f>H49/D49</f>
        <v>0.1</v>
      </c>
      <c r="I50" s="443">
        <f>I49/D49</f>
        <v>0.05</v>
      </c>
      <c r="J50" s="443">
        <f>J49/D49</f>
        <v>0.45</v>
      </c>
      <c r="K50" s="443">
        <f>K49/D49</f>
        <v>0.375</v>
      </c>
      <c r="L50" s="443">
        <f>L49/D49</f>
        <v>7.4999999999999997E-2</v>
      </c>
      <c r="M50" s="444">
        <v>0</v>
      </c>
      <c r="O50" s="44"/>
      <c r="P50" s="332"/>
    </row>
    <row r="51" spans="2:16" ht="19.2" customHeight="1" thickBot="1" x14ac:dyDescent="0.25">
      <c r="B51" s="1853"/>
      <c r="C51" s="2009"/>
      <c r="D51" s="939"/>
      <c r="E51" s="569"/>
      <c r="F51" s="523">
        <f>F49/E49</f>
        <v>0.73684210526315785</v>
      </c>
      <c r="G51" s="523">
        <f>G49/E49</f>
        <v>0.68421052631578949</v>
      </c>
      <c r="H51" s="523">
        <f>H49/E49</f>
        <v>0.10526315789473684</v>
      </c>
      <c r="I51" s="523">
        <f>I49/E49</f>
        <v>5.2631578947368418E-2</v>
      </c>
      <c r="J51" s="523">
        <f>J49/E49</f>
        <v>0.47368421052631576</v>
      </c>
      <c r="K51" s="523">
        <f>K49/E49</f>
        <v>0.39473684210526316</v>
      </c>
      <c r="L51" s="523">
        <f>L49/E49</f>
        <v>7.8947368421052627E-2</v>
      </c>
      <c r="M51" s="454">
        <v>0</v>
      </c>
      <c r="O51" s="44"/>
    </row>
    <row r="52" spans="2:16" ht="19.2" customHeight="1" thickTop="1" x14ac:dyDescent="0.2">
      <c r="B52" s="1853"/>
      <c r="C52" s="37" t="s">
        <v>265</v>
      </c>
      <c r="D52" s="572">
        <f>D37+D40+D43+D46</f>
        <v>298</v>
      </c>
      <c r="E52" s="60">
        <f t="shared" ref="E52:M52" si="1">E37+E40+E43+E46</f>
        <v>276</v>
      </c>
      <c r="F52" s="34">
        <f t="shared" si="1"/>
        <v>147</v>
      </c>
      <c r="G52" s="34">
        <f t="shared" si="1"/>
        <v>192</v>
      </c>
      <c r="H52" s="34">
        <f t="shared" si="1"/>
        <v>32</v>
      </c>
      <c r="I52" s="34">
        <f t="shared" si="1"/>
        <v>14</v>
      </c>
      <c r="J52" s="34">
        <f t="shared" si="1"/>
        <v>140</v>
      </c>
      <c r="K52" s="34">
        <f t="shared" si="1"/>
        <v>96</v>
      </c>
      <c r="L52" s="34">
        <f t="shared" si="1"/>
        <v>20</v>
      </c>
      <c r="M52" s="127">
        <f t="shared" si="1"/>
        <v>7</v>
      </c>
      <c r="P52" s="332"/>
    </row>
    <row r="53" spans="2:16" ht="19.2" customHeight="1" x14ac:dyDescent="0.2">
      <c r="B53" s="1853"/>
      <c r="C53" s="45" t="s">
        <v>266</v>
      </c>
      <c r="D53" s="215"/>
      <c r="E53" s="560">
        <f>E52/D52</f>
        <v>0.9261744966442953</v>
      </c>
      <c r="F53" s="443">
        <f>F52/D52</f>
        <v>0.49328859060402686</v>
      </c>
      <c r="G53" s="443">
        <f>G52/D52</f>
        <v>0.64429530201342278</v>
      </c>
      <c r="H53" s="443">
        <f>H52/D52</f>
        <v>0.10738255033557047</v>
      </c>
      <c r="I53" s="443">
        <f>I52/D52</f>
        <v>4.6979865771812082E-2</v>
      </c>
      <c r="J53" s="443">
        <f>J52/D52</f>
        <v>0.46979865771812079</v>
      </c>
      <c r="K53" s="443">
        <f>K52/D52</f>
        <v>0.32214765100671139</v>
      </c>
      <c r="L53" s="443">
        <f>L52/D52</f>
        <v>6.7114093959731544E-2</v>
      </c>
      <c r="M53" s="444">
        <f>M52/D52</f>
        <v>2.3489932885906041E-2</v>
      </c>
      <c r="O53" s="44"/>
      <c r="P53" s="332"/>
    </row>
    <row r="54" spans="2:16" ht="19.2" customHeight="1" x14ac:dyDescent="0.2">
      <c r="B54" s="1853"/>
      <c r="C54" s="38"/>
      <c r="D54" s="216"/>
      <c r="E54" s="567"/>
      <c r="F54" s="449">
        <f>F52/E52</f>
        <v>0.53260869565217395</v>
      </c>
      <c r="G54" s="449">
        <f>G52/E52</f>
        <v>0.69565217391304346</v>
      </c>
      <c r="H54" s="449">
        <f>H52/E52</f>
        <v>0.11594202898550725</v>
      </c>
      <c r="I54" s="449">
        <f>I52/E52</f>
        <v>5.0724637681159424E-2</v>
      </c>
      <c r="J54" s="449">
        <f>J52/E52</f>
        <v>0.50724637681159424</v>
      </c>
      <c r="K54" s="449">
        <f>K52/E52</f>
        <v>0.34782608695652173</v>
      </c>
      <c r="L54" s="449">
        <f>L52/E52</f>
        <v>7.2463768115942032E-2</v>
      </c>
      <c r="M54" s="450">
        <f>M52/E52</f>
        <v>2.5362318840579712E-2</v>
      </c>
      <c r="O54" s="44"/>
    </row>
    <row r="55" spans="2:16" ht="19.2" customHeight="1" x14ac:dyDescent="0.2">
      <c r="B55" s="1853"/>
      <c r="C55" s="40" t="s">
        <v>265</v>
      </c>
      <c r="D55" s="573">
        <f>SUM(D40:D49)</f>
        <v>157</v>
      </c>
      <c r="E55" s="59">
        <f t="shared" ref="E55:M55" si="2">E40+E43+E46+E49</f>
        <v>145</v>
      </c>
      <c r="F55" s="9">
        <f t="shared" si="2"/>
        <v>95</v>
      </c>
      <c r="G55" s="9">
        <f t="shared" si="2"/>
        <v>95</v>
      </c>
      <c r="H55" s="9">
        <f t="shared" si="2"/>
        <v>16</v>
      </c>
      <c r="I55" s="9">
        <f t="shared" si="2"/>
        <v>10</v>
      </c>
      <c r="J55" s="9">
        <f t="shared" si="2"/>
        <v>72</v>
      </c>
      <c r="K55" s="9">
        <f t="shared" si="2"/>
        <v>56</v>
      </c>
      <c r="L55" s="9">
        <f t="shared" si="2"/>
        <v>10</v>
      </c>
      <c r="M55" s="128">
        <f t="shared" si="2"/>
        <v>7</v>
      </c>
      <c r="P55" s="332"/>
    </row>
    <row r="56" spans="2:16" ht="19.2" customHeight="1" x14ac:dyDescent="0.2">
      <c r="B56" s="1853"/>
      <c r="C56" s="45" t="s">
        <v>267</v>
      </c>
      <c r="D56" s="574"/>
      <c r="E56" s="560">
        <f>E55/D55</f>
        <v>0.92356687898089174</v>
      </c>
      <c r="F56" s="443">
        <f>F55/D55</f>
        <v>0.60509554140127386</v>
      </c>
      <c r="G56" s="443">
        <f>G55/D55</f>
        <v>0.60509554140127386</v>
      </c>
      <c r="H56" s="443">
        <f>H55/D55</f>
        <v>0.10191082802547771</v>
      </c>
      <c r="I56" s="443">
        <f>I55/D55</f>
        <v>6.3694267515923567E-2</v>
      </c>
      <c r="J56" s="443">
        <f>J55/D55</f>
        <v>0.45859872611464969</v>
      </c>
      <c r="K56" s="443">
        <f>K55/D55</f>
        <v>0.35668789808917195</v>
      </c>
      <c r="L56" s="443">
        <f>L55/D55</f>
        <v>6.3694267515923567E-2</v>
      </c>
      <c r="M56" s="444">
        <f>M55/D55</f>
        <v>4.4585987261146494E-2</v>
      </c>
      <c r="O56" s="44"/>
      <c r="P56" s="332"/>
    </row>
    <row r="57" spans="2:16" ht="19.2" customHeight="1" thickBot="1" x14ac:dyDescent="0.25">
      <c r="B57" s="1859"/>
      <c r="C57" s="38"/>
      <c r="D57" s="216"/>
      <c r="E57" s="575"/>
      <c r="F57" s="456">
        <f>F55/E55</f>
        <v>0.65517241379310343</v>
      </c>
      <c r="G57" s="456">
        <f>G55/E55</f>
        <v>0.65517241379310343</v>
      </c>
      <c r="H57" s="538">
        <f>H55/E55</f>
        <v>0.1103448275862069</v>
      </c>
      <c r="I57" s="538">
        <f>I55/E55</f>
        <v>6.8965517241379309E-2</v>
      </c>
      <c r="J57" s="538">
        <f>J55/E55</f>
        <v>0.49655172413793103</v>
      </c>
      <c r="K57" s="456">
        <f>K55/E55</f>
        <v>0.38620689655172413</v>
      </c>
      <c r="L57" s="456">
        <f>L55/E55</f>
        <v>6.8965517241379309E-2</v>
      </c>
      <c r="M57" s="457">
        <f>M55/E55</f>
        <v>4.8275862068965517E-2</v>
      </c>
      <c r="O57" s="44"/>
    </row>
    <row r="58" spans="2:16" ht="19.2" customHeight="1" x14ac:dyDescent="0.2">
      <c r="B58" s="96"/>
      <c r="C58" s="2022" t="s">
        <v>725</v>
      </c>
      <c r="D58" s="2022"/>
      <c r="E58" s="2022"/>
      <c r="F58" s="2022"/>
      <c r="G58" s="957"/>
      <c r="H58" s="957"/>
      <c r="I58" s="957"/>
      <c r="J58" s="957"/>
      <c r="K58" s="957"/>
      <c r="L58" s="957"/>
      <c r="M58" s="957"/>
      <c r="O58" s="44"/>
    </row>
    <row r="59" spans="2:16" x14ac:dyDescent="0.2">
      <c r="B59" s="22"/>
      <c r="C59" s="27"/>
      <c r="D59" s="23"/>
      <c r="E59" s="24"/>
      <c r="F59" s="28"/>
      <c r="G59" s="28"/>
      <c r="H59" s="28"/>
      <c r="I59" s="28"/>
      <c r="J59" s="28"/>
      <c r="K59" s="28"/>
      <c r="L59" s="28"/>
    </row>
    <row r="60" spans="2:16" x14ac:dyDescent="0.2">
      <c r="B60" s="1"/>
      <c r="C60" s="27"/>
    </row>
    <row r="61" spans="2:16" x14ac:dyDescent="0.2">
      <c r="B61" s="44"/>
      <c r="E61" s="86"/>
      <c r="F61" s="86"/>
      <c r="G61" s="86"/>
      <c r="H61" s="86"/>
      <c r="I61" s="957"/>
      <c r="J61" s="957"/>
      <c r="K61" s="86"/>
      <c r="L61" s="86"/>
      <c r="M61" s="86"/>
    </row>
    <row r="62" spans="2:16" x14ac:dyDescent="0.2">
      <c r="B62" s="44"/>
      <c r="E62" s="86"/>
      <c r="F62" s="86"/>
      <c r="G62" s="86"/>
      <c r="H62" s="86"/>
      <c r="I62" s="86"/>
      <c r="J62" s="86"/>
      <c r="K62" s="86"/>
      <c r="L62" s="86"/>
      <c r="M62" s="86"/>
    </row>
    <row r="63" spans="2:16" ht="9.75" customHeight="1" x14ac:dyDescent="0.2">
      <c r="E63" s="86"/>
      <c r="F63" s="86"/>
      <c r="G63" s="86"/>
      <c r="H63" s="86"/>
      <c r="I63" s="86"/>
      <c r="J63" s="86"/>
      <c r="K63" s="86"/>
      <c r="L63" s="86"/>
      <c r="M63" s="86"/>
    </row>
    <row r="64" spans="2:16" x14ac:dyDescent="0.2">
      <c r="B64" s="1"/>
      <c r="D64" s="88"/>
      <c r="E64" s="88"/>
      <c r="F64" s="88"/>
      <c r="G64" s="88"/>
      <c r="H64" s="88"/>
      <c r="I64" s="88"/>
      <c r="J64" s="88"/>
      <c r="K64" s="88"/>
      <c r="L64" s="88"/>
      <c r="M64" s="88"/>
    </row>
    <row r="65" spans="2:13" x14ac:dyDescent="0.2">
      <c r="B65" s="1"/>
      <c r="C65" s="19"/>
      <c r="D65" s="7"/>
      <c r="E65" s="7"/>
      <c r="F65" s="7"/>
      <c r="G65" s="7"/>
      <c r="H65" s="7"/>
      <c r="I65" s="7"/>
      <c r="J65" s="7"/>
      <c r="K65" s="7"/>
      <c r="L65" s="7"/>
      <c r="M65" s="7"/>
    </row>
    <row r="66" spans="2:13" ht="13.5" customHeight="1" x14ac:dyDescent="0.2">
      <c r="B66" s="1"/>
      <c r="C66" s="19"/>
    </row>
    <row r="67" spans="2:13" ht="13.5" customHeight="1" x14ac:dyDescent="0.2">
      <c r="B67" s="332"/>
      <c r="C67" s="19"/>
      <c r="D67" s="332"/>
      <c r="E67" s="332"/>
      <c r="F67" s="332"/>
      <c r="G67" s="332"/>
      <c r="H67" s="332"/>
      <c r="I67" s="332"/>
      <c r="J67" s="332"/>
      <c r="K67" s="332"/>
      <c r="L67" s="332"/>
      <c r="M67" s="332"/>
    </row>
    <row r="68" spans="2:13" ht="11.25" customHeight="1" x14ac:dyDescent="0.2">
      <c r="C68" s="19"/>
      <c r="D68" s="332"/>
      <c r="E68" s="332"/>
      <c r="F68" s="332"/>
      <c r="G68" s="332"/>
      <c r="H68" s="332"/>
      <c r="I68" s="332"/>
      <c r="J68" s="332"/>
      <c r="K68" s="332"/>
      <c r="L68" s="332"/>
      <c r="M68" s="332"/>
    </row>
    <row r="69" spans="2:13" x14ac:dyDescent="0.2">
      <c r="C69" s="19"/>
      <c r="D69" s="332"/>
      <c r="E69" s="332"/>
      <c r="F69" s="332"/>
      <c r="G69" s="332"/>
      <c r="H69" s="332"/>
      <c r="I69" s="332"/>
      <c r="J69" s="332"/>
      <c r="K69" s="332"/>
      <c r="L69" s="332"/>
      <c r="M69" s="332"/>
    </row>
    <row r="70" spans="2:13" x14ac:dyDescent="0.2">
      <c r="C70" s="19"/>
      <c r="D70" s="332"/>
      <c r="E70" s="332"/>
      <c r="F70" s="332"/>
      <c r="G70" s="332"/>
      <c r="H70" s="332"/>
      <c r="I70" s="332"/>
      <c r="J70" s="332"/>
      <c r="K70" s="332"/>
      <c r="L70" s="332"/>
      <c r="M70" s="332"/>
    </row>
    <row r="71" spans="2:13" x14ac:dyDescent="0.2">
      <c r="C71" s="19"/>
      <c r="D71" s="332"/>
      <c r="E71" s="332"/>
      <c r="F71" s="332"/>
      <c r="G71" s="332"/>
      <c r="H71" s="332"/>
      <c r="I71" s="332"/>
      <c r="J71" s="332"/>
      <c r="K71" s="332"/>
      <c r="L71" s="332"/>
      <c r="M71" s="332"/>
    </row>
    <row r="72" spans="2:13" x14ac:dyDescent="0.2">
      <c r="C72" s="19"/>
      <c r="D72" s="332"/>
      <c r="E72" s="332"/>
      <c r="F72" s="332"/>
      <c r="G72" s="332"/>
      <c r="H72" s="332"/>
      <c r="I72" s="332"/>
      <c r="J72" s="332"/>
      <c r="K72" s="332"/>
      <c r="L72" s="332"/>
      <c r="M72" s="332"/>
    </row>
    <row r="73" spans="2:13" x14ac:dyDescent="0.2">
      <c r="C73" s="19"/>
      <c r="D73" s="19"/>
      <c r="F73" s="44"/>
      <c r="H73" s="44"/>
      <c r="L73" s="44"/>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I10:I12"/>
    <mergeCell ref="J10:J12"/>
    <mergeCell ref="K10:K12"/>
    <mergeCell ref="L10:L12"/>
    <mergeCell ref="M10:M12"/>
    <mergeCell ref="H10:H12"/>
    <mergeCell ref="B9:C12"/>
    <mergeCell ref="D9:D12"/>
    <mergeCell ref="E9:E12"/>
    <mergeCell ref="F10:F12"/>
    <mergeCell ref="G10:G12"/>
  </mergeCells>
  <phoneticPr fontId="2"/>
  <printOptions horizontalCentered="1"/>
  <pageMargins left="0.55118110236220474" right="0.70866141732283472" top="0.33" bottom="0.35433070866141736" header="0.31496062992125984" footer="0.31496062992125984"/>
  <pageSetup paperSize="9" scale="53" fitToWidth="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38F8-BECD-4CC9-92D2-AC4C0BC4E207}">
  <sheetPr codeName="Sheet74">
    <tabColor rgb="FF00B0F0"/>
    <pageSetUpPr fitToPage="1"/>
  </sheetPr>
  <dimension ref="B1:O51"/>
  <sheetViews>
    <sheetView view="pageBreakPreview" zoomScale="80" zoomScaleNormal="100" zoomScaleSheetLayoutView="80" workbookViewId="0"/>
  </sheetViews>
  <sheetFormatPr defaultRowHeight="13.2" x14ac:dyDescent="0.2"/>
  <cols>
    <col min="2" max="2" width="5.33203125" customWidth="1"/>
    <col min="3" max="3" width="16.88671875" customWidth="1"/>
    <col min="4" max="4" width="10.33203125" customWidth="1"/>
    <col min="5" max="15" width="18.6640625" customWidth="1"/>
  </cols>
  <sheetData>
    <row r="1" spans="2:15" x14ac:dyDescent="0.2">
      <c r="B1" s="1" t="s">
        <v>922</v>
      </c>
    </row>
    <row r="2" spans="2:15" ht="9.75" customHeight="1" x14ac:dyDescent="0.2"/>
    <row r="3" spans="2:15" x14ac:dyDescent="0.2">
      <c r="N3" s="42" t="s">
        <v>152</v>
      </c>
    </row>
    <row r="4" spans="2:15" x14ac:dyDescent="0.2">
      <c r="N4" s="42" t="s">
        <v>293</v>
      </c>
    </row>
    <row r="5" spans="2:15" ht="8.25" customHeight="1" x14ac:dyDescent="0.2"/>
    <row r="6" spans="2:15" ht="13.8" thickBot="1" x14ac:dyDescent="0.25">
      <c r="O6" s="2" t="s">
        <v>155</v>
      </c>
    </row>
    <row r="7" spans="2:15" x14ac:dyDescent="0.2">
      <c r="B7" s="1969"/>
      <c r="C7" s="1969"/>
      <c r="D7" s="1991" t="s">
        <v>299</v>
      </c>
      <c r="E7" s="1992" t="s">
        <v>960</v>
      </c>
      <c r="F7" s="1983" t="s">
        <v>726</v>
      </c>
      <c r="G7" s="1983" t="s">
        <v>727</v>
      </c>
      <c r="H7" s="1983" t="s">
        <v>728</v>
      </c>
      <c r="I7" s="1983" t="s">
        <v>729</v>
      </c>
      <c r="J7" s="1985" t="s">
        <v>730</v>
      </c>
      <c r="K7" s="1996" t="s">
        <v>731</v>
      </c>
      <c r="L7" s="1985" t="s">
        <v>923</v>
      </c>
      <c r="M7" s="1996" t="s">
        <v>732</v>
      </c>
      <c r="N7" s="1983" t="s">
        <v>733</v>
      </c>
      <c r="O7" s="1987" t="s">
        <v>671</v>
      </c>
    </row>
    <row r="8" spans="2:15" ht="61.5" customHeight="1" x14ac:dyDescent="0.2">
      <c r="B8" s="1969"/>
      <c r="C8" s="1969"/>
      <c r="D8" s="1991"/>
      <c r="E8" s="1993"/>
      <c r="F8" s="1984"/>
      <c r="G8" s="1984"/>
      <c r="H8" s="1984"/>
      <c r="I8" s="1984"/>
      <c r="J8" s="1986"/>
      <c r="K8" s="1997"/>
      <c r="L8" s="1986"/>
      <c r="M8" s="1997"/>
      <c r="N8" s="1984"/>
      <c r="O8" s="1988"/>
    </row>
    <row r="9" spans="2:15" ht="21.75" customHeight="1" x14ac:dyDescent="0.2">
      <c r="B9" s="1849" t="s">
        <v>167</v>
      </c>
      <c r="C9" s="1989"/>
      <c r="D9" s="501">
        <f>SUM(D11:D21)</f>
        <v>425</v>
      </c>
      <c r="E9" s="589">
        <f>E11+E13+E15+E17+E19+E21</f>
        <v>209</v>
      </c>
      <c r="F9" s="501">
        <f t="shared" ref="F9:J9" si="0">F11+F13+F15+F17+F19+F21</f>
        <v>126</v>
      </c>
      <c r="G9" s="501">
        <f t="shared" si="0"/>
        <v>232</v>
      </c>
      <c r="H9" s="501">
        <f t="shared" si="0"/>
        <v>193</v>
      </c>
      <c r="I9" s="501">
        <f>I11+I13+I15+I17+I19+I21</f>
        <v>122</v>
      </c>
      <c r="J9" s="503">
        <f t="shared" si="0"/>
        <v>21</v>
      </c>
      <c r="K9" s="1131">
        <f t="shared" ref="K9:L9" si="1">K11+K13+K15+K17+K19+K21</f>
        <v>51</v>
      </c>
      <c r="L9" s="503">
        <f t="shared" si="1"/>
        <v>37</v>
      </c>
      <c r="M9" s="1131">
        <f t="shared" ref="M9" si="2">M11+M13+M15+M17+M19+M21</f>
        <v>125</v>
      </c>
      <c r="N9" s="501">
        <f>N11+N13+N15+N17+N19+N21</f>
        <v>63</v>
      </c>
      <c r="O9" s="504">
        <f t="shared" ref="O9" si="3">O11+O13+O15+O17+O19+O21</f>
        <v>21</v>
      </c>
    </row>
    <row r="10" spans="2:15" s="291" customFormat="1" ht="21.75" customHeight="1" thickBot="1" x14ac:dyDescent="0.25">
      <c r="B10" s="1850"/>
      <c r="C10" s="1990"/>
      <c r="D10" s="1291"/>
      <c r="E10" s="1292">
        <f>E9/$D$9</f>
        <v>0.49176470588235294</v>
      </c>
      <c r="F10" s="1291">
        <f t="shared" ref="F10:G10" si="4">F9/$D$9</f>
        <v>0.2964705882352941</v>
      </c>
      <c r="G10" s="1291">
        <f t="shared" si="4"/>
        <v>0.54588235294117649</v>
      </c>
      <c r="H10" s="1291">
        <f>H9/$D$9</f>
        <v>0.45411764705882351</v>
      </c>
      <c r="I10" s="1291">
        <f>I9/D9</f>
        <v>0.28705882352941176</v>
      </c>
      <c r="J10" s="1294">
        <f>J9/D9</f>
        <v>4.9411764705882349E-2</v>
      </c>
      <c r="K10" s="1632">
        <f>K9/$D$9</f>
        <v>0.12</v>
      </c>
      <c r="L10" s="1296">
        <f>L9/$D$9</f>
        <v>8.7058823529411758E-2</v>
      </c>
      <c r="M10" s="1293">
        <f>M9/$D$9</f>
        <v>0.29411764705882354</v>
      </c>
      <c r="N10" s="1291">
        <f>N9/D9</f>
        <v>0.14823529411764705</v>
      </c>
      <c r="O10" s="1308">
        <f>O9/D9</f>
        <v>4.9411764705882349E-2</v>
      </c>
    </row>
    <row r="11" spans="2:15" ht="21.75" customHeight="1" thickTop="1" x14ac:dyDescent="0.2">
      <c r="B11" s="1852" t="s">
        <v>251</v>
      </c>
      <c r="C11" s="1980" t="s">
        <v>169</v>
      </c>
      <c r="D11" s="509">
        <f>表1!D14</f>
        <v>54</v>
      </c>
      <c r="E11" s="590">
        <v>26</v>
      </c>
      <c r="F11" s="509">
        <v>9</v>
      </c>
      <c r="G11" s="509">
        <v>39</v>
      </c>
      <c r="H11" s="509">
        <v>16</v>
      </c>
      <c r="I11" s="509">
        <v>22</v>
      </c>
      <c r="J11" s="1135">
        <v>3</v>
      </c>
      <c r="K11" s="1133">
        <v>5</v>
      </c>
      <c r="L11" s="1135">
        <v>2</v>
      </c>
      <c r="M11" s="1133">
        <v>12</v>
      </c>
      <c r="N11" s="509">
        <v>5</v>
      </c>
      <c r="O11" s="591">
        <v>3</v>
      </c>
    </row>
    <row r="12" spans="2:15" s="291" customFormat="1" ht="21.75" customHeight="1" x14ac:dyDescent="0.2">
      <c r="B12" s="1853"/>
      <c r="C12" s="1936"/>
      <c r="D12" s="1291"/>
      <c r="E12" s="1292">
        <f>E11/D11</f>
        <v>0.48148148148148145</v>
      </c>
      <c r="F12" s="1291">
        <f t="shared" ref="F12:G12" si="5">F11/$D$11</f>
        <v>0.16666666666666666</v>
      </c>
      <c r="G12" s="1291">
        <f t="shared" si="5"/>
        <v>0.72222222222222221</v>
      </c>
      <c r="H12" s="1291">
        <f>H11/$D$11</f>
        <v>0.29629629629629628</v>
      </c>
      <c r="I12" s="1291">
        <f>I11/$D$11</f>
        <v>0.40740740740740738</v>
      </c>
      <c r="J12" s="1291">
        <f t="shared" ref="J12:N12" si="6">J11/$D$11</f>
        <v>5.5555555555555552E-2</v>
      </c>
      <c r="K12" s="1291">
        <f t="shared" si="6"/>
        <v>9.2592592592592587E-2</v>
      </c>
      <c r="L12" s="1291">
        <f t="shared" si="6"/>
        <v>3.7037037037037035E-2</v>
      </c>
      <c r="M12" s="1291">
        <f t="shared" si="6"/>
        <v>0.22222222222222221</v>
      </c>
      <c r="N12" s="1291">
        <f t="shared" si="6"/>
        <v>9.2592592592592587E-2</v>
      </c>
      <c r="O12" s="1308">
        <f>O11/$D$11</f>
        <v>5.5555555555555552E-2</v>
      </c>
    </row>
    <row r="13" spans="2:15" ht="21.75" customHeight="1" x14ac:dyDescent="0.2">
      <c r="B13" s="1853"/>
      <c r="C13" s="1862" t="s">
        <v>170</v>
      </c>
      <c r="D13" s="501">
        <f>表1!D17</f>
        <v>76</v>
      </c>
      <c r="E13" s="589">
        <v>47</v>
      </c>
      <c r="F13" s="501">
        <v>33</v>
      </c>
      <c r="G13" s="501">
        <v>47</v>
      </c>
      <c r="H13" s="501">
        <v>29</v>
      </c>
      <c r="I13" s="501">
        <v>26</v>
      </c>
      <c r="J13" s="503">
        <v>2</v>
      </c>
      <c r="K13" s="1131">
        <v>9</v>
      </c>
      <c r="L13" s="503">
        <v>12</v>
      </c>
      <c r="M13" s="1131">
        <v>18</v>
      </c>
      <c r="N13" s="501">
        <v>12</v>
      </c>
      <c r="O13" s="504">
        <v>1</v>
      </c>
    </row>
    <row r="14" spans="2:15" s="291" customFormat="1" ht="21.75" customHeight="1" x14ac:dyDescent="0.2">
      <c r="B14" s="1853"/>
      <c r="C14" s="1862"/>
      <c r="D14" s="1295"/>
      <c r="E14" s="1292">
        <f>E13/D13</f>
        <v>0.61842105263157898</v>
      </c>
      <c r="F14" s="1291">
        <f>F13/$D$13</f>
        <v>0.43421052631578949</v>
      </c>
      <c r="G14" s="1291">
        <f t="shared" ref="G14:O14" si="7">G13/$D$13</f>
        <v>0.61842105263157898</v>
      </c>
      <c r="H14" s="1291">
        <f>H13/$D$13</f>
        <v>0.38157894736842107</v>
      </c>
      <c r="I14" s="1291">
        <f t="shared" si="7"/>
        <v>0.34210526315789475</v>
      </c>
      <c r="J14" s="1291">
        <f>J13/$D$13</f>
        <v>2.6315789473684209E-2</v>
      </c>
      <c r="K14" s="1291">
        <f t="shared" si="7"/>
        <v>0.11842105263157894</v>
      </c>
      <c r="L14" s="1291">
        <f t="shared" si="7"/>
        <v>0.15789473684210525</v>
      </c>
      <c r="M14" s="1291">
        <f t="shared" si="7"/>
        <v>0.23684210526315788</v>
      </c>
      <c r="N14" s="1291">
        <f t="shared" si="7"/>
        <v>0.15789473684210525</v>
      </c>
      <c r="O14" s="1308">
        <f t="shared" si="7"/>
        <v>1.3157894736842105E-2</v>
      </c>
    </row>
    <row r="15" spans="2:15" ht="21.75" customHeight="1" x14ac:dyDescent="0.2">
      <c r="B15" s="1853"/>
      <c r="C15" s="1940" t="s">
        <v>254</v>
      </c>
      <c r="D15" s="501">
        <f>表1!D20</f>
        <v>28</v>
      </c>
      <c r="E15" s="589">
        <v>17</v>
      </c>
      <c r="F15" s="501">
        <v>10</v>
      </c>
      <c r="G15" s="501">
        <v>13</v>
      </c>
      <c r="H15" s="501">
        <v>13</v>
      </c>
      <c r="I15" s="501">
        <v>3</v>
      </c>
      <c r="J15" s="503">
        <v>2</v>
      </c>
      <c r="K15" s="1131">
        <v>5</v>
      </c>
      <c r="L15" s="503">
        <v>2</v>
      </c>
      <c r="M15" s="1131">
        <v>10</v>
      </c>
      <c r="N15" s="501">
        <v>4</v>
      </c>
      <c r="O15" s="504">
        <v>0</v>
      </c>
    </row>
    <row r="16" spans="2:15" s="291" customFormat="1" ht="21.75" customHeight="1" x14ac:dyDescent="0.2">
      <c r="B16" s="1853"/>
      <c r="C16" s="1900"/>
      <c r="D16" s="1295"/>
      <c r="E16" s="1292">
        <f>E15/D15</f>
        <v>0.6071428571428571</v>
      </c>
      <c r="F16" s="1291">
        <f t="shared" ref="F16:N16" si="8">F15/$D$15</f>
        <v>0.35714285714285715</v>
      </c>
      <c r="G16" s="1291">
        <f t="shared" si="8"/>
        <v>0.4642857142857143</v>
      </c>
      <c r="H16" s="1291">
        <f t="shared" si="8"/>
        <v>0.4642857142857143</v>
      </c>
      <c r="I16" s="1291">
        <f t="shared" si="8"/>
        <v>0.10714285714285714</v>
      </c>
      <c r="J16" s="1291">
        <f t="shared" si="8"/>
        <v>7.1428571428571425E-2</v>
      </c>
      <c r="K16" s="1291">
        <f t="shared" si="8"/>
        <v>0.17857142857142858</v>
      </c>
      <c r="L16" s="1291">
        <f t="shared" si="8"/>
        <v>7.1428571428571425E-2</v>
      </c>
      <c r="M16" s="1291">
        <f t="shared" si="8"/>
        <v>0.35714285714285715</v>
      </c>
      <c r="N16" s="1291">
        <f t="shared" si="8"/>
        <v>0.14285714285714285</v>
      </c>
      <c r="O16" s="1308">
        <f>O15/$D$15</f>
        <v>0</v>
      </c>
    </row>
    <row r="17" spans="2:15" ht="21.75" customHeight="1" x14ac:dyDescent="0.2">
      <c r="B17" s="1853"/>
      <c r="C17" s="1981" t="s">
        <v>307</v>
      </c>
      <c r="D17" s="501">
        <f>表1!D23</f>
        <v>89</v>
      </c>
      <c r="E17" s="589">
        <v>47</v>
      </c>
      <c r="F17" s="501">
        <v>26</v>
      </c>
      <c r="G17" s="501">
        <v>51</v>
      </c>
      <c r="H17" s="501">
        <v>43</v>
      </c>
      <c r="I17" s="501">
        <v>31</v>
      </c>
      <c r="J17" s="503">
        <v>7</v>
      </c>
      <c r="K17" s="1131">
        <v>9</v>
      </c>
      <c r="L17" s="503">
        <v>8</v>
      </c>
      <c r="M17" s="1131">
        <v>27</v>
      </c>
      <c r="N17" s="501">
        <v>15</v>
      </c>
      <c r="O17" s="504">
        <v>3</v>
      </c>
    </row>
    <row r="18" spans="2:15" s="291" customFormat="1" ht="21.75" customHeight="1" x14ac:dyDescent="0.2">
      <c r="B18" s="1853"/>
      <c r="C18" s="1981"/>
      <c r="D18" s="1295"/>
      <c r="E18" s="1292">
        <f>E17/D17</f>
        <v>0.5280898876404494</v>
      </c>
      <c r="F18" s="1291">
        <f t="shared" ref="F18:O18" si="9">F17/$D$17</f>
        <v>0.29213483146067415</v>
      </c>
      <c r="G18" s="1291">
        <f t="shared" si="9"/>
        <v>0.5730337078651685</v>
      </c>
      <c r="H18" s="1291">
        <f t="shared" si="9"/>
        <v>0.48314606741573035</v>
      </c>
      <c r="I18" s="1291">
        <f t="shared" si="9"/>
        <v>0.34831460674157305</v>
      </c>
      <c r="J18" s="1291">
        <f t="shared" si="9"/>
        <v>7.8651685393258425E-2</v>
      </c>
      <c r="K18" s="1291">
        <f t="shared" si="9"/>
        <v>0.10112359550561797</v>
      </c>
      <c r="L18" s="1291">
        <f t="shared" si="9"/>
        <v>8.98876404494382E-2</v>
      </c>
      <c r="M18" s="1291">
        <f t="shared" si="9"/>
        <v>0.30337078651685395</v>
      </c>
      <c r="N18" s="1291">
        <f t="shared" si="9"/>
        <v>0.16853932584269662</v>
      </c>
      <c r="O18" s="1308">
        <f t="shared" si="9"/>
        <v>3.3707865168539325E-2</v>
      </c>
    </row>
    <row r="19" spans="2:15" ht="21.75" customHeight="1" x14ac:dyDescent="0.2">
      <c r="B19" s="1853"/>
      <c r="C19" s="1862" t="s">
        <v>308</v>
      </c>
      <c r="D19" s="501">
        <f>表1!D26</f>
        <v>16</v>
      </c>
      <c r="E19" s="589">
        <v>1</v>
      </c>
      <c r="F19" s="501">
        <v>1</v>
      </c>
      <c r="G19" s="501">
        <v>10</v>
      </c>
      <c r="H19" s="501">
        <v>4</v>
      </c>
      <c r="I19" s="501">
        <v>2</v>
      </c>
      <c r="J19" s="503">
        <v>0</v>
      </c>
      <c r="K19" s="1131">
        <v>1</v>
      </c>
      <c r="L19" s="503">
        <v>0</v>
      </c>
      <c r="M19" s="1131">
        <v>4</v>
      </c>
      <c r="N19" s="501">
        <v>1</v>
      </c>
      <c r="O19" s="504">
        <v>2</v>
      </c>
    </row>
    <row r="20" spans="2:15" s="291" customFormat="1" ht="21.75" customHeight="1" x14ac:dyDescent="0.2">
      <c r="B20" s="1853"/>
      <c r="C20" s="1862"/>
      <c r="D20" s="1295"/>
      <c r="E20" s="1292">
        <f>E19/D19</f>
        <v>6.25E-2</v>
      </c>
      <c r="F20" s="1291">
        <f t="shared" ref="F20:O20" si="10">F19/$D$19</f>
        <v>6.25E-2</v>
      </c>
      <c r="G20" s="1291">
        <f t="shared" si="10"/>
        <v>0.625</v>
      </c>
      <c r="H20" s="1291">
        <f t="shared" si="10"/>
        <v>0.25</v>
      </c>
      <c r="I20" s="1291">
        <f t="shared" si="10"/>
        <v>0.125</v>
      </c>
      <c r="J20" s="1291">
        <f t="shared" si="10"/>
        <v>0</v>
      </c>
      <c r="K20" s="1291">
        <f t="shared" si="10"/>
        <v>6.25E-2</v>
      </c>
      <c r="L20" s="1291">
        <f t="shared" si="10"/>
        <v>0</v>
      </c>
      <c r="M20" s="1291">
        <f t="shared" si="10"/>
        <v>0.25</v>
      </c>
      <c r="N20" s="1291">
        <f t="shared" si="10"/>
        <v>6.25E-2</v>
      </c>
      <c r="O20" s="1308">
        <f t="shared" si="10"/>
        <v>0.125</v>
      </c>
    </row>
    <row r="21" spans="2:15" ht="21.75" customHeight="1" x14ac:dyDescent="0.2">
      <c r="B21" s="1853"/>
      <c r="C21" s="1863" t="s">
        <v>174</v>
      </c>
      <c r="D21" s="501">
        <f>表1!D29</f>
        <v>162</v>
      </c>
      <c r="E21" s="589">
        <v>71</v>
      </c>
      <c r="F21" s="501">
        <v>47</v>
      </c>
      <c r="G21" s="501">
        <v>72</v>
      </c>
      <c r="H21" s="501">
        <v>88</v>
      </c>
      <c r="I21" s="501">
        <v>38</v>
      </c>
      <c r="J21" s="503">
        <v>7</v>
      </c>
      <c r="K21" s="1131">
        <v>22</v>
      </c>
      <c r="L21" s="503">
        <v>13</v>
      </c>
      <c r="M21" s="1131">
        <v>54</v>
      </c>
      <c r="N21" s="501">
        <v>26</v>
      </c>
      <c r="O21" s="504">
        <v>12</v>
      </c>
    </row>
    <row r="22" spans="2:15" s="291" customFormat="1" ht="21.75" customHeight="1" thickBot="1" x14ac:dyDescent="0.25">
      <c r="B22" s="1854"/>
      <c r="C22" s="1982"/>
      <c r="D22" s="1296"/>
      <c r="E22" s="1297">
        <f>E21/D21</f>
        <v>0.43827160493827161</v>
      </c>
      <c r="F22" s="1296">
        <f t="shared" ref="F22:O22" si="11">F21/$D$21</f>
        <v>0.29012345679012347</v>
      </c>
      <c r="G22" s="1296">
        <f t="shared" si="11"/>
        <v>0.44444444444444442</v>
      </c>
      <c r="H22" s="1296">
        <f t="shared" si="11"/>
        <v>0.54320987654320985</v>
      </c>
      <c r="I22" s="1296">
        <f t="shared" si="11"/>
        <v>0.23456790123456789</v>
      </c>
      <c r="J22" s="1296">
        <f t="shared" si="11"/>
        <v>4.3209876543209874E-2</v>
      </c>
      <c r="K22" s="1296">
        <f t="shared" si="11"/>
        <v>0.13580246913580246</v>
      </c>
      <c r="L22" s="1296">
        <f t="shared" si="11"/>
        <v>8.0246913580246909E-2</v>
      </c>
      <c r="M22" s="1296">
        <f t="shared" si="11"/>
        <v>0.33333333333333331</v>
      </c>
      <c r="N22" s="1296">
        <f t="shared" si="11"/>
        <v>0.16049382716049382</v>
      </c>
      <c r="O22" s="1202">
        <f t="shared" si="11"/>
        <v>7.407407407407407E-2</v>
      </c>
    </row>
    <row r="23" spans="2:15" ht="21.75" customHeight="1" thickTop="1" x14ac:dyDescent="0.2">
      <c r="B23" s="1852" t="s">
        <v>283</v>
      </c>
      <c r="C23" s="1860" t="s">
        <v>176</v>
      </c>
      <c r="D23" s="501">
        <f>表1!D32</f>
        <v>87</v>
      </c>
      <c r="E23" s="590">
        <v>45</v>
      </c>
      <c r="F23" s="509">
        <v>23</v>
      </c>
      <c r="G23" s="509">
        <v>51</v>
      </c>
      <c r="H23" s="509">
        <v>36</v>
      </c>
      <c r="I23" s="509">
        <v>26</v>
      </c>
      <c r="J23" s="1135">
        <v>5</v>
      </c>
      <c r="K23" s="1133">
        <v>6</v>
      </c>
      <c r="L23" s="1135">
        <v>9</v>
      </c>
      <c r="M23" s="1133">
        <v>19</v>
      </c>
      <c r="N23" s="509">
        <v>11</v>
      </c>
      <c r="O23" s="591">
        <v>3</v>
      </c>
    </row>
    <row r="24" spans="2:15" s="291" customFormat="1" ht="21.75" customHeight="1" x14ac:dyDescent="0.2">
      <c r="B24" s="1853"/>
      <c r="C24" s="1861"/>
      <c r="D24" s="1182"/>
      <c r="E24" s="1292">
        <f>E23/D23</f>
        <v>0.51724137931034486</v>
      </c>
      <c r="F24" s="1291">
        <f t="shared" ref="F24:O24" si="12">F23/$D$23</f>
        <v>0.26436781609195403</v>
      </c>
      <c r="G24" s="1291">
        <f t="shared" si="12"/>
        <v>0.58620689655172409</v>
      </c>
      <c r="H24" s="1291">
        <f>H23/$D$23</f>
        <v>0.41379310344827586</v>
      </c>
      <c r="I24" s="1291">
        <f t="shared" si="12"/>
        <v>0.2988505747126437</v>
      </c>
      <c r="J24" s="1291">
        <f t="shared" si="12"/>
        <v>5.7471264367816091E-2</v>
      </c>
      <c r="K24" s="1291">
        <f t="shared" si="12"/>
        <v>6.8965517241379309E-2</v>
      </c>
      <c r="L24" s="1291">
        <f t="shared" si="12"/>
        <v>0.10344827586206896</v>
      </c>
      <c r="M24" s="1291">
        <f t="shared" si="12"/>
        <v>0.21839080459770116</v>
      </c>
      <c r="N24" s="1291">
        <f t="shared" si="12"/>
        <v>0.12643678160919541</v>
      </c>
      <c r="O24" s="1308">
        <f t="shared" si="12"/>
        <v>3.4482758620689655E-2</v>
      </c>
    </row>
    <row r="25" spans="2:15" ht="21.75" customHeight="1" x14ac:dyDescent="0.2">
      <c r="B25" s="1853"/>
      <c r="C25" s="1862" t="s">
        <v>177</v>
      </c>
      <c r="D25" s="501">
        <f>表1!D35</f>
        <v>181</v>
      </c>
      <c r="E25" s="589">
        <v>92</v>
      </c>
      <c r="F25" s="501">
        <v>52</v>
      </c>
      <c r="G25" s="501">
        <v>100</v>
      </c>
      <c r="H25" s="501">
        <v>75</v>
      </c>
      <c r="I25" s="501">
        <v>54</v>
      </c>
      <c r="J25" s="503">
        <v>10</v>
      </c>
      <c r="K25" s="1131">
        <v>28</v>
      </c>
      <c r="L25" s="503">
        <v>17</v>
      </c>
      <c r="M25" s="1131">
        <v>58</v>
      </c>
      <c r="N25" s="501">
        <v>25</v>
      </c>
      <c r="O25" s="504">
        <v>9</v>
      </c>
    </row>
    <row r="26" spans="2:15" s="291" customFormat="1" ht="21.75" customHeight="1" x14ac:dyDescent="0.2">
      <c r="B26" s="1853"/>
      <c r="C26" s="1862"/>
      <c r="D26" s="1295"/>
      <c r="E26" s="1292">
        <f>E25/D25</f>
        <v>0.50828729281767959</v>
      </c>
      <c r="F26" s="1291">
        <f t="shared" ref="F26:O26" si="13">F25/$D$25</f>
        <v>0.287292817679558</v>
      </c>
      <c r="G26" s="1291">
        <f t="shared" si="13"/>
        <v>0.5524861878453039</v>
      </c>
      <c r="H26" s="1291">
        <f t="shared" si="13"/>
        <v>0.4143646408839779</v>
      </c>
      <c r="I26" s="1291">
        <f t="shared" si="13"/>
        <v>0.2983425414364641</v>
      </c>
      <c r="J26" s="1291">
        <f t="shared" si="13"/>
        <v>5.5248618784530384E-2</v>
      </c>
      <c r="K26" s="1291">
        <f t="shared" si="13"/>
        <v>0.15469613259668508</v>
      </c>
      <c r="L26" s="1291">
        <f t="shared" si="13"/>
        <v>9.3922651933701654E-2</v>
      </c>
      <c r="M26" s="1291">
        <f>M25/$D$25</f>
        <v>0.32044198895027626</v>
      </c>
      <c r="N26" s="1291">
        <f t="shared" si="13"/>
        <v>0.13812154696132597</v>
      </c>
      <c r="O26" s="1308">
        <f t="shared" si="13"/>
        <v>4.9723756906077346E-2</v>
      </c>
    </row>
    <row r="27" spans="2:15" ht="21.75" customHeight="1" x14ac:dyDescent="0.2">
      <c r="B27" s="1853"/>
      <c r="C27" s="1862" t="s">
        <v>178</v>
      </c>
      <c r="D27" s="501">
        <f>表1!D38</f>
        <v>50</v>
      </c>
      <c r="E27" s="589">
        <v>26</v>
      </c>
      <c r="F27" s="501">
        <v>14</v>
      </c>
      <c r="G27" s="501">
        <v>24</v>
      </c>
      <c r="H27" s="501">
        <v>24</v>
      </c>
      <c r="I27" s="501">
        <v>14</v>
      </c>
      <c r="J27" s="503">
        <v>0</v>
      </c>
      <c r="K27" s="1131">
        <v>5</v>
      </c>
      <c r="L27" s="503">
        <v>4</v>
      </c>
      <c r="M27" s="1131">
        <v>14</v>
      </c>
      <c r="N27" s="501">
        <v>7</v>
      </c>
      <c r="O27" s="504">
        <v>1</v>
      </c>
    </row>
    <row r="28" spans="2:15" s="291" customFormat="1" ht="21.75" customHeight="1" x14ac:dyDescent="0.2">
      <c r="B28" s="1853"/>
      <c r="C28" s="1862"/>
      <c r="D28" s="1295"/>
      <c r="E28" s="1292">
        <f>E27/D27</f>
        <v>0.52</v>
      </c>
      <c r="F28" s="1291">
        <f>F27/$D$27</f>
        <v>0.28000000000000003</v>
      </c>
      <c r="G28" s="1291">
        <f t="shared" ref="G28:O28" si="14">G27/$D$27</f>
        <v>0.48</v>
      </c>
      <c r="H28" s="1291">
        <f t="shared" si="14"/>
        <v>0.48</v>
      </c>
      <c r="I28" s="1291">
        <f t="shared" si="14"/>
        <v>0.28000000000000003</v>
      </c>
      <c r="J28" s="1291">
        <f t="shared" si="14"/>
        <v>0</v>
      </c>
      <c r="K28" s="1291">
        <f t="shared" si="14"/>
        <v>0.1</v>
      </c>
      <c r="L28" s="1291">
        <f t="shared" si="14"/>
        <v>0.08</v>
      </c>
      <c r="M28" s="1291">
        <f t="shared" si="14"/>
        <v>0.28000000000000003</v>
      </c>
      <c r="N28" s="1291">
        <f t="shared" si="14"/>
        <v>0.14000000000000001</v>
      </c>
      <c r="O28" s="1308">
        <f t="shared" si="14"/>
        <v>0.02</v>
      </c>
    </row>
    <row r="29" spans="2:15" ht="21.75" customHeight="1" x14ac:dyDescent="0.2">
      <c r="B29" s="1853"/>
      <c r="C29" s="1862" t="s">
        <v>179</v>
      </c>
      <c r="D29" s="501">
        <f>表1!D41</f>
        <v>40</v>
      </c>
      <c r="E29" s="589">
        <v>21</v>
      </c>
      <c r="F29" s="501">
        <v>15</v>
      </c>
      <c r="G29" s="501">
        <v>18</v>
      </c>
      <c r="H29" s="501">
        <v>25</v>
      </c>
      <c r="I29" s="501">
        <v>10</v>
      </c>
      <c r="J29" s="503">
        <v>4</v>
      </c>
      <c r="K29" s="1131">
        <v>7</v>
      </c>
      <c r="L29" s="503">
        <v>3</v>
      </c>
      <c r="M29" s="1131">
        <v>14</v>
      </c>
      <c r="N29" s="501">
        <v>9</v>
      </c>
      <c r="O29" s="504">
        <v>2</v>
      </c>
    </row>
    <row r="30" spans="2:15" s="291" customFormat="1" ht="21.75" customHeight="1" x14ac:dyDescent="0.2">
      <c r="B30" s="1853"/>
      <c r="C30" s="1862"/>
      <c r="D30" s="1295"/>
      <c r="E30" s="1292">
        <f>E29/D29</f>
        <v>0.52500000000000002</v>
      </c>
      <c r="F30" s="1291">
        <f t="shared" ref="F30:O30" si="15">F29/$D$29</f>
        <v>0.375</v>
      </c>
      <c r="G30" s="1291">
        <f t="shared" si="15"/>
        <v>0.45</v>
      </c>
      <c r="H30" s="1291">
        <f t="shared" si="15"/>
        <v>0.625</v>
      </c>
      <c r="I30" s="1291">
        <f t="shared" si="15"/>
        <v>0.25</v>
      </c>
      <c r="J30" s="1291">
        <f t="shared" si="15"/>
        <v>0.1</v>
      </c>
      <c r="K30" s="1291">
        <f t="shared" si="15"/>
        <v>0.17499999999999999</v>
      </c>
      <c r="L30" s="1291">
        <f t="shared" si="15"/>
        <v>7.4999999999999997E-2</v>
      </c>
      <c r="M30" s="1291">
        <f t="shared" si="15"/>
        <v>0.35</v>
      </c>
      <c r="N30" s="1291">
        <f t="shared" si="15"/>
        <v>0.22500000000000001</v>
      </c>
      <c r="O30" s="1308">
        <f t="shared" si="15"/>
        <v>0.05</v>
      </c>
    </row>
    <row r="31" spans="2:15" ht="21.75" customHeight="1" x14ac:dyDescent="0.2">
      <c r="B31" s="1853"/>
      <c r="C31" s="1862" t="s">
        <v>180</v>
      </c>
      <c r="D31" s="501">
        <f>表1!D44</f>
        <v>27</v>
      </c>
      <c r="E31" s="589">
        <v>13</v>
      </c>
      <c r="F31" s="501">
        <v>8</v>
      </c>
      <c r="G31" s="501">
        <v>15</v>
      </c>
      <c r="H31" s="501">
        <v>13</v>
      </c>
      <c r="I31" s="501">
        <v>7</v>
      </c>
      <c r="J31" s="503">
        <v>1</v>
      </c>
      <c r="K31" s="1131">
        <v>3</v>
      </c>
      <c r="L31" s="503">
        <v>3</v>
      </c>
      <c r="M31" s="1131">
        <v>7</v>
      </c>
      <c r="N31" s="501">
        <v>6</v>
      </c>
      <c r="O31" s="504">
        <v>2</v>
      </c>
    </row>
    <row r="32" spans="2:15" s="291" customFormat="1" ht="21.75" customHeight="1" x14ac:dyDescent="0.2">
      <c r="B32" s="1853"/>
      <c r="C32" s="1862"/>
      <c r="D32" s="1295"/>
      <c r="E32" s="1292">
        <f>E31/D31</f>
        <v>0.48148148148148145</v>
      </c>
      <c r="F32" s="1291">
        <f t="shared" ref="F32:O32" si="16">F31/$D$31</f>
        <v>0.29629629629629628</v>
      </c>
      <c r="G32" s="1291">
        <f t="shared" si="16"/>
        <v>0.55555555555555558</v>
      </c>
      <c r="H32" s="1291">
        <f t="shared" si="16"/>
        <v>0.48148148148148145</v>
      </c>
      <c r="I32" s="1291">
        <f t="shared" si="16"/>
        <v>0.25925925925925924</v>
      </c>
      <c r="J32" s="1291">
        <f t="shared" si="16"/>
        <v>3.7037037037037035E-2</v>
      </c>
      <c r="K32" s="1291">
        <f t="shared" si="16"/>
        <v>0.1111111111111111</v>
      </c>
      <c r="L32" s="1291">
        <f t="shared" si="16"/>
        <v>0.1111111111111111</v>
      </c>
      <c r="M32" s="1291">
        <f t="shared" si="16"/>
        <v>0.25925925925925924</v>
      </c>
      <c r="N32" s="1291">
        <f t="shared" si="16"/>
        <v>0.22222222222222221</v>
      </c>
      <c r="O32" s="1308">
        <f t="shared" si="16"/>
        <v>7.407407407407407E-2</v>
      </c>
    </row>
    <row r="33" spans="2:15" ht="21.75" customHeight="1" x14ac:dyDescent="0.2">
      <c r="B33" s="1853"/>
      <c r="C33" s="1862" t="s">
        <v>181</v>
      </c>
      <c r="D33" s="501">
        <f>表1!D47</f>
        <v>40</v>
      </c>
      <c r="E33" s="589">
        <v>12</v>
      </c>
      <c r="F33" s="501">
        <v>14</v>
      </c>
      <c r="G33" s="501">
        <v>24</v>
      </c>
      <c r="H33" s="501">
        <v>20</v>
      </c>
      <c r="I33" s="501">
        <v>11</v>
      </c>
      <c r="J33" s="503">
        <v>1</v>
      </c>
      <c r="K33" s="1131">
        <v>2</v>
      </c>
      <c r="L33" s="503">
        <v>1</v>
      </c>
      <c r="M33" s="1131">
        <v>13</v>
      </c>
      <c r="N33" s="501">
        <v>5</v>
      </c>
      <c r="O33" s="504">
        <v>4</v>
      </c>
    </row>
    <row r="34" spans="2:15" s="291" customFormat="1" ht="21.75" customHeight="1" thickBot="1" x14ac:dyDescent="0.25">
      <c r="B34" s="1853"/>
      <c r="C34" s="1863"/>
      <c r="D34" s="1291"/>
      <c r="E34" s="1297">
        <f>E33/D33</f>
        <v>0.3</v>
      </c>
      <c r="F34" s="1296">
        <f t="shared" ref="F34:O34" si="17">F33/$D$33</f>
        <v>0.35</v>
      </c>
      <c r="G34" s="1296">
        <f t="shared" si="17"/>
        <v>0.6</v>
      </c>
      <c r="H34" s="1296">
        <f t="shared" si="17"/>
        <v>0.5</v>
      </c>
      <c r="I34" s="1296">
        <f t="shared" si="17"/>
        <v>0.27500000000000002</v>
      </c>
      <c r="J34" s="1296">
        <f t="shared" si="17"/>
        <v>2.5000000000000001E-2</v>
      </c>
      <c r="K34" s="1296">
        <f t="shared" si="17"/>
        <v>0.05</v>
      </c>
      <c r="L34" s="1296">
        <f t="shared" si="17"/>
        <v>2.5000000000000001E-2</v>
      </c>
      <c r="M34" s="1296">
        <f t="shared" si="17"/>
        <v>0.32500000000000001</v>
      </c>
      <c r="N34" s="1296">
        <f t="shared" si="17"/>
        <v>0.125</v>
      </c>
      <c r="O34" s="1202">
        <f t="shared" si="17"/>
        <v>0.1</v>
      </c>
    </row>
    <row r="35" spans="2:15" ht="21.75" customHeight="1" thickTop="1" x14ac:dyDescent="0.2">
      <c r="B35" s="1853"/>
      <c r="C35" s="527" t="s">
        <v>182</v>
      </c>
      <c r="D35" s="276">
        <f>D25+D27+D29+D31</f>
        <v>298</v>
      </c>
      <c r="E35" s="1298">
        <f>E25+E27+E29+E31</f>
        <v>152</v>
      </c>
      <c r="F35" s="1299">
        <f t="shared" ref="F35:J35" si="18">F25+F27+F29+F31</f>
        <v>89</v>
      </c>
      <c r="G35" s="1299">
        <f t="shared" si="18"/>
        <v>157</v>
      </c>
      <c r="H35" s="1299">
        <f t="shared" si="18"/>
        <v>137</v>
      </c>
      <c r="I35" s="1299">
        <f t="shared" si="18"/>
        <v>85</v>
      </c>
      <c r="J35" s="1300">
        <f t="shared" si="18"/>
        <v>15</v>
      </c>
      <c r="K35" s="1633">
        <f t="shared" ref="K35:O35" si="19">K25+K27+K29+K31</f>
        <v>43</v>
      </c>
      <c r="L35" s="1300">
        <f t="shared" si="19"/>
        <v>27</v>
      </c>
      <c r="M35" s="1633">
        <f t="shared" ref="M35" si="20">M25+M27+M29+M31</f>
        <v>93</v>
      </c>
      <c r="N35" s="1299">
        <f t="shared" si="19"/>
        <v>47</v>
      </c>
      <c r="O35" s="1309">
        <f t="shared" si="19"/>
        <v>14</v>
      </c>
    </row>
    <row r="36" spans="2:15" s="291" customFormat="1" ht="21.75" customHeight="1" x14ac:dyDescent="0.2">
      <c r="B36" s="1853"/>
      <c r="C36" s="593" t="s">
        <v>183</v>
      </c>
      <c r="D36" s="1301"/>
      <c r="E36" s="1292">
        <f>E35/D35</f>
        <v>0.51006711409395977</v>
      </c>
      <c r="F36" s="1291">
        <f>F35/$D$35</f>
        <v>0.29865771812080538</v>
      </c>
      <c r="G36" s="1291">
        <f t="shared" ref="G36:N36" si="21">G35/$D$35</f>
        <v>0.52684563758389258</v>
      </c>
      <c r="H36" s="1291">
        <f t="shared" si="21"/>
        <v>0.45973154362416108</v>
      </c>
      <c r="I36" s="1291">
        <f t="shared" si="21"/>
        <v>0.28523489932885904</v>
      </c>
      <c r="J36" s="1291">
        <f t="shared" si="21"/>
        <v>5.0335570469798654E-2</v>
      </c>
      <c r="K36" s="1291">
        <f t="shared" si="21"/>
        <v>0.14429530201342283</v>
      </c>
      <c r="L36" s="1291">
        <f t="shared" si="21"/>
        <v>9.0604026845637578E-2</v>
      </c>
      <c r="M36" s="1291">
        <f t="shared" si="21"/>
        <v>0.31208053691275167</v>
      </c>
      <c r="N36" s="1291">
        <f t="shared" si="21"/>
        <v>0.15771812080536912</v>
      </c>
      <c r="O36" s="1308">
        <f>O35/$D$35</f>
        <v>4.6979865771812082E-2</v>
      </c>
    </row>
    <row r="37" spans="2:15" ht="21.75" customHeight="1" x14ac:dyDescent="0.2">
      <c r="B37" s="1853"/>
      <c r="C37" s="43" t="s">
        <v>182</v>
      </c>
      <c r="D37" s="277">
        <f>D27+D29+D31+D33</f>
        <v>157</v>
      </c>
      <c r="E37" s="1302">
        <f t="shared" ref="E37:J37" si="22">E27+E29+E31+E33</f>
        <v>72</v>
      </c>
      <c r="F37" s="1303">
        <f>F27+F29+F31+F33</f>
        <v>51</v>
      </c>
      <c r="G37" s="1303">
        <f t="shared" si="22"/>
        <v>81</v>
      </c>
      <c r="H37" s="1303">
        <f t="shared" si="22"/>
        <v>82</v>
      </c>
      <c r="I37" s="1303">
        <f t="shared" si="22"/>
        <v>42</v>
      </c>
      <c r="J37" s="1304">
        <f t="shared" si="22"/>
        <v>6</v>
      </c>
      <c r="K37" s="1634">
        <f t="shared" ref="K37:O37" si="23">K27+K29+K31+K33</f>
        <v>17</v>
      </c>
      <c r="L37" s="1304">
        <f t="shared" si="23"/>
        <v>11</v>
      </c>
      <c r="M37" s="1634">
        <f t="shared" ref="M37" si="24">M27+M29+M31+M33</f>
        <v>48</v>
      </c>
      <c r="N37" s="1303">
        <f t="shared" si="23"/>
        <v>27</v>
      </c>
      <c r="O37" s="1310">
        <f t="shared" si="23"/>
        <v>9</v>
      </c>
    </row>
    <row r="38" spans="2:15" s="291" customFormat="1" ht="21.75" customHeight="1" thickBot="1" x14ac:dyDescent="0.25">
      <c r="B38" s="1859"/>
      <c r="C38" s="595" t="s">
        <v>184</v>
      </c>
      <c r="D38" s="1301"/>
      <c r="E38" s="1305">
        <f>E37/D37</f>
        <v>0.45859872611464969</v>
      </c>
      <c r="F38" s="1306">
        <f>F37/$D$37</f>
        <v>0.32484076433121017</v>
      </c>
      <c r="G38" s="1306">
        <f t="shared" ref="G38:O38" si="25">G37/$D$37</f>
        <v>0.51592356687898089</v>
      </c>
      <c r="H38" s="1306">
        <f t="shared" si="25"/>
        <v>0.52229299363057324</v>
      </c>
      <c r="I38" s="1306">
        <f t="shared" si="25"/>
        <v>0.26751592356687898</v>
      </c>
      <c r="J38" s="1306">
        <f t="shared" si="25"/>
        <v>3.8216560509554139E-2</v>
      </c>
      <c r="K38" s="1306">
        <f t="shared" si="25"/>
        <v>0.10828025477707007</v>
      </c>
      <c r="L38" s="1306">
        <f t="shared" si="25"/>
        <v>7.0063694267515922E-2</v>
      </c>
      <c r="M38" s="1306">
        <f t="shared" si="25"/>
        <v>0.30573248407643311</v>
      </c>
      <c r="N38" s="1306">
        <f t="shared" si="25"/>
        <v>0.17197452229299362</v>
      </c>
      <c r="O38" s="1311">
        <f t="shared" si="25"/>
        <v>5.7324840764331211E-2</v>
      </c>
    </row>
    <row r="39" spans="2:15" x14ac:dyDescent="0.2">
      <c r="B39" s="96"/>
      <c r="C39" s="287" t="s">
        <v>734</v>
      </c>
      <c r="D39" s="286"/>
      <c r="E39" s="286"/>
      <c r="F39" s="286"/>
      <c r="G39" s="286"/>
      <c r="H39" s="286"/>
      <c r="I39" s="286"/>
      <c r="J39" s="286"/>
      <c r="K39" s="286"/>
      <c r="L39" s="286"/>
      <c r="M39" s="286"/>
      <c r="N39" s="286"/>
      <c r="O39" s="286"/>
    </row>
    <row r="40" spans="2:15" x14ac:dyDescent="0.2">
      <c r="B40" s="1"/>
      <c r="C40" s="1"/>
      <c r="D40" s="1"/>
    </row>
    <row r="41" spans="2:15" x14ac:dyDescent="0.2">
      <c r="B41" s="1"/>
      <c r="C41" s="1"/>
      <c r="D41" s="7"/>
      <c r="E41" s="7"/>
      <c r="F41" s="7"/>
      <c r="G41" s="7"/>
      <c r="H41" s="7"/>
      <c r="I41" s="7"/>
      <c r="J41" s="7"/>
      <c r="K41" s="7"/>
      <c r="L41" s="7"/>
      <c r="M41" s="7"/>
      <c r="N41" s="7"/>
      <c r="O41" s="7"/>
    </row>
    <row r="42" spans="2:15" x14ac:dyDescent="0.2">
      <c r="B42" s="44"/>
      <c r="E42" s="291"/>
      <c r="F42" s="291"/>
      <c r="G42" s="291"/>
      <c r="H42" s="291"/>
      <c r="I42" s="291"/>
      <c r="J42" s="291"/>
      <c r="K42" s="291"/>
      <c r="L42" s="291"/>
      <c r="M42" s="291"/>
      <c r="N42" s="291"/>
      <c r="O42" s="291"/>
    </row>
    <row r="44" spans="2:15" x14ac:dyDescent="0.2">
      <c r="B44" s="1"/>
      <c r="D44" s="343"/>
      <c r="E44" s="343"/>
      <c r="F44" s="343"/>
      <c r="G44" s="343"/>
      <c r="H44" s="343"/>
      <c r="I44" s="343"/>
      <c r="J44" s="343"/>
      <c r="K44" s="343"/>
      <c r="L44" s="343"/>
      <c r="M44" s="343"/>
      <c r="N44" s="343"/>
      <c r="O44" s="343"/>
    </row>
    <row r="45" spans="2:15" x14ac:dyDescent="0.2">
      <c r="B45" s="1"/>
      <c r="D45" s="343"/>
      <c r="E45" s="343"/>
      <c r="F45" s="343"/>
      <c r="G45" s="343"/>
      <c r="H45" s="343"/>
      <c r="I45" s="343"/>
      <c r="J45" s="343"/>
      <c r="K45" s="343"/>
      <c r="L45" s="343"/>
      <c r="M45" s="343"/>
      <c r="N45" s="343"/>
      <c r="O45" s="343"/>
    </row>
    <row r="46" spans="2:15" x14ac:dyDescent="0.2">
      <c r="B46" s="1"/>
    </row>
    <row r="47" spans="2:15" x14ac:dyDescent="0.2">
      <c r="B47" s="332"/>
      <c r="D47" s="344"/>
      <c r="E47" s="344"/>
      <c r="F47" s="344"/>
      <c r="G47" s="344"/>
      <c r="H47" s="344"/>
      <c r="I47" s="344"/>
      <c r="J47" s="344"/>
      <c r="K47" s="344"/>
      <c r="L47" s="344"/>
      <c r="M47" s="344"/>
      <c r="N47" s="344"/>
      <c r="O47" s="344"/>
    </row>
    <row r="48" spans="2:15" x14ac:dyDescent="0.2">
      <c r="D48" s="344"/>
      <c r="E48" s="344"/>
      <c r="F48" s="344"/>
      <c r="G48" s="344"/>
      <c r="H48" s="344"/>
      <c r="I48" s="344"/>
      <c r="J48" s="344"/>
      <c r="K48" s="344"/>
      <c r="L48" s="344"/>
      <c r="M48" s="344"/>
      <c r="N48" s="344"/>
      <c r="O48" s="344"/>
    </row>
    <row r="49" spans="4:15" x14ac:dyDescent="0.2">
      <c r="D49" s="344"/>
      <c r="E49" s="344"/>
      <c r="F49" s="344"/>
      <c r="G49" s="344"/>
      <c r="H49" s="344"/>
      <c r="I49" s="344"/>
      <c r="J49" s="344"/>
      <c r="K49" s="344"/>
      <c r="L49" s="344"/>
      <c r="M49" s="344"/>
      <c r="N49" s="344"/>
      <c r="O49" s="344"/>
    </row>
    <row r="50" spans="4:15" x14ac:dyDescent="0.2">
      <c r="D50" s="344"/>
      <c r="E50" s="344"/>
      <c r="F50" s="344"/>
      <c r="G50" s="344"/>
      <c r="H50" s="344"/>
      <c r="I50" s="344"/>
      <c r="J50" s="344"/>
      <c r="K50" s="344"/>
      <c r="L50" s="344"/>
      <c r="M50" s="344"/>
      <c r="N50" s="344"/>
      <c r="O50" s="344"/>
    </row>
    <row r="51" spans="4:15" x14ac:dyDescent="0.2">
      <c r="D51" s="344"/>
      <c r="E51" s="344"/>
      <c r="F51" s="344"/>
      <c r="G51" s="344"/>
      <c r="H51" s="344"/>
      <c r="I51" s="344"/>
      <c r="J51" s="344"/>
      <c r="K51" s="344"/>
      <c r="L51" s="344"/>
      <c r="M51" s="344"/>
      <c r="N51" s="344"/>
      <c r="O51" s="344"/>
    </row>
  </sheetData>
  <mergeCells count="28">
    <mergeCell ref="K7:K8"/>
    <mergeCell ref="N7:N8"/>
    <mergeCell ref="O7:O8"/>
    <mergeCell ref="L7:L8"/>
    <mergeCell ref="M7:M8"/>
    <mergeCell ref="B23:B38"/>
    <mergeCell ref="C23:C24"/>
    <mergeCell ref="C25:C26"/>
    <mergeCell ref="C27:C28"/>
    <mergeCell ref="C29:C30"/>
    <mergeCell ref="C31:C32"/>
    <mergeCell ref="C33:C34"/>
    <mergeCell ref="I7:I8"/>
    <mergeCell ref="J7:J8"/>
    <mergeCell ref="B9:C10"/>
    <mergeCell ref="B11:B22"/>
    <mergeCell ref="C11:C12"/>
    <mergeCell ref="C13:C14"/>
    <mergeCell ref="C15:C16"/>
    <mergeCell ref="C17:C18"/>
    <mergeCell ref="F7:F8"/>
    <mergeCell ref="G7:G8"/>
    <mergeCell ref="H7:H8"/>
    <mergeCell ref="C19:C20"/>
    <mergeCell ref="C21:C22"/>
    <mergeCell ref="B7:C8"/>
    <mergeCell ref="D7:D8"/>
    <mergeCell ref="E7:E8"/>
  </mergeCells>
  <phoneticPr fontId="2"/>
  <pageMargins left="0.77" right="0.25" top="0.61" bottom="0.46" header="0.3" footer="0.3"/>
  <pageSetup paperSize="9" scale="5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sheetPr>
  <dimension ref="A2:X54"/>
  <sheetViews>
    <sheetView view="pageBreakPreview" zoomScaleNormal="87" zoomScaleSheetLayoutView="100" workbookViewId="0">
      <selection activeCell="D39" sqref="D39"/>
    </sheetView>
  </sheetViews>
  <sheetFormatPr defaultColWidth="9" defaultRowHeight="13.2" x14ac:dyDescent="0.2"/>
  <cols>
    <col min="3" max="3" width="19.6640625" customWidth="1"/>
    <col min="4" max="6" width="26.33203125" customWidth="1"/>
  </cols>
  <sheetData>
    <row r="2" spans="1:24" ht="14.4" x14ac:dyDescent="0.2">
      <c r="B2" s="26" t="s">
        <v>268</v>
      </c>
    </row>
    <row r="4" spans="1:24" s="1" customFormat="1" x14ac:dyDescent="0.2">
      <c r="A4" s="19"/>
      <c r="E4" s="42" t="s">
        <v>269</v>
      </c>
    </row>
    <row r="5" spans="1:24" s="1" customFormat="1" x14ac:dyDescent="0.2">
      <c r="A5" s="19"/>
      <c r="E5" s="42" t="s">
        <v>270</v>
      </c>
    </row>
    <row r="6" spans="1:24" s="1" customFormat="1" ht="6.75" customHeight="1" x14ac:dyDescent="0.2">
      <c r="A6" s="19"/>
    </row>
    <row r="7" spans="1:24" s="1" customFormat="1" ht="15" thickBot="1" x14ac:dyDescent="0.25">
      <c r="A7" s="19"/>
      <c r="B7" s="26"/>
      <c r="E7" s="2"/>
      <c r="F7" s="2" t="s">
        <v>242</v>
      </c>
    </row>
    <row r="8" spans="1:24" s="1" customFormat="1" ht="15" customHeight="1" x14ac:dyDescent="0.2">
      <c r="A8" s="19"/>
      <c r="B8" s="1969"/>
      <c r="C8" s="1969"/>
      <c r="D8" s="1950" t="s">
        <v>271</v>
      </c>
      <c r="E8" s="1975" t="s">
        <v>879</v>
      </c>
      <c r="F8" s="268"/>
    </row>
    <row r="9" spans="1:24" s="1" customFormat="1" ht="15" customHeight="1" x14ac:dyDescent="0.2">
      <c r="A9" s="19"/>
      <c r="B9" s="1969"/>
      <c r="C9" s="1969"/>
      <c r="D9" s="1973"/>
      <c r="E9" s="1976"/>
      <c r="F9" s="1950" t="s">
        <v>880</v>
      </c>
    </row>
    <row r="10" spans="1:24" s="1" customFormat="1" ht="10.5" customHeight="1" x14ac:dyDescent="0.2">
      <c r="A10" s="19"/>
      <c r="B10" s="1969"/>
      <c r="C10" s="1969"/>
      <c r="D10" s="1973"/>
      <c r="E10" s="1976"/>
      <c r="F10" s="1951"/>
    </row>
    <row r="11" spans="1:24" s="1" customFormat="1" ht="44.25" customHeight="1" x14ac:dyDescent="0.2">
      <c r="A11" s="19"/>
      <c r="B11" s="1969"/>
      <c r="C11" s="1969"/>
      <c r="D11" s="1974"/>
      <c r="E11" s="1977"/>
      <c r="F11" s="1952"/>
      <c r="X11" s="1" t="s">
        <v>249</v>
      </c>
    </row>
    <row r="12" spans="1:24" s="1" customFormat="1" ht="20.25" customHeight="1" x14ac:dyDescent="0.2">
      <c r="A12" s="19"/>
      <c r="B12" s="1953" t="s">
        <v>250</v>
      </c>
      <c r="C12" s="1978"/>
      <c r="D12" s="458">
        <v>425</v>
      </c>
      <c r="E12" s="279">
        <f>E14+E16+E18+E20+E22+E24</f>
        <v>4060</v>
      </c>
      <c r="F12" s="128">
        <f>F14+F16+F18+F20+F22+F24</f>
        <v>681</v>
      </c>
    </row>
    <row r="13" spans="1:24" s="1" customFormat="1" ht="20.25" customHeight="1" thickBot="1" x14ac:dyDescent="0.25">
      <c r="A13" s="19"/>
      <c r="B13" s="1955"/>
      <c r="C13" s="1979"/>
      <c r="D13" s="459"/>
      <c r="E13" s="442"/>
      <c r="F13" s="444">
        <f>F12/E12</f>
        <v>0.16773399014778326</v>
      </c>
    </row>
    <row r="14" spans="1:24" s="1" customFormat="1" ht="20.25" customHeight="1" thickTop="1" x14ac:dyDescent="0.2">
      <c r="A14" s="19"/>
      <c r="B14" s="1852" t="s">
        <v>251</v>
      </c>
      <c r="C14" s="1959" t="s">
        <v>252</v>
      </c>
      <c r="D14" s="447">
        <v>54</v>
      </c>
      <c r="E14" s="278">
        <v>369</v>
      </c>
      <c r="F14" s="126">
        <v>37</v>
      </c>
    </row>
    <row r="15" spans="1:24" s="1" customFormat="1" ht="20.25" customHeight="1" x14ac:dyDescent="0.2">
      <c r="A15" s="19"/>
      <c r="B15" s="1853"/>
      <c r="C15" s="1857"/>
      <c r="D15" s="460"/>
      <c r="E15" s="461"/>
      <c r="F15" s="462">
        <f>F14/E14</f>
        <v>0.1002710027100271</v>
      </c>
    </row>
    <row r="16" spans="1:24" s="1" customFormat="1" ht="20.25" customHeight="1" x14ac:dyDescent="0.2">
      <c r="A16" s="19"/>
      <c r="B16" s="1853"/>
      <c r="C16" s="1856" t="s">
        <v>253</v>
      </c>
      <c r="D16" s="440">
        <v>76</v>
      </c>
      <c r="E16" s="279">
        <v>1248</v>
      </c>
      <c r="F16" s="128">
        <v>95</v>
      </c>
    </row>
    <row r="17" spans="1:6" s="1" customFormat="1" ht="20.25" customHeight="1" x14ac:dyDescent="0.2">
      <c r="A17" s="19"/>
      <c r="B17" s="1853"/>
      <c r="C17" s="1857"/>
      <c r="D17" s="463"/>
      <c r="E17" s="464"/>
      <c r="F17" s="465">
        <f>F16/E16</f>
        <v>7.6121794871794865E-2</v>
      </c>
    </row>
    <row r="18" spans="1:6" s="1" customFormat="1" ht="20.25" customHeight="1" x14ac:dyDescent="0.2">
      <c r="A18" s="19"/>
      <c r="B18" s="1853"/>
      <c r="C18" s="1971" t="s">
        <v>254</v>
      </c>
      <c r="D18" s="440">
        <v>28</v>
      </c>
      <c r="E18" s="279">
        <v>267</v>
      </c>
      <c r="F18" s="128">
        <v>13</v>
      </c>
    </row>
    <row r="19" spans="1:6" s="1" customFormat="1" ht="20.25" customHeight="1" x14ac:dyDescent="0.2">
      <c r="A19" s="19"/>
      <c r="B19" s="1853"/>
      <c r="C19" s="1943"/>
      <c r="D19" s="463"/>
      <c r="E19" s="464"/>
      <c r="F19" s="465">
        <f>F18/E18</f>
        <v>4.8689138576779027E-2</v>
      </c>
    </row>
    <row r="20" spans="1:6" s="1" customFormat="1" ht="20.25" customHeight="1" x14ac:dyDescent="0.2">
      <c r="A20" s="19"/>
      <c r="B20" s="1853"/>
      <c r="C20" s="1856" t="s">
        <v>255</v>
      </c>
      <c r="D20" s="440">
        <v>89</v>
      </c>
      <c r="E20" s="279">
        <v>698</v>
      </c>
      <c r="F20" s="128">
        <v>95</v>
      </c>
    </row>
    <row r="21" spans="1:6" s="1" customFormat="1" ht="20.25" customHeight="1" x14ac:dyDescent="0.2">
      <c r="A21" s="19"/>
      <c r="B21" s="1853"/>
      <c r="C21" s="1857"/>
      <c r="D21" s="463"/>
      <c r="E21" s="464"/>
      <c r="F21" s="465">
        <f>F20/E20</f>
        <v>0.13610315186246419</v>
      </c>
    </row>
    <row r="22" spans="1:6" s="1" customFormat="1" ht="20.25" customHeight="1" x14ac:dyDescent="0.2">
      <c r="A22" s="19"/>
      <c r="B22" s="1853"/>
      <c r="C22" s="1856" t="s">
        <v>256</v>
      </c>
      <c r="D22" s="440">
        <v>16</v>
      </c>
      <c r="E22" s="279">
        <v>424</v>
      </c>
      <c r="F22" s="128">
        <v>94</v>
      </c>
    </row>
    <row r="23" spans="1:6" s="1" customFormat="1" ht="20.25" customHeight="1" x14ac:dyDescent="0.2">
      <c r="A23" s="19"/>
      <c r="B23" s="1853"/>
      <c r="C23" s="1857"/>
      <c r="D23" s="463"/>
      <c r="E23" s="464"/>
      <c r="F23" s="465">
        <f>F22/E22</f>
        <v>0.22169811320754718</v>
      </c>
    </row>
    <row r="24" spans="1:6" s="1" customFormat="1" ht="20.25" customHeight="1" x14ac:dyDescent="0.2">
      <c r="A24" s="19"/>
      <c r="B24" s="1853"/>
      <c r="C24" s="1856" t="s">
        <v>257</v>
      </c>
      <c r="D24" s="440">
        <v>162</v>
      </c>
      <c r="E24" s="279">
        <v>1054</v>
      </c>
      <c r="F24" s="128">
        <v>347</v>
      </c>
    </row>
    <row r="25" spans="1:6" s="1" customFormat="1" ht="20.25" customHeight="1" thickBot="1" x14ac:dyDescent="0.25">
      <c r="A25" s="19"/>
      <c r="B25" s="1853"/>
      <c r="C25" s="1857"/>
      <c r="D25" s="460"/>
      <c r="E25" s="461"/>
      <c r="F25" s="462">
        <f>F24/E24</f>
        <v>0.32922201138519924</v>
      </c>
    </row>
    <row r="26" spans="1:6" s="1" customFormat="1" ht="20.25" customHeight="1" thickTop="1" x14ac:dyDescent="0.2">
      <c r="A26" s="19"/>
      <c r="B26" s="1852" t="s">
        <v>258</v>
      </c>
      <c r="C26" s="1959" t="s">
        <v>259</v>
      </c>
      <c r="D26" s="447">
        <v>87</v>
      </c>
      <c r="E26" s="278">
        <v>144</v>
      </c>
      <c r="F26" s="126">
        <v>40</v>
      </c>
    </row>
    <row r="27" spans="1:6" s="1" customFormat="1" ht="20.25" customHeight="1" x14ac:dyDescent="0.2">
      <c r="A27" s="19"/>
      <c r="B27" s="1853"/>
      <c r="C27" s="1857"/>
      <c r="D27" s="463"/>
      <c r="E27" s="464"/>
      <c r="F27" s="465">
        <f>F26/E26</f>
        <v>0.27777777777777779</v>
      </c>
    </row>
    <row r="28" spans="1:6" s="1" customFormat="1" ht="20.25" customHeight="1" x14ac:dyDescent="0.2">
      <c r="A28" s="19"/>
      <c r="B28" s="1853"/>
      <c r="C28" s="1856" t="s">
        <v>260</v>
      </c>
      <c r="D28" s="451">
        <v>181</v>
      </c>
      <c r="E28" s="280">
        <v>483</v>
      </c>
      <c r="F28" s="127">
        <v>129</v>
      </c>
    </row>
    <row r="29" spans="1:6" s="1" customFormat="1" ht="20.25" customHeight="1" x14ac:dyDescent="0.2">
      <c r="A29" s="19"/>
      <c r="B29" s="1853"/>
      <c r="C29" s="1857"/>
      <c r="D29" s="463"/>
      <c r="E29" s="442"/>
      <c r="F29" s="444">
        <f>F28/E28</f>
        <v>0.26708074534161491</v>
      </c>
    </row>
    <row r="30" spans="1:6" s="1" customFormat="1" ht="20.25" customHeight="1" x14ac:dyDescent="0.2">
      <c r="A30" s="19"/>
      <c r="B30" s="1853"/>
      <c r="C30" s="1856" t="s">
        <v>261</v>
      </c>
      <c r="D30" s="460">
        <v>50</v>
      </c>
      <c r="E30" s="279">
        <v>215</v>
      </c>
      <c r="F30" s="128">
        <v>57</v>
      </c>
    </row>
    <row r="31" spans="1:6" s="1" customFormat="1" ht="20.25" customHeight="1" x14ac:dyDescent="0.2">
      <c r="A31" s="19"/>
      <c r="B31" s="1853"/>
      <c r="C31" s="1857"/>
      <c r="D31" s="463"/>
      <c r="E31" s="442"/>
      <c r="F31" s="444">
        <f>F30/E30</f>
        <v>0.26511627906976742</v>
      </c>
    </row>
    <row r="32" spans="1:6" s="1" customFormat="1" ht="20.25" customHeight="1" x14ac:dyDescent="0.2">
      <c r="A32" s="19"/>
      <c r="B32" s="1853"/>
      <c r="C32" s="1856" t="s">
        <v>262</v>
      </c>
      <c r="D32" s="460">
        <v>40</v>
      </c>
      <c r="E32" s="279">
        <v>285</v>
      </c>
      <c r="F32" s="128">
        <v>54</v>
      </c>
    </row>
    <row r="33" spans="1:6" s="1" customFormat="1" ht="20.25" customHeight="1" x14ac:dyDescent="0.2">
      <c r="A33" s="19"/>
      <c r="B33" s="1853"/>
      <c r="C33" s="1857"/>
      <c r="D33" s="463"/>
      <c r="E33" s="442"/>
      <c r="F33" s="444">
        <f>F32/E32</f>
        <v>0.18947368421052632</v>
      </c>
    </row>
    <row r="34" spans="1:6" s="1" customFormat="1" ht="20.25" customHeight="1" x14ac:dyDescent="0.2">
      <c r="A34" s="19"/>
      <c r="B34" s="1853"/>
      <c r="C34" s="1856" t="s">
        <v>263</v>
      </c>
      <c r="D34" s="460">
        <v>27</v>
      </c>
      <c r="E34" s="279">
        <v>408</v>
      </c>
      <c r="F34" s="128">
        <v>54</v>
      </c>
    </row>
    <row r="35" spans="1:6" s="1" customFormat="1" ht="20.25" customHeight="1" x14ac:dyDescent="0.2">
      <c r="A35" s="19"/>
      <c r="B35" s="1853"/>
      <c r="C35" s="1857"/>
      <c r="D35" s="463"/>
      <c r="E35" s="442"/>
      <c r="F35" s="444">
        <f>F34/E34</f>
        <v>0.13235294117647059</v>
      </c>
    </row>
    <row r="36" spans="1:6" s="1" customFormat="1" ht="20.25" customHeight="1" x14ac:dyDescent="0.2">
      <c r="A36" s="19"/>
      <c r="B36" s="1853"/>
      <c r="C36" s="1856" t="s">
        <v>264</v>
      </c>
      <c r="D36" s="451">
        <v>40</v>
      </c>
      <c r="E36" s="279">
        <v>2525</v>
      </c>
      <c r="F36" s="128">
        <v>347</v>
      </c>
    </row>
    <row r="37" spans="1:6" s="1" customFormat="1" ht="20.25" customHeight="1" thickBot="1" x14ac:dyDescent="0.25">
      <c r="A37" s="19"/>
      <c r="B37" s="1853"/>
      <c r="C37" s="1857"/>
      <c r="D37" s="460"/>
      <c r="E37" s="461"/>
      <c r="F37" s="462">
        <f>F36/E36</f>
        <v>0.13742574257425744</v>
      </c>
    </row>
    <row r="38" spans="1:6" s="1" customFormat="1" ht="20.25" customHeight="1" thickTop="1" x14ac:dyDescent="0.2">
      <c r="A38" s="19"/>
      <c r="B38" s="1853"/>
      <c r="C38" s="275" t="s">
        <v>265</v>
      </c>
      <c r="D38" s="276">
        <f>D28+D30+D32+D34</f>
        <v>298</v>
      </c>
      <c r="E38" s="466">
        <f>E28+E30+E32+E34</f>
        <v>1391</v>
      </c>
      <c r="F38" s="305">
        <f>F28+F30+F32+F34</f>
        <v>294</v>
      </c>
    </row>
    <row r="39" spans="1:6" s="1" customFormat="1" ht="20.25" customHeight="1" x14ac:dyDescent="0.2">
      <c r="A39" s="19"/>
      <c r="B39" s="1853"/>
      <c r="C39" s="21" t="s">
        <v>266</v>
      </c>
      <c r="D39" s="463"/>
      <c r="E39" s="464"/>
      <c r="F39" s="465">
        <f>F38/E38</f>
        <v>0.2113587347232207</v>
      </c>
    </row>
    <row r="40" spans="1:6" s="1" customFormat="1" ht="20.25" customHeight="1" x14ac:dyDescent="0.2">
      <c r="A40" s="19"/>
      <c r="B40" s="1853"/>
      <c r="C40" s="273" t="s">
        <v>265</v>
      </c>
      <c r="D40" s="277">
        <f>D30+D32+D34+D36</f>
        <v>157</v>
      </c>
      <c r="E40" s="467">
        <f>E30+E32+E34+E36</f>
        <v>3433</v>
      </c>
      <c r="F40" s="306">
        <f>F30+F32+F34+F36</f>
        <v>512</v>
      </c>
    </row>
    <row r="41" spans="1:6" s="1" customFormat="1" ht="20.25" customHeight="1" thickBot="1" x14ac:dyDescent="0.25">
      <c r="A41" s="19"/>
      <c r="B41" s="1859"/>
      <c r="C41" s="21" t="s">
        <v>267</v>
      </c>
      <c r="D41" s="463"/>
      <c r="E41" s="468"/>
      <c r="F41" s="469">
        <f>F40/E40</f>
        <v>0.14914069327119137</v>
      </c>
    </row>
    <row r="42" spans="1:6" s="1" customFormat="1" x14ac:dyDescent="0.2">
      <c r="A42" s="19"/>
      <c r="B42" s="22"/>
      <c r="C42" s="27"/>
      <c r="D42" s="23"/>
      <c r="E42" s="270"/>
    </row>
    <row r="43" spans="1:6" s="328" customFormat="1" x14ac:dyDescent="0.2">
      <c r="A43" s="327"/>
    </row>
    <row r="44" spans="1:6" s="1" customFormat="1" x14ac:dyDescent="0.2">
      <c r="A44" s="19"/>
      <c r="B44" s="44"/>
      <c r="E44" s="86"/>
      <c r="F44" s="86"/>
    </row>
    <row r="45" spans="1:6" s="1" customFormat="1" x14ac:dyDescent="0.2">
      <c r="A45" s="19"/>
      <c r="B45" s="44"/>
      <c r="E45" s="86"/>
      <c r="F45" s="86"/>
    </row>
    <row r="46" spans="1:6" s="1" customFormat="1" x14ac:dyDescent="0.2">
      <c r="A46" s="19"/>
      <c r="B46" s="44"/>
      <c r="D46" s="7"/>
      <c r="E46" s="7"/>
      <c r="F46" s="7"/>
    </row>
    <row r="47" spans="1:6" s="1" customFormat="1" x14ac:dyDescent="0.2">
      <c r="A47" s="19"/>
      <c r="B47" s="44"/>
      <c r="D47" s="7"/>
      <c r="E47" s="7"/>
      <c r="F47" s="7"/>
    </row>
    <row r="48" spans="1:6" s="1" customFormat="1" x14ac:dyDescent="0.2">
      <c r="A48" s="19"/>
      <c r="B48" s="19"/>
      <c r="E48" s="86"/>
      <c r="F48" s="86"/>
    </row>
    <row r="49" spans="1:6" s="322" customFormat="1" x14ac:dyDescent="0.2">
      <c r="A49" s="325"/>
      <c r="B49" s="325"/>
      <c r="C49" s="325"/>
      <c r="D49" s="325"/>
      <c r="E49" s="325"/>
      <c r="F49" s="325"/>
    </row>
    <row r="50" spans="1:6" s="322" customFormat="1" x14ac:dyDescent="0.2">
      <c r="A50" s="325"/>
      <c r="B50" s="325"/>
      <c r="C50" s="325"/>
      <c r="D50" s="325"/>
      <c r="E50" s="325"/>
      <c r="F50" s="325"/>
    </row>
    <row r="51" spans="1:6" s="1" customFormat="1" x14ac:dyDescent="0.2">
      <c r="A51" s="19"/>
      <c r="B51" s="19"/>
      <c r="C51" s="19"/>
      <c r="D51" s="19"/>
      <c r="E51" s="19"/>
      <c r="F51" s="19"/>
    </row>
    <row r="52" spans="1:6" s="1" customFormat="1" x14ac:dyDescent="0.2">
      <c r="A52" s="19"/>
      <c r="B52" s="19"/>
      <c r="C52" s="19"/>
      <c r="D52" s="331"/>
      <c r="E52" s="331"/>
      <c r="F52" s="331"/>
    </row>
    <row r="53" spans="1:6" s="1" customFormat="1" x14ac:dyDescent="0.2">
      <c r="A53" s="19"/>
      <c r="B53" s="19"/>
      <c r="C53" s="19"/>
      <c r="D53" s="331"/>
      <c r="E53" s="331"/>
      <c r="F53" s="331"/>
    </row>
    <row r="54" spans="1:6" s="1" customFormat="1" x14ac:dyDescent="0.2">
      <c r="A54" s="19"/>
      <c r="B54" s="19"/>
      <c r="C54" s="19"/>
      <c r="D54" s="19"/>
    </row>
  </sheetData>
  <mergeCells count="19">
    <mergeCell ref="B26:B41"/>
    <mergeCell ref="C26:C27"/>
    <mergeCell ref="C28:C29"/>
    <mergeCell ref="C30:C31"/>
    <mergeCell ref="C32:C33"/>
    <mergeCell ref="C34:C35"/>
    <mergeCell ref="C36:C37"/>
    <mergeCell ref="B14:B25"/>
    <mergeCell ref="C14:C15"/>
    <mergeCell ref="C16:C17"/>
    <mergeCell ref="C18:C19"/>
    <mergeCell ref="C20:C21"/>
    <mergeCell ref="C22:C23"/>
    <mergeCell ref="C24:C25"/>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876F4-4609-4FA0-B104-0E6F1C8AA6A5}">
  <sheetPr>
    <tabColor theme="0" tint="-0.499984740745262"/>
    <pageSetUpPr fitToPage="1"/>
  </sheetPr>
  <dimension ref="B2:Q65"/>
  <sheetViews>
    <sheetView view="pageBreakPreview" zoomScaleNormal="100" zoomScaleSheetLayoutView="100" workbookViewId="0">
      <pane xSplit="3" ySplit="9" topLeftCell="D10" activePane="bottomRight" state="frozen"/>
      <selection activeCell="N21" sqref="N21"/>
      <selection pane="topRight" activeCell="N21" sqref="N21"/>
      <selection pane="bottomLeft" activeCell="N21" sqref="N21"/>
      <selection pane="bottomRight" activeCell="N21" sqref="N21"/>
    </sheetView>
  </sheetViews>
  <sheetFormatPr defaultColWidth="9" defaultRowHeight="13.2" x14ac:dyDescent="0.2"/>
  <cols>
    <col min="1" max="2" width="4.6640625" style="1" customWidth="1"/>
    <col min="3" max="3" width="19.33203125" style="1" customWidth="1"/>
    <col min="4" max="4" width="8.88671875" style="1" customWidth="1"/>
    <col min="5" max="5" width="13.88671875" style="1" customWidth="1"/>
    <col min="6" max="6" width="13.88671875" style="19" customWidth="1"/>
    <col min="7" max="7" width="13.88671875" style="1" customWidth="1"/>
    <col min="8" max="9" width="13.88671875" style="19" customWidth="1"/>
    <col min="10" max="10" width="13.88671875" style="1" customWidth="1"/>
    <col min="11" max="11" width="8" style="19" customWidth="1"/>
    <col min="12" max="14" width="6.33203125" style="1" customWidth="1"/>
    <col min="15" max="15" width="10.21875" style="1" bestFit="1" customWidth="1"/>
    <col min="16" max="17" width="6.109375" style="1" customWidth="1"/>
    <col min="18" max="30" width="8.6640625" style="1" customWidth="1"/>
    <col min="31" max="50" width="4.6640625" style="1" customWidth="1"/>
    <col min="51" max="16384" width="9" style="1"/>
  </cols>
  <sheetData>
    <row r="2" spans="2:17" ht="14.4" x14ac:dyDescent="0.2">
      <c r="B2" s="26" t="s">
        <v>854</v>
      </c>
    </row>
    <row r="4" spans="2:17" ht="13.8" thickBot="1" x14ac:dyDescent="0.25">
      <c r="J4" s="2" t="s">
        <v>512</v>
      </c>
    </row>
    <row r="5" spans="2:17" ht="21.6" customHeight="1" x14ac:dyDescent="0.2">
      <c r="B5" s="1920"/>
      <c r="C5" s="1921"/>
      <c r="D5" s="1856" t="s">
        <v>863</v>
      </c>
      <c r="E5" s="2086" t="s">
        <v>349</v>
      </c>
      <c r="F5" s="2071"/>
      <c r="G5" s="2072"/>
      <c r="H5" s="2086" t="s">
        <v>350</v>
      </c>
      <c r="I5" s="2071"/>
      <c r="J5" s="2072"/>
    </row>
    <row r="6" spans="2:17" s="1721" customFormat="1" ht="12" customHeight="1" x14ac:dyDescent="0.2">
      <c r="B6" s="1922"/>
      <c r="C6" s="1923"/>
      <c r="D6" s="1857"/>
      <c r="E6" s="2094"/>
      <c r="F6" s="2205"/>
      <c r="G6" s="2469"/>
      <c r="H6" s="2095"/>
      <c r="I6" s="2318"/>
      <c r="J6" s="2441"/>
    </row>
    <row r="7" spans="2:17" ht="42" customHeight="1" x14ac:dyDescent="0.2">
      <c r="B7" s="1924"/>
      <c r="C7" s="2370"/>
      <c r="D7" s="1960"/>
      <c r="E7" s="1723" t="s">
        <v>866</v>
      </c>
      <c r="F7" s="1639" t="s">
        <v>867</v>
      </c>
      <c r="G7" s="1681" t="s">
        <v>864</v>
      </c>
      <c r="H7" s="1738" t="s">
        <v>866</v>
      </c>
      <c r="I7" s="1639" t="s">
        <v>865</v>
      </c>
      <c r="J7" s="1681" t="s">
        <v>864</v>
      </c>
      <c r="K7" s="1"/>
    </row>
    <row r="8" spans="2:17" ht="18" customHeight="1" x14ac:dyDescent="0.2">
      <c r="B8" s="1953" t="s">
        <v>519</v>
      </c>
      <c r="C8" s="1978"/>
      <c r="D8" s="2444">
        <f>SUM(D10:D21)</f>
        <v>180</v>
      </c>
      <c r="E8" s="2465">
        <f t="shared" ref="E8" si="0">E10+E12+E14+E16+E18+E20</f>
        <v>19</v>
      </c>
      <c r="F8" s="2472">
        <f t="shared" ref="F8:G8" si="1">F10+F12+F14+F16+F18+F20</f>
        <v>648</v>
      </c>
      <c r="G8" s="2474">
        <f t="shared" si="1"/>
        <v>3353</v>
      </c>
      <c r="H8" s="2465">
        <f t="shared" ref="H8:J8" si="2">H10+H12+H14+H16+H18+H20</f>
        <v>85</v>
      </c>
      <c r="I8" s="2472">
        <f t="shared" si="2"/>
        <v>857</v>
      </c>
      <c r="J8" s="2474">
        <f t="shared" si="2"/>
        <v>1757</v>
      </c>
      <c r="K8" s="1"/>
      <c r="L8" s="7"/>
      <c r="M8" s="7"/>
      <c r="N8" s="7"/>
      <c r="O8" s="1084"/>
      <c r="P8" s="1084"/>
      <c r="Q8" s="1084"/>
    </row>
    <row r="9" spans="2:17" ht="18" customHeight="1" thickBot="1" x14ac:dyDescent="0.25">
      <c r="B9" s="1957"/>
      <c r="C9" s="2023"/>
      <c r="D9" s="2445"/>
      <c r="E9" s="2466"/>
      <c r="F9" s="2473"/>
      <c r="G9" s="2475"/>
      <c r="H9" s="2466"/>
      <c r="I9" s="2473"/>
      <c r="J9" s="2475"/>
      <c r="K9" s="1"/>
      <c r="L9" s="7"/>
      <c r="M9" s="7"/>
      <c r="N9" s="7"/>
      <c r="O9" s="1084"/>
      <c r="P9" s="1084"/>
      <c r="Q9" s="1084"/>
    </row>
    <row r="10" spans="2:17" ht="18" customHeight="1" thickTop="1" x14ac:dyDescent="0.2">
      <c r="B10" s="1852" t="s">
        <v>251</v>
      </c>
      <c r="C10" s="1900" t="s">
        <v>169</v>
      </c>
      <c r="D10" s="2470">
        <v>20</v>
      </c>
      <c r="E10" s="2461">
        <v>1</v>
      </c>
      <c r="F10" s="2476">
        <v>21</v>
      </c>
      <c r="G10" s="2463">
        <v>20</v>
      </c>
      <c r="H10" s="2461">
        <v>2</v>
      </c>
      <c r="I10" s="2476">
        <v>10</v>
      </c>
      <c r="J10" s="2463">
        <v>9</v>
      </c>
      <c r="K10" s="1"/>
      <c r="L10" s="7"/>
      <c r="M10" s="7"/>
      <c r="N10" s="7"/>
      <c r="O10" s="1084"/>
      <c r="P10" s="1084"/>
      <c r="Q10" s="1084"/>
    </row>
    <row r="11" spans="2:17" ht="18" customHeight="1" x14ac:dyDescent="0.2">
      <c r="B11" s="1853"/>
      <c r="C11" s="1900"/>
      <c r="D11" s="2468"/>
      <c r="E11" s="2462"/>
      <c r="F11" s="2477"/>
      <c r="G11" s="2464"/>
      <c r="H11" s="2462"/>
      <c r="I11" s="2477"/>
      <c r="J11" s="2464"/>
      <c r="K11" s="1"/>
      <c r="L11" s="7"/>
      <c r="M11" s="7"/>
      <c r="N11" s="7"/>
      <c r="O11" s="1084"/>
      <c r="P11" s="1084"/>
      <c r="Q11" s="1084"/>
    </row>
    <row r="12" spans="2:17" ht="18" customHeight="1" x14ac:dyDescent="0.2">
      <c r="B12" s="1853"/>
      <c r="C12" s="1940" t="s">
        <v>170</v>
      </c>
      <c r="D12" s="2467">
        <v>34</v>
      </c>
      <c r="E12" s="2448">
        <v>8</v>
      </c>
      <c r="F12" s="2478">
        <v>459</v>
      </c>
      <c r="G12" s="2450">
        <v>2448</v>
      </c>
      <c r="H12" s="2448">
        <v>19</v>
      </c>
      <c r="I12" s="2478">
        <v>244</v>
      </c>
      <c r="J12" s="2450">
        <v>269</v>
      </c>
      <c r="K12" s="1"/>
      <c r="L12" s="7"/>
      <c r="M12" s="7"/>
      <c r="N12" s="7"/>
      <c r="O12" s="1084"/>
      <c r="P12" s="1084"/>
      <c r="Q12" s="1084"/>
    </row>
    <row r="13" spans="2:17" ht="18" customHeight="1" x14ac:dyDescent="0.2">
      <c r="B13" s="1853"/>
      <c r="C13" s="1900"/>
      <c r="D13" s="2468"/>
      <c r="E13" s="2462"/>
      <c r="F13" s="2477"/>
      <c r="G13" s="2464"/>
      <c r="H13" s="2462"/>
      <c r="I13" s="2477"/>
      <c r="J13" s="2464"/>
      <c r="K13" s="1"/>
      <c r="L13" s="7"/>
      <c r="M13" s="7"/>
      <c r="N13" s="7"/>
      <c r="O13" s="1084"/>
      <c r="P13" s="1084"/>
      <c r="Q13" s="1084"/>
    </row>
    <row r="14" spans="2:17" ht="18" customHeight="1" x14ac:dyDescent="0.2">
      <c r="B14" s="1853"/>
      <c r="C14" s="1940" t="s">
        <v>254</v>
      </c>
      <c r="D14" s="2467">
        <v>8</v>
      </c>
      <c r="E14" s="2448">
        <v>0</v>
      </c>
      <c r="F14" s="2478">
        <v>2</v>
      </c>
      <c r="G14" s="2450">
        <v>13</v>
      </c>
      <c r="H14" s="2448">
        <v>0</v>
      </c>
      <c r="I14" s="2478">
        <v>1</v>
      </c>
      <c r="J14" s="2450">
        <v>2</v>
      </c>
      <c r="K14" s="1"/>
      <c r="L14" s="7"/>
      <c r="M14" s="7"/>
      <c r="N14" s="7"/>
      <c r="O14" s="1084"/>
      <c r="P14" s="1084"/>
      <c r="Q14" s="1084"/>
    </row>
    <row r="15" spans="2:17" ht="18" customHeight="1" x14ac:dyDescent="0.2">
      <c r="B15" s="1853"/>
      <c r="C15" s="1901"/>
      <c r="D15" s="2468"/>
      <c r="E15" s="2462"/>
      <c r="F15" s="2477"/>
      <c r="G15" s="2464"/>
      <c r="H15" s="2462"/>
      <c r="I15" s="2477"/>
      <c r="J15" s="2464"/>
      <c r="K15" s="1"/>
      <c r="L15" s="7"/>
      <c r="M15" s="7"/>
      <c r="N15" s="7"/>
      <c r="O15" s="1084"/>
      <c r="P15" s="1084"/>
      <c r="Q15" s="1084"/>
    </row>
    <row r="16" spans="2:17" ht="18" customHeight="1" x14ac:dyDescent="0.2">
      <c r="B16" s="1853"/>
      <c r="C16" s="1940" t="s">
        <v>520</v>
      </c>
      <c r="D16" s="2467">
        <v>39</v>
      </c>
      <c r="E16" s="2448">
        <v>2</v>
      </c>
      <c r="F16" s="2478">
        <v>22</v>
      </c>
      <c r="G16" s="2450">
        <v>41</v>
      </c>
      <c r="H16" s="2448">
        <v>22</v>
      </c>
      <c r="I16" s="2478">
        <v>44</v>
      </c>
      <c r="J16" s="2450">
        <v>37</v>
      </c>
      <c r="K16" s="1"/>
      <c r="L16" s="7"/>
      <c r="M16" s="7"/>
      <c r="N16" s="7"/>
      <c r="O16" s="1084"/>
      <c r="P16" s="1084"/>
      <c r="Q16" s="1084"/>
    </row>
    <row r="17" spans="2:17" ht="18" customHeight="1" x14ac:dyDescent="0.2">
      <c r="B17" s="1853"/>
      <c r="C17" s="1900"/>
      <c r="D17" s="2468"/>
      <c r="E17" s="2462"/>
      <c r="F17" s="2477"/>
      <c r="G17" s="2464"/>
      <c r="H17" s="2462"/>
      <c r="I17" s="2477"/>
      <c r="J17" s="2464"/>
      <c r="K17" s="1"/>
      <c r="L17" s="7"/>
      <c r="M17" s="7"/>
      <c r="N17" s="7"/>
      <c r="O17" s="1084"/>
      <c r="P17" s="1084"/>
      <c r="Q17" s="1084"/>
    </row>
    <row r="18" spans="2:17" ht="18" customHeight="1" x14ac:dyDescent="0.2">
      <c r="B18" s="1853"/>
      <c r="C18" s="1940" t="s">
        <v>308</v>
      </c>
      <c r="D18" s="2467">
        <v>7</v>
      </c>
      <c r="E18" s="2448">
        <v>0</v>
      </c>
      <c r="F18" s="2478">
        <v>126</v>
      </c>
      <c r="G18" s="2450">
        <v>6</v>
      </c>
      <c r="H18" s="2448">
        <v>1</v>
      </c>
      <c r="I18" s="2478">
        <v>521</v>
      </c>
      <c r="J18" s="2450">
        <v>51</v>
      </c>
      <c r="K18" s="1"/>
      <c r="L18" s="7"/>
      <c r="M18" s="7"/>
      <c r="N18" s="7"/>
      <c r="O18" s="1084"/>
      <c r="P18" s="1084"/>
      <c r="Q18" s="1084"/>
    </row>
    <row r="19" spans="2:17" ht="18" customHeight="1" x14ac:dyDescent="0.2">
      <c r="B19" s="1853"/>
      <c r="C19" s="1900"/>
      <c r="D19" s="2468"/>
      <c r="E19" s="2462"/>
      <c r="F19" s="2477"/>
      <c r="G19" s="2464"/>
      <c r="H19" s="2462"/>
      <c r="I19" s="2477"/>
      <c r="J19" s="2464"/>
      <c r="K19" s="1"/>
      <c r="L19" s="7"/>
      <c r="M19" s="7"/>
      <c r="N19" s="7"/>
      <c r="O19" s="1084"/>
      <c r="P19" s="1084"/>
      <c r="Q19" s="1084"/>
    </row>
    <row r="20" spans="2:17" ht="18" customHeight="1" x14ac:dyDescent="0.2">
      <c r="B20" s="1853"/>
      <c r="C20" s="1940" t="s">
        <v>174</v>
      </c>
      <c r="D20" s="2467">
        <v>72</v>
      </c>
      <c r="E20" s="2448">
        <v>8</v>
      </c>
      <c r="F20" s="2478">
        <v>18</v>
      </c>
      <c r="G20" s="2450">
        <v>825</v>
      </c>
      <c r="H20" s="2448">
        <v>41</v>
      </c>
      <c r="I20" s="2478">
        <v>37</v>
      </c>
      <c r="J20" s="2450">
        <v>1389</v>
      </c>
      <c r="K20" s="1"/>
      <c r="L20" s="7"/>
      <c r="M20" s="7"/>
      <c r="N20" s="7"/>
      <c r="O20" s="1084"/>
      <c r="P20" s="1084"/>
      <c r="Q20" s="1084"/>
    </row>
    <row r="21" spans="2:17" ht="18" customHeight="1" thickBot="1" x14ac:dyDescent="0.25">
      <c r="B21" s="1854"/>
      <c r="C21" s="2009"/>
      <c r="D21" s="2471"/>
      <c r="E21" s="2481"/>
      <c r="F21" s="2480"/>
      <c r="G21" s="2479"/>
      <c r="H21" s="2481"/>
      <c r="I21" s="2480"/>
      <c r="J21" s="2479"/>
      <c r="K21" s="1"/>
      <c r="L21" s="7"/>
      <c r="M21" s="7"/>
      <c r="N21" s="7"/>
      <c r="O21" s="1084"/>
      <c r="P21" s="1084"/>
      <c r="Q21" s="1084"/>
    </row>
    <row r="22" spans="2:17" ht="18" customHeight="1" thickTop="1" x14ac:dyDescent="0.2">
      <c r="B22" s="1852" t="s">
        <v>283</v>
      </c>
      <c r="C22" s="1900" t="s">
        <v>259</v>
      </c>
      <c r="D22" s="2470">
        <v>34</v>
      </c>
      <c r="E22" s="2461">
        <v>8</v>
      </c>
      <c r="F22" s="2476">
        <v>15</v>
      </c>
      <c r="G22" s="2463">
        <v>21</v>
      </c>
      <c r="H22" s="2461">
        <v>10</v>
      </c>
      <c r="I22" s="2476">
        <v>16</v>
      </c>
      <c r="J22" s="2463">
        <v>18</v>
      </c>
      <c r="K22" s="1"/>
      <c r="L22" s="7"/>
      <c r="M22" s="7"/>
      <c r="N22" s="7"/>
      <c r="O22" s="1084"/>
      <c r="P22" s="1084"/>
      <c r="Q22" s="1084"/>
    </row>
    <row r="23" spans="2:17" ht="18" customHeight="1" x14ac:dyDescent="0.2">
      <c r="B23" s="1853"/>
      <c r="C23" s="1900"/>
      <c r="D23" s="2468"/>
      <c r="E23" s="2462"/>
      <c r="F23" s="2477"/>
      <c r="G23" s="2464"/>
      <c r="H23" s="2462"/>
      <c r="I23" s="2477"/>
      <c r="J23" s="2464"/>
      <c r="K23" s="1"/>
      <c r="L23" s="7"/>
      <c r="M23" s="7"/>
      <c r="N23" s="7"/>
      <c r="O23" s="1084"/>
      <c r="P23" s="1084"/>
      <c r="Q23" s="1084"/>
    </row>
    <row r="24" spans="2:17" ht="18" customHeight="1" x14ac:dyDescent="0.2">
      <c r="B24" s="1853"/>
      <c r="C24" s="1940" t="s">
        <v>260</v>
      </c>
      <c r="D24" s="2467">
        <v>78</v>
      </c>
      <c r="E24" s="2448">
        <v>7</v>
      </c>
      <c r="F24" s="2478">
        <v>38</v>
      </c>
      <c r="G24" s="2450">
        <v>52</v>
      </c>
      <c r="H24" s="2448">
        <v>21</v>
      </c>
      <c r="I24" s="2478">
        <v>50</v>
      </c>
      <c r="J24" s="2450">
        <v>43</v>
      </c>
      <c r="K24" s="1"/>
      <c r="L24" s="7"/>
      <c r="M24" s="7"/>
      <c r="N24" s="7"/>
      <c r="O24" s="1084"/>
      <c r="P24" s="1084"/>
      <c r="Q24" s="1084"/>
    </row>
    <row r="25" spans="2:17" ht="18" customHeight="1" x14ac:dyDescent="0.2">
      <c r="B25" s="1853"/>
      <c r="C25" s="1900"/>
      <c r="D25" s="2468"/>
      <c r="E25" s="2462"/>
      <c r="F25" s="2477"/>
      <c r="G25" s="2464"/>
      <c r="H25" s="2462"/>
      <c r="I25" s="2477"/>
      <c r="J25" s="2464"/>
      <c r="K25" s="1"/>
      <c r="L25" s="7"/>
      <c r="M25" s="7"/>
      <c r="N25" s="7"/>
      <c r="O25" s="1084"/>
      <c r="P25" s="1084"/>
      <c r="Q25" s="1084"/>
    </row>
    <row r="26" spans="2:17" ht="18" customHeight="1" x14ac:dyDescent="0.2">
      <c r="B26" s="1853"/>
      <c r="C26" s="1940" t="s">
        <v>261</v>
      </c>
      <c r="D26" s="2467">
        <v>30</v>
      </c>
      <c r="E26" s="2448">
        <v>0</v>
      </c>
      <c r="F26" s="2478">
        <v>3</v>
      </c>
      <c r="G26" s="2450">
        <v>3</v>
      </c>
      <c r="H26" s="2448">
        <v>19</v>
      </c>
      <c r="I26" s="2478">
        <v>15</v>
      </c>
      <c r="J26" s="2450">
        <v>11</v>
      </c>
      <c r="K26" s="1"/>
      <c r="L26" s="7"/>
      <c r="M26" s="7"/>
      <c r="N26" s="7"/>
      <c r="O26" s="1084"/>
      <c r="P26" s="1084"/>
      <c r="Q26" s="1084"/>
    </row>
    <row r="27" spans="2:17" ht="18" customHeight="1" x14ac:dyDescent="0.2">
      <c r="B27" s="1853"/>
      <c r="C27" s="1900"/>
      <c r="D27" s="2468"/>
      <c r="E27" s="2462"/>
      <c r="F27" s="2477"/>
      <c r="G27" s="2464"/>
      <c r="H27" s="2462"/>
      <c r="I27" s="2477"/>
      <c r="J27" s="2464"/>
      <c r="K27" s="1"/>
      <c r="L27" s="7"/>
      <c r="M27" s="7"/>
      <c r="N27" s="7"/>
      <c r="O27" s="1084"/>
      <c r="P27" s="1084"/>
      <c r="Q27" s="1084"/>
    </row>
    <row r="28" spans="2:17" ht="18" customHeight="1" x14ac:dyDescent="0.2">
      <c r="B28" s="1853"/>
      <c r="C28" s="1940" t="s">
        <v>262</v>
      </c>
      <c r="D28" s="2467">
        <v>15</v>
      </c>
      <c r="E28" s="2448">
        <v>0</v>
      </c>
      <c r="F28" s="2478">
        <v>10</v>
      </c>
      <c r="G28" s="2450">
        <v>21</v>
      </c>
      <c r="H28" s="2448">
        <v>1</v>
      </c>
      <c r="I28" s="2478">
        <v>32</v>
      </c>
      <c r="J28" s="2450">
        <v>32</v>
      </c>
      <c r="K28" s="1"/>
      <c r="L28" s="7"/>
      <c r="M28" s="7"/>
      <c r="N28" s="7"/>
      <c r="O28" s="1084"/>
      <c r="P28" s="1084"/>
      <c r="Q28" s="1084"/>
    </row>
    <row r="29" spans="2:17" ht="18" customHeight="1" x14ac:dyDescent="0.2">
      <c r="B29" s="1853"/>
      <c r="C29" s="1900"/>
      <c r="D29" s="2468"/>
      <c r="E29" s="2462"/>
      <c r="F29" s="2477"/>
      <c r="G29" s="2464"/>
      <c r="H29" s="2462"/>
      <c r="I29" s="2477"/>
      <c r="J29" s="2464"/>
      <c r="K29" s="1"/>
      <c r="L29" s="7"/>
      <c r="M29" s="7"/>
      <c r="N29" s="7"/>
      <c r="O29" s="1084"/>
      <c r="P29" s="1084"/>
      <c r="Q29" s="1084"/>
    </row>
    <row r="30" spans="2:17" ht="18" customHeight="1" x14ac:dyDescent="0.2">
      <c r="B30" s="1853"/>
      <c r="C30" s="1940" t="s">
        <v>263</v>
      </c>
      <c r="D30" s="2467">
        <v>8</v>
      </c>
      <c r="E30" s="2448">
        <v>3</v>
      </c>
      <c r="F30" s="2478">
        <v>0</v>
      </c>
      <c r="G30" s="2450">
        <v>0</v>
      </c>
      <c r="H30" s="2448">
        <v>7</v>
      </c>
      <c r="I30" s="2478">
        <v>0</v>
      </c>
      <c r="J30" s="2450">
        <v>0</v>
      </c>
      <c r="K30" s="1"/>
      <c r="L30" s="7"/>
      <c r="M30" s="7"/>
      <c r="N30" s="7"/>
      <c r="O30" s="1084"/>
      <c r="P30" s="1084"/>
      <c r="Q30" s="1084"/>
    </row>
    <row r="31" spans="2:17" ht="18" customHeight="1" x14ac:dyDescent="0.2">
      <c r="B31" s="1853"/>
      <c r="C31" s="1901"/>
      <c r="D31" s="2468"/>
      <c r="E31" s="2462"/>
      <c r="F31" s="2477"/>
      <c r="G31" s="2464"/>
      <c r="H31" s="2462"/>
      <c r="I31" s="2477"/>
      <c r="J31" s="2464"/>
      <c r="K31" s="1"/>
      <c r="L31" s="7"/>
      <c r="M31" s="7"/>
      <c r="N31" s="7"/>
      <c r="O31" s="1084"/>
      <c r="P31" s="1084"/>
      <c r="Q31" s="1084"/>
    </row>
    <row r="32" spans="2:17" ht="18" customHeight="1" x14ac:dyDescent="0.2">
      <c r="B32" s="1853"/>
      <c r="C32" s="1900" t="s">
        <v>264</v>
      </c>
      <c r="D32" s="2467">
        <v>14</v>
      </c>
      <c r="E32" s="2448">
        <v>1</v>
      </c>
      <c r="F32" s="2478">
        <v>582</v>
      </c>
      <c r="G32" s="2450">
        <v>3256</v>
      </c>
      <c r="H32" s="2448">
        <v>27</v>
      </c>
      <c r="I32" s="2478">
        <v>744</v>
      </c>
      <c r="J32" s="2450">
        <v>1653</v>
      </c>
      <c r="K32" s="1"/>
      <c r="L32" s="7"/>
      <c r="M32" s="7"/>
      <c r="N32" s="7"/>
      <c r="O32" s="1084"/>
      <c r="P32" s="1084"/>
      <c r="Q32" s="1084"/>
    </row>
    <row r="33" spans="2:17" ht="18" customHeight="1" thickBot="1" x14ac:dyDescent="0.25">
      <c r="B33" s="1853"/>
      <c r="C33" s="2009"/>
      <c r="D33" s="2471"/>
      <c r="E33" s="2481"/>
      <c r="F33" s="2480"/>
      <c r="G33" s="2479"/>
      <c r="H33" s="2481"/>
      <c r="I33" s="2480"/>
      <c r="J33" s="2479"/>
      <c r="K33" s="1"/>
      <c r="L33" s="7"/>
      <c r="M33" s="7"/>
      <c r="N33" s="7"/>
      <c r="O33" s="1084"/>
      <c r="P33" s="1084"/>
      <c r="Q33" s="1084"/>
    </row>
    <row r="34" spans="2:17" ht="18" customHeight="1" thickTop="1" x14ac:dyDescent="0.2">
      <c r="B34" s="1853"/>
      <c r="C34" s="37" t="s">
        <v>265</v>
      </c>
      <c r="D34" s="2457">
        <f>D24+D26+D28+D30</f>
        <v>131</v>
      </c>
      <c r="E34" s="2461">
        <f t="shared" ref="E34:J34" si="3">E24+E26+E28+E30</f>
        <v>10</v>
      </c>
      <c r="F34" s="2476">
        <f t="shared" si="3"/>
        <v>51</v>
      </c>
      <c r="G34" s="2463">
        <f t="shared" si="3"/>
        <v>76</v>
      </c>
      <c r="H34" s="2461">
        <f t="shared" si="3"/>
        <v>48</v>
      </c>
      <c r="I34" s="2476">
        <f t="shared" si="3"/>
        <v>97</v>
      </c>
      <c r="J34" s="2463">
        <f t="shared" si="3"/>
        <v>86</v>
      </c>
      <c r="L34" s="7"/>
      <c r="M34" s="7"/>
      <c r="N34" s="7"/>
      <c r="O34" s="1084"/>
      <c r="P34" s="1084"/>
      <c r="Q34" s="1084"/>
    </row>
    <row r="35" spans="2:17" ht="18" customHeight="1" x14ac:dyDescent="0.2">
      <c r="B35" s="1853"/>
      <c r="C35" s="1722" t="s">
        <v>266</v>
      </c>
      <c r="D35" s="2447"/>
      <c r="E35" s="2462"/>
      <c r="F35" s="2477"/>
      <c r="G35" s="2464"/>
      <c r="H35" s="2462"/>
      <c r="I35" s="2477"/>
      <c r="J35" s="2464"/>
      <c r="L35" s="7"/>
      <c r="M35" s="7"/>
      <c r="N35" s="7"/>
      <c r="O35" s="1084"/>
      <c r="P35" s="1084"/>
      <c r="Q35" s="1084"/>
    </row>
    <row r="36" spans="2:17" ht="18" customHeight="1" x14ac:dyDescent="0.2">
      <c r="B36" s="1853"/>
      <c r="C36" s="37" t="s">
        <v>265</v>
      </c>
      <c r="D36" s="2446">
        <f>D26+D28+D30+D32</f>
        <v>67</v>
      </c>
      <c r="E36" s="2448">
        <f t="shared" ref="E36:J36" si="4">E26+E28+E30+E32</f>
        <v>4</v>
      </c>
      <c r="F36" s="2478">
        <f t="shared" si="4"/>
        <v>595</v>
      </c>
      <c r="G36" s="2450">
        <f t="shared" si="4"/>
        <v>3280</v>
      </c>
      <c r="H36" s="2448">
        <f t="shared" si="4"/>
        <v>54</v>
      </c>
      <c r="I36" s="2478">
        <f t="shared" si="4"/>
        <v>791</v>
      </c>
      <c r="J36" s="2450">
        <f t="shared" si="4"/>
        <v>1696</v>
      </c>
      <c r="L36" s="7"/>
      <c r="M36" s="7"/>
      <c r="N36" s="7"/>
      <c r="O36" s="1084"/>
      <c r="P36" s="1084"/>
      <c r="Q36" s="1084"/>
    </row>
    <row r="37" spans="2:17" ht="18" customHeight="1" thickBot="1" x14ac:dyDescent="0.25">
      <c r="B37" s="1859"/>
      <c r="C37" s="1722" t="s">
        <v>267</v>
      </c>
      <c r="D37" s="2447"/>
      <c r="E37" s="2449"/>
      <c r="F37" s="2482"/>
      <c r="G37" s="2451"/>
      <c r="H37" s="2449"/>
      <c r="I37" s="2482"/>
      <c r="J37" s="2451"/>
      <c r="L37" s="44"/>
      <c r="M37" s="44"/>
      <c r="N37" s="44"/>
      <c r="O37" s="331"/>
      <c r="P37" s="1084"/>
      <c r="Q37" s="331"/>
    </row>
    <row r="38" spans="2:17" x14ac:dyDescent="0.2">
      <c r="F38" s="1"/>
      <c r="H38" s="1"/>
      <c r="I38" s="1"/>
      <c r="L38" s="19"/>
      <c r="M38" s="19"/>
      <c r="N38" s="19"/>
    </row>
    <row r="39" spans="2:17" x14ac:dyDescent="0.2">
      <c r="B39" s="1" t="s">
        <v>521</v>
      </c>
      <c r="D39" s="1">
        <f>D22+D24+D26+D28+D30+D32</f>
        <v>179</v>
      </c>
      <c r="F39" s="1"/>
      <c r="H39" s="1"/>
      <c r="I39" s="1"/>
      <c r="L39" s="19"/>
      <c r="M39" s="19"/>
      <c r="N39" s="19"/>
    </row>
    <row r="40" spans="2:17" x14ac:dyDescent="0.2">
      <c r="B40" t="s">
        <v>581</v>
      </c>
      <c r="E40" s="44"/>
      <c r="F40" s="44"/>
      <c r="G40" s="44"/>
      <c r="H40" s="44"/>
      <c r="I40" s="44"/>
      <c r="J40" s="44"/>
      <c r="L40" s="19"/>
      <c r="M40" s="19"/>
      <c r="N40" s="19"/>
    </row>
    <row r="41" spans="2:17" x14ac:dyDescent="0.2">
      <c r="B41"/>
      <c r="L41" s="19"/>
      <c r="M41" s="19"/>
      <c r="N41" s="19"/>
    </row>
    <row r="42" spans="2:17" x14ac:dyDescent="0.2">
      <c r="B42" t="s">
        <v>353</v>
      </c>
      <c r="D42" s="1">
        <f>D34+D32+D22</f>
        <v>179</v>
      </c>
      <c r="F42" s="1"/>
      <c r="H42" s="1"/>
      <c r="I42" s="1"/>
      <c r="L42" s="19"/>
      <c r="M42" s="19"/>
      <c r="N42" s="19"/>
    </row>
    <row r="43" spans="2:17" x14ac:dyDescent="0.2">
      <c r="B43"/>
      <c r="D43" s="1">
        <f>D36+D22+D24</f>
        <v>179</v>
      </c>
      <c r="F43" s="1"/>
      <c r="H43" s="1"/>
      <c r="I43" s="1"/>
      <c r="L43" s="19"/>
      <c r="M43" s="19"/>
      <c r="N43" s="19"/>
    </row>
    <row r="44" spans="2:17" x14ac:dyDescent="0.2">
      <c r="B44"/>
      <c r="L44" s="19"/>
      <c r="M44" s="19"/>
      <c r="N44" s="19"/>
    </row>
    <row r="45" spans="2:17" x14ac:dyDescent="0.2">
      <c r="B45" s="345"/>
      <c r="D45" s="336"/>
      <c r="E45" s="336"/>
      <c r="F45" s="336"/>
      <c r="G45" s="336"/>
      <c r="H45" s="336"/>
      <c r="I45" s="336"/>
      <c r="J45" s="336"/>
      <c r="L45" s="19"/>
      <c r="M45" s="19"/>
      <c r="N45" s="19"/>
    </row>
    <row r="46" spans="2:17" x14ac:dyDescent="0.2">
      <c r="D46" s="336"/>
      <c r="E46" s="336"/>
      <c r="F46" s="336"/>
      <c r="G46" s="336"/>
      <c r="H46" s="336"/>
      <c r="I46" s="336"/>
      <c r="J46" s="336"/>
      <c r="L46" s="19"/>
      <c r="M46" s="19"/>
      <c r="N46" s="19"/>
    </row>
    <row r="47" spans="2:17" x14ac:dyDescent="0.2">
      <c r="D47" s="336"/>
      <c r="E47" s="336"/>
      <c r="F47" s="336"/>
      <c r="G47" s="336"/>
      <c r="H47" s="336"/>
      <c r="I47" s="336"/>
      <c r="J47" s="336"/>
      <c r="L47" s="19"/>
      <c r="M47" s="19"/>
      <c r="N47" s="19"/>
    </row>
    <row r="48" spans="2:17" x14ac:dyDescent="0.2">
      <c r="D48" s="336"/>
      <c r="E48" s="336"/>
      <c r="F48" s="336"/>
      <c r="G48" s="336"/>
      <c r="H48" s="336"/>
      <c r="I48" s="336"/>
      <c r="J48" s="336"/>
      <c r="L48" s="19"/>
      <c r="M48" s="19"/>
      <c r="N48" s="19"/>
    </row>
    <row r="49" spans="3:14" x14ac:dyDescent="0.2">
      <c r="D49" s="336"/>
      <c r="E49" s="336"/>
      <c r="F49" s="336"/>
      <c r="G49" s="336"/>
      <c r="H49" s="336"/>
      <c r="I49" s="336"/>
      <c r="J49" s="336"/>
      <c r="L49" s="19"/>
      <c r="M49" s="19"/>
      <c r="N49" s="19"/>
    </row>
    <row r="50" spans="3:14" x14ac:dyDescent="0.2">
      <c r="L50" s="19"/>
      <c r="M50" s="19"/>
      <c r="N50" s="19"/>
    </row>
    <row r="51" spans="3:14" x14ac:dyDescent="0.2">
      <c r="L51" s="19"/>
      <c r="M51" s="19"/>
      <c r="N51" s="19"/>
    </row>
    <row r="52" spans="3:14" x14ac:dyDescent="0.2">
      <c r="L52" s="19"/>
      <c r="M52" s="19"/>
      <c r="N52" s="19"/>
    </row>
    <row r="53" spans="3:14" x14ac:dyDescent="0.2">
      <c r="L53" s="19"/>
      <c r="M53" s="19"/>
      <c r="N53" s="19"/>
    </row>
    <row r="54" spans="3:14" x14ac:dyDescent="0.2">
      <c r="L54" s="19"/>
      <c r="M54" s="19"/>
      <c r="N54" s="19"/>
    </row>
    <row r="55" spans="3:14" x14ac:dyDescent="0.2">
      <c r="L55" s="19"/>
      <c r="M55" s="19"/>
      <c r="N55" s="19"/>
    </row>
    <row r="56" spans="3:14" x14ac:dyDescent="0.2">
      <c r="L56" s="19"/>
      <c r="M56" s="19"/>
      <c r="N56" s="19"/>
    </row>
    <row r="57" spans="3:14" x14ac:dyDescent="0.2">
      <c r="L57" s="19"/>
      <c r="M57" s="19"/>
      <c r="N57" s="19"/>
    </row>
    <row r="58" spans="3:14" x14ac:dyDescent="0.2">
      <c r="L58" s="19"/>
      <c r="M58" s="19"/>
      <c r="N58" s="19"/>
    </row>
    <row r="59" spans="3:14" x14ac:dyDescent="0.2">
      <c r="L59" s="19"/>
      <c r="M59" s="19"/>
      <c r="N59" s="19"/>
    </row>
    <row r="60" spans="3:14" x14ac:dyDescent="0.2">
      <c r="L60" s="19"/>
      <c r="M60" s="19"/>
      <c r="N60" s="19"/>
    </row>
    <row r="61" spans="3:14" x14ac:dyDescent="0.2">
      <c r="L61" s="19"/>
      <c r="M61" s="19"/>
      <c r="N61" s="19"/>
    </row>
    <row r="62" spans="3:14" x14ac:dyDescent="0.2">
      <c r="L62" s="19"/>
      <c r="M62" s="19"/>
      <c r="N62" s="19"/>
    </row>
    <row r="63" spans="3:14" x14ac:dyDescent="0.2">
      <c r="L63" s="19"/>
      <c r="M63" s="19"/>
      <c r="N63" s="19"/>
    </row>
    <row r="64" spans="3:14" x14ac:dyDescent="0.2">
      <c r="C64" s="25"/>
      <c r="J64" s="19"/>
      <c r="K64" s="1"/>
      <c r="L64" s="19"/>
      <c r="M64" s="19"/>
      <c r="N64" s="19"/>
    </row>
    <row r="65" spans="6:14" x14ac:dyDescent="0.2">
      <c r="F65" s="1"/>
      <c r="H65" s="1"/>
      <c r="I65" s="1"/>
      <c r="K65" s="1"/>
      <c r="L65" s="19"/>
      <c r="M65" s="19"/>
      <c r="N65" s="19"/>
    </row>
  </sheetData>
  <mergeCells count="124">
    <mergeCell ref="E36:E37"/>
    <mergeCell ref="F36:F37"/>
    <mergeCell ref="G36:G37"/>
    <mergeCell ref="H36:H37"/>
    <mergeCell ref="I36:I37"/>
    <mergeCell ref="J36:J37"/>
    <mergeCell ref="E34:E35"/>
    <mergeCell ref="F34:F35"/>
    <mergeCell ref="G34:G35"/>
    <mergeCell ref="H34:H35"/>
    <mergeCell ref="I34:I35"/>
    <mergeCell ref="J34:J35"/>
    <mergeCell ref="E32:E33"/>
    <mergeCell ref="F32:F33"/>
    <mergeCell ref="G32:G33"/>
    <mergeCell ref="H32:H33"/>
    <mergeCell ref="I32:I33"/>
    <mergeCell ref="J32:J33"/>
    <mergeCell ref="E30:E31"/>
    <mergeCell ref="F30:F31"/>
    <mergeCell ref="G30:G31"/>
    <mergeCell ref="H30:H31"/>
    <mergeCell ref="I30:I31"/>
    <mergeCell ref="J30:J31"/>
    <mergeCell ref="I24:I25"/>
    <mergeCell ref="J24:J25"/>
    <mergeCell ref="E22:E23"/>
    <mergeCell ref="F22:F23"/>
    <mergeCell ref="G22:G23"/>
    <mergeCell ref="H22:H23"/>
    <mergeCell ref="I22:I23"/>
    <mergeCell ref="J22:J23"/>
    <mergeCell ref="E28:E29"/>
    <mergeCell ref="F28:F29"/>
    <mergeCell ref="G28:G29"/>
    <mergeCell ref="H28:H29"/>
    <mergeCell ref="I28:I29"/>
    <mergeCell ref="J28:J29"/>
    <mergeCell ref="E26:E27"/>
    <mergeCell ref="F26:F27"/>
    <mergeCell ref="G26:G27"/>
    <mergeCell ref="H26:H27"/>
    <mergeCell ref="I26:I27"/>
    <mergeCell ref="J26:J27"/>
    <mergeCell ref="E24:E25"/>
    <mergeCell ref="F24:F25"/>
    <mergeCell ref="G24:G25"/>
    <mergeCell ref="H24:H25"/>
    <mergeCell ref="I14:I15"/>
    <mergeCell ref="J14:J15"/>
    <mergeCell ref="J20:J21"/>
    <mergeCell ref="I20:I21"/>
    <mergeCell ref="H20:H21"/>
    <mergeCell ref="G20:G21"/>
    <mergeCell ref="F20:F21"/>
    <mergeCell ref="E20:E21"/>
    <mergeCell ref="G16:G17"/>
    <mergeCell ref="H16:H17"/>
    <mergeCell ref="I16:I17"/>
    <mergeCell ref="J16:J17"/>
    <mergeCell ref="E18:E19"/>
    <mergeCell ref="F18:F19"/>
    <mergeCell ref="G18:G19"/>
    <mergeCell ref="H18:H19"/>
    <mergeCell ref="I18:I19"/>
    <mergeCell ref="J18:J19"/>
    <mergeCell ref="E14:E15"/>
    <mergeCell ref="F14:F15"/>
    <mergeCell ref="G14:G15"/>
    <mergeCell ref="H14:H15"/>
    <mergeCell ref="E16:E17"/>
    <mergeCell ref="F16:F17"/>
    <mergeCell ref="I8:I9"/>
    <mergeCell ref="J8:J9"/>
    <mergeCell ref="E10:E11"/>
    <mergeCell ref="F10:F11"/>
    <mergeCell ref="G10:G11"/>
    <mergeCell ref="H10:H11"/>
    <mergeCell ref="I10:I11"/>
    <mergeCell ref="J10:J11"/>
    <mergeCell ref="G12:G13"/>
    <mergeCell ref="H12:H13"/>
    <mergeCell ref="I12:I13"/>
    <mergeCell ref="J12:J13"/>
    <mergeCell ref="G8:G9"/>
    <mergeCell ref="H8:H9"/>
    <mergeCell ref="F8:F9"/>
    <mergeCell ref="E12:E13"/>
    <mergeCell ref="F12:F13"/>
    <mergeCell ref="D32:D33"/>
    <mergeCell ref="D34:D35"/>
    <mergeCell ref="C30:C31"/>
    <mergeCell ref="D30:D31"/>
    <mergeCell ref="D16:D17"/>
    <mergeCell ref="C18:C19"/>
    <mergeCell ref="D18:D19"/>
    <mergeCell ref="C20:C21"/>
    <mergeCell ref="D20:D21"/>
    <mergeCell ref="C26:C27"/>
    <mergeCell ref="D26:D27"/>
    <mergeCell ref="D36:D37"/>
    <mergeCell ref="E8:E9"/>
    <mergeCell ref="C28:C29"/>
    <mergeCell ref="D28:D29"/>
    <mergeCell ref="B5:C7"/>
    <mergeCell ref="D5:D7"/>
    <mergeCell ref="E5:G6"/>
    <mergeCell ref="H5:J6"/>
    <mergeCell ref="B22:B37"/>
    <mergeCell ref="C22:C23"/>
    <mergeCell ref="D22:D23"/>
    <mergeCell ref="C24:C25"/>
    <mergeCell ref="D24:D25"/>
    <mergeCell ref="B8:C9"/>
    <mergeCell ref="D8:D9"/>
    <mergeCell ref="B10:B21"/>
    <mergeCell ref="C10:C11"/>
    <mergeCell ref="D10:D11"/>
    <mergeCell ref="C12:C13"/>
    <mergeCell ref="D12:D13"/>
    <mergeCell ref="C14:C15"/>
    <mergeCell ref="D14:D15"/>
    <mergeCell ref="C16:C17"/>
    <mergeCell ref="C32:C33"/>
  </mergeCells>
  <phoneticPr fontId="2"/>
  <pageMargins left="0.82677165354330717" right="0.51181102362204722" top="0.9055118110236221" bottom="0.98425196850393704" header="0.51181102362204722" footer="0.51181102362204722"/>
  <pageSetup paperSize="9" scale="7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92D1F-302A-406E-8772-A71F6B544034}">
  <sheetPr>
    <tabColor theme="0" tint="-0.499984740745262"/>
    <pageSetUpPr fitToPage="1"/>
  </sheetPr>
  <dimension ref="B2:S66"/>
  <sheetViews>
    <sheetView view="pageBreakPreview" zoomScaleNormal="100" zoomScaleSheetLayoutView="100" workbookViewId="0">
      <pane xSplit="3" ySplit="10" topLeftCell="D11" activePane="bottomRight" state="frozen"/>
      <selection activeCell="N21" sqref="N21"/>
      <selection pane="topRight" activeCell="N21" sqref="N21"/>
      <selection pane="bottomLeft" activeCell="N21" sqref="N21"/>
      <selection pane="bottomRight" activeCell="N21" sqref="N21"/>
    </sheetView>
  </sheetViews>
  <sheetFormatPr defaultColWidth="9" defaultRowHeight="13.2" x14ac:dyDescent="0.2"/>
  <cols>
    <col min="1" max="2" width="4.6640625" style="1" customWidth="1"/>
    <col min="3" max="3" width="19.33203125" style="1" customWidth="1"/>
    <col min="4" max="4" width="8.88671875" style="1" customWidth="1"/>
    <col min="5" max="6" width="13.88671875" style="1" customWidth="1"/>
    <col min="7" max="7" width="13.88671875" style="19" customWidth="1"/>
    <col min="8" max="9" width="13.88671875" style="1" customWidth="1"/>
    <col min="10" max="11" width="13.88671875" style="19" customWidth="1"/>
    <col min="12" max="12" width="13.88671875" style="1" customWidth="1"/>
    <col min="13" max="13" width="8" style="19" customWidth="1"/>
    <col min="14" max="16" width="6.33203125" style="1" customWidth="1"/>
    <col min="17" max="17" width="10.21875" style="1" bestFit="1" customWidth="1"/>
    <col min="18" max="19" width="6.109375" style="1" customWidth="1"/>
    <col min="20" max="32" width="8.6640625" style="1" customWidth="1"/>
    <col min="33" max="52" width="4.6640625" style="1" customWidth="1"/>
    <col min="53" max="16384" width="9" style="1"/>
  </cols>
  <sheetData>
    <row r="2" spans="2:19" ht="14.4" x14ac:dyDescent="0.2">
      <c r="B2" s="26" t="s">
        <v>854</v>
      </c>
    </row>
    <row r="4" spans="2:19" ht="13.8" thickBot="1" x14ac:dyDescent="0.25">
      <c r="L4" s="2" t="s">
        <v>512</v>
      </c>
    </row>
    <row r="5" spans="2:19" ht="21.6" customHeight="1" x14ac:dyDescent="0.2">
      <c r="B5" s="1920"/>
      <c r="C5" s="1921"/>
      <c r="D5" s="1856" t="s">
        <v>863</v>
      </c>
      <c r="E5" s="2086" t="s">
        <v>349</v>
      </c>
      <c r="F5" s="2071"/>
      <c r="G5" s="2071"/>
      <c r="H5" s="2072"/>
      <c r="I5" s="2086" t="s">
        <v>350</v>
      </c>
      <c r="J5" s="2071"/>
      <c r="K5" s="2071"/>
      <c r="L5" s="2072"/>
    </row>
    <row r="6" spans="2:19" s="1670" customFormat="1" ht="12" customHeight="1" x14ac:dyDescent="0.2">
      <c r="B6" s="1922"/>
      <c r="C6" s="1923"/>
      <c r="D6" s="1857"/>
      <c r="E6" s="2094"/>
      <c r="F6" s="2205"/>
      <c r="G6" s="2205"/>
      <c r="H6" s="2469"/>
      <c r="I6" s="2095"/>
      <c r="J6" s="2318"/>
      <c r="K6" s="2318"/>
      <c r="L6" s="2441"/>
    </row>
    <row r="7" spans="2:19" s="1670" customFormat="1" ht="18" customHeight="1" x14ac:dyDescent="0.2">
      <c r="B7" s="1922"/>
      <c r="C7" s="1923"/>
      <c r="D7" s="1857"/>
      <c r="E7" s="1946" t="s">
        <v>868</v>
      </c>
      <c r="F7" s="2102"/>
      <c r="G7" s="2100"/>
      <c r="H7" s="2103"/>
      <c r="I7" s="2483" t="s">
        <v>869</v>
      </c>
      <c r="J7" s="2102"/>
      <c r="K7" s="2100"/>
      <c r="L7" s="2103"/>
    </row>
    <row r="8" spans="2:19" ht="42" customHeight="1" x14ac:dyDescent="0.2">
      <c r="B8" s="1924"/>
      <c r="C8" s="2370"/>
      <c r="D8" s="1960"/>
      <c r="E8" s="1931"/>
      <c r="F8" s="1639" t="s">
        <v>866</v>
      </c>
      <c r="G8" s="1639" t="s">
        <v>867</v>
      </c>
      <c r="H8" s="1681" t="s">
        <v>864</v>
      </c>
      <c r="I8" s="2483"/>
      <c r="J8" s="1679" t="s">
        <v>866</v>
      </c>
      <c r="K8" s="1639" t="s">
        <v>865</v>
      </c>
      <c r="L8" s="1681" t="s">
        <v>864</v>
      </c>
      <c r="M8" s="1"/>
    </row>
    <row r="9" spans="2:19" ht="18" customHeight="1" x14ac:dyDescent="0.2">
      <c r="B9" s="1953" t="s">
        <v>519</v>
      </c>
      <c r="C9" s="1978"/>
      <c r="D9" s="2444">
        <f>SUM(D11:D22)</f>
        <v>180</v>
      </c>
      <c r="E9" s="1687">
        <f>E11+E13+E15+E17+E19+E21</f>
        <v>25049</v>
      </c>
      <c r="F9" s="1672">
        <f t="shared" ref="F9:L9" si="0">F11+F13+F15+F17+F19+F21</f>
        <v>19</v>
      </c>
      <c r="G9" s="1672">
        <f t="shared" si="0"/>
        <v>648</v>
      </c>
      <c r="H9" s="1682">
        <f>H11+H13+H15+H17+H19+H21</f>
        <v>3353</v>
      </c>
      <c r="I9" s="1705">
        <f>I11+I13+I15+I17+I19+I21</f>
        <v>18400</v>
      </c>
      <c r="J9" s="1672">
        <f>J11+J13+J15+J17+J19+J21</f>
        <v>85</v>
      </c>
      <c r="K9" s="1672">
        <f t="shared" si="0"/>
        <v>857</v>
      </c>
      <c r="L9" s="1682">
        <f t="shared" si="0"/>
        <v>1757</v>
      </c>
      <c r="M9" s="1"/>
      <c r="N9" s="7"/>
      <c r="O9" s="7"/>
      <c r="P9" s="7"/>
      <c r="Q9" s="1084"/>
      <c r="R9" s="1084"/>
      <c r="S9" s="1084"/>
    </row>
    <row r="10" spans="2:19" ht="18" customHeight="1" thickBot="1" x14ac:dyDescent="0.25">
      <c r="B10" s="1957"/>
      <c r="C10" s="2023"/>
      <c r="D10" s="2445"/>
      <c r="E10" s="1688"/>
      <c r="F10" s="1699">
        <f>F9/$E9</f>
        <v>7.5851331390474664E-4</v>
      </c>
      <c r="G10" s="1699">
        <f t="shared" ref="G10:H10" si="1">G9/$E9</f>
        <v>2.5869296179488202E-2</v>
      </c>
      <c r="H10" s="1715">
        <f t="shared" si="1"/>
        <v>0.13385763902750608</v>
      </c>
      <c r="I10" s="1698"/>
      <c r="J10" s="1699">
        <f>J9/$I9</f>
        <v>4.6195652173913046E-3</v>
      </c>
      <c r="K10" s="1699">
        <f t="shared" ref="K10:L10" si="2">K9/$I9</f>
        <v>4.6576086956521739E-2</v>
      </c>
      <c r="L10" s="1710">
        <f t="shared" si="2"/>
        <v>9.5489130434782604E-2</v>
      </c>
      <c r="M10" s="1"/>
      <c r="N10" s="7"/>
      <c r="O10" s="7"/>
      <c r="P10" s="7"/>
      <c r="Q10" s="1084"/>
      <c r="R10" s="1084"/>
      <c r="S10" s="1084"/>
    </row>
    <row r="11" spans="2:19" ht="18" customHeight="1" thickTop="1" x14ac:dyDescent="0.2">
      <c r="B11" s="1852" t="s">
        <v>251</v>
      </c>
      <c r="C11" s="1900" t="s">
        <v>169</v>
      </c>
      <c r="D11" s="2470">
        <v>20</v>
      </c>
      <c r="E11" s="1692">
        <f>表2!F18</f>
        <v>1494</v>
      </c>
      <c r="F11" s="1684">
        <v>1</v>
      </c>
      <c r="G11" s="1684">
        <v>21</v>
      </c>
      <c r="H11" s="1683">
        <v>20</v>
      </c>
      <c r="I11" s="1704">
        <f>表2!G18</f>
        <v>216</v>
      </c>
      <c r="J11" s="1684">
        <v>2</v>
      </c>
      <c r="K11" s="1684">
        <v>10</v>
      </c>
      <c r="L11" s="1683">
        <v>9</v>
      </c>
      <c r="M11" s="1"/>
      <c r="N11" s="7"/>
      <c r="O11" s="7"/>
      <c r="P11" s="7"/>
      <c r="Q11" s="1084"/>
      <c r="R11" s="1084"/>
      <c r="S11" s="1084"/>
    </row>
    <row r="12" spans="2:19" ht="18" customHeight="1" x14ac:dyDescent="0.2">
      <c r="B12" s="1853"/>
      <c r="C12" s="1900"/>
      <c r="D12" s="2468"/>
      <c r="E12" s="1690"/>
      <c r="F12" s="1700">
        <f>F11/$E11</f>
        <v>6.6934404283801872E-4</v>
      </c>
      <c r="G12" s="1700">
        <f t="shared" ref="G12:H12" si="3">G11/$E11</f>
        <v>1.4056224899598393E-2</v>
      </c>
      <c r="H12" s="1716">
        <f t="shared" si="3"/>
        <v>1.3386880856760375E-2</v>
      </c>
      <c r="I12" s="1645"/>
      <c r="J12" s="1700">
        <f>J11/$I11</f>
        <v>9.2592592592592587E-3</v>
      </c>
      <c r="K12" s="1700">
        <f t="shared" ref="K12:L12" si="4">K11/$I11</f>
        <v>4.6296296296296294E-2</v>
      </c>
      <c r="L12" s="1711">
        <f t="shared" si="4"/>
        <v>4.1666666666666664E-2</v>
      </c>
      <c r="M12" s="1"/>
      <c r="N12" s="7"/>
      <c r="O12" s="7"/>
      <c r="P12" s="7"/>
      <c r="Q12" s="1084"/>
      <c r="R12" s="1084"/>
      <c r="S12" s="1084"/>
    </row>
    <row r="13" spans="2:19" ht="18" customHeight="1" x14ac:dyDescent="0.2">
      <c r="B13" s="1853"/>
      <c r="C13" s="1940" t="s">
        <v>170</v>
      </c>
      <c r="D13" s="2467">
        <v>34</v>
      </c>
      <c r="E13" s="1689">
        <f>表2!F21</f>
        <v>13671</v>
      </c>
      <c r="F13" s="1672">
        <v>8</v>
      </c>
      <c r="G13" s="1672">
        <v>459</v>
      </c>
      <c r="H13" s="1682">
        <v>2448</v>
      </c>
      <c r="I13" s="1705">
        <f>表2!G21</f>
        <v>4551</v>
      </c>
      <c r="J13" s="1672">
        <v>19</v>
      </c>
      <c r="K13" s="1672">
        <v>244</v>
      </c>
      <c r="L13" s="1682">
        <v>269</v>
      </c>
      <c r="M13" s="1"/>
      <c r="N13" s="7"/>
      <c r="O13" s="7"/>
      <c r="P13" s="7"/>
      <c r="Q13" s="1084"/>
      <c r="R13" s="1084"/>
      <c r="S13" s="1084"/>
    </row>
    <row r="14" spans="2:19" ht="18" customHeight="1" x14ac:dyDescent="0.2">
      <c r="B14" s="1853"/>
      <c r="C14" s="1900"/>
      <c r="D14" s="2468"/>
      <c r="E14" s="1690"/>
      <c r="F14" s="1700">
        <f>F13/$E13</f>
        <v>5.8518030868261281E-4</v>
      </c>
      <c r="G14" s="1700">
        <f t="shared" ref="G14:H14" si="5">G13/$E13</f>
        <v>3.3574720210664911E-2</v>
      </c>
      <c r="H14" s="1716">
        <f t="shared" si="5"/>
        <v>0.17906517445687953</v>
      </c>
      <c r="I14" s="1645"/>
      <c r="J14" s="1700">
        <f>J13/$I13</f>
        <v>4.1749066139310041E-3</v>
      </c>
      <c r="K14" s="1700">
        <f t="shared" ref="K14:L14" si="6">K13/$I13</f>
        <v>5.3614590199956055E-2</v>
      </c>
      <c r="L14" s="1711">
        <f t="shared" si="6"/>
        <v>5.9107888376181056E-2</v>
      </c>
      <c r="M14" s="1"/>
      <c r="N14" s="7"/>
      <c r="O14" s="7"/>
      <c r="P14" s="7"/>
      <c r="Q14" s="1084"/>
      <c r="R14" s="1084"/>
      <c r="S14" s="1084"/>
    </row>
    <row r="15" spans="2:19" ht="18" customHeight="1" x14ac:dyDescent="0.2">
      <c r="B15" s="1853"/>
      <c r="C15" s="1940" t="s">
        <v>254</v>
      </c>
      <c r="D15" s="2467">
        <v>8</v>
      </c>
      <c r="E15" s="1689">
        <f>表2!F24</f>
        <v>1834</v>
      </c>
      <c r="F15" s="1672">
        <v>0</v>
      </c>
      <c r="G15" s="1672">
        <v>2</v>
      </c>
      <c r="H15" s="1682">
        <v>13</v>
      </c>
      <c r="I15" s="1705">
        <f>表2!G24</f>
        <v>478</v>
      </c>
      <c r="J15" s="1672">
        <v>0</v>
      </c>
      <c r="K15" s="1672">
        <v>1</v>
      </c>
      <c r="L15" s="1682">
        <v>2</v>
      </c>
      <c r="M15" s="1"/>
      <c r="N15" s="7"/>
      <c r="O15" s="7"/>
      <c r="P15" s="7"/>
      <c r="Q15" s="1084"/>
      <c r="R15" s="1084"/>
      <c r="S15" s="1084"/>
    </row>
    <row r="16" spans="2:19" ht="18" customHeight="1" x14ac:dyDescent="0.2">
      <c r="B16" s="1853"/>
      <c r="C16" s="1901"/>
      <c r="D16" s="2468"/>
      <c r="E16" s="1690"/>
      <c r="F16" s="1700">
        <f>F15/$E15</f>
        <v>0</v>
      </c>
      <c r="G16" s="1700">
        <f t="shared" ref="G16:H16" si="7">G15/$E15</f>
        <v>1.0905125408942203E-3</v>
      </c>
      <c r="H16" s="1716">
        <f t="shared" si="7"/>
        <v>7.0883315158124316E-3</v>
      </c>
      <c r="I16" s="1645"/>
      <c r="J16" s="1700">
        <f>J15/$I15</f>
        <v>0</v>
      </c>
      <c r="K16" s="1700">
        <f t="shared" ref="K16:L16" si="8">K15/$I15</f>
        <v>2.0920502092050207E-3</v>
      </c>
      <c r="L16" s="1711">
        <f t="shared" si="8"/>
        <v>4.1841004184100415E-3</v>
      </c>
      <c r="M16" s="1"/>
      <c r="N16" s="7"/>
      <c r="O16" s="7"/>
      <c r="P16" s="7"/>
      <c r="Q16" s="1084"/>
      <c r="R16" s="1084"/>
      <c r="S16" s="1084"/>
    </row>
    <row r="17" spans="2:19" ht="18" customHeight="1" x14ac:dyDescent="0.2">
      <c r="B17" s="1853"/>
      <c r="C17" s="1940" t="s">
        <v>520</v>
      </c>
      <c r="D17" s="2467">
        <v>39</v>
      </c>
      <c r="E17" s="1689">
        <f>表2!F27</f>
        <v>2187</v>
      </c>
      <c r="F17" s="1672">
        <v>2</v>
      </c>
      <c r="G17" s="1672">
        <v>22</v>
      </c>
      <c r="H17" s="1682">
        <v>41</v>
      </c>
      <c r="I17" s="1705">
        <f>表2!G27</f>
        <v>1770</v>
      </c>
      <c r="J17" s="1672">
        <v>22</v>
      </c>
      <c r="K17" s="1672">
        <v>44</v>
      </c>
      <c r="L17" s="1682">
        <v>37</v>
      </c>
      <c r="M17" s="1"/>
      <c r="N17" s="7"/>
      <c r="O17" s="7"/>
      <c r="P17" s="7"/>
      <c r="Q17" s="1084"/>
      <c r="R17" s="1084"/>
      <c r="S17" s="1084"/>
    </row>
    <row r="18" spans="2:19" ht="18" customHeight="1" x14ac:dyDescent="0.2">
      <c r="B18" s="1853"/>
      <c r="C18" s="1900"/>
      <c r="D18" s="2468"/>
      <c r="E18" s="1690"/>
      <c r="F18" s="1700">
        <f>F17/$E17</f>
        <v>9.1449474165523545E-4</v>
      </c>
      <c r="G18" s="1700">
        <f t="shared" ref="G18:H18" si="9">G17/$E17</f>
        <v>1.0059442158207591E-2</v>
      </c>
      <c r="H18" s="1716">
        <f t="shared" si="9"/>
        <v>1.8747142203932327E-2</v>
      </c>
      <c r="I18" s="1645"/>
      <c r="J18" s="1700">
        <f>J17/$I17</f>
        <v>1.2429378531073447E-2</v>
      </c>
      <c r="K18" s="1700">
        <f t="shared" ref="K18:L18" si="10">K17/$I17</f>
        <v>2.4858757062146894E-2</v>
      </c>
      <c r="L18" s="1711">
        <f t="shared" si="10"/>
        <v>2.0903954802259886E-2</v>
      </c>
      <c r="M18" s="1"/>
      <c r="N18" s="7"/>
      <c r="O18" s="7"/>
      <c r="P18" s="7"/>
      <c r="Q18" s="1084"/>
      <c r="R18" s="1084"/>
      <c r="S18" s="1084"/>
    </row>
    <row r="19" spans="2:19" ht="18" customHeight="1" x14ac:dyDescent="0.2">
      <c r="B19" s="1853"/>
      <c r="C19" s="1940" t="s">
        <v>308</v>
      </c>
      <c r="D19" s="2467">
        <v>7</v>
      </c>
      <c r="E19" s="1689">
        <f>表2!F30</f>
        <v>1210</v>
      </c>
      <c r="F19" s="1672">
        <v>0</v>
      </c>
      <c r="G19" s="1672">
        <v>126</v>
      </c>
      <c r="H19" s="1682">
        <v>6</v>
      </c>
      <c r="I19" s="1705">
        <f>表2!G30</f>
        <v>2092</v>
      </c>
      <c r="J19" s="1672">
        <v>1</v>
      </c>
      <c r="K19" s="1672">
        <v>521</v>
      </c>
      <c r="L19" s="1682">
        <v>51</v>
      </c>
      <c r="M19" s="1"/>
      <c r="N19" s="7"/>
      <c r="O19" s="7"/>
      <c r="P19" s="7"/>
      <c r="Q19" s="1084"/>
      <c r="R19" s="1084"/>
      <c r="S19" s="1084"/>
    </row>
    <row r="20" spans="2:19" ht="18" customHeight="1" x14ac:dyDescent="0.2">
      <c r="B20" s="1853"/>
      <c r="C20" s="1900"/>
      <c r="D20" s="2468"/>
      <c r="E20" s="1690"/>
      <c r="F20" s="1700">
        <f>F19/$E19</f>
        <v>0</v>
      </c>
      <c r="G20" s="1700">
        <f t="shared" ref="G20:H20" si="11">G19/$E19</f>
        <v>0.10413223140495868</v>
      </c>
      <c r="H20" s="1716">
        <f t="shared" si="11"/>
        <v>4.9586776859504135E-3</v>
      </c>
      <c r="I20" s="1645"/>
      <c r="J20" s="1700">
        <f>J19/$I19</f>
        <v>4.7801147227533459E-4</v>
      </c>
      <c r="K20" s="1700">
        <f>K19/$I19</f>
        <v>0.24904397705544934</v>
      </c>
      <c r="L20" s="1711">
        <f>L19/$I19</f>
        <v>2.4378585086042064E-2</v>
      </c>
      <c r="M20" s="1"/>
      <c r="N20" s="7"/>
      <c r="O20" s="7"/>
      <c r="P20" s="7"/>
      <c r="Q20" s="1084"/>
      <c r="R20" s="1084"/>
      <c r="S20" s="1084"/>
    </row>
    <row r="21" spans="2:19" ht="18" customHeight="1" x14ac:dyDescent="0.2">
      <c r="B21" s="1853"/>
      <c r="C21" s="1940" t="s">
        <v>174</v>
      </c>
      <c r="D21" s="2467">
        <v>72</v>
      </c>
      <c r="E21" s="1689">
        <f>表2!F33</f>
        <v>4653</v>
      </c>
      <c r="F21" s="1672">
        <v>8</v>
      </c>
      <c r="G21" s="1672">
        <v>18</v>
      </c>
      <c r="H21" s="1682">
        <v>825</v>
      </c>
      <c r="I21" s="1705">
        <f>表2!G33</f>
        <v>9293</v>
      </c>
      <c r="J21" s="1672">
        <v>41</v>
      </c>
      <c r="K21" s="1672">
        <v>37</v>
      </c>
      <c r="L21" s="1682">
        <v>1389</v>
      </c>
      <c r="M21" s="1"/>
      <c r="N21" s="7"/>
      <c r="O21" s="7"/>
      <c r="P21" s="7"/>
      <c r="Q21" s="1084"/>
      <c r="R21" s="1084"/>
      <c r="S21" s="1084"/>
    </row>
    <row r="22" spans="2:19" ht="18" customHeight="1" thickBot="1" x14ac:dyDescent="0.25">
      <c r="B22" s="1854"/>
      <c r="C22" s="2009"/>
      <c r="D22" s="2471"/>
      <c r="E22" s="1691"/>
      <c r="F22" s="1699">
        <f>F21/$E21</f>
        <v>1.7193208682570384E-3</v>
      </c>
      <c r="G22" s="1699">
        <f t="shared" ref="G22:H22" si="12">G21/$E21</f>
        <v>3.8684719535783366E-3</v>
      </c>
      <c r="H22" s="1715">
        <f t="shared" si="12"/>
        <v>0.1773049645390071</v>
      </c>
      <c r="I22" s="1698"/>
      <c r="J22" s="1699">
        <f>J21/$I21</f>
        <v>4.411922952760142E-3</v>
      </c>
      <c r="K22" s="1699">
        <f t="shared" ref="K22:L22" si="13">K21/$I21</f>
        <v>3.9814914451737869E-3</v>
      </c>
      <c r="L22" s="1710">
        <f t="shared" si="13"/>
        <v>0.14946734100936188</v>
      </c>
      <c r="M22" s="1"/>
      <c r="N22" s="7"/>
      <c r="O22" s="7"/>
      <c r="P22" s="7"/>
      <c r="Q22" s="1084"/>
      <c r="R22" s="1084"/>
      <c r="S22" s="1084"/>
    </row>
    <row r="23" spans="2:19" ht="18" customHeight="1" thickTop="1" x14ac:dyDescent="0.2">
      <c r="B23" s="1852" t="s">
        <v>283</v>
      </c>
      <c r="C23" s="1900" t="s">
        <v>259</v>
      </c>
      <c r="D23" s="2470">
        <v>34</v>
      </c>
      <c r="E23" s="1693">
        <f>表2!F36</f>
        <v>294</v>
      </c>
      <c r="F23" s="1686">
        <v>8</v>
      </c>
      <c r="G23" s="1686">
        <v>15</v>
      </c>
      <c r="H23" s="1685">
        <v>21</v>
      </c>
      <c r="I23" s="1706">
        <f>表2!G36</f>
        <v>303</v>
      </c>
      <c r="J23" s="1684">
        <v>10</v>
      </c>
      <c r="K23" s="1684">
        <v>16</v>
      </c>
      <c r="L23" s="1683">
        <v>18</v>
      </c>
      <c r="M23" s="1"/>
      <c r="N23" s="7"/>
      <c r="O23" s="7"/>
      <c r="P23" s="7"/>
      <c r="Q23" s="1084"/>
      <c r="R23" s="1084"/>
      <c r="S23" s="1084"/>
    </row>
    <row r="24" spans="2:19" ht="18" customHeight="1" x14ac:dyDescent="0.2">
      <c r="B24" s="1853"/>
      <c r="C24" s="1900"/>
      <c r="D24" s="2468"/>
      <c r="E24" s="1690"/>
      <c r="F24" s="1700">
        <f>F23/$E23</f>
        <v>2.7210884353741496E-2</v>
      </c>
      <c r="G24" s="1700">
        <f t="shared" ref="G24:H24" si="14">G23/$E23</f>
        <v>5.1020408163265307E-2</v>
      </c>
      <c r="H24" s="1716">
        <f t="shared" si="14"/>
        <v>7.1428571428571425E-2</v>
      </c>
      <c r="I24" s="1680"/>
      <c r="J24" s="1700">
        <f>J23/$I23</f>
        <v>3.3003300330033E-2</v>
      </c>
      <c r="K24" s="1700">
        <f t="shared" ref="K24:L24" si="15">K23/$I23</f>
        <v>5.2805280528052806E-2</v>
      </c>
      <c r="L24" s="1711">
        <f t="shared" si="15"/>
        <v>5.9405940594059403E-2</v>
      </c>
      <c r="M24" s="1"/>
      <c r="N24" s="7"/>
      <c r="O24" s="7"/>
      <c r="P24" s="7"/>
      <c r="Q24" s="1084"/>
      <c r="R24" s="1084"/>
      <c r="S24" s="1084"/>
    </row>
    <row r="25" spans="2:19" ht="18" customHeight="1" x14ac:dyDescent="0.2">
      <c r="B25" s="1853"/>
      <c r="C25" s="1940" t="s">
        <v>260</v>
      </c>
      <c r="D25" s="2467">
        <v>78</v>
      </c>
      <c r="E25" s="1689">
        <f>表2!F39</f>
        <v>1582</v>
      </c>
      <c r="F25" s="1672">
        <v>7</v>
      </c>
      <c r="G25" s="1672">
        <v>38</v>
      </c>
      <c r="H25" s="1682">
        <v>52</v>
      </c>
      <c r="I25" s="1707">
        <f>表2!G39</f>
        <v>1451</v>
      </c>
      <c r="J25" s="1672">
        <v>21</v>
      </c>
      <c r="K25" s="1672">
        <v>50</v>
      </c>
      <c r="L25" s="1682">
        <v>43</v>
      </c>
      <c r="M25" s="1"/>
      <c r="N25" s="7"/>
      <c r="O25" s="7"/>
      <c r="P25" s="7"/>
      <c r="Q25" s="1084"/>
      <c r="R25" s="1084"/>
      <c r="S25" s="1084"/>
    </row>
    <row r="26" spans="2:19" ht="18" customHeight="1" x14ac:dyDescent="0.2">
      <c r="B26" s="1853"/>
      <c r="C26" s="1900"/>
      <c r="D26" s="2468"/>
      <c r="E26" s="1690"/>
      <c r="F26" s="1700">
        <f>F25/$E25</f>
        <v>4.4247787610619468E-3</v>
      </c>
      <c r="G26" s="1700">
        <f>G25/$E25</f>
        <v>2.402022756005057E-2</v>
      </c>
      <c r="H26" s="1716">
        <f>H25/$E25</f>
        <v>3.286978508217446E-2</v>
      </c>
      <c r="I26" s="1680"/>
      <c r="J26" s="1700">
        <f>J25/$I25</f>
        <v>1.4472777394900068E-2</v>
      </c>
      <c r="K26" s="1700">
        <f t="shared" ref="K26:L26" si="16">K25/$I25</f>
        <v>3.445899379738112E-2</v>
      </c>
      <c r="L26" s="1711">
        <f t="shared" si="16"/>
        <v>2.9634734665747762E-2</v>
      </c>
      <c r="M26" s="1"/>
      <c r="N26" s="7"/>
      <c r="O26" s="7"/>
      <c r="P26" s="7"/>
      <c r="Q26" s="1084"/>
      <c r="R26" s="1084"/>
      <c r="S26" s="1084"/>
    </row>
    <row r="27" spans="2:19" ht="18" customHeight="1" x14ac:dyDescent="0.2">
      <c r="B27" s="1853"/>
      <c r="C27" s="1940" t="s">
        <v>261</v>
      </c>
      <c r="D27" s="2467">
        <v>30</v>
      </c>
      <c r="E27" s="1689">
        <f>表2!F42</f>
        <v>850</v>
      </c>
      <c r="F27" s="1672">
        <v>0</v>
      </c>
      <c r="G27" s="1672">
        <v>3</v>
      </c>
      <c r="H27" s="1682">
        <v>3</v>
      </c>
      <c r="I27" s="1707">
        <f>表2!G42</f>
        <v>1010</v>
      </c>
      <c r="J27" s="1672">
        <v>19</v>
      </c>
      <c r="K27" s="1672">
        <v>15</v>
      </c>
      <c r="L27" s="1682">
        <v>11</v>
      </c>
      <c r="M27" s="1"/>
      <c r="N27" s="7"/>
      <c r="O27" s="7"/>
      <c r="P27" s="7"/>
      <c r="Q27" s="1084"/>
      <c r="R27" s="1084"/>
      <c r="S27" s="1084"/>
    </row>
    <row r="28" spans="2:19" ht="18" customHeight="1" x14ac:dyDescent="0.2">
      <c r="B28" s="1853"/>
      <c r="C28" s="1900"/>
      <c r="D28" s="2468"/>
      <c r="E28" s="1690"/>
      <c r="F28" s="1700">
        <f>F27/$E27</f>
        <v>0</v>
      </c>
      <c r="G28" s="1700">
        <f t="shared" ref="G28:H28" si="17">G27/$E27</f>
        <v>3.5294117647058825E-3</v>
      </c>
      <c r="H28" s="1716">
        <f t="shared" si="17"/>
        <v>3.5294117647058825E-3</v>
      </c>
      <c r="I28" s="1680"/>
      <c r="J28" s="1700">
        <f>J27/$I27</f>
        <v>1.8811881188118811E-2</v>
      </c>
      <c r="K28" s="1700">
        <f t="shared" ref="K28:L28" si="18">K27/$I27</f>
        <v>1.4851485148514851E-2</v>
      </c>
      <c r="L28" s="1711">
        <f t="shared" si="18"/>
        <v>1.089108910891089E-2</v>
      </c>
      <c r="M28" s="1"/>
      <c r="N28" s="7"/>
      <c r="O28" s="7"/>
      <c r="P28" s="7"/>
      <c r="Q28" s="1084"/>
      <c r="R28" s="1084"/>
      <c r="S28" s="1084"/>
    </row>
    <row r="29" spans="2:19" ht="18" customHeight="1" x14ac:dyDescent="0.2">
      <c r="B29" s="1853"/>
      <c r="C29" s="1940" t="s">
        <v>262</v>
      </c>
      <c r="D29" s="2467">
        <v>15</v>
      </c>
      <c r="E29" s="1689">
        <f>表2!F45</f>
        <v>1478</v>
      </c>
      <c r="F29" s="1672">
        <v>0</v>
      </c>
      <c r="G29" s="1672">
        <v>10</v>
      </c>
      <c r="H29" s="1682">
        <v>21</v>
      </c>
      <c r="I29" s="1707">
        <f>表2!G45</f>
        <v>1506</v>
      </c>
      <c r="J29" s="1672">
        <v>1</v>
      </c>
      <c r="K29" s="1672">
        <v>32</v>
      </c>
      <c r="L29" s="1682">
        <v>32</v>
      </c>
      <c r="M29" s="1"/>
      <c r="N29" s="7"/>
      <c r="O29" s="7"/>
      <c r="P29" s="7"/>
      <c r="Q29" s="1084"/>
      <c r="R29" s="1084"/>
      <c r="S29" s="1084"/>
    </row>
    <row r="30" spans="2:19" ht="18" customHeight="1" x14ac:dyDescent="0.2">
      <c r="B30" s="1853"/>
      <c r="C30" s="1900"/>
      <c r="D30" s="2468"/>
      <c r="E30" s="1690"/>
      <c r="F30" s="1700">
        <f>F29/$E29</f>
        <v>0</v>
      </c>
      <c r="G30" s="1700">
        <f t="shared" ref="G30:H30" si="19">G29/$E29</f>
        <v>6.7658998646820028E-3</v>
      </c>
      <c r="H30" s="1716">
        <f t="shared" si="19"/>
        <v>1.4208389715832206E-2</v>
      </c>
      <c r="I30" s="1680"/>
      <c r="J30" s="1700">
        <f>J29/$I29</f>
        <v>6.6401062416998667E-4</v>
      </c>
      <c r="K30" s="1700">
        <f t="shared" ref="K30:L30" si="20">K29/$I29</f>
        <v>2.1248339973439574E-2</v>
      </c>
      <c r="L30" s="1711">
        <f t="shared" si="20"/>
        <v>2.1248339973439574E-2</v>
      </c>
      <c r="M30" s="1"/>
      <c r="N30" s="7"/>
      <c r="O30" s="7"/>
      <c r="P30" s="7"/>
      <c r="Q30" s="1084"/>
      <c r="R30" s="1084"/>
      <c r="S30" s="1084"/>
    </row>
    <row r="31" spans="2:19" ht="18" customHeight="1" x14ac:dyDescent="0.2">
      <c r="B31" s="1853"/>
      <c r="C31" s="1940" t="s">
        <v>263</v>
      </c>
      <c r="D31" s="2467">
        <v>8</v>
      </c>
      <c r="E31" s="1689">
        <f>表2!F48</f>
        <v>2353</v>
      </c>
      <c r="F31" s="1672">
        <v>3</v>
      </c>
      <c r="G31" s="1672">
        <v>0</v>
      </c>
      <c r="H31" s="1682">
        <v>0</v>
      </c>
      <c r="I31" s="1707">
        <f>表2!G48</f>
        <v>1903</v>
      </c>
      <c r="J31" s="1672">
        <v>7</v>
      </c>
      <c r="K31" s="1672">
        <v>0</v>
      </c>
      <c r="L31" s="1682">
        <v>0</v>
      </c>
      <c r="M31" s="1"/>
      <c r="N31" s="7"/>
      <c r="O31" s="7"/>
      <c r="P31" s="7"/>
      <c r="Q31" s="1084"/>
      <c r="R31" s="1084"/>
      <c r="S31" s="1084"/>
    </row>
    <row r="32" spans="2:19" ht="18" customHeight="1" x14ac:dyDescent="0.2">
      <c r="B32" s="1853"/>
      <c r="C32" s="1901"/>
      <c r="D32" s="2468"/>
      <c r="E32" s="1690"/>
      <c r="F32" s="1701">
        <f>F31/$E31</f>
        <v>1.2749681257968552E-3</v>
      </c>
      <c r="G32" s="1701">
        <f t="shared" ref="G32:H32" si="21">G31/$E31</f>
        <v>0</v>
      </c>
      <c r="H32" s="1717">
        <f t="shared" si="21"/>
        <v>0</v>
      </c>
      <c r="I32" s="1680"/>
      <c r="J32" s="1700">
        <f>J31/$I31</f>
        <v>3.6784025223331584E-3</v>
      </c>
      <c r="K32" s="1700">
        <f t="shared" ref="K32:L32" si="22">K31/$I31</f>
        <v>0</v>
      </c>
      <c r="L32" s="1711">
        <f t="shared" si="22"/>
        <v>0</v>
      </c>
      <c r="M32" s="1"/>
      <c r="N32" s="7"/>
      <c r="O32" s="7"/>
      <c r="P32" s="7"/>
      <c r="Q32" s="1084"/>
      <c r="R32" s="1084"/>
      <c r="S32" s="1084"/>
    </row>
    <row r="33" spans="2:19" ht="18" customHeight="1" x14ac:dyDescent="0.2">
      <c r="B33" s="1853"/>
      <c r="C33" s="1900" t="s">
        <v>264</v>
      </c>
      <c r="D33" s="2467">
        <v>14</v>
      </c>
      <c r="E33" s="1689">
        <f>表2!F51</f>
        <v>18492</v>
      </c>
      <c r="F33" s="1672">
        <v>1</v>
      </c>
      <c r="G33" s="1672">
        <v>582</v>
      </c>
      <c r="H33" s="1682">
        <v>3256</v>
      </c>
      <c r="I33" s="1707">
        <f>表2!G51</f>
        <v>12227</v>
      </c>
      <c r="J33" s="1672">
        <v>27</v>
      </c>
      <c r="K33" s="1672">
        <v>744</v>
      </c>
      <c r="L33" s="1682">
        <v>1653</v>
      </c>
      <c r="M33" s="1"/>
      <c r="N33" s="7"/>
      <c r="O33" s="7"/>
      <c r="P33" s="7"/>
      <c r="Q33" s="1084"/>
      <c r="R33" s="1084"/>
      <c r="S33" s="1084"/>
    </row>
    <row r="34" spans="2:19" ht="18" customHeight="1" thickBot="1" x14ac:dyDescent="0.25">
      <c r="B34" s="1853"/>
      <c r="C34" s="2009"/>
      <c r="D34" s="2471"/>
      <c r="E34" s="1691"/>
      <c r="F34" s="1702">
        <f>F33/$E33</f>
        <v>5.4077438892494055E-5</v>
      </c>
      <c r="G34" s="1702">
        <f t="shared" ref="G34:H34" si="23">G33/$E33</f>
        <v>3.1473069435431537E-2</v>
      </c>
      <c r="H34" s="1718">
        <f t="shared" si="23"/>
        <v>0.17607614103396063</v>
      </c>
      <c r="I34" s="1708"/>
      <c r="J34" s="1699">
        <f>J33/$I33</f>
        <v>2.2082276928109923E-3</v>
      </c>
      <c r="K34" s="1699">
        <f t="shared" ref="K34:L34" si="24">K33/$I33</f>
        <v>6.0848940868569561E-2</v>
      </c>
      <c r="L34" s="1710">
        <f t="shared" si="24"/>
        <v>0.13519260652653964</v>
      </c>
      <c r="M34" s="1"/>
      <c r="N34" s="7"/>
      <c r="O34" s="7"/>
      <c r="P34" s="7"/>
      <c r="Q34" s="1084"/>
      <c r="R34" s="1084"/>
      <c r="S34" s="1084"/>
    </row>
    <row r="35" spans="2:19" ht="18" customHeight="1" thickTop="1" x14ac:dyDescent="0.2">
      <c r="B35" s="1853"/>
      <c r="C35" s="37" t="s">
        <v>265</v>
      </c>
      <c r="D35" s="2457">
        <f>D25+D27+D29+D31</f>
        <v>131</v>
      </c>
      <c r="E35" s="1694">
        <f>E25+E27+E29+E31</f>
        <v>6263</v>
      </c>
      <c r="F35" s="1686">
        <f t="shared" ref="F35" si="25">F25+F27+F29+F31</f>
        <v>10</v>
      </c>
      <c r="G35" s="1686">
        <f t="shared" ref="G35:L35" si="26">G25+G27+G29+G31</f>
        <v>51</v>
      </c>
      <c r="H35" s="1685">
        <f t="shared" si="26"/>
        <v>76</v>
      </c>
      <c r="I35" s="1712">
        <f t="shared" si="26"/>
        <v>5870</v>
      </c>
      <c r="J35" s="1686">
        <f t="shared" si="26"/>
        <v>48</v>
      </c>
      <c r="K35" s="1686">
        <f t="shared" si="26"/>
        <v>97</v>
      </c>
      <c r="L35" s="1685">
        <f t="shared" si="26"/>
        <v>86</v>
      </c>
      <c r="N35" s="7"/>
      <c r="O35" s="7"/>
      <c r="P35" s="7"/>
      <c r="Q35" s="1084"/>
      <c r="R35" s="1084"/>
      <c r="S35" s="1084"/>
    </row>
    <row r="36" spans="2:19" ht="18" customHeight="1" x14ac:dyDescent="0.2">
      <c r="B36" s="1853"/>
      <c r="C36" s="1671" t="s">
        <v>266</v>
      </c>
      <c r="D36" s="2447"/>
      <c r="E36" s="1695"/>
      <c r="F36" s="1700">
        <f>F35/$E35</f>
        <v>1.5966789078716271E-3</v>
      </c>
      <c r="G36" s="1700">
        <f t="shared" ref="G36:H36" si="27">G35/$E35</f>
        <v>8.1430624301452974E-3</v>
      </c>
      <c r="H36" s="1716">
        <f t="shared" si="27"/>
        <v>1.2134759699824365E-2</v>
      </c>
      <c r="I36" s="1680"/>
      <c r="J36" s="1700">
        <f>J35/$I35</f>
        <v>8.1771720613287909E-3</v>
      </c>
      <c r="K36" s="1700">
        <f t="shared" ref="K36:L36" si="28">K35/$I35</f>
        <v>1.6524701873935264E-2</v>
      </c>
      <c r="L36" s="1711">
        <f t="shared" si="28"/>
        <v>1.4650766609880749E-2</v>
      </c>
      <c r="N36" s="7"/>
      <c r="O36" s="7"/>
      <c r="P36" s="7"/>
      <c r="Q36" s="1084"/>
      <c r="R36" s="1084"/>
      <c r="S36" s="1084"/>
    </row>
    <row r="37" spans="2:19" ht="18" customHeight="1" x14ac:dyDescent="0.2">
      <c r="B37" s="1853"/>
      <c r="C37" s="37" t="s">
        <v>265</v>
      </c>
      <c r="D37" s="2446">
        <f>D27+D29+D31+D33</f>
        <v>67</v>
      </c>
      <c r="E37" s="1696">
        <f>E27+E29+E31+E33</f>
        <v>23173</v>
      </c>
      <c r="F37" s="1672">
        <f t="shared" ref="F37" si="29">F27+F29+F31+F33</f>
        <v>4</v>
      </c>
      <c r="G37" s="1672">
        <f t="shared" ref="G37:L37" si="30">G27+G29+G31+G33</f>
        <v>595</v>
      </c>
      <c r="H37" s="1682">
        <f t="shared" si="30"/>
        <v>3280</v>
      </c>
      <c r="I37" s="1713">
        <f t="shared" si="30"/>
        <v>16646</v>
      </c>
      <c r="J37" s="1672">
        <f t="shared" si="30"/>
        <v>54</v>
      </c>
      <c r="K37" s="1672">
        <f t="shared" si="30"/>
        <v>791</v>
      </c>
      <c r="L37" s="1682">
        <f t="shared" si="30"/>
        <v>1696</v>
      </c>
      <c r="N37" s="7"/>
      <c r="O37" s="7"/>
      <c r="P37" s="7"/>
      <c r="Q37" s="1084"/>
      <c r="R37" s="1084"/>
      <c r="S37" s="1084"/>
    </row>
    <row r="38" spans="2:19" ht="18" customHeight="1" thickBot="1" x14ac:dyDescent="0.25">
      <c r="B38" s="1859"/>
      <c r="C38" s="1671" t="s">
        <v>267</v>
      </c>
      <c r="D38" s="2447"/>
      <c r="E38" s="1697"/>
      <c r="F38" s="1703">
        <f>F37/$E37</f>
        <v>1.7261468087860873E-4</v>
      </c>
      <c r="G38" s="1703">
        <f t="shared" ref="G38:H38" si="31">G37/$E37</f>
        <v>2.5676433780693047E-2</v>
      </c>
      <c r="H38" s="1719">
        <f t="shared" si="31"/>
        <v>0.14154403832045914</v>
      </c>
      <c r="I38" s="1709"/>
      <c r="J38" s="1703">
        <f>J37/$I37</f>
        <v>3.2440225880091315E-3</v>
      </c>
      <c r="K38" s="1703">
        <f t="shared" ref="K38:L38" si="32">K37/$I37</f>
        <v>4.7518923465096723E-2</v>
      </c>
      <c r="L38" s="1714">
        <f t="shared" si="32"/>
        <v>0.10188633906043494</v>
      </c>
      <c r="N38" s="44"/>
      <c r="O38" s="44"/>
      <c r="P38" s="44"/>
      <c r="Q38" s="331"/>
      <c r="R38" s="1084"/>
      <c r="S38" s="331"/>
    </row>
    <row r="39" spans="2:19" x14ac:dyDescent="0.2">
      <c r="G39" s="1"/>
      <c r="J39" s="1"/>
      <c r="K39" s="1"/>
      <c r="N39" s="19"/>
      <c r="O39" s="19"/>
      <c r="P39" s="19"/>
    </row>
    <row r="40" spans="2:19" x14ac:dyDescent="0.2">
      <c r="B40" s="1" t="s">
        <v>521</v>
      </c>
      <c r="D40" s="1">
        <f>D23+D25+D27+D29+D31+D33</f>
        <v>179</v>
      </c>
      <c r="G40" s="1"/>
      <c r="J40" s="1"/>
      <c r="K40" s="1"/>
      <c r="N40" s="19"/>
      <c r="O40" s="19"/>
      <c r="P40" s="19"/>
    </row>
    <row r="41" spans="2:19" x14ac:dyDescent="0.2">
      <c r="B41" t="s">
        <v>581</v>
      </c>
      <c r="F41" s="44"/>
      <c r="G41" s="44"/>
      <c r="H41" s="44"/>
      <c r="I41" s="44"/>
      <c r="J41" s="44"/>
      <c r="K41" s="44"/>
      <c r="L41" s="44"/>
      <c r="N41" s="19"/>
      <c r="O41" s="19"/>
      <c r="P41" s="19"/>
    </row>
    <row r="42" spans="2:19" x14ac:dyDescent="0.2">
      <c r="B42"/>
      <c r="N42" s="19"/>
      <c r="O42" s="19"/>
      <c r="P42" s="19"/>
    </row>
    <row r="43" spans="2:19" x14ac:dyDescent="0.2">
      <c r="B43" t="s">
        <v>353</v>
      </c>
      <c r="D43" s="1">
        <f>D35+D33+D23</f>
        <v>179</v>
      </c>
      <c r="G43" s="1"/>
      <c r="J43" s="1"/>
      <c r="K43" s="1"/>
      <c r="N43" s="19"/>
      <c r="O43" s="19"/>
      <c r="P43" s="19"/>
    </row>
    <row r="44" spans="2:19" x14ac:dyDescent="0.2">
      <c r="B44"/>
      <c r="D44" s="1">
        <f>D37+D23+D25</f>
        <v>179</v>
      </c>
      <c r="G44" s="1"/>
      <c r="J44" s="1"/>
      <c r="K44" s="1"/>
      <c r="N44" s="19"/>
      <c r="O44" s="19"/>
      <c r="P44" s="19"/>
    </row>
    <row r="45" spans="2:19" x14ac:dyDescent="0.2">
      <c r="B45"/>
      <c r="N45" s="19"/>
      <c r="O45" s="19"/>
      <c r="P45" s="19"/>
    </row>
    <row r="46" spans="2:19" x14ac:dyDescent="0.2">
      <c r="B46" s="345"/>
      <c r="D46" s="336"/>
      <c r="E46" s="336"/>
      <c r="F46" s="336"/>
      <c r="G46" s="336"/>
      <c r="H46" s="336"/>
      <c r="I46" s="336"/>
      <c r="J46" s="336"/>
      <c r="K46" s="336"/>
      <c r="L46" s="336"/>
      <c r="N46" s="19"/>
      <c r="O46" s="19"/>
      <c r="P46" s="19"/>
    </row>
    <row r="47" spans="2:19" x14ac:dyDescent="0.2">
      <c r="D47" s="336"/>
      <c r="E47" s="336"/>
      <c r="F47" s="336"/>
      <c r="G47" s="336"/>
      <c r="H47" s="336"/>
      <c r="I47" s="336"/>
      <c r="J47" s="336"/>
      <c r="K47" s="336"/>
      <c r="L47" s="336"/>
      <c r="N47" s="19"/>
      <c r="O47" s="19"/>
      <c r="P47" s="19"/>
    </row>
    <row r="48" spans="2:19" x14ac:dyDescent="0.2">
      <c r="D48" s="336"/>
      <c r="E48" s="336"/>
      <c r="F48" s="336"/>
      <c r="G48" s="336"/>
      <c r="H48" s="336"/>
      <c r="I48" s="336"/>
      <c r="J48" s="336"/>
      <c r="K48" s="336"/>
      <c r="L48" s="336"/>
      <c r="N48" s="19"/>
      <c r="O48" s="19"/>
      <c r="P48" s="19"/>
    </row>
    <row r="49" spans="4:16" x14ac:dyDescent="0.2">
      <c r="D49" s="336"/>
      <c r="E49" s="336"/>
      <c r="F49" s="336"/>
      <c r="G49" s="336"/>
      <c r="H49" s="336"/>
      <c r="I49" s="336"/>
      <c r="J49" s="336"/>
      <c r="K49" s="336"/>
      <c r="L49" s="336"/>
      <c r="N49" s="19"/>
      <c r="O49" s="19"/>
      <c r="P49" s="19"/>
    </row>
    <row r="50" spans="4:16" x14ac:dyDescent="0.2">
      <c r="D50" s="336"/>
      <c r="E50" s="336"/>
      <c r="F50" s="336"/>
      <c r="G50" s="336"/>
      <c r="H50" s="336"/>
      <c r="I50" s="336"/>
      <c r="J50" s="336"/>
      <c r="K50" s="336"/>
      <c r="L50" s="336"/>
      <c r="N50" s="19"/>
      <c r="O50" s="19"/>
      <c r="P50" s="19"/>
    </row>
    <row r="51" spans="4:16" x14ac:dyDescent="0.2">
      <c r="N51" s="19"/>
      <c r="O51" s="19"/>
      <c r="P51" s="19"/>
    </row>
    <row r="52" spans="4:16" x14ac:dyDescent="0.2">
      <c r="N52" s="19"/>
      <c r="O52" s="19"/>
      <c r="P52" s="19"/>
    </row>
    <row r="53" spans="4:16" x14ac:dyDescent="0.2">
      <c r="N53" s="19"/>
      <c r="O53" s="19"/>
      <c r="P53" s="19"/>
    </row>
    <row r="54" spans="4:16" x14ac:dyDescent="0.2">
      <c r="N54" s="19"/>
      <c r="O54" s="19"/>
      <c r="P54" s="19"/>
    </row>
    <row r="55" spans="4:16" x14ac:dyDescent="0.2">
      <c r="N55" s="19"/>
      <c r="O55" s="19"/>
      <c r="P55" s="19"/>
    </row>
    <row r="56" spans="4:16" x14ac:dyDescent="0.2">
      <c r="N56" s="19"/>
      <c r="O56" s="19"/>
      <c r="P56" s="19"/>
    </row>
    <row r="57" spans="4:16" x14ac:dyDescent="0.2">
      <c r="N57" s="19"/>
      <c r="O57" s="19"/>
      <c r="P57" s="19"/>
    </row>
    <row r="58" spans="4:16" x14ac:dyDescent="0.2">
      <c r="N58" s="19"/>
      <c r="O58" s="19"/>
      <c r="P58" s="19"/>
    </row>
    <row r="59" spans="4:16" x14ac:dyDescent="0.2">
      <c r="N59" s="19"/>
      <c r="O59" s="19"/>
      <c r="P59" s="19"/>
    </row>
    <row r="60" spans="4:16" x14ac:dyDescent="0.2">
      <c r="N60" s="19"/>
      <c r="O60" s="19"/>
      <c r="P60" s="19"/>
    </row>
    <row r="61" spans="4:16" x14ac:dyDescent="0.2">
      <c r="N61" s="19"/>
      <c r="O61" s="19"/>
      <c r="P61" s="19"/>
    </row>
    <row r="62" spans="4:16" x14ac:dyDescent="0.2">
      <c r="N62" s="19"/>
      <c r="O62" s="19"/>
      <c r="P62" s="19"/>
    </row>
    <row r="63" spans="4:16" x14ac:dyDescent="0.2">
      <c r="N63" s="19"/>
      <c r="O63" s="19"/>
      <c r="P63" s="19"/>
    </row>
    <row r="64" spans="4:16" x14ac:dyDescent="0.2">
      <c r="N64" s="19"/>
      <c r="O64" s="19"/>
      <c r="P64" s="19"/>
    </row>
    <row r="65" spans="3:16" x14ac:dyDescent="0.2">
      <c r="C65" s="25"/>
      <c r="L65" s="19"/>
      <c r="M65" s="1"/>
      <c r="N65" s="19"/>
      <c r="O65" s="19"/>
      <c r="P65" s="19"/>
    </row>
    <row r="66" spans="3:16" x14ac:dyDescent="0.2">
      <c r="G66" s="1"/>
      <c r="J66" s="1"/>
      <c r="K66" s="1"/>
      <c r="M66" s="1"/>
      <c r="N66" s="19"/>
      <c r="O66" s="19"/>
      <c r="P66" s="19"/>
    </row>
  </sheetData>
  <mergeCells count="38">
    <mergeCell ref="J7:L7"/>
    <mergeCell ref="E5:H6"/>
    <mergeCell ref="I5:L6"/>
    <mergeCell ref="E7:E8"/>
    <mergeCell ref="F7:H7"/>
    <mergeCell ref="I7:I8"/>
    <mergeCell ref="B23:B38"/>
    <mergeCell ref="C23:C24"/>
    <mergeCell ref="D23:D24"/>
    <mergeCell ref="C29:C30"/>
    <mergeCell ref="D29:D30"/>
    <mergeCell ref="D37:D38"/>
    <mergeCell ref="D35:D36"/>
    <mergeCell ref="C33:C34"/>
    <mergeCell ref="D33:D34"/>
    <mergeCell ref="C31:C32"/>
    <mergeCell ref="D31:D32"/>
    <mergeCell ref="D17:D18"/>
    <mergeCell ref="C27:C28"/>
    <mergeCell ref="D27:D28"/>
    <mergeCell ref="C25:C26"/>
    <mergeCell ref="D25:D26"/>
    <mergeCell ref="B5:C8"/>
    <mergeCell ref="D5:D8"/>
    <mergeCell ref="B9:C10"/>
    <mergeCell ref="D9:D10"/>
    <mergeCell ref="C15:C16"/>
    <mergeCell ref="D15:D16"/>
    <mergeCell ref="C13:C14"/>
    <mergeCell ref="D13:D14"/>
    <mergeCell ref="B11:B22"/>
    <mergeCell ref="C11:C12"/>
    <mergeCell ref="D11:D12"/>
    <mergeCell ref="C21:C22"/>
    <mergeCell ref="D21:D22"/>
    <mergeCell ref="C19:C20"/>
    <mergeCell ref="D19:D20"/>
    <mergeCell ref="C17:C18"/>
  </mergeCells>
  <phoneticPr fontId="2"/>
  <pageMargins left="0.82677165354330717" right="0.51181102362204722" top="0.9055118110236221" bottom="0.98425196850393704" header="0.51181102362204722" footer="0.51181102362204722"/>
  <pageSetup paperSize="9" scale="7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62514-549C-48BB-BE0C-1309AFFCF271}">
  <sheetPr>
    <tabColor theme="0" tint="-0.499984740745262"/>
    <pageSetUpPr fitToPage="1"/>
  </sheetPr>
  <dimension ref="B2:T65"/>
  <sheetViews>
    <sheetView view="pageBreakPreview" zoomScaleNormal="100" zoomScaleSheetLayoutView="100" workbookViewId="0">
      <pane xSplit="3" ySplit="9" topLeftCell="D10" activePane="bottomRight" state="frozen"/>
      <selection activeCell="N21" sqref="N21"/>
      <selection pane="topRight" activeCell="N21" sqref="N21"/>
      <selection pane="bottomLeft" activeCell="N21" sqref="N21"/>
      <selection pane="bottomRight" activeCell="N21" sqref="N21"/>
    </sheetView>
  </sheetViews>
  <sheetFormatPr defaultColWidth="9" defaultRowHeight="13.2" x14ac:dyDescent="0.2"/>
  <cols>
    <col min="1" max="2" width="4.6640625" style="1" customWidth="1"/>
    <col min="3" max="3" width="19.33203125" style="1" customWidth="1"/>
    <col min="4" max="4" width="8.6640625" style="1" customWidth="1"/>
    <col min="5" max="6" width="9.88671875" style="1" customWidth="1"/>
    <col min="7" max="7" width="9.88671875" style="19" customWidth="1"/>
    <col min="8" max="9" width="9.88671875" style="1" customWidth="1"/>
    <col min="10" max="12" width="9.88671875" style="19" customWidth="1"/>
    <col min="13" max="13" width="9.88671875" style="1" customWidth="1"/>
    <col min="14" max="14" width="8" style="19" customWidth="1"/>
    <col min="15" max="17" width="6.33203125" style="1" customWidth="1"/>
    <col min="18" max="18" width="10.21875" style="1" bestFit="1" customWidth="1"/>
    <col min="19" max="20" width="6.109375" style="1" customWidth="1"/>
    <col min="21" max="33" width="8.6640625" style="1" customWidth="1"/>
    <col min="34" max="53" width="4.6640625" style="1" customWidth="1"/>
    <col min="54" max="16384" width="9" style="1"/>
  </cols>
  <sheetData>
    <row r="2" spans="2:20" ht="14.4" x14ac:dyDescent="0.2">
      <c r="B2" s="26" t="s">
        <v>793</v>
      </c>
    </row>
    <row r="4" spans="2:20" ht="13.8" thickBot="1" x14ac:dyDescent="0.25">
      <c r="M4" s="2" t="s">
        <v>512</v>
      </c>
    </row>
    <row r="5" spans="2:20" ht="21.6" customHeight="1" x14ac:dyDescent="0.2">
      <c r="B5" s="1920"/>
      <c r="C5" s="1921"/>
      <c r="D5" s="1856" t="s">
        <v>243</v>
      </c>
      <c r="E5" s="2086" t="s">
        <v>794</v>
      </c>
      <c r="F5" s="2071"/>
      <c r="G5" s="2071"/>
      <c r="H5" s="2086" t="s">
        <v>795</v>
      </c>
      <c r="I5" s="2071"/>
      <c r="J5" s="2071"/>
      <c r="K5" s="2086" t="s">
        <v>796</v>
      </c>
      <c r="L5" s="2071"/>
      <c r="M5" s="2072"/>
    </row>
    <row r="6" spans="2:20" s="1627" customFormat="1" ht="34.200000000000003" customHeight="1" x14ac:dyDescent="0.2">
      <c r="B6" s="1922"/>
      <c r="C6" s="1923"/>
      <c r="D6" s="1857"/>
      <c r="E6" s="2095"/>
      <c r="F6" s="2318"/>
      <c r="G6" s="2318"/>
      <c r="H6" s="2095"/>
      <c r="I6" s="2318"/>
      <c r="J6" s="2318"/>
      <c r="K6" s="2095"/>
      <c r="L6" s="2318"/>
      <c r="M6" s="2441"/>
    </row>
    <row r="7" spans="2:20" ht="21.6" customHeight="1" x14ac:dyDescent="0.2">
      <c r="B7" s="1924"/>
      <c r="C7" s="2370"/>
      <c r="D7" s="1960"/>
      <c r="E7" s="1641" t="s">
        <v>799</v>
      </c>
      <c r="F7" s="1639" t="s">
        <v>797</v>
      </c>
      <c r="G7" s="1631" t="s">
        <v>798</v>
      </c>
      <c r="H7" s="1641" t="s">
        <v>799</v>
      </c>
      <c r="I7" s="1639" t="s">
        <v>797</v>
      </c>
      <c r="J7" s="1631" t="s">
        <v>798</v>
      </c>
      <c r="K7" s="1641" t="s">
        <v>799</v>
      </c>
      <c r="L7" s="1639" t="s">
        <v>797</v>
      </c>
      <c r="M7" s="1640" t="s">
        <v>798</v>
      </c>
      <c r="N7" s="1"/>
      <c r="O7" s="1" t="s">
        <v>349</v>
      </c>
      <c r="P7" s="1" t="s">
        <v>350</v>
      </c>
      <c r="Q7" s="1" t="s">
        <v>518</v>
      </c>
      <c r="R7" s="1" t="s">
        <v>466</v>
      </c>
    </row>
    <row r="8" spans="2:20" ht="21.6" customHeight="1" x14ac:dyDescent="0.2">
      <c r="B8" s="1953" t="s">
        <v>519</v>
      </c>
      <c r="C8" s="1978"/>
      <c r="D8" s="2444">
        <f>SUM(D10:D21)</f>
        <v>180</v>
      </c>
      <c r="E8" s="1642">
        <f>E10+E12+E14+E16+E18+E20</f>
        <v>104</v>
      </c>
      <c r="F8" s="64">
        <f t="shared" ref="F8:M8" si="0">F10+F12+F14+F16+F18+F20</f>
        <v>19</v>
      </c>
      <c r="G8" s="1646">
        <f t="shared" si="0"/>
        <v>85</v>
      </c>
      <c r="H8" s="1642">
        <f t="shared" si="0"/>
        <v>1505</v>
      </c>
      <c r="I8" s="64">
        <f t="shared" si="0"/>
        <v>648</v>
      </c>
      <c r="J8" s="1646">
        <f t="shared" si="0"/>
        <v>857</v>
      </c>
      <c r="K8" s="1642">
        <f t="shared" si="0"/>
        <v>5110</v>
      </c>
      <c r="L8" s="64">
        <f t="shared" si="0"/>
        <v>3353</v>
      </c>
      <c r="M8" s="234">
        <f t="shared" si="0"/>
        <v>1757</v>
      </c>
      <c r="N8" s="1"/>
      <c r="O8" s="7">
        <f>F8+I8+L8</f>
        <v>4020</v>
      </c>
      <c r="P8" s="7">
        <f>G8+J8+M8</f>
        <v>2699</v>
      </c>
      <c r="Q8" s="7">
        <f>E8+H8+K8</f>
        <v>6719</v>
      </c>
      <c r="R8" s="1084">
        <f>O8-(F8+I8+L8)</f>
        <v>0</v>
      </c>
      <c r="S8" s="1084">
        <f>P8-(G8+J8+M8)</f>
        <v>0</v>
      </c>
      <c r="T8" s="1084">
        <f>Q8-(E8+H8+K8)</f>
        <v>0</v>
      </c>
    </row>
    <row r="9" spans="2:20" ht="21.6" customHeight="1" thickBot="1" x14ac:dyDescent="0.25">
      <c r="B9" s="1957"/>
      <c r="C9" s="2023"/>
      <c r="D9" s="2445"/>
      <c r="E9" s="1643"/>
      <c r="F9" s="723">
        <f>F8/$E8</f>
        <v>0.18269230769230768</v>
      </c>
      <c r="G9" s="1647">
        <f>G8/$E8</f>
        <v>0.81730769230769229</v>
      </c>
      <c r="H9" s="1643"/>
      <c r="I9" s="723">
        <f>I8/$H8</f>
        <v>0.43056478405315612</v>
      </c>
      <c r="J9" s="1647">
        <f>J8/$H8</f>
        <v>0.56943521594684388</v>
      </c>
      <c r="K9" s="1643"/>
      <c r="L9" s="723">
        <f>L8/$K8</f>
        <v>0.65616438356164386</v>
      </c>
      <c r="M9" s="724">
        <f>M8/$K8</f>
        <v>0.34383561643835614</v>
      </c>
      <c r="N9" s="1"/>
      <c r="O9" s="7">
        <f t="shared" ref="O9:O36" si="1">F9+I9+L9</f>
        <v>1.2694214753071078</v>
      </c>
      <c r="P9" s="7">
        <f t="shared" ref="P9:P36" si="2">G9+J9+M9</f>
        <v>1.7305785246928922</v>
      </c>
      <c r="Q9" s="7">
        <f t="shared" ref="Q9:Q36" si="3">E9+H9+K9</f>
        <v>0</v>
      </c>
      <c r="R9" s="1084">
        <f t="shared" ref="R9:R36" si="4">O9-(F9+I9+L9)</f>
        <v>0</v>
      </c>
      <c r="S9" s="1084">
        <f t="shared" ref="S9:S36" si="5">P9-(G9+J9+M9)</f>
        <v>0</v>
      </c>
      <c r="T9" s="1084">
        <f t="shared" ref="T9:T36" si="6">Q9-(E9+H9+K9)</f>
        <v>0</v>
      </c>
    </row>
    <row r="10" spans="2:20" ht="21.6" customHeight="1" thickTop="1" x14ac:dyDescent="0.2">
      <c r="B10" s="1852" t="s">
        <v>251</v>
      </c>
      <c r="C10" s="1900" t="s">
        <v>169</v>
      </c>
      <c r="D10" s="1327">
        <v>20</v>
      </c>
      <c r="E10" s="1644">
        <f>SUM(F10,G10)</f>
        <v>3</v>
      </c>
      <c r="F10" s="65">
        <v>1</v>
      </c>
      <c r="G10" s="1652">
        <v>2</v>
      </c>
      <c r="H10" s="1649">
        <f>SUM(I10:J10)</f>
        <v>31</v>
      </c>
      <c r="I10" s="65">
        <v>21</v>
      </c>
      <c r="J10" s="1652">
        <v>10</v>
      </c>
      <c r="K10" s="1649">
        <f>SUM(L10:M10)</f>
        <v>29</v>
      </c>
      <c r="L10" s="65">
        <v>20</v>
      </c>
      <c r="M10" s="236">
        <v>9</v>
      </c>
      <c r="N10" s="1"/>
      <c r="O10" s="7">
        <f t="shared" si="1"/>
        <v>42</v>
      </c>
      <c r="P10" s="7">
        <f t="shared" si="2"/>
        <v>21</v>
      </c>
      <c r="Q10" s="7">
        <f t="shared" si="3"/>
        <v>63</v>
      </c>
      <c r="R10" s="1084">
        <f t="shared" si="4"/>
        <v>0</v>
      </c>
      <c r="S10" s="1084">
        <f t="shared" si="5"/>
        <v>0</v>
      </c>
      <c r="T10" s="1084">
        <f t="shared" si="6"/>
        <v>0</v>
      </c>
    </row>
    <row r="11" spans="2:20" ht="21.6" customHeight="1" x14ac:dyDescent="0.2">
      <c r="B11" s="1853"/>
      <c r="C11" s="1900"/>
      <c r="D11" s="1332"/>
      <c r="E11" s="1645"/>
      <c r="F11" s="719">
        <f>F10/$E10</f>
        <v>0.33333333333333331</v>
      </c>
      <c r="G11" s="1653">
        <f>G10/$E10</f>
        <v>0.66666666666666663</v>
      </c>
      <c r="H11" s="1645"/>
      <c r="I11" s="719">
        <f>I10/$H10</f>
        <v>0.67741935483870963</v>
      </c>
      <c r="J11" s="1653">
        <f>J10/$H10</f>
        <v>0.32258064516129031</v>
      </c>
      <c r="K11" s="1645"/>
      <c r="L11" s="719">
        <f>L10/$K10</f>
        <v>0.68965517241379315</v>
      </c>
      <c r="M11" s="720">
        <f>M10/$K10</f>
        <v>0.31034482758620691</v>
      </c>
      <c r="N11" s="1"/>
      <c r="O11" s="7">
        <f t="shared" si="1"/>
        <v>1.7004078605858362</v>
      </c>
      <c r="P11" s="7">
        <f t="shared" si="2"/>
        <v>1.2995921394141638</v>
      </c>
      <c r="Q11" s="7">
        <f t="shared" si="3"/>
        <v>0</v>
      </c>
      <c r="R11" s="1084">
        <f t="shared" si="4"/>
        <v>0</v>
      </c>
      <c r="S11" s="1084">
        <f t="shared" si="5"/>
        <v>0</v>
      </c>
      <c r="T11" s="1084">
        <f t="shared" si="6"/>
        <v>0</v>
      </c>
    </row>
    <row r="12" spans="2:20" ht="21.6" customHeight="1" x14ac:dyDescent="0.2">
      <c r="B12" s="1853"/>
      <c r="C12" s="1940" t="s">
        <v>170</v>
      </c>
      <c r="D12" s="1334">
        <v>34</v>
      </c>
      <c r="E12" s="1642">
        <f t="shared" ref="E12:E20" si="7">SUM(F12,G12)</f>
        <v>27</v>
      </c>
      <c r="F12" s="64">
        <v>8</v>
      </c>
      <c r="G12" s="1646">
        <v>19</v>
      </c>
      <c r="H12" s="1642">
        <f t="shared" ref="H12:H20" si="8">SUM(I12:J12)</f>
        <v>703</v>
      </c>
      <c r="I12" s="64">
        <v>459</v>
      </c>
      <c r="J12" s="1646">
        <v>244</v>
      </c>
      <c r="K12" s="1642">
        <f t="shared" ref="K12:K20" si="9">SUM(L12:M12)</f>
        <v>2717</v>
      </c>
      <c r="L12" s="64">
        <v>2448</v>
      </c>
      <c r="M12" s="234">
        <v>269</v>
      </c>
      <c r="N12" s="1"/>
      <c r="O12" s="7">
        <f t="shared" si="1"/>
        <v>2915</v>
      </c>
      <c r="P12" s="7">
        <f t="shared" si="2"/>
        <v>532</v>
      </c>
      <c r="Q12" s="7">
        <f t="shared" si="3"/>
        <v>3447</v>
      </c>
      <c r="R12" s="1084">
        <f t="shared" si="4"/>
        <v>0</v>
      </c>
      <c r="S12" s="1084">
        <f t="shared" si="5"/>
        <v>0</v>
      </c>
      <c r="T12" s="1084">
        <f t="shared" si="6"/>
        <v>0</v>
      </c>
    </row>
    <row r="13" spans="2:20" ht="21.6" customHeight="1" x14ac:dyDescent="0.2">
      <c r="B13" s="1853"/>
      <c r="C13" s="1900"/>
      <c r="D13" s="1301"/>
      <c r="E13" s="1645"/>
      <c r="F13" s="719">
        <f>F12/$E12</f>
        <v>0.29629629629629628</v>
      </c>
      <c r="G13" s="1653">
        <f>G12/$E12</f>
        <v>0.70370370370370372</v>
      </c>
      <c r="H13" s="1645"/>
      <c r="I13" s="719">
        <f>I12/$H12</f>
        <v>0.65291607396870555</v>
      </c>
      <c r="J13" s="1653">
        <f>J12/$H12</f>
        <v>0.34708392603129445</v>
      </c>
      <c r="K13" s="1645"/>
      <c r="L13" s="719">
        <f>L12/$K12</f>
        <v>0.90099374309900626</v>
      </c>
      <c r="M13" s="720">
        <f>M12/$K12</f>
        <v>9.9006256900993739E-2</v>
      </c>
      <c r="N13" s="1"/>
      <c r="O13" s="7">
        <f t="shared" si="1"/>
        <v>1.850206113364008</v>
      </c>
      <c r="P13" s="7">
        <f t="shared" si="2"/>
        <v>1.1497938866359918</v>
      </c>
      <c r="Q13" s="7">
        <f t="shared" si="3"/>
        <v>0</v>
      </c>
      <c r="R13" s="1084">
        <f t="shared" si="4"/>
        <v>0</v>
      </c>
      <c r="S13" s="1084">
        <f t="shared" si="5"/>
        <v>0</v>
      </c>
      <c r="T13" s="1084">
        <f t="shared" si="6"/>
        <v>0</v>
      </c>
    </row>
    <row r="14" spans="2:20" ht="21.6" customHeight="1" x14ac:dyDescent="0.2">
      <c r="B14" s="1853"/>
      <c r="C14" s="1940" t="s">
        <v>254</v>
      </c>
      <c r="D14" s="1334">
        <v>8</v>
      </c>
      <c r="E14" s="1642">
        <f t="shared" si="7"/>
        <v>0</v>
      </c>
      <c r="F14" s="64">
        <v>0</v>
      </c>
      <c r="G14" s="1646">
        <v>0</v>
      </c>
      <c r="H14" s="1642">
        <f t="shared" si="8"/>
        <v>3</v>
      </c>
      <c r="I14" s="64">
        <v>2</v>
      </c>
      <c r="J14" s="1646">
        <v>1</v>
      </c>
      <c r="K14" s="1642">
        <f t="shared" si="9"/>
        <v>15</v>
      </c>
      <c r="L14" s="64">
        <v>13</v>
      </c>
      <c r="M14" s="234">
        <v>2</v>
      </c>
      <c r="N14" s="1"/>
      <c r="O14" s="7">
        <f t="shared" si="1"/>
        <v>15</v>
      </c>
      <c r="P14" s="7">
        <f t="shared" si="2"/>
        <v>3</v>
      </c>
      <c r="Q14" s="7">
        <f t="shared" si="3"/>
        <v>18</v>
      </c>
      <c r="R14" s="1084">
        <f t="shared" si="4"/>
        <v>0</v>
      </c>
      <c r="S14" s="1084">
        <f t="shared" si="5"/>
        <v>0</v>
      </c>
      <c r="T14" s="1084">
        <f t="shared" si="6"/>
        <v>0</v>
      </c>
    </row>
    <row r="15" spans="2:20" ht="21.6" customHeight="1" x14ac:dyDescent="0.2">
      <c r="B15" s="1853"/>
      <c r="C15" s="1901"/>
      <c r="D15" s="1301"/>
      <c r="E15" s="1645"/>
      <c r="F15" s="719">
        <f>IFERROR(F14/$E14,0)</f>
        <v>0</v>
      </c>
      <c r="G15" s="719">
        <f>IFERROR(G14/$E14,0)</f>
        <v>0</v>
      </c>
      <c r="H15" s="1645"/>
      <c r="I15" s="719">
        <f>I14/$H14</f>
        <v>0.66666666666666663</v>
      </c>
      <c r="J15" s="1653">
        <f>J14/$H14</f>
        <v>0.33333333333333331</v>
      </c>
      <c r="K15" s="1645"/>
      <c r="L15" s="719">
        <f>L14/$K14</f>
        <v>0.8666666666666667</v>
      </c>
      <c r="M15" s="720">
        <f>M14/$K14</f>
        <v>0.13333333333333333</v>
      </c>
      <c r="N15" s="1"/>
      <c r="O15" s="7">
        <f t="shared" si="1"/>
        <v>1.5333333333333332</v>
      </c>
      <c r="P15" s="7">
        <f t="shared" si="2"/>
        <v>0.46666666666666667</v>
      </c>
      <c r="Q15" s="7">
        <f t="shared" si="3"/>
        <v>0</v>
      </c>
      <c r="R15" s="1084">
        <f t="shared" si="4"/>
        <v>0</v>
      </c>
      <c r="S15" s="1084">
        <f t="shared" si="5"/>
        <v>0</v>
      </c>
      <c r="T15" s="1084">
        <f t="shared" si="6"/>
        <v>0</v>
      </c>
    </row>
    <row r="16" spans="2:20" ht="21.6" customHeight="1" x14ac:dyDescent="0.2">
      <c r="B16" s="1853"/>
      <c r="C16" s="1940" t="s">
        <v>520</v>
      </c>
      <c r="D16" s="1334">
        <v>39</v>
      </c>
      <c r="E16" s="1642">
        <f t="shared" si="7"/>
        <v>24</v>
      </c>
      <c r="F16" s="64">
        <v>2</v>
      </c>
      <c r="G16" s="1646">
        <v>22</v>
      </c>
      <c r="H16" s="1642">
        <f t="shared" si="8"/>
        <v>66</v>
      </c>
      <c r="I16" s="64">
        <v>22</v>
      </c>
      <c r="J16" s="1646">
        <v>44</v>
      </c>
      <c r="K16" s="1642">
        <f t="shared" si="9"/>
        <v>78</v>
      </c>
      <c r="L16" s="64">
        <v>41</v>
      </c>
      <c r="M16" s="234">
        <v>37</v>
      </c>
      <c r="N16" s="1"/>
      <c r="O16" s="7">
        <f t="shared" si="1"/>
        <v>65</v>
      </c>
      <c r="P16" s="7">
        <f t="shared" si="2"/>
        <v>103</v>
      </c>
      <c r="Q16" s="7">
        <f t="shared" si="3"/>
        <v>168</v>
      </c>
      <c r="R16" s="1084">
        <f t="shared" si="4"/>
        <v>0</v>
      </c>
      <c r="S16" s="1084">
        <f t="shared" si="5"/>
        <v>0</v>
      </c>
      <c r="T16" s="1084">
        <f t="shared" si="6"/>
        <v>0</v>
      </c>
    </row>
    <row r="17" spans="2:20" ht="21.6" customHeight="1" x14ac:dyDescent="0.2">
      <c r="B17" s="1853"/>
      <c r="C17" s="1900"/>
      <c r="D17" s="1301"/>
      <c r="E17" s="1645"/>
      <c r="F17" s="719">
        <f>F16/$E16</f>
        <v>8.3333333333333329E-2</v>
      </c>
      <c r="G17" s="1653">
        <f>G16/$E16</f>
        <v>0.91666666666666663</v>
      </c>
      <c r="H17" s="1645"/>
      <c r="I17" s="719">
        <f>I16/$H16</f>
        <v>0.33333333333333331</v>
      </c>
      <c r="J17" s="1653">
        <f>J16/$H16</f>
        <v>0.66666666666666663</v>
      </c>
      <c r="K17" s="1645"/>
      <c r="L17" s="719">
        <f>L16/$K16</f>
        <v>0.52564102564102566</v>
      </c>
      <c r="M17" s="720">
        <f>M16/$K16</f>
        <v>0.47435897435897434</v>
      </c>
      <c r="N17" s="1"/>
      <c r="O17" s="7">
        <f t="shared" si="1"/>
        <v>0.94230769230769229</v>
      </c>
      <c r="P17" s="7">
        <f t="shared" si="2"/>
        <v>2.0576923076923075</v>
      </c>
      <c r="Q17" s="7">
        <f t="shared" si="3"/>
        <v>0</v>
      </c>
      <c r="R17" s="1084">
        <f t="shared" si="4"/>
        <v>0</v>
      </c>
      <c r="S17" s="1084">
        <f t="shared" si="5"/>
        <v>0</v>
      </c>
      <c r="T17" s="1084">
        <f t="shared" si="6"/>
        <v>0</v>
      </c>
    </row>
    <row r="18" spans="2:20" ht="21.6" customHeight="1" x14ac:dyDescent="0.2">
      <c r="B18" s="1853"/>
      <c r="C18" s="1940" t="s">
        <v>308</v>
      </c>
      <c r="D18" s="1334">
        <v>7</v>
      </c>
      <c r="E18" s="1642">
        <f t="shared" si="7"/>
        <v>1</v>
      </c>
      <c r="F18" s="64">
        <v>0</v>
      </c>
      <c r="G18" s="1646">
        <v>1</v>
      </c>
      <c r="H18" s="1642">
        <f t="shared" si="8"/>
        <v>647</v>
      </c>
      <c r="I18" s="64">
        <v>126</v>
      </c>
      <c r="J18" s="1646">
        <v>521</v>
      </c>
      <c r="K18" s="1642">
        <f t="shared" si="9"/>
        <v>57</v>
      </c>
      <c r="L18" s="64">
        <v>6</v>
      </c>
      <c r="M18" s="234">
        <v>51</v>
      </c>
      <c r="N18" s="1"/>
      <c r="O18" s="7">
        <f t="shared" si="1"/>
        <v>132</v>
      </c>
      <c r="P18" s="7">
        <f t="shared" si="2"/>
        <v>573</v>
      </c>
      <c r="Q18" s="7">
        <f t="shared" si="3"/>
        <v>705</v>
      </c>
      <c r="R18" s="1084">
        <f t="shared" si="4"/>
        <v>0</v>
      </c>
      <c r="S18" s="1084">
        <f t="shared" si="5"/>
        <v>0</v>
      </c>
      <c r="T18" s="1084">
        <f t="shared" si="6"/>
        <v>0</v>
      </c>
    </row>
    <row r="19" spans="2:20" ht="21.6" customHeight="1" x14ac:dyDescent="0.2">
      <c r="B19" s="1853"/>
      <c r="C19" s="1900"/>
      <c r="D19" s="1301"/>
      <c r="E19" s="1645"/>
      <c r="F19" s="719">
        <f>F18/$E18</f>
        <v>0</v>
      </c>
      <c r="G19" s="1653">
        <f>G18/$E18</f>
        <v>1</v>
      </c>
      <c r="H19" s="1645"/>
      <c r="I19" s="719">
        <f>I18/$H18</f>
        <v>0.19474497681607419</v>
      </c>
      <c r="J19" s="1653">
        <f>J18/$H18</f>
        <v>0.80525502318392583</v>
      </c>
      <c r="K19" s="1645"/>
      <c r="L19" s="719">
        <f>L18/$K18</f>
        <v>0.10526315789473684</v>
      </c>
      <c r="M19" s="720">
        <f>M18/$K18</f>
        <v>0.89473684210526316</v>
      </c>
      <c r="N19" s="1"/>
      <c r="O19" s="7">
        <f t="shared" si="1"/>
        <v>0.300008134710811</v>
      </c>
      <c r="P19" s="7">
        <f t="shared" si="2"/>
        <v>2.699991865289189</v>
      </c>
      <c r="Q19" s="7">
        <f t="shared" si="3"/>
        <v>0</v>
      </c>
      <c r="R19" s="1084">
        <f t="shared" si="4"/>
        <v>0</v>
      </c>
      <c r="S19" s="1084">
        <f t="shared" si="5"/>
        <v>0</v>
      </c>
      <c r="T19" s="1084">
        <f t="shared" si="6"/>
        <v>0</v>
      </c>
    </row>
    <row r="20" spans="2:20" ht="21.6" customHeight="1" x14ac:dyDescent="0.2">
      <c r="B20" s="1853"/>
      <c r="C20" s="1940" t="s">
        <v>174</v>
      </c>
      <c r="D20" s="1334">
        <v>72</v>
      </c>
      <c r="E20" s="65">
        <f t="shared" si="7"/>
        <v>49</v>
      </c>
      <c r="F20" s="64">
        <v>8</v>
      </c>
      <c r="G20" s="1646">
        <v>41</v>
      </c>
      <c r="H20" s="1649">
        <f t="shared" si="8"/>
        <v>55</v>
      </c>
      <c r="I20" s="64">
        <v>18</v>
      </c>
      <c r="J20" s="1646">
        <v>37</v>
      </c>
      <c r="K20" s="1649">
        <f t="shared" si="9"/>
        <v>2214</v>
      </c>
      <c r="L20" s="64">
        <v>825</v>
      </c>
      <c r="M20" s="234">
        <v>1389</v>
      </c>
      <c r="N20" s="1"/>
      <c r="O20" s="7">
        <f t="shared" si="1"/>
        <v>851</v>
      </c>
      <c r="P20" s="7">
        <f t="shared" si="2"/>
        <v>1467</v>
      </c>
      <c r="Q20" s="7">
        <f t="shared" si="3"/>
        <v>2318</v>
      </c>
      <c r="R20" s="1084">
        <f t="shared" si="4"/>
        <v>0</v>
      </c>
      <c r="S20" s="1084">
        <f t="shared" si="5"/>
        <v>0</v>
      </c>
      <c r="T20" s="1084">
        <f t="shared" si="6"/>
        <v>0</v>
      </c>
    </row>
    <row r="21" spans="2:20" ht="21.6" customHeight="1" thickBot="1" x14ac:dyDescent="0.25">
      <c r="B21" s="1854"/>
      <c r="C21" s="2009"/>
      <c r="D21" s="1332"/>
      <c r="E21" s="719"/>
      <c r="F21" s="719">
        <f>F20/$E20</f>
        <v>0.16326530612244897</v>
      </c>
      <c r="G21" s="1653">
        <f>G20/$E20</f>
        <v>0.83673469387755106</v>
      </c>
      <c r="H21" s="1649"/>
      <c r="I21" s="719">
        <f>I20/$H20</f>
        <v>0.32727272727272727</v>
      </c>
      <c r="J21" s="1653">
        <f>J20/$H20</f>
        <v>0.67272727272727273</v>
      </c>
      <c r="K21" s="1649"/>
      <c r="L21" s="719">
        <f>L20/$K20</f>
        <v>0.37262872628726285</v>
      </c>
      <c r="M21" s="720">
        <f>M20/$K20</f>
        <v>0.62737127371273715</v>
      </c>
      <c r="N21" s="1"/>
      <c r="O21" s="7">
        <f t="shared" si="1"/>
        <v>0.86316675968243906</v>
      </c>
      <c r="P21" s="7">
        <f t="shared" si="2"/>
        <v>2.1368332403175607</v>
      </c>
      <c r="Q21" s="7">
        <f t="shared" si="3"/>
        <v>0</v>
      </c>
      <c r="R21" s="1084">
        <f t="shared" si="4"/>
        <v>0</v>
      </c>
      <c r="S21" s="1084">
        <f t="shared" si="5"/>
        <v>0</v>
      </c>
      <c r="T21" s="1084">
        <f t="shared" si="6"/>
        <v>0</v>
      </c>
    </row>
    <row r="22" spans="2:20" ht="21.6" customHeight="1" thickTop="1" x14ac:dyDescent="0.2">
      <c r="B22" s="1852" t="s">
        <v>283</v>
      </c>
      <c r="C22" s="1900" t="s">
        <v>259</v>
      </c>
      <c r="D22" s="1327">
        <v>34</v>
      </c>
      <c r="E22" s="721">
        <f>SUM(F22:G22)</f>
        <v>18</v>
      </c>
      <c r="F22" s="721">
        <v>8</v>
      </c>
      <c r="G22" s="1654">
        <v>10</v>
      </c>
      <c r="H22" s="1656">
        <f>SUM(I22:J22)</f>
        <v>31</v>
      </c>
      <c r="I22" s="721">
        <v>15</v>
      </c>
      <c r="J22" s="1654">
        <v>16</v>
      </c>
      <c r="K22" s="1656">
        <f>SUM(L22:M22)</f>
        <v>39</v>
      </c>
      <c r="L22" s="721">
        <v>21</v>
      </c>
      <c r="M22" s="722">
        <v>18</v>
      </c>
      <c r="N22" s="1"/>
      <c r="O22" s="7">
        <f t="shared" si="1"/>
        <v>44</v>
      </c>
      <c r="P22" s="7">
        <f t="shared" si="2"/>
        <v>44</v>
      </c>
      <c r="Q22" s="7">
        <f t="shared" si="3"/>
        <v>88</v>
      </c>
      <c r="R22" s="1084">
        <f t="shared" si="4"/>
        <v>0</v>
      </c>
      <c r="S22" s="1084">
        <f t="shared" si="5"/>
        <v>0</v>
      </c>
      <c r="T22" s="1084">
        <f t="shared" si="6"/>
        <v>0</v>
      </c>
    </row>
    <row r="23" spans="2:20" ht="21.6" customHeight="1" x14ac:dyDescent="0.2">
      <c r="B23" s="1853"/>
      <c r="C23" s="1900"/>
      <c r="D23" s="1332"/>
      <c r="E23" s="719"/>
      <c r="F23" s="719">
        <f>F22/$E22</f>
        <v>0.44444444444444442</v>
      </c>
      <c r="G23" s="1653">
        <f>G22/$E22</f>
        <v>0.55555555555555558</v>
      </c>
      <c r="H23" s="1648"/>
      <c r="I23" s="719">
        <f>I22/$H22</f>
        <v>0.4838709677419355</v>
      </c>
      <c r="J23" s="1653">
        <f>J22/$H22</f>
        <v>0.5161290322580645</v>
      </c>
      <c r="K23" s="1648"/>
      <c r="L23" s="719">
        <f>L22/$K22</f>
        <v>0.53846153846153844</v>
      </c>
      <c r="M23" s="720">
        <f>M22/$K22</f>
        <v>0.46153846153846156</v>
      </c>
      <c r="N23" s="1"/>
      <c r="O23" s="7">
        <f t="shared" si="1"/>
        <v>1.4667769506479185</v>
      </c>
      <c r="P23" s="7">
        <f t="shared" si="2"/>
        <v>1.5332230493520815</v>
      </c>
      <c r="Q23" s="7">
        <f t="shared" si="3"/>
        <v>0</v>
      </c>
      <c r="R23" s="1084">
        <f t="shared" si="4"/>
        <v>0</v>
      </c>
      <c r="S23" s="1084">
        <f t="shared" si="5"/>
        <v>0</v>
      </c>
      <c r="T23" s="1084">
        <f t="shared" si="6"/>
        <v>0</v>
      </c>
    </row>
    <row r="24" spans="2:20" ht="21.6" customHeight="1" x14ac:dyDescent="0.2">
      <c r="B24" s="1853"/>
      <c r="C24" s="1940" t="s">
        <v>260</v>
      </c>
      <c r="D24" s="1334">
        <v>78</v>
      </c>
      <c r="E24" s="64">
        <f>SUM(F24:G24)</f>
        <v>28</v>
      </c>
      <c r="F24" s="64">
        <v>7</v>
      </c>
      <c r="G24" s="1646">
        <v>21</v>
      </c>
      <c r="H24" s="1642">
        <f>SUM(I24:J24)</f>
        <v>88</v>
      </c>
      <c r="I24" s="64">
        <v>38</v>
      </c>
      <c r="J24" s="1646">
        <v>50</v>
      </c>
      <c r="K24" s="1642">
        <f>SUM(L24:M24)</f>
        <v>95</v>
      </c>
      <c r="L24" s="64">
        <v>52</v>
      </c>
      <c r="M24" s="234">
        <v>43</v>
      </c>
      <c r="N24" s="1"/>
      <c r="O24" s="7">
        <f t="shared" si="1"/>
        <v>97</v>
      </c>
      <c r="P24" s="7">
        <f t="shared" si="2"/>
        <v>114</v>
      </c>
      <c r="Q24" s="7">
        <f t="shared" si="3"/>
        <v>211</v>
      </c>
      <c r="R24" s="1084">
        <f t="shared" si="4"/>
        <v>0</v>
      </c>
      <c r="S24" s="1084">
        <f t="shared" si="5"/>
        <v>0</v>
      </c>
      <c r="T24" s="1084">
        <f t="shared" si="6"/>
        <v>0</v>
      </c>
    </row>
    <row r="25" spans="2:20" ht="21.6" customHeight="1" x14ac:dyDescent="0.2">
      <c r="B25" s="1853"/>
      <c r="C25" s="1900"/>
      <c r="D25" s="1301"/>
      <c r="E25" s="719"/>
      <c r="F25" s="719">
        <f>F24/$E24</f>
        <v>0.25</v>
      </c>
      <c r="G25" s="1653">
        <f>G24/$E24</f>
        <v>0.75</v>
      </c>
      <c r="H25" s="1648"/>
      <c r="I25" s="719">
        <f>I24/$H24</f>
        <v>0.43181818181818182</v>
      </c>
      <c r="J25" s="1653">
        <f>J24/$H24</f>
        <v>0.56818181818181823</v>
      </c>
      <c r="K25" s="1648"/>
      <c r="L25" s="719">
        <f>L24/$K24</f>
        <v>0.54736842105263162</v>
      </c>
      <c r="M25" s="720">
        <f>M24/$K24</f>
        <v>0.45263157894736844</v>
      </c>
      <c r="N25" s="1"/>
      <c r="O25" s="7">
        <f t="shared" si="1"/>
        <v>1.2291866028708136</v>
      </c>
      <c r="P25" s="7">
        <f t="shared" si="2"/>
        <v>1.7708133971291868</v>
      </c>
      <c r="Q25" s="7">
        <f t="shared" si="3"/>
        <v>0</v>
      </c>
      <c r="R25" s="1084">
        <f t="shared" si="4"/>
        <v>0</v>
      </c>
      <c r="S25" s="1084">
        <f t="shared" si="5"/>
        <v>0</v>
      </c>
      <c r="T25" s="1084">
        <f t="shared" si="6"/>
        <v>0</v>
      </c>
    </row>
    <row r="26" spans="2:20" ht="21.6" customHeight="1" x14ac:dyDescent="0.2">
      <c r="B26" s="1853"/>
      <c r="C26" s="1940" t="s">
        <v>261</v>
      </c>
      <c r="D26" s="1334">
        <v>30</v>
      </c>
      <c r="E26" s="64">
        <f>SUM(F26:G26)</f>
        <v>19</v>
      </c>
      <c r="F26" s="64">
        <v>0</v>
      </c>
      <c r="G26" s="1646">
        <v>19</v>
      </c>
      <c r="H26" s="1642">
        <f>SUM(I26:J26)</f>
        <v>18</v>
      </c>
      <c r="I26" s="64">
        <v>3</v>
      </c>
      <c r="J26" s="1646">
        <v>15</v>
      </c>
      <c r="K26" s="1642">
        <f>SUM(L26:M26)</f>
        <v>14</v>
      </c>
      <c r="L26" s="64">
        <v>3</v>
      </c>
      <c r="M26" s="234">
        <v>11</v>
      </c>
      <c r="N26" s="1"/>
      <c r="O26" s="7">
        <f t="shared" si="1"/>
        <v>6</v>
      </c>
      <c r="P26" s="7">
        <f t="shared" si="2"/>
        <v>45</v>
      </c>
      <c r="Q26" s="7">
        <f t="shared" si="3"/>
        <v>51</v>
      </c>
      <c r="R26" s="1084">
        <f t="shared" si="4"/>
        <v>0</v>
      </c>
      <c r="S26" s="1084">
        <f t="shared" si="5"/>
        <v>0</v>
      </c>
      <c r="T26" s="1084">
        <f t="shared" si="6"/>
        <v>0</v>
      </c>
    </row>
    <row r="27" spans="2:20" ht="21.6" customHeight="1" x14ac:dyDescent="0.2">
      <c r="B27" s="1853"/>
      <c r="C27" s="1900"/>
      <c r="D27" s="1301"/>
      <c r="E27" s="719"/>
      <c r="F27" s="719">
        <f>F26/$E26</f>
        <v>0</v>
      </c>
      <c r="G27" s="1653">
        <f>G26/$E26</f>
        <v>1</v>
      </c>
      <c r="H27" s="1648"/>
      <c r="I27" s="719">
        <f>I26/$H26</f>
        <v>0.16666666666666666</v>
      </c>
      <c r="J27" s="1653">
        <f>J26/$H26</f>
        <v>0.83333333333333337</v>
      </c>
      <c r="K27" s="1648"/>
      <c r="L27" s="719">
        <f>L26/$K26</f>
        <v>0.21428571428571427</v>
      </c>
      <c r="M27" s="720">
        <f>M26/$K26</f>
        <v>0.7857142857142857</v>
      </c>
      <c r="N27" s="1"/>
      <c r="O27" s="7">
        <f t="shared" si="1"/>
        <v>0.38095238095238093</v>
      </c>
      <c r="P27" s="7">
        <f t="shared" si="2"/>
        <v>2.6190476190476191</v>
      </c>
      <c r="Q27" s="7">
        <f t="shared" si="3"/>
        <v>0</v>
      </c>
      <c r="R27" s="1084">
        <f t="shared" si="4"/>
        <v>0</v>
      </c>
      <c r="S27" s="1084">
        <f t="shared" si="5"/>
        <v>0</v>
      </c>
      <c r="T27" s="1084">
        <f t="shared" si="6"/>
        <v>0</v>
      </c>
    </row>
    <row r="28" spans="2:20" ht="21.6" customHeight="1" x14ac:dyDescent="0.2">
      <c r="B28" s="1853"/>
      <c r="C28" s="1940" t="s">
        <v>262</v>
      </c>
      <c r="D28" s="1334">
        <v>15</v>
      </c>
      <c r="E28" s="64">
        <f>SUM(F28:G28)</f>
        <v>1</v>
      </c>
      <c r="F28" s="64">
        <v>0</v>
      </c>
      <c r="G28" s="1646">
        <v>1</v>
      </c>
      <c r="H28" s="1642">
        <f>SUM(I28:J28)</f>
        <v>42</v>
      </c>
      <c r="I28" s="64">
        <v>10</v>
      </c>
      <c r="J28" s="1646">
        <v>32</v>
      </c>
      <c r="K28" s="1642">
        <f>SUM(L28:M28)</f>
        <v>53</v>
      </c>
      <c r="L28" s="64">
        <v>21</v>
      </c>
      <c r="M28" s="234">
        <v>32</v>
      </c>
      <c r="N28" s="1"/>
      <c r="O28" s="7">
        <f t="shared" si="1"/>
        <v>31</v>
      </c>
      <c r="P28" s="7">
        <f t="shared" si="2"/>
        <v>65</v>
      </c>
      <c r="Q28" s="7">
        <f t="shared" si="3"/>
        <v>96</v>
      </c>
      <c r="R28" s="1084">
        <f t="shared" si="4"/>
        <v>0</v>
      </c>
      <c r="S28" s="1084">
        <f t="shared" si="5"/>
        <v>0</v>
      </c>
      <c r="T28" s="1084">
        <f t="shared" si="6"/>
        <v>0</v>
      </c>
    </row>
    <row r="29" spans="2:20" ht="21.6" customHeight="1" x14ac:dyDescent="0.2">
      <c r="B29" s="1853"/>
      <c r="C29" s="1900"/>
      <c r="D29" s="1301"/>
      <c r="E29" s="719"/>
      <c r="F29" s="719">
        <f>F28/$E28</f>
        <v>0</v>
      </c>
      <c r="G29" s="1653">
        <f>G28/$E28</f>
        <v>1</v>
      </c>
      <c r="H29" s="1648"/>
      <c r="I29" s="719">
        <f>I28/$H28</f>
        <v>0.23809523809523808</v>
      </c>
      <c r="J29" s="1653">
        <f>J28/$H28</f>
        <v>0.76190476190476186</v>
      </c>
      <c r="K29" s="1648"/>
      <c r="L29" s="719">
        <f>L28/$K28</f>
        <v>0.39622641509433965</v>
      </c>
      <c r="M29" s="720">
        <f>M28/$K28</f>
        <v>0.60377358490566035</v>
      </c>
      <c r="N29" s="1"/>
      <c r="O29" s="7">
        <f t="shared" si="1"/>
        <v>0.63432165318957767</v>
      </c>
      <c r="P29" s="7">
        <f t="shared" si="2"/>
        <v>2.3656783468104221</v>
      </c>
      <c r="Q29" s="7">
        <f t="shared" si="3"/>
        <v>0</v>
      </c>
      <c r="R29" s="1084">
        <f t="shared" si="4"/>
        <v>0</v>
      </c>
      <c r="S29" s="1084">
        <f t="shared" si="5"/>
        <v>0</v>
      </c>
      <c r="T29" s="1084">
        <f t="shared" si="6"/>
        <v>0</v>
      </c>
    </row>
    <row r="30" spans="2:20" ht="21.6" customHeight="1" x14ac:dyDescent="0.2">
      <c r="B30" s="1853"/>
      <c r="C30" s="1940" t="s">
        <v>263</v>
      </c>
      <c r="D30" s="1334">
        <v>8</v>
      </c>
      <c r="E30" s="64">
        <f>SUM(F30:G30)</f>
        <v>10</v>
      </c>
      <c r="F30" s="64">
        <v>3</v>
      </c>
      <c r="G30" s="1646">
        <v>7</v>
      </c>
      <c r="H30" s="1642">
        <f>SUM(I30:J30)</f>
        <v>0</v>
      </c>
      <c r="I30" s="64">
        <v>0</v>
      </c>
      <c r="J30" s="1646">
        <v>0</v>
      </c>
      <c r="K30" s="1642">
        <f>SUM(L30:M30)</f>
        <v>0</v>
      </c>
      <c r="L30" s="64">
        <v>0</v>
      </c>
      <c r="M30" s="234">
        <v>0</v>
      </c>
      <c r="N30" s="1"/>
      <c r="O30" s="7">
        <f t="shared" si="1"/>
        <v>3</v>
      </c>
      <c r="P30" s="7">
        <f t="shared" si="2"/>
        <v>7</v>
      </c>
      <c r="Q30" s="7">
        <f t="shared" si="3"/>
        <v>10</v>
      </c>
      <c r="R30" s="1084">
        <f t="shared" si="4"/>
        <v>0</v>
      </c>
      <c r="S30" s="1084">
        <f t="shared" si="5"/>
        <v>0</v>
      </c>
      <c r="T30" s="1084">
        <f t="shared" si="6"/>
        <v>0</v>
      </c>
    </row>
    <row r="31" spans="2:20" ht="21.6" customHeight="1" x14ac:dyDescent="0.2">
      <c r="B31" s="1853"/>
      <c r="C31" s="1901"/>
      <c r="D31" s="1301"/>
      <c r="E31" s="719"/>
      <c r="F31" s="719">
        <f>F30/$E30</f>
        <v>0.3</v>
      </c>
      <c r="G31" s="1653">
        <f>G30/$E30</f>
        <v>0.7</v>
      </c>
      <c r="H31" s="1648"/>
      <c r="I31" s="719">
        <f>IFERROR(I30/$H30,0)</f>
        <v>0</v>
      </c>
      <c r="J31" s="1653">
        <f>IFERROR(J30/$H30,0)</f>
        <v>0</v>
      </c>
      <c r="K31" s="1648"/>
      <c r="L31" s="719">
        <f>IFERROR(L30/$K30,0)</f>
        <v>0</v>
      </c>
      <c r="M31" s="720">
        <f>IFERROR(M30/$K30,0)</f>
        <v>0</v>
      </c>
      <c r="N31" s="1"/>
      <c r="O31" s="7">
        <f t="shared" si="1"/>
        <v>0.3</v>
      </c>
      <c r="P31" s="7">
        <f t="shared" si="2"/>
        <v>0.7</v>
      </c>
      <c r="Q31" s="7">
        <f t="shared" si="3"/>
        <v>0</v>
      </c>
      <c r="R31" s="1084">
        <f t="shared" si="4"/>
        <v>0</v>
      </c>
      <c r="S31" s="1084">
        <f t="shared" si="5"/>
        <v>0</v>
      </c>
      <c r="T31" s="1084">
        <f t="shared" si="6"/>
        <v>0</v>
      </c>
    </row>
    <row r="32" spans="2:20" ht="21.6" customHeight="1" x14ac:dyDescent="0.2">
      <c r="B32" s="1853"/>
      <c r="C32" s="1900" t="s">
        <v>264</v>
      </c>
      <c r="D32" s="1334">
        <v>14</v>
      </c>
      <c r="E32" s="64">
        <f>SUM(F32:G32)</f>
        <v>28</v>
      </c>
      <c r="F32" s="64">
        <v>1</v>
      </c>
      <c r="G32" s="1646">
        <v>27</v>
      </c>
      <c r="H32" s="1642">
        <f>SUM(I32:J32)</f>
        <v>1326</v>
      </c>
      <c r="I32" s="64">
        <v>582</v>
      </c>
      <c r="J32" s="1646">
        <v>744</v>
      </c>
      <c r="K32" s="1642">
        <f>SUM(L32:M32)</f>
        <v>4909</v>
      </c>
      <c r="L32" s="64">
        <v>3256</v>
      </c>
      <c r="M32" s="234">
        <v>1653</v>
      </c>
      <c r="N32" s="1"/>
      <c r="O32" s="7">
        <f t="shared" si="1"/>
        <v>3839</v>
      </c>
      <c r="P32" s="7">
        <f t="shared" si="2"/>
        <v>2424</v>
      </c>
      <c r="Q32" s="7">
        <f t="shared" si="3"/>
        <v>6263</v>
      </c>
      <c r="R32" s="1084">
        <f t="shared" si="4"/>
        <v>0</v>
      </c>
      <c r="S32" s="1084">
        <f t="shared" si="5"/>
        <v>0</v>
      </c>
      <c r="T32" s="1084">
        <f t="shared" si="6"/>
        <v>0</v>
      </c>
    </row>
    <row r="33" spans="2:20" ht="21.6" customHeight="1" thickBot="1" x14ac:dyDescent="0.25">
      <c r="B33" s="1853"/>
      <c r="C33" s="2009"/>
      <c r="D33" s="1332"/>
      <c r="E33" s="1651"/>
      <c r="F33" s="1650">
        <f>F32/$E32</f>
        <v>3.5714285714285712E-2</v>
      </c>
      <c r="G33" s="1655">
        <f>G32/$E32</f>
        <v>0.9642857142857143</v>
      </c>
      <c r="H33" s="1651"/>
      <c r="I33" s="1650">
        <f>I32/$H32</f>
        <v>0.43891402714932126</v>
      </c>
      <c r="J33" s="1655">
        <f>J32/$H32</f>
        <v>0.56108597285067874</v>
      </c>
      <c r="K33" s="1657"/>
      <c r="L33" s="717">
        <f>L32/$K32</f>
        <v>0.6632715420655938</v>
      </c>
      <c r="M33" s="718">
        <f>M32/$K32</f>
        <v>0.3367284579344062</v>
      </c>
      <c r="N33" s="1"/>
      <c r="O33" s="7">
        <f t="shared" si="1"/>
        <v>1.1378998549292008</v>
      </c>
      <c r="P33" s="7">
        <f t="shared" si="2"/>
        <v>1.8621001450707992</v>
      </c>
      <c r="Q33" s="7">
        <f t="shared" si="3"/>
        <v>0</v>
      </c>
      <c r="R33" s="1084">
        <f t="shared" si="4"/>
        <v>0</v>
      </c>
      <c r="S33" s="1084">
        <f t="shared" si="5"/>
        <v>0</v>
      </c>
      <c r="T33" s="1084">
        <f t="shared" si="6"/>
        <v>0</v>
      </c>
    </row>
    <row r="34" spans="2:20" ht="21.6" customHeight="1" thickTop="1" x14ac:dyDescent="0.2">
      <c r="B34" s="1853"/>
      <c r="C34" s="37" t="s">
        <v>265</v>
      </c>
      <c r="D34" s="2457">
        <f>D24+D26+D28+D30</f>
        <v>131</v>
      </c>
      <c r="E34" s="1649">
        <f t="shared" ref="E34:M34" si="10">E24+E26+E28+E30</f>
        <v>58</v>
      </c>
      <c r="F34" s="65">
        <f t="shared" si="10"/>
        <v>10</v>
      </c>
      <c r="G34" s="1652">
        <f t="shared" si="10"/>
        <v>48</v>
      </c>
      <c r="H34" s="1649">
        <f t="shared" si="10"/>
        <v>148</v>
      </c>
      <c r="I34" s="65">
        <f t="shared" si="10"/>
        <v>51</v>
      </c>
      <c r="J34" s="1652">
        <f t="shared" si="10"/>
        <v>97</v>
      </c>
      <c r="K34" s="1642">
        <f t="shared" si="10"/>
        <v>162</v>
      </c>
      <c r="L34" s="64">
        <f t="shared" si="10"/>
        <v>76</v>
      </c>
      <c r="M34" s="234">
        <f t="shared" si="10"/>
        <v>86</v>
      </c>
      <c r="O34" s="7">
        <f t="shared" si="1"/>
        <v>137</v>
      </c>
      <c r="P34" s="7">
        <f t="shared" si="2"/>
        <v>231</v>
      </c>
      <c r="Q34" s="7">
        <f t="shared" si="3"/>
        <v>368</v>
      </c>
      <c r="R34" s="1084">
        <f t="shared" si="4"/>
        <v>0</v>
      </c>
      <c r="S34" s="1084">
        <f t="shared" si="5"/>
        <v>0</v>
      </c>
      <c r="T34" s="1084">
        <f t="shared" si="6"/>
        <v>0</v>
      </c>
    </row>
    <row r="35" spans="2:20" ht="21.6" customHeight="1" x14ac:dyDescent="0.2">
      <c r="B35" s="1853"/>
      <c r="C35" s="1628" t="s">
        <v>266</v>
      </c>
      <c r="D35" s="2447"/>
      <c r="E35" s="1648"/>
      <c r="F35" s="719">
        <f>F34/$E34</f>
        <v>0.17241379310344829</v>
      </c>
      <c r="G35" s="1653">
        <f>G34/$E34</f>
        <v>0.82758620689655171</v>
      </c>
      <c r="H35" s="1648"/>
      <c r="I35" s="719">
        <f>I34/$H34</f>
        <v>0.34459459459459457</v>
      </c>
      <c r="J35" s="1653">
        <f>J34/$H34</f>
        <v>0.65540540540540537</v>
      </c>
      <c r="K35" s="1648"/>
      <c r="L35" s="719">
        <f>L34/$K34</f>
        <v>0.46913580246913578</v>
      </c>
      <c r="M35" s="720">
        <f>M34/$K34</f>
        <v>0.53086419753086422</v>
      </c>
      <c r="O35" s="7">
        <f t="shared" si="1"/>
        <v>0.98614419016717869</v>
      </c>
      <c r="P35" s="7">
        <f t="shared" si="2"/>
        <v>2.0138558098328212</v>
      </c>
      <c r="Q35" s="7">
        <f t="shared" si="3"/>
        <v>0</v>
      </c>
      <c r="R35" s="1084">
        <f t="shared" si="4"/>
        <v>0</v>
      </c>
      <c r="S35" s="1084">
        <f t="shared" si="5"/>
        <v>0</v>
      </c>
      <c r="T35" s="1084">
        <f t="shared" si="6"/>
        <v>0</v>
      </c>
    </row>
    <row r="36" spans="2:20" ht="21.6" customHeight="1" x14ac:dyDescent="0.2">
      <c r="B36" s="1853"/>
      <c r="C36" s="37" t="s">
        <v>265</v>
      </c>
      <c r="D36" s="2446">
        <f>D26+D28+D30+D32</f>
        <v>67</v>
      </c>
      <c r="E36" s="1649">
        <f t="shared" ref="E36:M36" si="11">E26+E28+E30+E32</f>
        <v>58</v>
      </c>
      <c r="F36" s="65">
        <f t="shared" si="11"/>
        <v>4</v>
      </c>
      <c r="G36" s="1652">
        <f t="shared" si="11"/>
        <v>54</v>
      </c>
      <c r="H36" s="1649">
        <f t="shared" si="11"/>
        <v>1386</v>
      </c>
      <c r="I36" s="65">
        <f t="shared" si="11"/>
        <v>595</v>
      </c>
      <c r="J36" s="1652">
        <f t="shared" si="11"/>
        <v>791</v>
      </c>
      <c r="K36" s="1649">
        <f t="shared" si="11"/>
        <v>4976</v>
      </c>
      <c r="L36" s="65">
        <f t="shared" si="11"/>
        <v>3280</v>
      </c>
      <c r="M36" s="236">
        <f t="shared" si="11"/>
        <v>1696</v>
      </c>
      <c r="O36" s="7">
        <f t="shared" si="1"/>
        <v>3879</v>
      </c>
      <c r="P36" s="7">
        <f t="shared" si="2"/>
        <v>2541</v>
      </c>
      <c r="Q36" s="7">
        <f t="shared" si="3"/>
        <v>6420</v>
      </c>
      <c r="R36" s="1084">
        <f t="shared" si="4"/>
        <v>0</v>
      </c>
      <c r="S36" s="1084">
        <f t="shared" si="5"/>
        <v>0</v>
      </c>
      <c r="T36" s="1084">
        <f t="shared" si="6"/>
        <v>0</v>
      </c>
    </row>
    <row r="37" spans="2:20" ht="21.6" customHeight="1" thickBot="1" x14ac:dyDescent="0.25">
      <c r="B37" s="1859"/>
      <c r="C37" s="1628" t="s">
        <v>267</v>
      </c>
      <c r="D37" s="2447"/>
      <c r="E37" s="1643"/>
      <c r="F37" s="723">
        <f>F36/$E36</f>
        <v>6.8965517241379309E-2</v>
      </c>
      <c r="G37" s="1647">
        <f>G36/$E36</f>
        <v>0.93103448275862066</v>
      </c>
      <c r="H37" s="1643"/>
      <c r="I37" s="723">
        <f>I36/$H36</f>
        <v>0.42929292929292928</v>
      </c>
      <c r="J37" s="1647">
        <f>J36/$H36</f>
        <v>0.57070707070707072</v>
      </c>
      <c r="K37" s="1643"/>
      <c r="L37" s="723">
        <f>L36/$K36</f>
        <v>0.65916398713826363</v>
      </c>
      <c r="M37" s="724">
        <f>M36/$K36</f>
        <v>0.34083601286173631</v>
      </c>
      <c r="O37" s="44"/>
      <c r="P37" s="44"/>
      <c r="Q37" s="44"/>
      <c r="R37" s="331"/>
      <c r="S37" s="1084"/>
      <c r="T37" s="331"/>
    </row>
    <row r="38" spans="2:20" x14ac:dyDescent="0.2">
      <c r="G38" s="1"/>
      <c r="J38" s="1"/>
      <c r="K38" s="1"/>
      <c r="L38" s="1"/>
      <c r="O38" s="19"/>
      <c r="P38" s="19"/>
      <c r="Q38" s="19"/>
    </row>
    <row r="39" spans="2:20" x14ac:dyDescent="0.2">
      <c r="B39" s="1" t="s">
        <v>521</v>
      </c>
      <c r="D39" s="1">
        <f>D22+D24+D26+D28+D30+D32</f>
        <v>179</v>
      </c>
      <c r="E39" s="1">
        <f t="shared" ref="E39:M39" si="12">E22+E24+E26+E28+E30+E32</f>
        <v>104</v>
      </c>
      <c r="F39" s="1">
        <f t="shared" si="12"/>
        <v>19</v>
      </c>
      <c r="G39" s="1">
        <f t="shared" si="12"/>
        <v>85</v>
      </c>
      <c r="H39" s="1">
        <f t="shared" si="12"/>
        <v>1505</v>
      </c>
      <c r="I39" s="1">
        <f t="shared" si="12"/>
        <v>648</v>
      </c>
      <c r="J39" s="1">
        <f t="shared" si="12"/>
        <v>857</v>
      </c>
      <c r="K39" s="1">
        <f t="shared" si="12"/>
        <v>5110</v>
      </c>
      <c r="L39" s="1">
        <f t="shared" si="12"/>
        <v>3353</v>
      </c>
      <c r="M39" s="1">
        <f t="shared" si="12"/>
        <v>1757</v>
      </c>
      <c r="O39" s="19"/>
      <c r="P39" s="19"/>
      <c r="Q39" s="19"/>
    </row>
    <row r="40" spans="2:20" x14ac:dyDescent="0.2">
      <c r="B40" t="s">
        <v>581</v>
      </c>
      <c r="E40" s="44"/>
      <c r="F40" s="44">
        <f>F39/$E39</f>
        <v>0.18269230769230768</v>
      </c>
      <c r="G40" s="44">
        <f>G39/$E39</f>
        <v>0.81730769230769229</v>
      </c>
      <c r="H40" s="44"/>
      <c r="I40" s="44">
        <f>I39/$H39</f>
        <v>0.43056478405315612</v>
      </c>
      <c r="J40" s="44">
        <f>J39/$H39</f>
        <v>0.56943521594684388</v>
      </c>
      <c r="K40" s="44"/>
      <c r="L40" s="44">
        <f>L39/$K39</f>
        <v>0.65616438356164386</v>
      </c>
      <c r="M40" s="44">
        <f>M39/$K39</f>
        <v>0.34383561643835614</v>
      </c>
      <c r="O40" s="19"/>
      <c r="P40" s="19"/>
      <c r="Q40" s="19"/>
    </row>
    <row r="41" spans="2:20" x14ac:dyDescent="0.2">
      <c r="B41"/>
      <c r="O41" s="19"/>
      <c r="P41" s="19"/>
      <c r="Q41" s="19"/>
    </row>
    <row r="42" spans="2:20" x14ac:dyDescent="0.2">
      <c r="B42" t="s">
        <v>353</v>
      </c>
      <c r="D42" s="1">
        <f>D34+D32+D22</f>
        <v>179</v>
      </c>
      <c r="E42" s="1">
        <f t="shared" ref="E42:M42" si="13">E34+E32+E22</f>
        <v>104</v>
      </c>
      <c r="F42" s="1">
        <f t="shared" si="13"/>
        <v>19</v>
      </c>
      <c r="G42" s="1">
        <f t="shared" si="13"/>
        <v>85</v>
      </c>
      <c r="H42" s="1">
        <f t="shared" si="13"/>
        <v>1505</v>
      </c>
      <c r="I42" s="1">
        <f t="shared" si="13"/>
        <v>648</v>
      </c>
      <c r="J42" s="1">
        <f t="shared" si="13"/>
        <v>857</v>
      </c>
      <c r="K42" s="1">
        <f t="shared" si="13"/>
        <v>5110</v>
      </c>
      <c r="L42" s="1">
        <f t="shared" si="13"/>
        <v>3353</v>
      </c>
      <c r="M42" s="1">
        <f t="shared" si="13"/>
        <v>1757</v>
      </c>
      <c r="O42" s="19"/>
      <c r="P42" s="19"/>
      <c r="Q42" s="19"/>
    </row>
    <row r="43" spans="2:20" x14ac:dyDescent="0.2">
      <c r="B43"/>
      <c r="D43" s="1">
        <f>D36+D22+D24</f>
        <v>179</v>
      </c>
      <c r="E43" s="1">
        <f t="shared" ref="E43:M43" si="14">E36+E22+E24</f>
        <v>104</v>
      </c>
      <c r="F43" s="1">
        <f t="shared" si="14"/>
        <v>19</v>
      </c>
      <c r="G43" s="1">
        <f t="shared" si="14"/>
        <v>85</v>
      </c>
      <c r="H43" s="1">
        <f t="shared" si="14"/>
        <v>1505</v>
      </c>
      <c r="I43" s="1">
        <f t="shared" si="14"/>
        <v>648</v>
      </c>
      <c r="J43" s="1">
        <f t="shared" si="14"/>
        <v>857</v>
      </c>
      <c r="K43" s="1">
        <f t="shared" si="14"/>
        <v>5110</v>
      </c>
      <c r="L43" s="1">
        <f t="shared" si="14"/>
        <v>3353</v>
      </c>
      <c r="M43" s="1">
        <f t="shared" si="14"/>
        <v>1757</v>
      </c>
      <c r="O43" s="19"/>
      <c r="P43" s="19"/>
      <c r="Q43" s="19"/>
    </row>
    <row r="44" spans="2:20" x14ac:dyDescent="0.2">
      <c r="B44"/>
      <c r="O44" s="19"/>
      <c r="P44" s="19"/>
      <c r="Q44" s="19"/>
    </row>
    <row r="45" spans="2:20" x14ac:dyDescent="0.2">
      <c r="B45" s="345" t="s">
        <v>216</v>
      </c>
      <c r="D45" s="336">
        <f>D39-D8</f>
        <v>-1</v>
      </c>
      <c r="E45" s="336">
        <f t="shared" ref="E45:M46" si="15">E39-E8</f>
        <v>0</v>
      </c>
      <c r="F45" s="336">
        <f t="shared" si="15"/>
        <v>0</v>
      </c>
      <c r="G45" s="336">
        <f t="shared" si="15"/>
        <v>0</v>
      </c>
      <c r="H45" s="336">
        <f t="shared" si="15"/>
        <v>0</v>
      </c>
      <c r="I45" s="336">
        <f t="shared" si="15"/>
        <v>0</v>
      </c>
      <c r="J45" s="336">
        <f t="shared" si="15"/>
        <v>0</v>
      </c>
      <c r="K45" s="336">
        <f t="shared" si="15"/>
        <v>0</v>
      </c>
      <c r="L45" s="336">
        <f t="shared" si="15"/>
        <v>0</v>
      </c>
      <c r="M45" s="336">
        <f t="shared" si="15"/>
        <v>0</v>
      </c>
      <c r="O45" s="19"/>
      <c r="P45" s="19"/>
      <c r="Q45" s="19"/>
    </row>
    <row r="46" spans="2:20" x14ac:dyDescent="0.2">
      <c r="D46" s="336"/>
      <c r="E46" s="336"/>
      <c r="F46" s="336">
        <f t="shared" si="15"/>
        <v>0</v>
      </c>
      <c r="G46" s="336">
        <f t="shared" si="15"/>
        <v>0</v>
      </c>
      <c r="H46" s="336"/>
      <c r="I46" s="336">
        <f t="shared" si="15"/>
        <v>0</v>
      </c>
      <c r="J46" s="336">
        <f t="shared" si="15"/>
        <v>0</v>
      </c>
      <c r="K46" s="336"/>
      <c r="L46" s="336">
        <f t="shared" si="15"/>
        <v>0</v>
      </c>
      <c r="M46" s="336">
        <f t="shared" si="15"/>
        <v>0</v>
      </c>
      <c r="O46" s="19"/>
      <c r="P46" s="19"/>
      <c r="Q46" s="19"/>
    </row>
    <row r="47" spans="2:20" x14ac:dyDescent="0.2">
      <c r="D47" s="336"/>
      <c r="E47" s="336"/>
      <c r="F47" s="336"/>
      <c r="G47" s="336"/>
      <c r="H47" s="336"/>
      <c r="I47" s="336"/>
      <c r="J47" s="336"/>
      <c r="K47" s="336"/>
      <c r="L47" s="336"/>
      <c r="M47" s="336"/>
      <c r="O47" s="19"/>
      <c r="P47" s="19"/>
      <c r="Q47" s="19"/>
    </row>
    <row r="48" spans="2:20" x14ac:dyDescent="0.2">
      <c r="D48" s="336">
        <f>D42-D39</f>
        <v>0</v>
      </c>
      <c r="E48" s="336">
        <f t="shared" ref="E48:M48" si="16">E42-E39</f>
        <v>0</v>
      </c>
      <c r="F48" s="336">
        <f t="shared" si="16"/>
        <v>0</v>
      </c>
      <c r="G48" s="336">
        <f t="shared" si="16"/>
        <v>0</v>
      </c>
      <c r="H48" s="336">
        <f t="shared" si="16"/>
        <v>0</v>
      </c>
      <c r="I48" s="336">
        <f t="shared" si="16"/>
        <v>0</v>
      </c>
      <c r="J48" s="336">
        <f t="shared" si="16"/>
        <v>0</v>
      </c>
      <c r="K48" s="336">
        <f t="shared" si="16"/>
        <v>0</v>
      </c>
      <c r="L48" s="336">
        <f t="shared" si="16"/>
        <v>0</v>
      </c>
      <c r="M48" s="336">
        <f t="shared" si="16"/>
        <v>0</v>
      </c>
      <c r="O48" s="19"/>
      <c r="P48" s="19"/>
      <c r="Q48" s="19"/>
    </row>
    <row r="49" spans="3:17" x14ac:dyDescent="0.2">
      <c r="D49" s="336">
        <f>D43-D39</f>
        <v>0</v>
      </c>
      <c r="E49" s="336">
        <f t="shared" ref="E49:M49" si="17">E43-E39</f>
        <v>0</v>
      </c>
      <c r="F49" s="336">
        <f t="shared" si="17"/>
        <v>0</v>
      </c>
      <c r="G49" s="336">
        <f t="shared" si="17"/>
        <v>0</v>
      </c>
      <c r="H49" s="336">
        <f t="shared" si="17"/>
        <v>0</v>
      </c>
      <c r="I49" s="336">
        <f t="shared" si="17"/>
        <v>0</v>
      </c>
      <c r="J49" s="336">
        <f t="shared" si="17"/>
        <v>0</v>
      </c>
      <c r="K49" s="336">
        <f t="shared" si="17"/>
        <v>0</v>
      </c>
      <c r="L49" s="336">
        <f t="shared" si="17"/>
        <v>0</v>
      </c>
      <c r="M49" s="336">
        <f t="shared" si="17"/>
        <v>0</v>
      </c>
      <c r="O49" s="19"/>
      <c r="P49" s="19"/>
      <c r="Q49" s="19"/>
    </row>
    <row r="50" spans="3:17" x14ac:dyDescent="0.2">
      <c r="O50" s="19"/>
      <c r="P50" s="19"/>
      <c r="Q50" s="19"/>
    </row>
    <row r="51" spans="3:17" x14ac:dyDescent="0.2">
      <c r="O51" s="19"/>
      <c r="P51" s="19"/>
      <c r="Q51" s="19"/>
    </row>
    <row r="52" spans="3:17" x14ac:dyDescent="0.2">
      <c r="O52" s="19"/>
      <c r="P52" s="19"/>
      <c r="Q52" s="19"/>
    </row>
    <row r="53" spans="3:17" x14ac:dyDescent="0.2">
      <c r="O53" s="19"/>
      <c r="P53" s="19"/>
      <c r="Q53" s="19"/>
    </row>
    <row r="54" spans="3:17" x14ac:dyDescent="0.2">
      <c r="O54" s="19"/>
      <c r="P54" s="19"/>
      <c r="Q54" s="19"/>
    </row>
    <row r="55" spans="3:17" x14ac:dyDescent="0.2">
      <c r="O55" s="19"/>
      <c r="P55" s="19"/>
      <c r="Q55" s="19"/>
    </row>
    <row r="56" spans="3:17" x14ac:dyDescent="0.2">
      <c r="O56" s="19"/>
      <c r="P56" s="19"/>
      <c r="Q56" s="19"/>
    </row>
    <row r="57" spans="3:17" x14ac:dyDescent="0.2">
      <c r="O57" s="19"/>
      <c r="P57" s="19"/>
      <c r="Q57" s="19"/>
    </row>
    <row r="58" spans="3:17" x14ac:dyDescent="0.2">
      <c r="O58" s="19"/>
      <c r="P58" s="19"/>
      <c r="Q58" s="19"/>
    </row>
    <row r="59" spans="3:17" x14ac:dyDescent="0.2">
      <c r="O59" s="19"/>
      <c r="P59" s="19"/>
      <c r="Q59" s="19"/>
    </row>
    <row r="60" spans="3:17" x14ac:dyDescent="0.2">
      <c r="O60" s="19"/>
      <c r="P60" s="19"/>
      <c r="Q60" s="19"/>
    </row>
    <row r="61" spans="3:17" x14ac:dyDescent="0.2">
      <c r="O61" s="19"/>
      <c r="P61" s="19"/>
      <c r="Q61" s="19"/>
    </row>
    <row r="62" spans="3:17" x14ac:dyDescent="0.2">
      <c r="O62" s="19"/>
      <c r="P62" s="19"/>
      <c r="Q62" s="19"/>
    </row>
    <row r="63" spans="3:17" x14ac:dyDescent="0.2">
      <c r="O63" s="19"/>
      <c r="P63" s="19"/>
      <c r="Q63" s="19"/>
    </row>
    <row r="64" spans="3:17" x14ac:dyDescent="0.2">
      <c r="C64" s="25"/>
      <c r="M64" s="19"/>
      <c r="N64" s="1"/>
      <c r="O64" s="19"/>
      <c r="P64" s="19"/>
      <c r="Q64" s="19"/>
    </row>
    <row r="65" spans="7:17" x14ac:dyDescent="0.2">
      <c r="G65" s="1"/>
      <c r="J65" s="1"/>
      <c r="K65" s="1"/>
      <c r="L65" s="1"/>
      <c r="N65" s="1"/>
      <c r="O65" s="19"/>
      <c r="P65" s="19"/>
      <c r="Q65" s="19"/>
    </row>
  </sheetData>
  <mergeCells count="23">
    <mergeCell ref="D36:D37"/>
    <mergeCell ref="D34:D35"/>
    <mergeCell ref="B22:B37"/>
    <mergeCell ref="C22:C23"/>
    <mergeCell ref="C26:C27"/>
    <mergeCell ref="C24:C25"/>
    <mergeCell ref="C28:C29"/>
    <mergeCell ref="C30:C31"/>
    <mergeCell ref="C32:C33"/>
    <mergeCell ref="H5:J6"/>
    <mergeCell ref="K5:M6"/>
    <mergeCell ref="B10:B21"/>
    <mergeCell ref="C10:C11"/>
    <mergeCell ref="C12:C13"/>
    <mergeCell ref="C14:C15"/>
    <mergeCell ref="C16:C17"/>
    <mergeCell ref="C18:C19"/>
    <mergeCell ref="C20:C21"/>
    <mergeCell ref="B8:C9"/>
    <mergeCell ref="D8:D9"/>
    <mergeCell ref="B5:C7"/>
    <mergeCell ref="D5:D7"/>
    <mergeCell ref="E5:G6"/>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8" ma:contentTypeDescription="新しいドキュメントを作成します。" ma:contentTypeScope="" ma:versionID="950796619167ac5004acfda2176bc90b">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d3cf3ec683cb8290b0374bf8d894005e"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element ref="ns4:MediaServiceLocation"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Props1.xml><?xml version="1.0" encoding="utf-8"?>
<ds:datastoreItem xmlns:ds="http://schemas.openxmlformats.org/officeDocument/2006/customXml" ds:itemID="{D28C9270-793B-4E0A-BCF2-AE68301E79CA}">
  <ds:schemaRefs>
    <ds:schemaRef ds:uri="http://schemas.microsoft.com/sharepoint/v3/contenttype/forms"/>
  </ds:schemaRefs>
</ds:datastoreItem>
</file>

<file path=customXml/itemProps2.xml><?xml version="1.0" encoding="utf-8"?>
<ds:datastoreItem xmlns:ds="http://schemas.openxmlformats.org/officeDocument/2006/customXml" ds:itemID="{06E4E70A-D3B2-4091-915C-C66CF4ADDD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BB9B34-E4C7-4B55-B1F7-972D6AB1FDDB}">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ebc35bfd-7794-4c8c-b846-d4ae8f13a481"/>
    <ds:schemaRef ds:uri="caaac1a8-278e-4f0b-b907-c321bbf0f87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92</vt:i4>
      </vt:variant>
    </vt:vector>
  </HeadingPairs>
  <TitlesOfParts>
    <vt:vector size="184" baseType="lpstr">
      <vt:lpstr>目次</vt:lpstr>
      <vt:lpstr>表1</vt:lpstr>
      <vt:lpstr>表2</vt:lpstr>
      <vt:lpstr>表3‐1</vt:lpstr>
      <vt:lpstr>表3-2</vt:lpstr>
      <vt:lpstr>表3 形態別内訳(60歳以上 (3)</vt:lpstr>
      <vt:lpstr>表3-3</vt:lpstr>
      <vt:lpstr>表4</vt:lpstr>
      <vt:lpstr>表5-1</vt:lpstr>
      <vt:lpstr>表5-2</vt:lpstr>
      <vt:lpstr>表5-3</vt:lpstr>
      <vt:lpstr>表5-4</vt:lpstr>
      <vt:lpstr>表5-5</vt:lpstr>
      <vt:lpstr>表5-6</vt:lpstr>
      <vt:lpstr>表5-7</vt:lpstr>
      <vt:lpstr>表5-8</vt:lpstr>
      <vt:lpstr>表6</vt:lpstr>
      <vt:lpstr>表7</vt:lpstr>
      <vt:lpstr>表8</vt:lpstr>
      <vt:lpstr>表9</vt:lpstr>
      <vt:lpstr>表10</vt:lpstr>
      <vt:lpstr>表11</vt:lpstr>
      <vt:lpstr>表12-1</vt:lpstr>
      <vt:lpstr>表12-2</vt:lpstr>
      <vt:lpstr>表12-3</vt:lpstr>
      <vt:lpstr>表12-4</vt:lpstr>
      <vt:lpstr>表13</vt:lpstr>
      <vt:lpstr>表14</vt:lpstr>
      <vt:lpstr>表15-1</vt:lpstr>
      <vt:lpstr>表15-2</vt:lpstr>
      <vt:lpstr>表15-3</vt:lpstr>
      <vt:lpstr>表15-4</vt:lpstr>
      <vt:lpstr>表15-5</vt:lpstr>
      <vt:lpstr>表15-6</vt:lpstr>
      <vt:lpstr>表16-1</vt:lpstr>
      <vt:lpstr>表16-2</vt:lpstr>
      <vt:lpstr>表17</vt:lpstr>
      <vt:lpstr>表18-1</vt:lpstr>
      <vt:lpstr>表18-2</vt:lpstr>
      <vt:lpstr>表19</vt:lpstr>
      <vt:lpstr>表20</vt:lpstr>
      <vt:lpstr>表21-1</vt:lpstr>
      <vt:lpstr>表21-2</vt:lpstr>
      <vt:lpstr>表21-3</vt:lpstr>
      <vt:lpstr>表22</vt:lpstr>
      <vt:lpstr>表23</vt:lpstr>
      <vt:lpstr>表24-1</vt:lpstr>
      <vt:lpstr>表24-2</vt:lpstr>
      <vt:lpstr>表24-3</vt:lpstr>
      <vt:lpstr>表24-4</vt:lpstr>
      <vt:lpstr>表24-5</vt:lpstr>
      <vt:lpstr>表24-6</vt:lpstr>
      <vt:lpstr>表24-7</vt:lpstr>
      <vt:lpstr>表24-8</vt:lpstr>
      <vt:lpstr>表25</vt:lpstr>
      <vt:lpstr>表26</vt:lpstr>
      <vt:lpstr>表27-1</vt:lpstr>
      <vt:lpstr>表27-2</vt:lpstr>
      <vt:lpstr>表28-1</vt:lpstr>
      <vt:lpstr>表28-2</vt:lpstr>
      <vt:lpstr>表29</vt:lpstr>
      <vt:lpstr>表30-1</vt:lpstr>
      <vt:lpstr>表30-2</vt:lpstr>
      <vt:lpstr>表31-1</vt:lpstr>
      <vt:lpstr>表31-2</vt:lpstr>
      <vt:lpstr>表32-1</vt:lpstr>
      <vt:lpstr>表32-2</vt:lpstr>
      <vt:lpstr>表32-3</vt:lpstr>
      <vt:lpstr>表32-4</vt:lpstr>
      <vt:lpstr>表33-1</vt:lpstr>
      <vt:lpstr>表33-2</vt:lpstr>
      <vt:lpstr>表33-3</vt:lpstr>
      <vt:lpstr>表34-1</vt:lpstr>
      <vt:lpstr>表34-2</vt:lpstr>
      <vt:lpstr>表34-3</vt:lpstr>
      <vt:lpstr>表34-4</vt:lpstr>
      <vt:lpstr>表35-1</vt:lpstr>
      <vt:lpstr>表35-2</vt:lpstr>
      <vt:lpstr>表35-3</vt:lpstr>
      <vt:lpstr>表36</vt:lpstr>
      <vt:lpstr>表37-1</vt:lpstr>
      <vt:lpstr>表37-2</vt:lpstr>
      <vt:lpstr>表37-3</vt:lpstr>
      <vt:lpstr>表38-1</vt:lpstr>
      <vt:lpstr>表38-2</vt:lpstr>
      <vt:lpstr>表39-1</vt:lpstr>
      <vt:lpstr>表39-2</vt:lpstr>
      <vt:lpstr>表39-3</vt:lpstr>
      <vt:lpstr>表39-4</vt:lpstr>
      <vt:lpstr>表34-2 案②</vt:lpstr>
      <vt:lpstr>表34-2ボツ２</vt:lpstr>
      <vt:lpstr>表34-2(ボツ)</vt:lpstr>
      <vt:lpstr>表1!Print_Area</vt:lpstr>
      <vt:lpstr>表10!Print_Area</vt:lpstr>
      <vt:lpstr>表11!Print_Area</vt:lpstr>
      <vt:lpstr>'表12-1'!Print_Area</vt:lpstr>
      <vt:lpstr>'表12-2'!Print_Area</vt:lpstr>
      <vt:lpstr>'表12-3'!Print_Area</vt:lpstr>
      <vt:lpstr>'表12-4'!Print_Area</vt:lpstr>
      <vt:lpstr>表13!Print_Area</vt:lpstr>
      <vt:lpstr>表14!Print_Area</vt:lpstr>
      <vt:lpstr>'表15-1'!Print_Area</vt:lpstr>
      <vt:lpstr>'表15-2'!Print_Area</vt:lpstr>
      <vt:lpstr>'表15-3'!Print_Area</vt:lpstr>
      <vt:lpstr>'表15-4'!Print_Area</vt:lpstr>
      <vt:lpstr>'表15-5'!Print_Area</vt:lpstr>
      <vt:lpstr>'表15-6'!Print_Area</vt:lpstr>
      <vt:lpstr>'表16-1'!Print_Area</vt:lpstr>
      <vt:lpstr>'表16-2'!Print_Area</vt:lpstr>
      <vt:lpstr>表17!Print_Area</vt:lpstr>
      <vt:lpstr>'表18-1'!Print_Area</vt:lpstr>
      <vt:lpstr>'表18-2'!Print_Area</vt:lpstr>
      <vt:lpstr>表19!Print_Area</vt:lpstr>
      <vt:lpstr>表2!Print_Area</vt:lpstr>
      <vt:lpstr>表20!Print_Area</vt:lpstr>
      <vt:lpstr>'表21-1'!Print_Area</vt:lpstr>
      <vt:lpstr>'表21-2'!Print_Area</vt:lpstr>
      <vt:lpstr>'表21-3'!Print_Area</vt:lpstr>
      <vt:lpstr>表22!Print_Area</vt:lpstr>
      <vt:lpstr>表23!Print_Area</vt:lpstr>
      <vt:lpstr>'表24-1'!Print_Area</vt:lpstr>
      <vt:lpstr>'表24-2'!Print_Area</vt:lpstr>
      <vt:lpstr>'表24-3'!Print_Area</vt:lpstr>
      <vt:lpstr>'表24-4'!Print_Area</vt:lpstr>
      <vt:lpstr>'表24-5'!Print_Area</vt:lpstr>
      <vt:lpstr>'表24-6'!Print_Area</vt:lpstr>
      <vt:lpstr>'表24-7'!Print_Area</vt:lpstr>
      <vt:lpstr>'表24-8'!Print_Area</vt:lpstr>
      <vt:lpstr>表25!Print_Area</vt:lpstr>
      <vt:lpstr>表26!Print_Area</vt:lpstr>
      <vt:lpstr>'表27-1'!Print_Area</vt:lpstr>
      <vt:lpstr>'表27-2'!Print_Area</vt:lpstr>
      <vt:lpstr>'表28-1'!Print_Area</vt:lpstr>
      <vt:lpstr>'表28-2'!Print_Area</vt:lpstr>
      <vt:lpstr>表29!Print_Area</vt:lpstr>
      <vt:lpstr>'表3 形態別内訳(60歳以上 (3)'!Print_Area</vt:lpstr>
      <vt:lpstr>'表30-1'!Print_Area</vt:lpstr>
      <vt:lpstr>'表30-2'!Print_Area</vt:lpstr>
      <vt:lpstr>表3‐1!Print_Area</vt:lpstr>
      <vt:lpstr>'表31-1'!Print_Area</vt:lpstr>
      <vt:lpstr>'表31-2'!Print_Area</vt:lpstr>
      <vt:lpstr>'表3-2'!Print_Area</vt:lpstr>
      <vt:lpstr>'表32-1'!Print_Area</vt:lpstr>
      <vt:lpstr>'表32-2'!Print_Area</vt:lpstr>
      <vt:lpstr>'表32-3'!Print_Area</vt:lpstr>
      <vt:lpstr>'表32-4'!Print_Area</vt:lpstr>
      <vt:lpstr>'表3-3'!Print_Area</vt:lpstr>
      <vt:lpstr>'表33-1'!Print_Area</vt:lpstr>
      <vt:lpstr>'表33-2'!Print_Area</vt:lpstr>
      <vt:lpstr>'表33-3'!Print_Area</vt:lpstr>
      <vt:lpstr>'表34-1'!Print_Area</vt:lpstr>
      <vt:lpstr>'表34-2'!Print_Area</vt:lpstr>
      <vt:lpstr>'表34-2 案②'!Print_Area</vt:lpstr>
      <vt:lpstr>'表34-2(ボツ)'!Print_Area</vt:lpstr>
      <vt:lpstr>'表34-2ボツ２'!Print_Area</vt:lpstr>
      <vt:lpstr>'表34-3'!Print_Area</vt:lpstr>
      <vt:lpstr>'表34-4'!Print_Area</vt:lpstr>
      <vt:lpstr>'表35-1'!Print_Area</vt:lpstr>
      <vt:lpstr>'表35-2'!Print_Area</vt:lpstr>
      <vt:lpstr>'表35-3'!Print_Area</vt:lpstr>
      <vt:lpstr>表36!Print_Area</vt:lpstr>
      <vt:lpstr>'表37-1'!Print_Area</vt:lpstr>
      <vt:lpstr>'表37-2'!Print_Area</vt:lpstr>
      <vt:lpstr>'表37-3'!Print_Area</vt:lpstr>
      <vt:lpstr>'表38-1'!Print_Area</vt:lpstr>
      <vt:lpstr>'表38-2'!Print_Area</vt:lpstr>
      <vt:lpstr>'表39-1'!Print_Area</vt:lpstr>
      <vt:lpstr>'表39-2'!Print_Area</vt:lpstr>
      <vt:lpstr>'表39-3'!Print_Area</vt:lpstr>
      <vt:lpstr>'表39-4'!Print_Area</vt:lpstr>
      <vt:lpstr>表4!Print_Area</vt:lpstr>
      <vt:lpstr>'表5-1'!Print_Area</vt:lpstr>
      <vt:lpstr>'表5-2'!Print_Area</vt:lpstr>
      <vt:lpstr>'表5-3'!Print_Area</vt:lpstr>
      <vt:lpstr>'表5-4'!Print_Area</vt:lpstr>
      <vt:lpstr>'表5-5'!Print_Area</vt:lpstr>
      <vt:lpstr>'表5-6'!Print_Area</vt:lpstr>
      <vt:lpstr>'表5-7'!Print_Area</vt:lpstr>
      <vt:lpstr>'表5-8'!Print_Area</vt:lpstr>
      <vt:lpstr>表6!Print_Area</vt:lpstr>
      <vt:lpstr>表7!Print_Area</vt:lpstr>
      <vt:lpstr>表8!Print_Area</vt:lpstr>
      <vt:lpstr>表9!Print_Area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峯金　愛</dc:creator>
  <cp:keywords/>
  <dc:description/>
  <cp:lastModifiedBy>白崎 恭香</cp:lastModifiedBy>
  <cp:revision/>
  <cp:lastPrinted>2025-05-29T04:22:49Z</cp:lastPrinted>
  <dcterms:created xsi:type="dcterms:W3CDTF">2004-02-16T15:12:48Z</dcterms:created>
  <dcterms:modified xsi:type="dcterms:W3CDTF">2026-05-28T23:09:04Z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