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894893\Downloads\"/>
    </mc:Choice>
  </mc:AlternateContent>
  <xr:revisionPtr revIDLastSave="0" documentId="13_ncr:1_{4F2B066D-EC12-48B0-9AF9-600D914115D0}" xr6:coauthVersionLast="47" xr6:coauthVersionMax="47" xr10:uidLastSave="{00000000-0000-0000-0000-000000000000}"/>
  <workbookProtection lockStructure="1"/>
  <bookViews>
    <workbookView xWindow="-120" yWindow="-120" windowWidth="29040" windowHeight="15720" tabRatio="696" xr2:uid="{46D3CE62-61D9-432C-82F5-9FB48DAFE638}"/>
  </bookViews>
  <sheets>
    <sheet name="※　必　読" sheetId="14" r:id="rId1"/>
    <sheet name="①使用申請書" sheetId="7" r:id="rId2"/>
    <sheet name="②活動計画表" sheetId="27" r:id="rId3"/>
    <sheet name="②活動計画表 (記入例・宿泊)" sheetId="30" r:id="rId4"/>
    <sheet name="②活動計画表 (記入例・日帰り)" sheetId="31" r:id="rId5"/>
    <sheet name="③宿泊者名簿" sheetId="10" r:id="rId6"/>
    <sheet name="④研修申込書" sheetId="24" r:id="rId7"/>
    <sheet name="⑤かみおかキッチン注文票" sheetId="26" r:id="rId8"/>
    <sheet name="⑥食事対応状況" sheetId="25" r:id="rId9"/>
  </sheets>
  <definedNames>
    <definedName name="_xlnm.Print_Area" localSheetId="0">'※　必　読'!$A$1:$O$48</definedName>
    <definedName name="_xlnm.Print_Area" localSheetId="1">①使用申請書!$A$1:$AC$44</definedName>
    <definedName name="_xlnm.Print_Area" localSheetId="2">②活動計画表!$A$1:$V$103</definedName>
    <definedName name="_xlnm.Print_Area" localSheetId="3">'②活動計画表 (記入例・宿泊)'!$A$1:$V$55</definedName>
    <definedName name="_xlnm.Print_Area" localSheetId="4">'②活動計画表 (記入例・日帰り)'!$A$1:$V$55</definedName>
    <definedName name="_xlnm.Print_Area" localSheetId="5">③宿泊者名簿!$A$1:$P$144</definedName>
    <definedName name="_xlnm.Print_Area" localSheetId="6">④研修申込書!$A$1:$K$39</definedName>
    <definedName name="_xlnm.Print_Area" localSheetId="8">⑥食事対応状況!$A$1:$H$49</definedName>
    <definedName name="_xlnm.Print_Titles" localSheetId="5">③宿泊者名簿!$21:$22</definedName>
    <definedName name="プログラム一覧">#REF!</definedName>
    <definedName name="プログラム一覧2">#REF!</definedName>
    <definedName name="活動場所">#REF!</definedName>
    <definedName name="区分２">#REF!</definedName>
    <definedName name="宿泊・日帰り２">#REF!</definedName>
    <definedName name="職業・学年２">#REF!</definedName>
    <definedName name="性別２">#REF!</definedName>
    <definedName name="天候実施">#REF!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6" l="1"/>
  <c r="K27" i="26"/>
  <c r="K20" i="26"/>
  <c r="K26" i="26"/>
  <c r="E38" i="26"/>
  <c r="E39" i="26"/>
  <c r="G39" i="26" s="1"/>
  <c r="A33" i="25"/>
  <c r="A27" i="25"/>
  <c r="C5" i="24"/>
  <c r="A39" i="25"/>
  <c r="I20" i="31"/>
  <c r="H20" i="31"/>
  <c r="J19" i="31"/>
  <c r="J18" i="31"/>
  <c r="J17" i="31"/>
  <c r="J16" i="31"/>
  <c r="J15" i="31"/>
  <c r="J14" i="31"/>
  <c r="J13" i="31"/>
  <c r="I20" i="30"/>
  <c r="H20" i="30"/>
  <c r="J19" i="30"/>
  <c r="J18" i="30"/>
  <c r="J17" i="30"/>
  <c r="J16" i="30"/>
  <c r="J15" i="30"/>
  <c r="J14" i="30"/>
  <c r="J13" i="30"/>
  <c r="AA22" i="7"/>
  <c r="X22" i="7"/>
  <c r="J20" i="30" l="1"/>
  <c r="J20" i="31"/>
  <c r="M14" i="30"/>
  <c r="M19" i="30"/>
  <c r="A21" i="25" l="1"/>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58" i="10"/>
  <c r="V59" i="10"/>
  <c r="V60" i="10"/>
  <c r="V61" i="10"/>
  <c r="V62" i="10"/>
  <c r="V63" i="10"/>
  <c r="V64" i="10"/>
  <c r="V65" i="10"/>
  <c r="V66" i="10"/>
  <c r="V67" i="10"/>
  <c r="V68" i="10"/>
  <c r="V69" i="10"/>
  <c r="V70" i="10"/>
  <c r="V71" i="10"/>
  <c r="V72" i="10"/>
  <c r="V73" i="10"/>
  <c r="V74" i="10"/>
  <c r="V75" i="10"/>
  <c r="V76" i="10"/>
  <c r="V77" i="10"/>
  <c r="V78" i="10"/>
  <c r="V79" i="10"/>
  <c r="V80" i="10"/>
  <c r="V81" i="10"/>
  <c r="V82" i="10"/>
  <c r="V83" i="10"/>
  <c r="V84" i="10"/>
  <c r="V85" i="10"/>
  <c r="V86" i="10"/>
  <c r="V87" i="10"/>
  <c r="V88" i="10"/>
  <c r="V89" i="10"/>
  <c r="V90" i="10"/>
  <c r="V91" i="10"/>
  <c r="V92" i="10"/>
  <c r="V93" i="10"/>
  <c r="V94" i="10"/>
  <c r="V95" i="10"/>
  <c r="V96" i="10"/>
  <c r="V97" i="10"/>
  <c r="V98" i="10"/>
  <c r="V99" i="10"/>
  <c r="V100" i="10"/>
  <c r="V101" i="10"/>
  <c r="V102" i="10"/>
  <c r="V103" i="10"/>
  <c r="V104" i="10"/>
  <c r="V105" i="10"/>
  <c r="V106" i="10"/>
  <c r="V107" i="10"/>
  <c r="V108" i="10"/>
  <c r="V109" i="10"/>
  <c r="V110" i="10"/>
  <c r="V111" i="10"/>
  <c r="V112" i="10"/>
  <c r="V113" i="10"/>
  <c r="V114" i="10"/>
  <c r="V115" i="10"/>
  <c r="V116" i="10"/>
  <c r="V117" i="10"/>
  <c r="V118" i="10"/>
  <c r="V119" i="10"/>
  <c r="V120" i="10"/>
  <c r="V121" i="10"/>
  <c r="V122" i="10"/>
  <c r="V123" i="10"/>
  <c r="V124" i="10"/>
  <c r="V125" i="10"/>
  <c r="V126" i="10"/>
  <c r="V127" i="10"/>
  <c r="V128" i="10"/>
  <c r="V129" i="10"/>
  <c r="V130" i="10"/>
  <c r="V131" i="10"/>
  <c r="V132" i="10"/>
  <c r="V133" i="10"/>
  <c r="V134" i="10"/>
  <c r="V135" i="10"/>
  <c r="V136" i="10"/>
  <c r="V137" i="10"/>
  <c r="V138" i="10"/>
  <c r="V139" i="10"/>
  <c r="V140" i="10"/>
  <c r="V141" i="10"/>
  <c r="V142" i="10"/>
  <c r="V143" i="10"/>
  <c r="V144" i="10"/>
  <c r="V25" i="10"/>
  <c r="U26" i="10" l="1"/>
  <c r="U27" i="10"/>
  <c r="U28" i="10"/>
  <c r="U29" i="10"/>
  <c r="U30" i="10"/>
  <c r="U31" i="10"/>
  <c r="U25" i="10"/>
  <c r="I20" i="27"/>
  <c r="H20" i="27"/>
  <c r="J19" i="27"/>
  <c r="J18" i="27"/>
  <c r="J17" i="27"/>
  <c r="J16" i="27"/>
  <c r="J15" i="27"/>
  <c r="J14" i="27"/>
  <c r="J13" i="27"/>
  <c r="G38" i="26"/>
  <c r="E34" i="26"/>
  <c r="G34" i="26" s="1"/>
  <c r="E35" i="26"/>
  <c r="G35" i="26" s="1"/>
  <c r="E36" i="26"/>
  <c r="G36" i="26" s="1"/>
  <c r="E37" i="26"/>
  <c r="G37" i="26" s="1"/>
  <c r="E33" i="26"/>
  <c r="G33" i="26" s="1"/>
  <c r="K24" i="26"/>
  <c r="K23" i="26"/>
  <c r="K22" i="26"/>
  <c r="K21" i="26"/>
  <c r="J20" i="27" l="1"/>
  <c r="C7" i="26"/>
  <c r="C6" i="26"/>
  <c r="AC24" i="10"/>
  <c r="AC25" i="10"/>
  <c r="AC26" i="10"/>
  <c r="AC27" i="10"/>
  <c r="AC28" i="10"/>
  <c r="AC29" i="10"/>
  <c r="AC30" i="10"/>
  <c r="AC31" i="10"/>
  <c r="AC33" i="10"/>
  <c r="AC34" i="10"/>
  <c r="AC35" i="10"/>
  <c r="AC36" i="10"/>
  <c r="AC37" i="10"/>
  <c r="AC38" i="10"/>
  <c r="AC23" i="10"/>
  <c r="E4" i="24"/>
  <c r="C4" i="24"/>
  <c r="D3" i="27"/>
  <c r="B9" i="25" l="1"/>
  <c r="B10" i="25"/>
  <c r="A15" i="25" l="1"/>
  <c r="T25" i="10" l="1"/>
  <c r="O23" i="7" l="1"/>
  <c r="U144" i="10" l="1"/>
  <c r="T144" i="10"/>
  <c r="U143" i="10"/>
  <c r="T143" i="10"/>
  <c r="U142" i="10"/>
  <c r="T142" i="10"/>
  <c r="U141" i="10"/>
  <c r="T141" i="10"/>
  <c r="U140" i="10"/>
  <c r="T140" i="10"/>
  <c r="U139" i="10"/>
  <c r="T139" i="10"/>
  <c r="U138" i="10"/>
  <c r="T138" i="10"/>
  <c r="U137" i="10"/>
  <c r="T137" i="10"/>
  <c r="U136" i="10"/>
  <c r="T136" i="10"/>
  <c r="U135" i="10"/>
  <c r="T135" i="10"/>
  <c r="U134" i="10"/>
  <c r="T134" i="10"/>
  <c r="U133" i="10"/>
  <c r="T133" i="10"/>
  <c r="U132" i="10"/>
  <c r="T132" i="10"/>
  <c r="U131" i="10"/>
  <c r="T131" i="10"/>
  <c r="U130" i="10"/>
  <c r="T130" i="10"/>
  <c r="U129" i="10"/>
  <c r="T129" i="10"/>
  <c r="U128" i="10"/>
  <c r="T128" i="10"/>
  <c r="U127" i="10"/>
  <c r="T127" i="10"/>
  <c r="U126" i="10"/>
  <c r="T126" i="10"/>
  <c r="U125" i="10"/>
  <c r="T125" i="10"/>
  <c r="U124" i="10"/>
  <c r="T124" i="10"/>
  <c r="U123" i="10"/>
  <c r="T123" i="10"/>
  <c r="U122" i="10"/>
  <c r="T122" i="10"/>
  <c r="U121" i="10"/>
  <c r="T121" i="10"/>
  <c r="U120" i="10"/>
  <c r="T120" i="10"/>
  <c r="U119" i="10"/>
  <c r="T119" i="10"/>
  <c r="U118" i="10"/>
  <c r="T118" i="10"/>
  <c r="U117" i="10"/>
  <c r="T117" i="10"/>
  <c r="U116" i="10"/>
  <c r="T116" i="10"/>
  <c r="U115" i="10"/>
  <c r="T115" i="10"/>
  <c r="U114" i="10"/>
  <c r="T114" i="10"/>
  <c r="U113" i="10"/>
  <c r="T113" i="10"/>
  <c r="U112" i="10"/>
  <c r="T112" i="10"/>
  <c r="U111" i="10"/>
  <c r="T111" i="10"/>
  <c r="U110" i="10"/>
  <c r="T110" i="10"/>
  <c r="U109" i="10"/>
  <c r="T109" i="10"/>
  <c r="U108" i="10"/>
  <c r="T108" i="10"/>
  <c r="U107" i="10"/>
  <c r="T107" i="10"/>
  <c r="U106" i="10"/>
  <c r="T106" i="10"/>
  <c r="U105" i="10"/>
  <c r="T105" i="10"/>
  <c r="U104" i="10"/>
  <c r="T104" i="10"/>
  <c r="U103" i="10"/>
  <c r="T103" i="10"/>
  <c r="U102" i="10"/>
  <c r="T102" i="10"/>
  <c r="U101" i="10"/>
  <c r="T101" i="10"/>
  <c r="U100" i="10"/>
  <c r="T100" i="10"/>
  <c r="U99" i="10"/>
  <c r="T99" i="10"/>
  <c r="U98" i="10"/>
  <c r="T98" i="10"/>
  <c r="U97" i="10"/>
  <c r="T97" i="10"/>
  <c r="U96" i="10"/>
  <c r="T96" i="10"/>
  <c r="U95" i="10"/>
  <c r="T95" i="10"/>
  <c r="U94" i="10"/>
  <c r="T94" i="10"/>
  <c r="U93" i="10"/>
  <c r="T93" i="10"/>
  <c r="U92" i="10"/>
  <c r="T92" i="10"/>
  <c r="U91" i="10"/>
  <c r="T91" i="10"/>
  <c r="U90" i="10"/>
  <c r="T90" i="10"/>
  <c r="U89" i="10"/>
  <c r="T89" i="10"/>
  <c r="U88" i="10"/>
  <c r="T88" i="10"/>
  <c r="U87" i="10"/>
  <c r="T87" i="10"/>
  <c r="U86" i="10"/>
  <c r="T86" i="10"/>
  <c r="U85" i="10"/>
  <c r="T85" i="10"/>
  <c r="U84" i="10"/>
  <c r="T84" i="10"/>
  <c r="U83" i="10"/>
  <c r="T83" i="10"/>
  <c r="U82" i="10"/>
  <c r="T82" i="10"/>
  <c r="U81" i="10"/>
  <c r="T81" i="10"/>
  <c r="U80" i="10"/>
  <c r="T80" i="10"/>
  <c r="U79" i="10"/>
  <c r="T79" i="10"/>
  <c r="U78" i="10"/>
  <c r="T78" i="10"/>
  <c r="U77" i="10"/>
  <c r="T77" i="10"/>
  <c r="U76" i="10"/>
  <c r="T76" i="10"/>
  <c r="U75" i="10"/>
  <c r="T75" i="10"/>
  <c r="U74" i="10"/>
  <c r="T74" i="10"/>
  <c r="U73" i="10"/>
  <c r="T73" i="10"/>
  <c r="U72" i="10"/>
  <c r="T72" i="10"/>
  <c r="U71" i="10"/>
  <c r="T71" i="10"/>
  <c r="U70" i="10"/>
  <c r="T70" i="10"/>
  <c r="U69" i="10"/>
  <c r="T69" i="10"/>
  <c r="U68" i="10"/>
  <c r="T68" i="10"/>
  <c r="U67" i="10"/>
  <c r="T67" i="10"/>
  <c r="U66" i="10"/>
  <c r="T66" i="10"/>
  <c r="U65" i="10"/>
  <c r="T65" i="10"/>
  <c r="U64" i="10"/>
  <c r="T64" i="10"/>
  <c r="U63" i="10"/>
  <c r="T63" i="10"/>
  <c r="U62" i="10"/>
  <c r="T62" i="10"/>
  <c r="U61" i="10"/>
  <c r="T61" i="10"/>
  <c r="U60" i="10"/>
  <c r="T60" i="10"/>
  <c r="U59" i="10"/>
  <c r="T59" i="10"/>
  <c r="U58" i="10"/>
  <c r="T58" i="10"/>
  <c r="U57" i="10"/>
  <c r="T57" i="10"/>
  <c r="U56" i="10"/>
  <c r="T56" i="10"/>
  <c r="U55" i="10"/>
  <c r="T55" i="10"/>
  <c r="U54" i="10"/>
  <c r="T54" i="10"/>
  <c r="U53" i="10"/>
  <c r="T53" i="10"/>
  <c r="U52" i="10"/>
  <c r="T52" i="10"/>
  <c r="U51" i="10"/>
  <c r="T51" i="10"/>
  <c r="U50" i="10"/>
  <c r="T50" i="10"/>
  <c r="U49" i="10"/>
  <c r="T49" i="10"/>
  <c r="U48" i="10"/>
  <c r="T48" i="10"/>
  <c r="U47" i="10"/>
  <c r="T47" i="10"/>
  <c r="U46" i="10"/>
  <c r="T46" i="10"/>
  <c r="U45" i="10"/>
  <c r="T45" i="10"/>
  <c r="U44" i="10"/>
  <c r="T44" i="10"/>
  <c r="U43" i="10"/>
  <c r="T43" i="10"/>
  <c r="U42" i="10"/>
  <c r="T42" i="10"/>
  <c r="U41" i="10"/>
  <c r="T41" i="10"/>
  <c r="U40" i="10"/>
  <c r="T40" i="10"/>
  <c r="U39" i="10"/>
  <c r="T39" i="10"/>
  <c r="U38" i="10"/>
  <c r="T38" i="10"/>
  <c r="U37" i="10"/>
  <c r="T37" i="10"/>
  <c r="U36" i="10"/>
  <c r="T36" i="10"/>
  <c r="U35" i="10"/>
  <c r="T35" i="10"/>
  <c r="U34" i="10"/>
  <c r="T34" i="10"/>
  <c r="U33" i="10"/>
  <c r="T33" i="10"/>
  <c r="U32" i="10"/>
  <c r="T32" i="10"/>
  <c r="T31" i="10"/>
  <c r="T30" i="10"/>
  <c r="T29" i="10"/>
  <c r="T28" i="10"/>
  <c r="T27" i="10"/>
  <c r="T26" i="10"/>
  <c r="N15" i="10" l="1"/>
  <c r="M14" i="10"/>
  <c r="K13" i="10"/>
  <c r="J13" i="10"/>
  <c r="H13" i="10"/>
  <c r="M11" i="10"/>
  <c r="J10" i="10"/>
  <c r="N14" i="10"/>
  <c r="M13" i="10"/>
  <c r="G12" i="10"/>
  <c r="D12" i="10"/>
  <c r="N11" i="10"/>
  <c r="M10" i="10"/>
  <c r="J9" i="10"/>
  <c r="H9" i="10"/>
  <c r="K9" i="10"/>
  <c r="R13" i="27" s="1"/>
  <c r="H12" i="10"/>
  <c r="N13" i="10"/>
  <c r="J12" i="10"/>
  <c r="E11" i="10"/>
  <c r="D11" i="10"/>
  <c r="N10" i="10"/>
  <c r="M9" i="10"/>
  <c r="E12" i="10"/>
  <c r="J15" i="10"/>
  <c r="M12" i="10"/>
  <c r="G11" i="10"/>
  <c r="E10" i="10"/>
  <c r="D10" i="10"/>
  <c r="N9" i="10"/>
  <c r="U13" i="27" s="1"/>
  <c r="E14" i="10"/>
  <c r="K10" i="10"/>
  <c r="H15" i="10"/>
  <c r="O19" i="27" s="1"/>
  <c r="H11" i="10"/>
  <c r="G10" i="10"/>
  <c r="E9" i="10"/>
  <c r="L13" i="27" s="1"/>
  <c r="D9" i="10"/>
  <c r="K11" i="10"/>
  <c r="D15" i="10"/>
  <c r="K15" i="10"/>
  <c r="H10" i="10"/>
  <c r="G9" i="10"/>
  <c r="N13" i="27" s="1"/>
  <c r="E15" i="10"/>
  <c r="E13" i="10"/>
  <c r="G15" i="10"/>
  <c r="D14" i="10"/>
  <c r="K12" i="10"/>
  <c r="D13" i="10"/>
  <c r="M15" i="10"/>
  <c r="K14" i="10"/>
  <c r="R18" i="27" s="1"/>
  <c r="J14" i="10"/>
  <c r="H14" i="10"/>
  <c r="O18" i="27" s="1"/>
  <c r="G13" i="10"/>
  <c r="J11" i="10"/>
  <c r="N12" i="10"/>
  <c r="G14" i="10"/>
  <c r="L10" i="10" l="1"/>
  <c r="F11" i="10"/>
  <c r="F9" i="10"/>
  <c r="I12" i="10"/>
  <c r="L14" i="10"/>
  <c r="I10" i="10"/>
  <c r="L15" i="10"/>
  <c r="F13" i="10"/>
  <c r="L13" i="10"/>
  <c r="I14" i="10"/>
  <c r="F15" i="10"/>
  <c r="I11" i="10"/>
  <c r="F14" i="10"/>
  <c r="N16" i="27"/>
  <c r="I13" i="10"/>
  <c r="I9" i="10"/>
  <c r="L12" i="10"/>
  <c r="L9" i="10"/>
  <c r="F12" i="10"/>
  <c r="F10" i="10"/>
  <c r="L11" i="10"/>
  <c r="I15" i="10"/>
  <c r="K13" i="27"/>
  <c r="K13" i="31"/>
  <c r="K13" i="30"/>
  <c r="L17" i="27"/>
  <c r="L17" i="30"/>
  <c r="L17" i="31"/>
  <c r="K17" i="27"/>
  <c r="K17" i="30"/>
  <c r="K17" i="31"/>
  <c r="K19" i="27"/>
  <c r="K19" i="31"/>
  <c r="Q14" i="31"/>
  <c r="Q14" i="30"/>
  <c r="N14" i="30"/>
  <c r="N14" i="31"/>
  <c r="K16" i="30"/>
  <c r="K16" i="31"/>
  <c r="K15" i="27"/>
  <c r="K15" i="31"/>
  <c r="K15" i="30"/>
  <c r="L19" i="27"/>
  <c r="L19" i="31"/>
  <c r="U14" i="27"/>
  <c r="U14" i="30"/>
  <c r="U14" i="31"/>
  <c r="O14" i="31"/>
  <c r="O14" i="30"/>
  <c r="O16" i="30"/>
  <c r="O16" i="31"/>
  <c r="O15" i="27"/>
  <c r="O15" i="30"/>
  <c r="O15" i="31"/>
  <c r="N16" i="31"/>
  <c r="N16" i="30"/>
  <c r="K18" i="31"/>
  <c r="K18" i="30"/>
  <c r="O13" i="27"/>
  <c r="E17" i="24" s="1"/>
  <c r="O13" i="31"/>
  <c r="O13" i="30"/>
  <c r="R16" i="27"/>
  <c r="R16" i="30"/>
  <c r="R16" i="31"/>
  <c r="Q17" i="30"/>
  <c r="Q17" i="31"/>
  <c r="L13" i="31"/>
  <c r="L13" i="30"/>
  <c r="L16" i="31"/>
  <c r="L16" i="30"/>
  <c r="Q16" i="31"/>
  <c r="Q16" i="30"/>
  <c r="O19" i="31"/>
  <c r="O19" i="30"/>
  <c r="K14" i="27"/>
  <c r="K14" i="31"/>
  <c r="U15" i="27"/>
  <c r="U15" i="30"/>
  <c r="U15" i="31"/>
  <c r="R17" i="27"/>
  <c r="R17" i="31"/>
  <c r="R17" i="30"/>
  <c r="N17" i="27"/>
  <c r="N17" i="30"/>
  <c r="N17" i="31"/>
  <c r="R14" i="27"/>
  <c r="R14" i="30"/>
  <c r="R14" i="31"/>
  <c r="O13" i="10"/>
  <c r="T17" i="31"/>
  <c r="T17" i="30"/>
  <c r="U17" i="27"/>
  <c r="U17" i="31"/>
  <c r="U17" i="30"/>
  <c r="U18" i="27"/>
  <c r="U18" i="30"/>
  <c r="U18" i="31"/>
  <c r="N19" i="27"/>
  <c r="P19" i="27" s="1"/>
  <c r="N19" i="30"/>
  <c r="N19" i="31"/>
  <c r="R19" i="31"/>
  <c r="R19" i="30"/>
  <c r="Q18" i="30"/>
  <c r="Q18" i="31"/>
  <c r="K16" i="27"/>
  <c r="T18" i="31"/>
  <c r="T18" i="30"/>
  <c r="L18" i="27"/>
  <c r="L18" i="31"/>
  <c r="L18" i="30"/>
  <c r="U16" i="27"/>
  <c r="U16" i="31"/>
  <c r="U16" i="30"/>
  <c r="L14" i="27"/>
  <c r="L14" i="31"/>
  <c r="T13" i="27"/>
  <c r="V13" i="27" s="1"/>
  <c r="T13" i="31"/>
  <c r="T13" i="30"/>
  <c r="L15" i="27"/>
  <c r="L15" i="31"/>
  <c r="L15" i="30"/>
  <c r="R18" i="30"/>
  <c r="R18" i="31"/>
  <c r="N15" i="27"/>
  <c r="N15" i="30"/>
  <c r="N15" i="31"/>
  <c r="O17" i="27"/>
  <c r="O17" i="31"/>
  <c r="O17" i="30"/>
  <c r="T15" i="31"/>
  <c r="T15" i="30"/>
  <c r="Q13" i="27"/>
  <c r="S13" i="27" s="1"/>
  <c r="Q13" i="31"/>
  <c r="Q13" i="30"/>
  <c r="O18" i="30"/>
  <c r="O18" i="31"/>
  <c r="U19" i="31"/>
  <c r="U19" i="30"/>
  <c r="T16" i="27"/>
  <c r="T16" i="30"/>
  <c r="T16" i="31"/>
  <c r="T19" i="30"/>
  <c r="T19" i="31"/>
  <c r="Q15" i="27"/>
  <c r="Q15" i="30"/>
  <c r="Q15" i="31"/>
  <c r="T19" i="27"/>
  <c r="N18" i="27"/>
  <c r="P18" i="27" s="1"/>
  <c r="N18" i="31"/>
  <c r="N18" i="30"/>
  <c r="R15" i="30"/>
  <c r="R15" i="31"/>
  <c r="U13" i="30"/>
  <c r="U13" i="31"/>
  <c r="N13" i="30"/>
  <c r="N13" i="31"/>
  <c r="R13" i="30"/>
  <c r="R13" i="31"/>
  <c r="Q19" i="31"/>
  <c r="Q19" i="30"/>
  <c r="T14" i="27"/>
  <c r="T14" i="31"/>
  <c r="T14" i="30"/>
  <c r="R19" i="27"/>
  <c r="O14" i="10"/>
  <c r="O9" i="10"/>
  <c r="O15" i="10"/>
  <c r="U19" i="27"/>
  <c r="O12" i="10"/>
  <c r="Q17" i="27"/>
  <c r="O14" i="27"/>
  <c r="O11" i="10"/>
  <c r="Q14" i="27"/>
  <c r="O10" i="10"/>
  <c r="O16" i="27"/>
  <c r="D16" i="10"/>
  <c r="K18" i="27"/>
  <c r="N14" i="27"/>
  <c r="L16" i="27"/>
  <c r="T17" i="27"/>
  <c r="T18" i="27"/>
  <c r="R15" i="27"/>
  <c r="Q18" i="27"/>
  <c r="S18" i="27" s="1"/>
  <c r="Q19" i="27"/>
  <c r="T15" i="27"/>
  <c r="Q16" i="27"/>
  <c r="N16" i="10"/>
  <c r="M16" i="10"/>
  <c r="P13" i="27" l="1"/>
  <c r="E22" i="24"/>
  <c r="V16" i="31"/>
  <c r="V15" i="30"/>
  <c r="D21" i="24"/>
  <c r="E20" i="24"/>
  <c r="E18" i="24"/>
  <c r="E19" i="24"/>
  <c r="D18" i="24"/>
  <c r="E23" i="24"/>
  <c r="E21" i="24"/>
  <c r="D22" i="24"/>
  <c r="D20" i="24"/>
  <c r="D19" i="24"/>
  <c r="D23" i="24"/>
  <c r="D17" i="24"/>
  <c r="P19" i="31"/>
  <c r="P18" i="30"/>
  <c r="S19" i="31"/>
  <c r="V19" i="30"/>
  <c r="V19" i="27"/>
  <c r="P16" i="31"/>
  <c r="P15" i="31"/>
  <c r="V14" i="27"/>
  <c r="U20" i="31"/>
  <c r="P18" i="31"/>
  <c r="V15" i="27"/>
  <c r="P15" i="30"/>
  <c r="V16" i="27"/>
  <c r="S19" i="30"/>
  <c r="V14" i="31"/>
  <c r="V15" i="31"/>
  <c r="M18" i="31"/>
  <c r="M17" i="30"/>
  <c r="M15" i="27"/>
  <c r="S17" i="31"/>
  <c r="V19" i="31"/>
  <c r="V18" i="31"/>
  <c r="S16" i="30"/>
  <c r="S16" i="31"/>
  <c r="V17" i="27"/>
  <c r="P15" i="27"/>
  <c r="M18" i="27"/>
  <c r="S14" i="27"/>
  <c r="M13" i="27"/>
  <c r="M19" i="27"/>
  <c r="S17" i="27"/>
  <c r="M16" i="27"/>
  <c r="M17" i="27"/>
  <c r="M14" i="27"/>
  <c r="V18" i="30"/>
  <c r="S15" i="31"/>
  <c r="M16" i="30"/>
  <c r="P17" i="27"/>
  <c r="R20" i="31"/>
  <c r="S13" i="31"/>
  <c r="Q20" i="31"/>
  <c r="U20" i="27"/>
  <c r="V14" i="30"/>
  <c r="R20" i="30"/>
  <c r="V16" i="30"/>
  <c r="S18" i="31"/>
  <c r="M14" i="31"/>
  <c r="M15" i="30"/>
  <c r="P14" i="31"/>
  <c r="S13" i="30"/>
  <c r="Q20" i="30"/>
  <c r="U20" i="30"/>
  <c r="V17" i="31"/>
  <c r="P13" i="31"/>
  <c r="N20" i="31"/>
  <c r="S18" i="30"/>
  <c r="O20" i="30"/>
  <c r="P16" i="30"/>
  <c r="M15" i="31"/>
  <c r="P14" i="30"/>
  <c r="M19" i="31"/>
  <c r="P13" i="30"/>
  <c r="N20" i="30"/>
  <c r="L20" i="30"/>
  <c r="O20" i="31"/>
  <c r="S14" i="30"/>
  <c r="K20" i="30"/>
  <c r="M13" i="30"/>
  <c r="V18" i="27"/>
  <c r="S15" i="30"/>
  <c r="V17" i="30"/>
  <c r="L20" i="31"/>
  <c r="M16" i="31"/>
  <c r="S14" i="31"/>
  <c r="M17" i="31"/>
  <c r="M13" i="31"/>
  <c r="K20" i="31"/>
  <c r="T20" i="30"/>
  <c r="V13" i="30"/>
  <c r="P17" i="31"/>
  <c r="P19" i="30"/>
  <c r="M18" i="30"/>
  <c r="N20" i="27"/>
  <c r="T20" i="31"/>
  <c r="V13" i="31"/>
  <c r="P17" i="30"/>
  <c r="S17" i="30"/>
  <c r="R20" i="27"/>
  <c r="S19" i="27"/>
  <c r="P14" i="27"/>
  <c r="O20" i="27"/>
  <c r="L20" i="27"/>
  <c r="P16" i="27"/>
  <c r="K20" i="27"/>
  <c r="S15" i="27"/>
  <c r="T20" i="27"/>
  <c r="Q20" i="27"/>
  <c r="S16" i="27"/>
  <c r="O16" i="10"/>
  <c r="H16" i="10"/>
  <c r="G16" i="10"/>
  <c r="E16" i="10"/>
  <c r="E4" i="10"/>
  <c r="D3" i="10"/>
  <c r="H25" i="7" l="1"/>
  <c r="N25" i="7"/>
  <c r="V20" i="27"/>
  <c r="V20" i="31"/>
  <c r="M20" i="27"/>
  <c r="F20" i="24"/>
  <c r="F23" i="24"/>
  <c r="F18" i="24"/>
  <c r="F21" i="24"/>
  <c r="E24" i="24"/>
  <c r="P20" i="27"/>
  <c r="F17" i="24"/>
  <c r="D24" i="24"/>
  <c r="F19" i="24"/>
  <c r="F22" i="24"/>
  <c r="P20" i="30"/>
  <c r="V20" i="30"/>
  <c r="S20" i="30"/>
  <c r="P20" i="31"/>
  <c r="M20" i="31"/>
  <c r="M20" i="30"/>
  <c r="S20" i="31"/>
  <c r="S20" i="27"/>
  <c r="F16" i="10"/>
  <c r="J16" i="10"/>
  <c r="I16" i="10"/>
  <c r="O24" i="7"/>
  <c r="T25" i="7" l="1"/>
  <c r="F24" i="24"/>
  <c r="J4" i="10"/>
  <c r="L16" i="10"/>
  <c r="K1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894893</author>
    <author>佐々木 主税</author>
  </authors>
  <commentList>
    <comment ref="A6" authorId="0" shapeId="0" xr:uid="{6891C92A-2F16-4410-8B5F-C1DF7DA69F81}">
      <text>
        <r>
          <rPr>
            <b/>
            <sz val="9"/>
            <color indexed="81"/>
            <rFont val="ＭＳ Ｐゴシック"/>
            <family val="3"/>
            <charset val="128"/>
          </rPr>
          <t>入所前や退所後にどこかで活動したり、大会等に参加する場合、ご記入ください。</t>
        </r>
        <r>
          <rPr>
            <sz val="9"/>
            <color indexed="81"/>
            <rFont val="ＭＳ Ｐゴシック"/>
            <family val="3"/>
            <charset val="128"/>
          </rPr>
          <t xml:space="preserve">
</t>
        </r>
      </text>
    </comment>
    <comment ref="H24" authorId="1" shapeId="0" xr:uid="{DADE0EEA-F391-429F-97A8-DF2069CD5395}">
      <text>
        <r>
          <rPr>
            <b/>
            <sz val="9"/>
            <color indexed="81"/>
            <rFont val="MS P ゴシック"/>
            <family val="3"/>
            <charset val="128"/>
          </rPr>
          <t xml:space="preserve">「活動計画表の作成にあたって」
・宿泊研修の場合、入所時に「オリエンテーション」の時間を20分間設けてください。
・食事時間は概ね、朝食は7時～8時、昼食は12時～13時、夕食は18時～19時の間にお取りください。
・以下の時刻についても、ご留意ください。
　　研修室の使用・・・9時～22時(後片付けを含む)
　　入　　　浴・・・18時～22時
　　玄関施錠・・・22時
　　消灯時刻・・・22時30分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894893</author>
    <author>佐々木 主税</author>
  </authors>
  <commentList>
    <comment ref="A6" authorId="0" shapeId="0" xr:uid="{5A6365CE-E2FD-46D1-B854-7C06EAC3A2A7}">
      <text>
        <r>
          <rPr>
            <b/>
            <sz val="9"/>
            <color indexed="81"/>
            <rFont val="ＭＳ Ｐゴシック"/>
            <family val="3"/>
            <charset val="128"/>
          </rPr>
          <t>入所前や退所後にどこかで活動したり、大会等に参加する場合、ご記入ください。</t>
        </r>
        <r>
          <rPr>
            <sz val="9"/>
            <color indexed="81"/>
            <rFont val="ＭＳ Ｐゴシック"/>
            <family val="3"/>
            <charset val="128"/>
          </rPr>
          <t xml:space="preserve">
</t>
        </r>
      </text>
    </comment>
    <comment ref="H23" authorId="1" shapeId="0" xr:uid="{D1301833-E0F1-4EE4-8846-4486EBB5CBF8}">
      <text>
        <r>
          <rPr>
            <b/>
            <sz val="9"/>
            <color indexed="81"/>
            <rFont val="MS P ゴシック"/>
            <family val="3"/>
            <charset val="128"/>
          </rPr>
          <t xml:space="preserve">「活動計画表の作成にあたって」
・宿泊研修の場合、入所時に「オリエンテーション」の時間を20分間設けてください。
・食事時間は概ね、朝食は7時～8時、昼食は12時～13時、夕食は18時～19時の間にお取りください。
・以下の時刻についても、ご留意ください。
　　研修室の使用・・・9時～22時(後片付けを含む)
　　入　　　浴・・・18時～22時
　　玄関施錠・・・22時
　　消灯時刻・・・22時30分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894893</author>
    <author>佐々木 主税</author>
  </authors>
  <commentList>
    <comment ref="A6" authorId="0" shapeId="0" xr:uid="{2D91357B-4348-4FC6-A3D6-96DD2081C80E}">
      <text>
        <r>
          <rPr>
            <b/>
            <sz val="9"/>
            <color indexed="81"/>
            <rFont val="ＭＳ Ｐゴシック"/>
            <family val="3"/>
            <charset val="128"/>
          </rPr>
          <t>入所前や退所後にどこかで活動したり、大会等に参加する場合、ご記入ください。</t>
        </r>
        <r>
          <rPr>
            <sz val="9"/>
            <color indexed="81"/>
            <rFont val="ＭＳ Ｐゴシック"/>
            <family val="3"/>
            <charset val="128"/>
          </rPr>
          <t xml:space="preserve">
</t>
        </r>
      </text>
    </comment>
    <comment ref="H23" authorId="1" shapeId="0" xr:uid="{1C078228-F0D6-4948-8A53-7B0C2913EFF2}">
      <text>
        <r>
          <rPr>
            <b/>
            <sz val="9"/>
            <color indexed="81"/>
            <rFont val="MS P ゴシック"/>
            <family val="3"/>
            <charset val="128"/>
          </rPr>
          <t xml:space="preserve">「活動計画表の作成にあたって」
・宿泊研修の場合、入所時に「オリエンテーション」の時間を20分間設けてください。
・食事時間は概ね、朝食は7時～8時、昼食は12時～13時、夕食は18時～19時の間にお取りください。
・以下の時刻についても、ご留意ください。
　　研修室の使用・・・9時～22時(後片付けを含む)
　　入　　　浴・・・18時～22時
　　玄関施錠・・・22時
　　消灯時刻・・・22時30分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佐々木 主税</author>
  </authors>
  <commentList>
    <comment ref="C20" authorId="0" shapeId="0" xr:uid="{152CC7A2-E065-445D-8CE5-B6AF25C62B0C}">
      <text>
        <r>
          <rPr>
            <sz val="12"/>
            <color indexed="81"/>
            <rFont val="ＭＳ ゴシック"/>
            <family val="3"/>
            <charset val="128"/>
          </rPr>
          <t>8/6というように入力してください。</t>
        </r>
      </text>
    </comment>
    <comment ref="E20" authorId="0" shapeId="0" xr:uid="{1FF9D303-2711-4527-82F0-90966CDAA7F0}">
      <text>
        <r>
          <rPr>
            <sz val="11"/>
            <color indexed="81"/>
            <rFont val="MS P ゴシック"/>
            <family val="3"/>
            <charset val="128"/>
          </rPr>
          <t>２４時間表示で入力
10:00というように</t>
        </r>
      </text>
    </comment>
  </commentList>
</comments>
</file>

<file path=xl/sharedStrings.xml><?xml version="1.0" encoding="utf-8"?>
<sst xmlns="http://schemas.openxmlformats.org/spreadsheetml/2006/main" count="1589" uniqueCount="483">
  <si>
    <t>申請書等の作成について</t>
    <rPh sb="0" eb="3">
      <t>シンセイショ</t>
    </rPh>
    <rPh sb="3" eb="4">
      <t>トウ</t>
    </rPh>
    <rPh sb="5" eb="7">
      <t>サクセイ</t>
    </rPh>
    <phoneticPr fontId="2"/>
  </si>
  <si>
    <t>宿泊研修</t>
    <rPh sb="0" eb="2">
      <t>シュクハク</t>
    </rPh>
    <rPh sb="2" eb="4">
      <t>ケンシュウ</t>
    </rPh>
    <phoneticPr fontId="2"/>
  </si>
  <si>
    <t>日帰り研修</t>
    <rPh sb="0" eb="2">
      <t>ヒガエ</t>
    </rPh>
    <rPh sb="3" eb="5">
      <t>ケンシュウ</t>
    </rPh>
    <phoneticPr fontId="2"/>
  </si>
  <si>
    <t>①</t>
    <phoneticPr fontId="2"/>
  </si>
  <si>
    <t>○</t>
    <phoneticPr fontId="2"/>
  </si>
  <si>
    <t>②</t>
    <phoneticPr fontId="2"/>
  </si>
  <si>
    <t>使用申請書</t>
    <rPh sb="0" eb="2">
      <t>シヨウ</t>
    </rPh>
    <rPh sb="2" eb="5">
      <t>シンセイショ</t>
    </rPh>
    <phoneticPr fontId="2"/>
  </si>
  <si>
    <t>③</t>
    <phoneticPr fontId="2"/>
  </si>
  <si>
    <t>活動計画表</t>
    <rPh sb="0" eb="2">
      <t>カツドウ</t>
    </rPh>
    <rPh sb="2" eb="4">
      <t>ケイカク</t>
    </rPh>
    <rPh sb="4" eb="5">
      <t>ヒョウ</t>
    </rPh>
    <phoneticPr fontId="2"/>
  </si>
  <si>
    <t>屋外の活動においては、雨天時の活動も必ず決めてください。</t>
    <rPh sb="0" eb="2">
      <t>オクガイ</t>
    </rPh>
    <rPh sb="3" eb="5">
      <t>カツドウ</t>
    </rPh>
    <rPh sb="11" eb="13">
      <t>ウテン</t>
    </rPh>
    <rPh sb="13" eb="14">
      <t>ジ</t>
    </rPh>
    <rPh sb="15" eb="17">
      <t>カツドウ</t>
    </rPh>
    <rPh sb="18" eb="19">
      <t>カナラ</t>
    </rPh>
    <rPh sb="20" eb="21">
      <t>キ</t>
    </rPh>
    <phoneticPr fontId="2"/>
  </si>
  <si>
    <t>④</t>
    <phoneticPr fontId="2"/>
  </si>
  <si>
    <t>研修申込書</t>
    <rPh sb="0" eb="2">
      <t>ケンシュウ</t>
    </rPh>
    <rPh sb="2" eb="5">
      <t>モウシコミショ</t>
    </rPh>
    <phoneticPr fontId="2"/>
  </si>
  <si>
    <t>△</t>
    <phoneticPr fontId="2"/>
  </si>
  <si>
    <t>青年の家で準備してある体験プログラムを希望する場合に、参加者数や材料希望数を記入してください。</t>
    <rPh sb="0" eb="2">
      <t>セイネン</t>
    </rPh>
    <rPh sb="3" eb="4">
      <t>イエ</t>
    </rPh>
    <rPh sb="5" eb="7">
      <t>ジュンビ</t>
    </rPh>
    <rPh sb="11" eb="13">
      <t>タイケン</t>
    </rPh>
    <rPh sb="19" eb="21">
      <t>キボウ</t>
    </rPh>
    <rPh sb="23" eb="25">
      <t>バアイ</t>
    </rPh>
    <rPh sb="27" eb="30">
      <t>サンカシャ</t>
    </rPh>
    <rPh sb="30" eb="31">
      <t>スウ</t>
    </rPh>
    <rPh sb="32" eb="34">
      <t>ザイリョウ</t>
    </rPh>
    <rPh sb="34" eb="36">
      <t>キボウ</t>
    </rPh>
    <rPh sb="36" eb="37">
      <t>スウ</t>
    </rPh>
    <rPh sb="38" eb="40">
      <t>キニュウ</t>
    </rPh>
    <phoneticPr fontId="2"/>
  </si>
  <si>
    <t>⑤</t>
    <phoneticPr fontId="2"/>
  </si>
  <si>
    <t>⑥</t>
    <phoneticPr fontId="2"/>
  </si>
  <si>
    <t>⑦</t>
    <phoneticPr fontId="2"/>
  </si>
  <si>
    <t>減免申請書</t>
    <rPh sb="0" eb="2">
      <t>ゲンメン</t>
    </rPh>
    <rPh sb="2" eb="5">
      <t>シンセイショ</t>
    </rPh>
    <phoneticPr fontId="2"/>
  </si>
  <si>
    <t>減免申請については、原則として福井県または福井県教育委員会およびその機関が主催（共催）または後援する事業に限ります。詳しくは、青年の家までお問い合わせください。（別ファイル「鯖江青年の家減免申請書」をご使用ください）</t>
    <rPh sb="0" eb="2">
      <t>ゲンメン</t>
    </rPh>
    <rPh sb="2" eb="4">
      <t>シンセイ</t>
    </rPh>
    <rPh sb="10" eb="12">
      <t>ゲンソク</t>
    </rPh>
    <rPh sb="15" eb="18">
      <t>フクイケン</t>
    </rPh>
    <rPh sb="21" eb="24">
      <t>フクイケン</t>
    </rPh>
    <rPh sb="24" eb="26">
      <t>キョウイク</t>
    </rPh>
    <rPh sb="26" eb="29">
      <t>イインカイ</t>
    </rPh>
    <rPh sb="34" eb="36">
      <t>キカン</t>
    </rPh>
    <rPh sb="37" eb="39">
      <t>シュサイ</t>
    </rPh>
    <rPh sb="40" eb="42">
      <t>キョウサイ</t>
    </rPh>
    <rPh sb="46" eb="48">
      <t>コウエン</t>
    </rPh>
    <rPh sb="50" eb="52">
      <t>ジギョウ</t>
    </rPh>
    <rPh sb="53" eb="54">
      <t>カギ</t>
    </rPh>
    <rPh sb="58" eb="59">
      <t>クワ</t>
    </rPh>
    <rPh sb="63" eb="65">
      <t>セイネン</t>
    </rPh>
    <rPh sb="66" eb="67">
      <t>イエ</t>
    </rPh>
    <rPh sb="70" eb="71">
      <t>ト</t>
    </rPh>
    <rPh sb="72" eb="73">
      <t>ア</t>
    </rPh>
    <rPh sb="81" eb="82">
      <t>ベツ</t>
    </rPh>
    <rPh sb="87" eb="89">
      <t>サバエ</t>
    </rPh>
    <rPh sb="89" eb="91">
      <t>セイネン</t>
    </rPh>
    <rPh sb="92" eb="93">
      <t>イエ</t>
    </rPh>
    <rPh sb="93" eb="95">
      <t>ゲンメン</t>
    </rPh>
    <rPh sb="95" eb="98">
      <t>シンセイショ</t>
    </rPh>
    <rPh sb="101" eb="103">
      <t>シヨウ</t>
    </rPh>
    <phoneticPr fontId="2"/>
  </si>
  <si>
    <t>メールに添付して送信する。</t>
    <rPh sb="4" eb="6">
      <t>テンプ</t>
    </rPh>
    <rPh sb="8" eb="10">
      <t>ソウシン</t>
    </rPh>
    <phoneticPr fontId="2"/>
  </si>
  <si>
    <t>E-MAIL</t>
  </si>
  <si>
    <t>s-seinen@pref.fukui.lg.jp</t>
    <phoneticPr fontId="2"/>
  </si>
  <si>
    <t>プリントアウトしてＦＡＸで送信する。</t>
    <rPh sb="13" eb="15">
      <t>ソウシン</t>
    </rPh>
    <phoneticPr fontId="2"/>
  </si>
  <si>
    <t xml:space="preserve">FAX </t>
  </si>
  <si>
    <t>0778-62-1215</t>
    <phoneticPr fontId="2"/>
  </si>
  <si>
    <t>プリントアウトして郵送または持参する。</t>
    <rPh sb="9" eb="11">
      <t>ユウソウ</t>
    </rPh>
    <rPh sb="14" eb="16">
      <t>ジサン</t>
    </rPh>
    <phoneticPr fontId="2"/>
  </si>
  <si>
    <t>住所</t>
    <rPh sb="0" eb="2">
      <t>ジュウショ</t>
    </rPh>
    <phoneticPr fontId="2"/>
  </si>
  <si>
    <t>〒916-0074　福井県鯖江市上野田町19-1　福井県立鯖江青年の家</t>
    <rPh sb="10" eb="13">
      <t>フクイケン</t>
    </rPh>
    <rPh sb="13" eb="16">
      <t>サバエシ</t>
    </rPh>
    <rPh sb="16" eb="20">
      <t>カミノダチョウ</t>
    </rPh>
    <rPh sb="25" eb="29">
      <t>フクイケンリツ</t>
    </rPh>
    <rPh sb="29" eb="31">
      <t>サバエ</t>
    </rPh>
    <rPh sb="31" eb="33">
      <t>セイネン</t>
    </rPh>
    <rPh sb="34" eb="35">
      <t>イエ</t>
    </rPh>
    <phoneticPr fontId="2"/>
  </si>
  <si>
    <t>FAX :  0778-62-1215</t>
    <phoneticPr fontId="2"/>
  </si>
  <si>
    <t>□</t>
    <phoneticPr fontId="2"/>
  </si>
  <si>
    <t>☑</t>
    <phoneticPr fontId="2"/>
  </si>
  <si>
    <t>令和</t>
    <rPh sb="0" eb="1">
      <t>レイ</t>
    </rPh>
    <rPh sb="1" eb="2">
      <t>ワ</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</si>
  <si>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</si>
  <si>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</si>
  <si>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</si>
  <si>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</si>
  <si>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</si>
  <si>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</si>
  <si>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t>
    <phoneticPr fontId="2"/>
  </si>
  <si>
    <t>青 年 の 家 使 用 申 請 書</t>
    <rPh sb="0" eb="1">
      <t>アオ</t>
    </rPh>
    <rPh sb="2" eb="3">
      <t>トシ</t>
    </rPh>
    <rPh sb="6" eb="7">
      <t>イエ</t>
    </rPh>
    <rPh sb="8" eb="9">
      <t>シ</t>
    </rPh>
    <rPh sb="10" eb="11">
      <t>ヨウ</t>
    </rPh>
    <rPh sb="12" eb="13">
      <t>サル</t>
    </rPh>
    <rPh sb="14" eb="15">
      <t>ショウ</t>
    </rPh>
    <rPh sb="16" eb="17">
      <t>ショ</t>
    </rPh>
    <phoneticPr fontId="2"/>
  </si>
  <si>
    <t>記</t>
    <rPh sb="0" eb="1">
      <t>キ</t>
    </rPh>
    <phoneticPr fontId="2"/>
  </si>
  <si>
    <t>利用日程</t>
    <rPh sb="0" eb="2">
      <t>リヨウ</t>
    </rPh>
    <rPh sb="2" eb="4">
      <t>ニッテイ</t>
    </rPh>
    <phoneticPr fontId="2"/>
  </si>
  <si>
    <t>泊</t>
    <rPh sb="0" eb="1">
      <t>ハク</t>
    </rPh>
    <phoneticPr fontId="2"/>
  </si>
  <si>
    <t>入所日</t>
    <rPh sb="0" eb="2">
      <t>ニュウショ</t>
    </rPh>
    <rPh sb="2" eb="3">
      <t>ヒ</t>
    </rPh>
    <phoneticPr fontId="2"/>
  </si>
  <si>
    <t>時</t>
    <rPh sb="0" eb="1">
      <t>ジ</t>
    </rPh>
    <phoneticPr fontId="2"/>
  </si>
  <si>
    <t>分から</t>
    <rPh sb="0" eb="1">
      <t>フン</t>
    </rPh>
    <phoneticPr fontId="2"/>
  </si>
  <si>
    <t>退所日</t>
    <rPh sb="0" eb="2">
      <t>タイショ</t>
    </rPh>
    <rPh sb="2" eb="3">
      <t>ヒ</t>
    </rPh>
    <phoneticPr fontId="2"/>
  </si>
  <si>
    <t>分まで</t>
    <rPh sb="0" eb="1">
      <t>フン</t>
    </rPh>
    <phoneticPr fontId="2"/>
  </si>
  <si>
    <t>男</t>
    <rPh sb="0" eb="1">
      <t>オトコ</t>
    </rPh>
    <phoneticPr fontId="2"/>
  </si>
  <si>
    <t>名</t>
    <rPh sb="0" eb="1">
      <t>メイ</t>
    </rPh>
    <phoneticPr fontId="2"/>
  </si>
  <si>
    <t>女</t>
    <rPh sb="0" eb="1">
      <t>オンナ</t>
    </rPh>
    <phoneticPr fontId="2"/>
  </si>
  <si>
    <t>計</t>
    <rPh sb="0" eb="1">
      <t>ケイ</t>
    </rPh>
    <phoneticPr fontId="2"/>
  </si>
  <si>
    <t>□</t>
  </si>
  <si>
    <t>小研修室１</t>
    <rPh sb="0" eb="4">
      <t>ショウケンシュウシツ</t>
    </rPh>
    <phoneticPr fontId="2"/>
  </si>
  <si>
    <t>小研修室２</t>
    <rPh sb="0" eb="4">
      <t>ショウケンシュウシツ</t>
    </rPh>
    <phoneticPr fontId="2"/>
  </si>
  <si>
    <t>小研修室３</t>
    <rPh sb="0" eb="4">
      <t>ショウケンシュウシツ</t>
    </rPh>
    <phoneticPr fontId="2"/>
  </si>
  <si>
    <t>研修和室</t>
    <rPh sb="0" eb="2">
      <t>ケンシュウ</t>
    </rPh>
    <rPh sb="2" eb="4">
      <t>ワシツ</t>
    </rPh>
    <phoneticPr fontId="2"/>
  </si>
  <si>
    <t>大研修室</t>
    <rPh sb="0" eb="1">
      <t>ダイ</t>
    </rPh>
    <rPh sb="1" eb="4">
      <t>ケンシュウシツ</t>
    </rPh>
    <phoneticPr fontId="2"/>
  </si>
  <si>
    <t>多目的ホール</t>
    <rPh sb="0" eb="3">
      <t>タモクテキ</t>
    </rPh>
    <phoneticPr fontId="2"/>
  </si>
  <si>
    <t>体育館</t>
    <rPh sb="0" eb="3">
      <t>タイイクカン</t>
    </rPh>
    <phoneticPr fontId="2"/>
  </si>
  <si>
    <t>プロジェクター</t>
    <phoneticPr fontId="2"/>
  </si>
  <si>
    <t>スクリーン</t>
    <phoneticPr fontId="2"/>
  </si>
  <si>
    <t>DVDプレーヤー</t>
    <phoneticPr fontId="2"/>
  </si>
  <si>
    <t>CDラジカセ</t>
    <phoneticPr fontId="2"/>
  </si>
  <si>
    <t>マイク・アンプ</t>
    <phoneticPr fontId="2"/>
  </si>
  <si>
    <t>ピアノ</t>
    <phoneticPr fontId="2"/>
  </si>
  <si>
    <t>ウォークラリー</t>
    <phoneticPr fontId="2"/>
  </si>
  <si>
    <t>リングゴルフ</t>
    <phoneticPr fontId="2"/>
  </si>
  <si>
    <t>星空観察</t>
    <rPh sb="0" eb="2">
      <t>ホシゾラ</t>
    </rPh>
    <rPh sb="2" eb="4">
      <t>カンサツ</t>
    </rPh>
    <phoneticPr fontId="2"/>
  </si>
  <si>
    <t>ネイチャークラフト</t>
    <phoneticPr fontId="2"/>
  </si>
  <si>
    <t>レザークラフト</t>
    <phoneticPr fontId="2"/>
  </si>
  <si>
    <t>陶芸</t>
    <rPh sb="0" eb="2">
      <t>トウゲイ</t>
    </rPh>
    <phoneticPr fontId="2"/>
  </si>
  <si>
    <t>箸の研ぎ出し</t>
    <rPh sb="0" eb="1">
      <t>ハシ</t>
    </rPh>
    <rPh sb="2" eb="3">
      <t>ト</t>
    </rPh>
    <rPh sb="4" eb="5">
      <t>ダ</t>
    </rPh>
    <phoneticPr fontId="2"/>
  </si>
  <si>
    <t>その他（</t>
    <rPh sb="2" eb="3">
      <t>タ</t>
    </rPh>
    <phoneticPr fontId="2"/>
  </si>
  <si>
    <t>団体名</t>
    <rPh sb="0" eb="2">
      <t>ダンタイ</t>
    </rPh>
    <rPh sb="2" eb="3">
      <t>メイ</t>
    </rPh>
    <phoneticPr fontId="4"/>
  </si>
  <si>
    <t>※入所前の活動(滞在)場所</t>
    <rPh sb="1" eb="3">
      <t>ニュウショ</t>
    </rPh>
    <rPh sb="3" eb="4">
      <t>マエ</t>
    </rPh>
    <rPh sb="5" eb="7">
      <t>カツドウ</t>
    </rPh>
    <rPh sb="8" eb="10">
      <t>タイザイ</t>
    </rPh>
    <rPh sb="11" eb="13">
      <t>バショ</t>
    </rPh>
    <phoneticPr fontId="2"/>
  </si>
  <si>
    <t>大会・行事名等</t>
    <rPh sb="0" eb="2">
      <t>タイカイ</t>
    </rPh>
    <rPh sb="3" eb="5">
      <t>ギョウジ</t>
    </rPh>
    <rPh sb="5" eb="6">
      <t>メイ</t>
    </rPh>
    <rPh sb="6" eb="7">
      <t>トウ</t>
    </rPh>
    <phoneticPr fontId="2"/>
  </si>
  <si>
    <t>※退所後の活動(滞在)場所</t>
    <rPh sb="1" eb="3">
      <t>タイショ</t>
    </rPh>
    <rPh sb="3" eb="4">
      <t>ゴ</t>
    </rPh>
    <rPh sb="5" eb="7">
      <t>カツドウ</t>
    </rPh>
    <rPh sb="8" eb="10">
      <t>タイザイ</t>
    </rPh>
    <rPh sb="11" eb="13">
      <t>バショ</t>
    </rPh>
    <phoneticPr fontId="2"/>
  </si>
  <si>
    <t>朝食</t>
    <rPh sb="0" eb="2">
      <t>チョウショク</t>
    </rPh>
    <phoneticPr fontId="2"/>
  </si>
  <si>
    <t>食堂</t>
    <rPh sb="0" eb="2">
      <t>ショクドウ</t>
    </rPh>
    <phoneticPr fontId="2"/>
  </si>
  <si>
    <t>部屋チェック・移動</t>
    <rPh sb="0" eb="2">
      <t>ヘヤ</t>
    </rPh>
    <rPh sb="7" eb="9">
      <t>イドウ</t>
    </rPh>
    <phoneticPr fontId="2"/>
  </si>
  <si>
    <t>退所</t>
    <rPh sb="0" eb="2">
      <t>タイショ</t>
    </rPh>
    <phoneticPr fontId="2"/>
  </si>
  <si>
    <t>ミーティング</t>
    <phoneticPr fontId="2"/>
  </si>
  <si>
    <t>入浴</t>
    <rPh sb="0" eb="2">
      <t>ニュウヨク</t>
    </rPh>
    <phoneticPr fontId="2"/>
  </si>
  <si>
    <t>就寝</t>
    <rPh sb="0" eb="2">
      <t>シュウシン</t>
    </rPh>
    <phoneticPr fontId="2"/>
  </si>
  <si>
    <t>№</t>
    <phoneticPr fontId="2"/>
  </si>
  <si>
    <t>研　修　名</t>
    <rPh sb="0" eb="1">
      <t>ケン</t>
    </rPh>
    <rPh sb="2" eb="3">
      <t>オサム</t>
    </rPh>
    <rPh sb="4" eb="5">
      <t>メイ</t>
    </rPh>
    <phoneticPr fontId="2"/>
  </si>
  <si>
    <t>実施</t>
    <rPh sb="0" eb="2">
      <t>ジッシ</t>
    </rPh>
    <phoneticPr fontId="2"/>
  </si>
  <si>
    <t>実施日</t>
    <rPh sb="0" eb="3">
      <t>ジッシビ</t>
    </rPh>
    <phoneticPr fontId="2"/>
  </si>
  <si>
    <t>実施時間</t>
    <rPh sb="0" eb="2">
      <t>ジッシ</t>
    </rPh>
    <rPh sb="2" eb="4">
      <t>ジカン</t>
    </rPh>
    <phoneticPr fontId="2"/>
  </si>
  <si>
    <t>実施人数
(材料数)</t>
    <rPh sb="0" eb="2">
      <t>ジッシ</t>
    </rPh>
    <rPh sb="2" eb="4">
      <t>ニンズウ</t>
    </rPh>
    <rPh sb="6" eb="8">
      <t>ザイリョウ</t>
    </rPh>
    <rPh sb="8" eb="9">
      <t>スウ</t>
    </rPh>
    <phoneticPr fontId="2"/>
  </si>
  <si>
    <t>班(グループ)数</t>
    <rPh sb="0" eb="1">
      <t>ハン</t>
    </rPh>
    <rPh sb="7" eb="8">
      <t>スウ</t>
    </rPh>
    <phoneticPr fontId="2"/>
  </si>
  <si>
    <t>記入例</t>
    <rPh sb="0" eb="2">
      <t>キニュウ</t>
    </rPh>
    <rPh sb="2" eb="3">
      <t>レイ</t>
    </rPh>
    <phoneticPr fontId="2"/>
  </si>
  <si>
    <t>屋外</t>
    <rPh sb="0" eb="2">
      <t>オクガイ</t>
    </rPh>
    <phoneticPr fontId="2"/>
  </si>
  <si>
    <t>晴のみ</t>
    <rPh sb="0" eb="1">
      <t>ハレ</t>
    </rPh>
    <phoneticPr fontId="2"/>
  </si>
  <si>
    <t>○月○日</t>
    <rPh sb="1" eb="2">
      <t>ツキ</t>
    </rPh>
    <rPh sb="3" eb="4">
      <t>ヒ</t>
    </rPh>
    <phoneticPr fontId="2"/>
  </si>
  <si>
    <t>体育館
(スタート・ゴール)</t>
    <rPh sb="0" eb="3">
      <t>タイイクカン</t>
    </rPh>
    <phoneticPr fontId="2"/>
  </si>
  <si>
    <t>２７人</t>
    <rPh sb="2" eb="3">
      <t>ニン</t>
    </rPh>
    <phoneticPr fontId="2"/>
  </si>
  <si>
    <t>５人×３班
６人×２班</t>
    <phoneticPr fontId="2"/>
  </si>
  <si>
    <t>屋内</t>
    <rPh sb="0" eb="2">
      <t>オクナイ</t>
    </rPh>
    <phoneticPr fontId="2"/>
  </si>
  <si>
    <t>晴雨共</t>
    <rPh sb="0" eb="2">
      <t>セイウ</t>
    </rPh>
    <rPh sb="2" eb="3">
      <t>トモ</t>
    </rPh>
    <phoneticPr fontId="2"/>
  </si>
  <si>
    <t>△月△日</t>
    <rPh sb="1" eb="2">
      <t>ツキ</t>
    </rPh>
    <rPh sb="3" eb="4">
      <t>ヒ</t>
    </rPh>
    <phoneticPr fontId="2"/>
  </si>
  <si>
    <t>２９セット</t>
    <phoneticPr fontId="2"/>
  </si>
  <si>
    <t>４人×６班
５人×１班</t>
    <phoneticPr fontId="2"/>
  </si>
  <si>
    <t>A</t>
    <phoneticPr fontId="2"/>
  </si>
  <si>
    <t>B</t>
    <phoneticPr fontId="2"/>
  </si>
  <si>
    <t>から</t>
    <phoneticPr fontId="2"/>
  </si>
  <si>
    <t>まで</t>
    <phoneticPr fontId="2"/>
  </si>
  <si>
    <t>C</t>
    <phoneticPr fontId="2"/>
  </si>
  <si>
    <t>D</t>
    <phoneticPr fontId="2"/>
  </si>
  <si>
    <t>区　　分</t>
    <rPh sb="0" eb="1">
      <t>ク</t>
    </rPh>
    <rPh sb="3" eb="4">
      <t>ブン</t>
    </rPh>
    <phoneticPr fontId="4"/>
  </si>
  <si>
    <t>日帰り研修</t>
    <rPh sb="0" eb="1">
      <t>ヒ</t>
    </rPh>
    <rPh sb="1" eb="2">
      <t>キ</t>
    </rPh>
    <rPh sb="3" eb="5">
      <t>ケンシュウ</t>
    </rPh>
    <phoneticPr fontId="4"/>
  </si>
  <si>
    <t>E</t>
    <phoneticPr fontId="2"/>
  </si>
  <si>
    <t>利</t>
    <rPh sb="0" eb="1">
      <t>リ</t>
    </rPh>
    <phoneticPr fontId="4"/>
  </si>
  <si>
    <t>男</t>
    <rPh sb="0" eb="1">
      <t>オトコ</t>
    </rPh>
    <phoneticPr fontId="4"/>
  </si>
  <si>
    <t>女</t>
    <rPh sb="0" eb="1">
      <t>オンナ</t>
    </rPh>
    <phoneticPr fontId="4"/>
  </si>
  <si>
    <t>計</t>
    <rPh sb="0" eb="1">
      <t>ケイ</t>
    </rPh>
    <phoneticPr fontId="4"/>
  </si>
  <si>
    <t>F</t>
    <phoneticPr fontId="2"/>
  </si>
  <si>
    <t>G</t>
    <phoneticPr fontId="2"/>
  </si>
  <si>
    <t>用</t>
    <rPh sb="0" eb="1">
      <t>ヨウ</t>
    </rPh>
    <phoneticPr fontId="4"/>
  </si>
  <si>
    <t>者</t>
    <rPh sb="0" eb="1">
      <t>モノ</t>
    </rPh>
    <phoneticPr fontId="4"/>
  </si>
  <si>
    <t>26才未満</t>
    <rPh sb="2" eb="3">
      <t>サイ</t>
    </rPh>
    <rPh sb="3" eb="5">
      <t>ミマン</t>
    </rPh>
    <phoneticPr fontId="4"/>
  </si>
  <si>
    <t>大 学 生(E)</t>
    <rPh sb="0" eb="1">
      <t>ダイ</t>
    </rPh>
    <rPh sb="2" eb="3">
      <t>ガク</t>
    </rPh>
    <rPh sb="4" eb="5">
      <t>セイ</t>
    </rPh>
    <phoneticPr fontId="4"/>
  </si>
  <si>
    <t>数</t>
    <rPh sb="0" eb="1">
      <t>カズ</t>
    </rPh>
    <phoneticPr fontId="4"/>
  </si>
  <si>
    <t>学生以外(F)</t>
    <rPh sb="0" eb="2">
      <t>ガクセイ</t>
    </rPh>
    <rPh sb="2" eb="4">
      <t>イガイ</t>
    </rPh>
    <phoneticPr fontId="4"/>
  </si>
  <si>
    <t>２６ 才 以 上(G)</t>
    <rPh sb="0" eb="4">
      <t>２６サイ</t>
    </rPh>
    <rPh sb="5" eb="8">
      <t>イジョウ</t>
    </rPh>
    <phoneticPr fontId="4"/>
  </si>
  <si>
    <t>※ご記入いただいた個人情報は、適正に管理し、目的以外の使用や第三者への情報提供は行いません。</t>
    <rPh sb="2" eb="4">
      <t>キニュウ</t>
    </rPh>
    <rPh sb="9" eb="11">
      <t>コジン</t>
    </rPh>
    <rPh sb="11" eb="13">
      <t>ジョウホウ</t>
    </rPh>
    <rPh sb="15" eb="17">
      <t>テキセイ</t>
    </rPh>
    <rPh sb="18" eb="20">
      <t>カンリ</t>
    </rPh>
    <rPh sb="22" eb="24">
      <t>モクテキ</t>
    </rPh>
    <rPh sb="24" eb="26">
      <t>イガイ</t>
    </rPh>
    <rPh sb="27" eb="29">
      <t>シヨウ</t>
    </rPh>
    <rPh sb="30" eb="31">
      <t>ダイ</t>
    </rPh>
    <rPh sb="31" eb="33">
      <t>３シャ</t>
    </rPh>
    <rPh sb="35" eb="37">
      <t>ジョウホウ</t>
    </rPh>
    <rPh sb="37" eb="39">
      <t>テイキョウ</t>
    </rPh>
    <rPh sb="40" eb="41">
      <t>オコナ</t>
    </rPh>
    <phoneticPr fontId="4"/>
  </si>
  <si>
    <t>※代理（あっせん）申請は認めませんので必ず宿泊をされる団体の責任（担当）者の方が記入してください。</t>
    <rPh sb="1" eb="3">
      <t>ダイリ</t>
    </rPh>
    <rPh sb="9" eb="11">
      <t>シンセイ</t>
    </rPh>
    <rPh sb="12" eb="13">
      <t>ミト</t>
    </rPh>
    <rPh sb="19" eb="20">
      <t>カナラ</t>
    </rPh>
    <rPh sb="21" eb="23">
      <t>シュクハク</t>
    </rPh>
    <rPh sb="27" eb="29">
      <t>ダンタイ</t>
    </rPh>
    <rPh sb="30" eb="32">
      <t>セキニン</t>
    </rPh>
    <rPh sb="33" eb="35">
      <t>タントウ</t>
    </rPh>
    <rPh sb="36" eb="37">
      <t>シャ</t>
    </rPh>
    <rPh sb="38" eb="39">
      <t>カタ</t>
    </rPh>
    <rPh sb="40" eb="42">
      <t>キニュウ</t>
    </rPh>
    <phoneticPr fontId="2"/>
  </si>
  <si>
    <t>No.</t>
    <phoneticPr fontId="4"/>
  </si>
  <si>
    <t>氏　　　　名</t>
    <rPh sb="0" eb="6">
      <t>シメイ</t>
    </rPh>
    <phoneticPr fontId="4"/>
  </si>
  <si>
    <t>性別</t>
    <rPh sb="0" eb="2">
      <t>セイベツ</t>
    </rPh>
    <phoneticPr fontId="4"/>
  </si>
  <si>
    <t>住　　　所</t>
    <rPh sb="0" eb="1">
      <t>ジュウ</t>
    </rPh>
    <rPh sb="4" eb="5">
      <t>トコロ</t>
    </rPh>
    <phoneticPr fontId="4"/>
  </si>
  <si>
    <t>区分</t>
    <rPh sb="0" eb="2">
      <t>クブン</t>
    </rPh>
    <phoneticPr fontId="4"/>
  </si>
  <si>
    <t>宿泊</t>
    <rPh sb="0" eb="2">
      <t>シュクハク</t>
    </rPh>
    <phoneticPr fontId="4"/>
  </si>
  <si>
    <t>入力例</t>
    <rPh sb="0" eb="2">
      <t>ニュウリョク</t>
    </rPh>
    <rPh sb="2" eb="3">
      <t>レイ</t>
    </rPh>
    <phoneticPr fontId="2"/>
  </si>
  <si>
    <t>Ａ</t>
    <phoneticPr fontId="2"/>
  </si>
  <si>
    <t>利 用 日</t>
    <rPh sb="0" eb="1">
      <t>リ</t>
    </rPh>
    <rPh sb="2" eb="3">
      <t>ヨウ</t>
    </rPh>
    <rPh sb="4" eb="5">
      <t>ニチ</t>
    </rPh>
    <phoneticPr fontId="4"/>
  </si>
  <si>
    <t>配達時刻</t>
    <rPh sb="0" eb="2">
      <t>ハイタツ</t>
    </rPh>
    <rPh sb="2" eb="4">
      <t>ジコク</t>
    </rPh>
    <phoneticPr fontId="2"/>
  </si>
  <si>
    <t>注文業者</t>
    <rPh sb="0" eb="2">
      <t>チュウモン</t>
    </rPh>
    <rPh sb="2" eb="4">
      <t>ギョウシャ</t>
    </rPh>
    <phoneticPr fontId="2"/>
  </si>
  <si>
    <t>注文数</t>
    <rPh sb="0" eb="3">
      <t>チュウモンスウ</t>
    </rPh>
    <phoneticPr fontId="2"/>
  </si>
  <si>
    <t>回収の有無</t>
    <rPh sb="0" eb="2">
      <t>カイシュウ</t>
    </rPh>
    <rPh sb="3" eb="5">
      <t>ウム</t>
    </rPh>
    <phoneticPr fontId="2"/>
  </si>
  <si>
    <t>回収時刻</t>
    <rPh sb="0" eb="2">
      <t>カイシュウ</t>
    </rPh>
    <rPh sb="2" eb="4">
      <t>ジコク</t>
    </rPh>
    <phoneticPr fontId="2"/>
  </si>
  <si>
    <t>＜連絡欄＞</t>
    <rPh sb="1" eb="3">
      <t>レンラク</t>
    </rPh>
    <rPh sb="3" eb="4">
      <t>ラン</t>
    </rPh>
    <phoneticPr fontId="4"/>
  </si>
  <si>
    <t>※申請書を提出するまでに、各食事を予約しておいてください。</t>
    <rPh sb="1" eb="4">
      <t>シンセイショ</t>
    </rPh>
    <rPh sb="5" eb="7">
      <t>テイシュツ</t>
    </rPh>
    <rPh sb="13" eb="14">
      <t>カク</t>
    </rPh>
    <rPh sb="14" eb="16">
      <t>ショクジ</t>
    </rPh>
    <rPh sb="17" eb="19">
      <t>ヨヤク</t>
    </rPh>
    <phoneticPr fontId="4"/>
  </si>
  <si>
    <t>晴雨共</t>
    <rPh sb="0" eb="1">
      <t>ハレ</t>
    </rPh>
    <rPh sb="1" eb="2">
      <t>アメ</t>
    </rPh>
    <rPh sb="2" eb="3">
      <t>トモ</t>
    </rPh>
    <phoneticPr fontId="2"/>
  </si>
  <si>
    <t>雨のみ</t>
    <rPh sb="0" eb="1">
      <t>アメ</t>
    </rPh>
    <phoneticPr fontId="2"/>
  </si>
  <si>
    <t>ネイチャーゲーム</t>
    <phoneticPr fontId="2"/>
  </si>
  <si>
    <t>はしの研ぎ出し</t>
    <rPh sb="3" eb="4">
      <t>ト</t>
    </rPh>
    <rPh sb="5" eb="6">
      <t>ダ</t>
    </rPh>
    <phoneticPr fontId="2"/>
  </si>
  <si>
    <t>館内ウォークラリー</t>
    <rPh sb="0" eb="2">
      <t>カンナイ</t>
    </rPh>
    <phoneticPr fontId="2"/>
  </si>
  <si>
    <t>紙ブーメランづくり</t>
    <rPh sb="0" eb="1">
      <t>カミ</t>
    </rPh>
    <phoneticPr fontId="2"/>
  </si>
  <si>
    <t>ストローロケット</t>
    <phoneticPr fontId="2"/>
  </si>
  <si>
    <t>キャンドルサービス</t>
    <phoneticPr fontId="2"/>
  </si>
  <si>
    <t>屋外炊さん</t>
    <rPh sb="0" eb="3">
      <t>オクガイスイ</t>
    </rPh>
    <phoneticPr fontId="4"/>
  </si>
  <si>
    <t>研修担当者</t>
    <rPh sb="0" eb="2">
      <t>ケンシュウ</t>
    </rPh>
    <rPh sb="2" eb="3">
      <t>タン</t>
    </rPh>
    <rPh sb="3" eb="4">
      <t>トウ</t>
    </rPh>
    <rPh sb="4" eb="5">
      <t>シャ</t>
    </rPh>
    <phoneticPr fontId="4"/>
  </si>
  <si>
    <t>↓研修担当者は、どちらかに〇を記入してください。</t>
    <rPh sb="1" eb="6">
      <t>ケンシュウタントウシャ</t>
    </rPh>
    <rPh sb="15" eb="17">
      <t>キニュウ</t>
    </rPh>
    <phoneticPr fontId="2"/>
  </si>
  <si>
    <t>食物アレルギーのある人はいません。</t>
    <rPh sb="0" eb="2">
      <t>ショクモツ</t>
    </rPh>
    <rPh sb="10" eb="11">
      <t>ヒト</t>
    </rPh>
    <phoneticPr fontId="2"/>
  </si>
  <si>
    <t>食物アレルギーのある人がいますので、対応します。</t>
    <rPh sb="0" eb="2">
      <t>ショクモツ</t>
    </rPh>
    <rPh sb="10" eb="11">
      <t>ヒト</t>
    </rPh>
    <rPh sb="18" eb="20">
      <t>タイオウ</t>
    </rPh>
    <phoneticPr fontId="2"/>
  </si>
  <si>
    <t>参加人数</t>
    <rPh sb="0" eb="2">
      <t>サンカ</t>
    </rPh>
    <rPh sb="2" eb="3">
      <t>ニン</t>
    </rPh>
    <rPh sb="3" eb="4">
      <t>スウ</t>
    </rPh>
    <phoneticPr fontId="9"/>
  </si>
  <si>
    <t>班の全数</t>
    <rPh sb="0" eb="1">
      <t>ハン</t>
    </rPh>
    <rPh sb="2" eb="3">
      <t>ゼン</t>
    </rPh>
    <rPh sb="3" eb="4">
      <t>カズ</t>
    </rPh>
    <phoneticPr fontId="9"/>
  </si>
  <si>
    <t>開始時刻</t>
    <rPh sb="0" eb="2">
      <t>カイシ</t>
    </rPh>
    <rPh sb="2" eb="4">
      <t>ジコク</t>
    </rPh>
    <phoneticPr fontId="9"/>
  </si>
  <si>
    <t>材料費(税込)</t>
    <rPh sb="0" eb="2">
      <t>ザイリョウ</t>
    </rPh>
    <rPh sb="2" eb="3">
      <t>ヒ</t>
    </rPh>
    <rPh sb="3" eb="7">
      <t>ゼイコミ</t>
    </rPh>
    <rPh sb="4" eb="6">
      <t>ゼイコ</t>
    </rPh>
    <phoneticPr fontId="9"/>
  </si>
  <si>
    <t>注文セット数</t>
    <rPh sb="0" eb="2">
      <t>チュウモン</t>
    </rPh>
    <rPh sb="5" eb="6">
      <t>スウ</t>
    </rPh>
    <phoneticPr fontId="9"/>
  </si>
  <si>
    <t>合計金額(税込)</t>
    <rPh sb="0" eb="2">
      <t>ゴウケイ</t>
    </rPh>
    <rPh sb="2" eb="4">
      <t>キンガク</t>
    </rPh>
    <rPh sb="5" eb="7">
      <t>ゼイコミ</t>
    </rPh>
    <phoneticPr fontId="9"/>
  </si>
  <si>
    <t>焼きそば</t>
    <rPh sb="0" eb="1">
      <t>ヤ</t>
    </rPh>
    <phoneticPr fontId="9"/>
  </si>
  <si>
    <t>パンと野菜スープ</t>
    <rPh sb="3" eb="5">
      <t>ヤサイ</t>
    </rPh>
    <phoneticPr fontId="2"/>
  </si>
  <si>
    <t>研修費</t>
    <rPh sb="0" eb="3">
      <t>ケンシュウヒ</t>
    </rPh>
    <phoneticPr fontId="2"/>
  </si>
  <si>
    <t>研修費は研修材料費と同じセット数が必要です。</t>
    <rPh sb="0" eb="3">
      <t>ケンシュウヒ</t>
    </rPh>
    <rPh sb="4" eb="9">
      <t>ケンシュウザイリョウヒ</t>
    </rPh>
    <rPh sb="10" eb="11">
      <t>オナ</t>
    </rPh>
    <rPh sb="15" eb="16">
      <t>スウ</t>
    </rPh>
    <rPh sb="17" eb="19">
      <t>ヒツヨウ</t>
    </rPh>
    <phoneticPr fontId="2"/>
  </si>
  <si>
    <t>特定原材料</t>
    <rPh sb="0" eb="2">
      <t>トクテイ</t>
    </rPh>
    <rPh sb="2" eb="5">
      <t>ゲンザイリョウ</t>
    </rPh>
    <phoneticPr fontId="2"/>
  </si>
  <si>
    <t>牛乳</t>
    <rPh sb="0" eb="2">
      <t>ギュウニュウ</t>
    </rPh>
    <phoneticPr fontId="2"/>
  </si>
  <si>
    <t>小麦</t>
    <rPh sb="0" eb="2">
      <t>コムギ</t>
    </rPh>
    <phoneticPr fontId="2"/>
  </si>
  <si>
    <t>落花生</t>
    <rPh sb="0" eb="3">
      <t>ラッカセイ</t>
    </rPh>
    <phoneticPr fontId="2"/>
  </si>
  <si>
    <t>焼きそば</t>
    <rPh sb="0" eb="1">
      <t>ヤ</t>
    </rPh>
    <phoneticPr fontId="2"/>
  </si>
  <si>
    <t>グランドゴルフ</t>
    <phoneticPr fontId="2"/>
  </si>
  <si>
    <t>　福井県立鯖江青年の家所長　様</t>
    <rPh sb="1" eb="5">
      <t>フクイケンリツ</t>
    </rPh>
    <rPh sb="5" eb="7">
      <t>サバエ</t>
    </rPh>
    <rPh sb="7" eb="9">
      <t>セイネン</t>
    </rPh>
    <rPh sb="10" eb="11">
      <t>イエ</t>
    </rPh>
    <rPh sb="11" eb="13">
      <t>ショチョウ</t>
    </rPh>
    <rPh sb="14" eb="15">
      <t>サマ</t>
    </rPh>
    <phoneticPr fontId="2"/>
  </si>
  <si>
    <t>担当者連絡先</t>
    <rPh sb="0" eb="3">
      <t>タントウシャ</t>
    </rPh>
    <rPh sb="3" eb="4">
      <t>レン</t>
    </rPh>
    <rPh sb="4" eb="5">
      <t>ラク</t>
    </rPh>
    <rPh sb="5" eb="6">
      <t>サキ</t>
    </rPh>
    <phoneticPr fontId="2"/>
  </si>
  <si>
    <t>会計等担当者名</t>
    <rPh sb="0" eb="3">
      <t>カイケイトウ</t>
    </rPh>
    <rPh sb="3" eb="6">
      <t>タントウシャ</t>
    </rPh>
    <rPh sb="6" eb="7">
      <t>メイ</t>
    </rPh>
    <phoneticPr fontId="2"/>
  </si>
  <si>
    <t>備      考</t>
    <rPh sb="0" eb="1">
      <t>ビ</t>
    </rPh>
    <rPh sb="7" eb="8">
      <t>コウ</t>
    </rPh>
    <phoneticPr fontId="2"/>
  </si>
  <si>
    <t>カレーライスづくり</t>
    <phoneticPr fontId="2"/>
  </si>
  <si>
    <t>焼きそばづくり</t>
    <rPh sb="0" eb="1">
      <t>ヤ</t>
    </rPh>
    <phoneticPr fontId="2"/>
  </si>
  <si>
    <t>パンづくりと野菜スープ</t>
    <rPh sb="6" eb="8">
      <t>ヤサイ</t>
    </rPh>
    <phoneticPr fontId="2"/>
  </si>
  <si>
    <t>パンづくり</t>
    <phoneticPr fontId="2"/>
  </si>
  <si>
    <t>ピザづくり</t>
    <phoneticPr fontId="2"/>
  </si>
  <si>
    <t>日</t>
    <rPh sb="0" eb="1">
      <t>ヒ</t>
    </rPh>
    <phoneticPr fontId="2"/>
  </si>
  <si>
    <t>E-mail :  s-seinen@pref.fukui.lg.jp</t>
    <phoneticPr fontId="2"/>
  </si>
  <si>
    <t>※使用料の現金領収書、後納の納入通知書の宛名・住所は、団体名・団体所在地または住所になります。</t>
    <rPh sb="1" eb="4">
      <t>シヨウリョウ</t>
    </rPh>
    <rPh sb="5" eb="7">
      <t>ゲンキン</t>
    </rPh>
    <rPh sb="7" eb="9">
      <t>リョウシュウ</t>
    </rPh>
    <rPh sb="9" eb="10">
      <t>ショ</t>
    </rPh>
    <rPh sb="11" eb="13">
      <t>コウノウ</t>
    </rPh>
    <rPh sb="14" eb="16">
      <t>ノウニュウ</t>
    </rPh>
    <rPh sb="16" eb="19">
      <t>ツウチショ</t>
    </rPh>
    <rPh sb="20" eb="22">
      <t>アテナ</t>
    </rPh>
    <rPh sb="23" eb="25">
      <t>ジュウショ</t>
    </rPh>
    <rPh sb="27" eb="30">
      <t>ダンタイメイ</t>
    </rPh>
    <rPh sb="31" eb="36">
      <t>ダンタイショザイチ</t>
    </rPh>
    <rPh sb="39" eb="41">
      <t>ジュウショ</t>
    </rPh>
    <phoneticPr fontId="2"/>
  </si>
  <si>
    <t>※連絡先電話番号は、できましたら、8時半から１７時までの間で連絡がとれる番号を入力願います。</t>
    <rPh sb="1" eb="4">
      <t>レンラクサキ</t>
    </rPh>
    <rPh sb="4" eb="6">
      <t>デンワ</t>
    </rPh>
    <rPh sb="6" eb="8">
      <t>バンゴウ</t>
    </rPh>
    <rPh sb="18" eb="20">
      <t>ジハン</t>
    </rPh>
    <rPh sb="24" eb="25">
      <t>ジ</t>
    </rPh>
    <rPh sb="28" eb="29">
      <t>カン</t>
    </rPh>
    <rPh sb="30" eb="32">
      <t>レンラク</t>
    </rPh>
    <rPh sb="36" eb="38">
      <t>バンゴウ</t>
    </rPh>
    <rPh sb="39" eb="41">
      <t>ニュウリョク</t>
    </rPh>
    <rPh sb="41" eb="42">
      <t>ネガ</t>
    </rPh>
    <phoneticPr fontId="2"/>
  </si>
  <si>
    <t>１日目</t>
    <rPh sb="1" eb="3">
      <t>ニチメ</t>
    </rPh>
    <phoneticPr fontId="2"/>
  </si>
  <si>
    <t>時間</t>
    <rPh sb="0" eb="2">
      <t>ジカン</t>
    </rPh>
    <phoneticPr fontId="2"/>
  </si>
  <si>
    <t>活動内容</t>
    <rPh sb="0" eb="4">
      <t>カツドウナイヨウ</t>
    </rPh>
    <phoneticPr fontId="2"/>
  </si>
  <si>
    <t>活動場所</t>
    <rPh sb="0" eb="4">
      <t>カツドウバショ</t>
    </rPh>
    <phoneticPr fontId="2"/>
  </si>
  <si>
    <t>～</t>
    <phoneticPr fontId="2"/>
  </si>
  <si>
    <t>入所</t>
    <rPh sb="0" eb="2">
      <t>ニュウショ</t>
    </rPh>
    <phoneticPr fontId="2"/>
  </si>
  <si>
    <t>起床</t>
    <rPh sb="0" eb="2">
      <t>キショウ</t>
    </rPh>
    <phoneticPr fontId="2"/>
  </si>
  <si>
    <t>昼食</t>
    <rPh sb="0" eb="2">
      <t>チュウショク</t>
    </rPh>
    <phoneticPr fontId="2"/>
  </si>
  <si>
    <t>夕食</t>
    <rPh sb="0" eb="2">
      <t>ユウショク</t>
    </rPh>
    <phoneticPr fontId="2"/>
  </si>
  <si>
    <t>星空観察</t>
    <rPh sb="0" eb="4">
      <t>ホシゾラカンサツ</t>
    </rPh>
    <phoneticPr fontId="2"/>
  </si>
  <si>
    <t>自然観察</t>
    <rPh sb="0" eb="4">
      <t>シゼンカンサツ</t>
    </rPh>
    <phoneticPr fontId="2"/>
  </si>
  <si>
    <t>葉脈のしおりづくり</t>
    <rPh sb="0" eb="2">
      <t>ハミャク</t>
    </rPh>
    <phoneticPr fontId="2"/>
  </si>
  <si>
    <t>葉脈ストラップづくり</t>
    <rPh sb="0" eb="2">
      <t>ハミャク</t>
    </rPh>
    <phoneticPr fontId="2"/>
  </si>
  <si>
    <t>PPバンドでペン立てづくり</t>
    <rPh sb="8" eb="9">
      <t>タ</t>
    </rPh>
    <phoneticPr fontId="2"/>
  </si>
  <si>
    <t>ルームライトづくり</t>
    <phoneticPr fontId="2"/>
  </si>
  <si>
    <t>研修室１</t>
    <rPh sb="0" eb="3">
      <t>ケンシュウシツ</t>
    </rPh>
    <phoneticPr fontId="2"/>
  </si>
  <si>
    <t>研修室２</t>
    <rPh sb="0" eb="3">
      <t>ケンシュウシツ</t>
    </rPh>
    <phoneticPr fontId="2"/>
  </si>
  <si>
    <t>研修室３</t>
    <rPh sb="0" eb="3">
      <t>ケンシュウシツ</t>
    </rPh>
    <phoneticPr fontId="2"/>
  </si>
  <si>
    <t>研修和室</t>
    <rPh sb="0" eb="4">
      <t>ケンシュウワシツ</t>
    </rPh>
    <phoneticPr fontId="2"/>
  </si>
  <si>
    <t>大研修室</t>
    <rPh sb="0" eb="4">
      <t>ダイケンシュウシツ</t>
    </rPh>
    <phoneticPr fontId="2"/>
  </si>
  <si>
    <t>宿泊棟</t>
    <rPh sb="0" eb="3">
      <t>シュクハクトウ</t>
    </rPh>
    <phoneticPr fontId="2"/>
  </si>
  <si>
    <t>風呂</t>
    <rPh sb="0" eb="2">
      <t>フロ</t>
    </rPh>
    <phoneticPr fontId="2"/>
  </si>
  <si>
    <t>その他（自主研修プログラム）</t>
    <rPh sb="2" eb="3">
      <t>タ</t>
    </rPh>
    <rPh sb="4" eb="6">
      <t>ジシュ</t>
    </rPh>
    <rPh sb="6" eb="8">
      <t>ケンシュウ</t>
    </rPh>
    <phoneticPr fontId="2"/>
  </si>
  <si>
    <t>活動計画表　</t>
    <rPh sb="0" eb="1">
      <t>カツ</t>
    </rPh>
    <rPh sb="1" eb="2">
      <t>ドウ</t>
    </rPh>
    <rPh sb="2" eb="3">
      <t>ケイ</t>
    </rPh>
    <rPh sb="3" eb="4">
      <t>ガ</t>
    </rPh>
    <rPh sb="4" eb="5">
      <t>ヒョウ</t>
    </rPh>
    <phoneticPr fontId="4"/>
  </si>
  <si>
    <t>２日目</t>
    <rPh sb="1" eb="3">
      <t>ニチメ</t>
    </rPh>
    <phoneticPr fontId="2"/>
  </si>
  <si>
    <t>３日目</t>
    <rPh sb="1" eb="3">
      <t>ニチメ</t>
    </rPh>
    <phoneticPr fontId="2"/>
  </si>
  <si>
    <t>４日目</t>
    <rPh sb="1" eb="3">
      <t>ニチメ</t>
    </rPh>
    <phoneticPr fontId="2"/>
  </si>
  <si>
    <t>５日目</t>
    <rPh sb="1" eb="3">
      <t>ニチメ</t>
    </rPh>
    <phoneticPr fontId="2"/>
  </si>
  <si>
    <t>オリエンテーション</t>
  </si>
  <si>
    <t>オリエンテーション</t>
    <phoneticPr fontId="2"/>
  </si>
  <si>
    <t>入室・ベッドメーキング</t>
    <rPh sb="0" eb="2">
      <t>ニュウシツ</t>
    </rPh>
    <phoneticPr fontId="2"/>
  </si>
  <si>
    <t>ミーティング</t>
  </si>
  <si>
    <t>荷物整理・清掃</t>
    <rPh sb="0" eb="4">
      <t>ニモツセイリ</t>
    </rPh>
    <rPh sb="5" eb="7">
      <t>セイソウ</t>
    </rPh>
    <phoneticPr fontId="2"/>
  </si>
  <si>
    <t>ウォークラリー９０分</t>
    <rPh sb="9" eb="10">
      <t>フン</t>
    </rPh>
    <phoneticPr fontId="2"/>
  </si>
  <si>
    <t>～</t>
  </si>
  <si>
    <t>～</t>
    <phoneticPr fontId="2"/>
  </si>
  <si>
    <t>　　</t>
    <phoneticPr fontId="2"/>
  </si>
  <si>
    <t>※代理（あっせん）による 申請は認められません。</t>
    <phoneticPr fontId="2"/>
  </si>
  <si>
    <t>ＱＲコード（PayPay）決済</t>
    <rPh sb="13" eb="15">
      <t>ケッサイ</t>
    </rPh>
    <phoneticPr fontId="2"/>
  </si>
  <si>
    <t>１泊２日</t>
    <phoneticPr fontId="4"/>
  </si>
  <si>
    <t>２泊３日</t>
    <phoneticPr fontId="4"/>
  </si>
  <si>
    <t>３泊４日</t>
    <phoneticPr fontId="4"/>
  </si>
  <si>
    <t>４泊５日</t>
    <phoneticPr fontId="4"/>
  </si>
  <si>
    <t>区分
(A～G)</t>
    <rPh sb="0" eb="2">
      <t>クブン</t>
    </rPh>
    <phoneticPr fontId="4"/>
  </si>
  <si>
    <t>部屋番号</t>
    <rPh sb="0" eb="4">
      <t>ヘヤバンゴウ</t>
    </rPh>
    <phoneticPr fontId="2"/>
  </si>
  <si>
    <t>定員</t>
    <rPh sb="0" eb="2">
      <t>テイイン</t>
    </rPh>
    <phoneticPr fontId="2"/>
  </si>
  <si>
    <t>部屋区分</t>
    <rPh sb="0" eb="4">
      <t>ヘヤクブン</t>
    </rPh>
    <phoneticPr fontId="2"/>
  </si>
  <si>
    <t>洋室</t>
    <rPh sb="0" eb="2">
      <t>ヨウシツ</t>
    </rPh>
    <phoneticPr fontId="2"/>
  </si>
  <si>
    <t>和室</t>
    <rPh sb="0" eb="2">
      <t>ワシツ</t>
    </rPh>
    <phoneticPr fontId="2"/>
  </si>
  <si>
    <t>指導員室</t>
    <rPh sb="0" eb="4">
      <t>シドウインシツ</t>
    </rPh>
    <phoneticPr fontId="2"/>
  </si>
  <si>
    <t>朝食</t>
    <rPh sb="0" eb="2">
      <t>チョウショク</t>
    </rPh>
    <phoneticPr fontId="2"/>
  </si>
  <si>
    <t>利用日</t>
    <rPh sb="0" eb="3">
      <t>リヨウビ</t>
    </rPh>
    <phoneticPr fontId="2"/>
  </si>
  <si>
    <t>団体名</t>
    <rPh sb="0" eb="3">
      <t>ダンタイメイ</t>
    </rPh>
    <phoneticPr fontId="2"/>
  </si>
  <si>
    <t>食事担当者</t>
    <rPh sb="0" eb="5">
      <t>ショクジタントウシャ</t>
    </rPh>
    <phoneticPr fontId="2"/>
  </si>
  <si>
    <t>連絡先電話番号</t>
    <rPh sb="0" eb="3">
      <t>レンラクサキ</t>
    </rPh>
    <rPh sb="3" eb="7">
      <t>デンワバンゴウ</t>
    </rPh>
    <phoneticPr fontId="2"/>
  </si>
  <si>
    <t>から</t>
    <phoneticPr fontId="2"/>
  </si>
  <si>
    <t>※日中、連絡がとれる番号を記入してください。</t>
    <phoneticPr fontId="2"/>
  </si>
  <si>
    <t>※注意</t>
    <rPh sb="1" eb="3">
      <t>チュウイ</t>
    </rPh>
    <phoneticPr fontId="2"/>
  </si>
  <si>
    <t>カレーライスづくり</t>
    <phoneticPr fontId="2"/>
  </si>
  <si>
    <t>□月□日</t>
    <rPh sb="1" eb="2">
      <t>ツキ</t>
    </rPh>
    <rPh sb="3" eb="4">
      <t>ヒ</t>
    </rPh>
    <phoneticPr fontId="2"/>
  </si>
  <si>
    <t>かみおかキッチン</t>
    <phoneticPr fontId="2"/>
  </si>
  <si>
    <t>８セット</t>
    <phoneticPr fontId="2"/>
  </si>
  <si>
    <t>５人×８班</t>
    <rPh sb="4" eb="5">
      <t>ハン</t>
    </rPh>
    <phoneticPr fontId="2"/>
  </si>
  <si>
    <t>食事対応状況</t>
    <rPh sb="0" eb="2">
      <t>ショクジ</t>
    </rPh>
    <rPh sb="2" eb="4">
      <t>タイオウ</t>
    </rPh>
    <rPh sb="4" eb="6">
      <t>ジョウキョウ</t>
    </rPh>
    <phoneticPr fontId="2"/>
  </si>
  <si>
    <t>B</t>
  </si>
  <si>
    <t>宿 泊 者 名 簿</t>
    <rPh sb="0" eb="1">
      <t>ヤド</t>
    </rPh>
    <rPh sb="2" eb="3">
      <t>トマリ</t>
    </rPh>
    <rPh sb="4" eb="5">
      <t>シャ</t>
    </rPh>
    <rPh sb="6" eb="7">
      <t>ナ</t>
    </rPh>
    <rPh sb="8" eb="9">
      <t>ボ</t>
    </rPh>
    <phoneticPr fontId="4"/>
  </si>
  <si>
    <t>1日目</t>
    <rPh sb="1" eb="3">
      <t>ニチメ</t>
    </rPh>
    <phoneticPr fontId="2"/>
  </si>
  <si>
    <t>2日目</t>
    <rPh sb="1" eb="3">
      <t>ニチメ</t>
    </rPh>
    <phoneticPr fontId="2"/>
  </si>
  <si>
    <t>3日目</t>
    <rPh sb="1" eb="3">
      <t>ニチメ</t>
    </rPh>
    <phoneticPr fontId="2"/>
  </si>
  <si>
    <t>4日目</t>
    <rPh sb="1" eb="3">
      <t>ニチメ</t>
    </rPh>
    <phoneticPr fontId="2"/>
  </si>
  <si>
    <t>鯖江市上野田町１９－１</t>
    <rPh sb="0" eb="3">
      <t>サバエシ</t>
    </rPh>
    <rPh sb="3" eb="7">
      <t>カミノダチョウ</t>
    </rPh>
    <phoneticPr fontId="2"/>
  </si>
  <si>
    <t>宿泊者名簿</t>
    <rPh sb="0" eb="2">
      <t>シュクハク</t>
    </rPh>
    <rPh sb="2" eb="3">
      <t>シャ</t>
    </rPh>
    <rPh sb="3" eb="5">
      <t>メイボ</t>
    </rPh>
    <phoneticPr fontId="2"/>
  </si>
  <si>
    <t>26才以上(G)</t>
    <rPh sb="2" eb="3">
      <t>サイ</t>
    </rPh>
    <phoneticPr fontId="4"/>
  </si>
  <si>
    <t>幼  　　児(A)</t>
    <rPh sb="0" eb="1">
      <t>ヨウ</t>
    </rPh>
    <rPh sb="5" eb="6">
      <t>ジ</t>
    </rPh>
    <phoneticPr fontId="4"/>
  </si>
  <si>
    <t>小　学　生(B)</t>
    <rPh sb="0" eb="5">
      <t>ショウガクセイ</t>
    </rPh>
    <phoneticPr fontId="4"/>
  </si>
  <si>
    <t>中　学　生(C)</t>
    <rPh sb="0" eb="5">
      <t>チュウガクセイ</t>
    </rPh>
    <phoneticPr fontId="4"/>
  </si>
  <si>
    <t>高　校　生(D)</t>
    <rPh sb="0" eb="5">
      <t>コウコウセイ</t>
    </rPh>
    <phoneticPr fontId="4"/>
  </si>
  <si>
    <t>利用者数</t>
    <rPh sb="0" eb="4">
      <t>リヨウシャスウ</t>
    </rPh>
    <phoneticPr fontId="2"/>
  </si>
  <si>
    <t>ウォークラリー40分</t>
    <rPh sb="9" eb="10">
      <t>フン</t>
    </rPh>
    <phoneticPr fontId="2"/>
  </si>
  <si>
    <t>ウォークラリー70分</t>
    <rPh sb="9" eb="10">
      <t>フン</t>
    </rPh>
    <phoneticPr fontId="2"/>
  </si>
  <si>
    <t>女</t>
    <rPh sb="0" eb="1">
      <t>オンナ</t>
    </rPh>
    <phoneticPr fontId="2"/>
  </si>
  <si>
    <t>鯖江市上野田町１９－２</t>
    <rPh sb="0" eb="3">
      <t>サバエシ</t>
    </rPh>
    <rPh sb="3" eb="7">
      <t>カミノダチョウ</t>
    </rPh>
    <phoneticPr fontId="2"/>
  </si>
  <si>
    <t>宿泊人数</t>
    <rPh sb="0" eb="4">
      <t>シュクハクニンズウ</t>
    </rPh>
    <phoneticPr fontId="2"/>
  </si>
  <si>
    <t>1泊2日の場合</t>
    <rPh sb="1" eb="2">
      <t>ハク</t>
    </rPh>
    <rPh sb="3" eb="4">
      <t>カ</t>
    </rPh>
    <rPh sb="5" eb="7">
      <t>バアイ</t>
    </rPh>
    <phoneticPr fontId="2"/>
  </si>
  <si>
    <t>2泊2日の場合</t>
    <rPh sb="1" eb="2">
      <t>ハク</t>
    </rPh>
    <rPh sb="3" eb="4">
      <t>カ</t>
    </rPh>
    <rPh sb="5" eb="7">
      <t>バアイ</t>
    </rPh>
    <phoneticPr fontId="2"/>
  </si>
  <si>
    <t>記入者名</t>
    <rPh sb="0" eb="3">
      <t>キニュウシャ</t>
    </rPh>
    <rPh sb="3" eb="4">
      <t>メイ</t>
    </rPh>
    <phoneticPr fontId="4"/>
  </si>
  <si>
    <t>記入者名</t>
    <rPh sb="0" eb="2">
      <t>キニュウ</t>
    </rPh>
    <rPh sb="2" eb="3">
      <t>シャ</t>
    </rPh>
    <rPh sb="3" eb="4">
      <t>メイ</t>
    </rPh>
    <phoneticPr fontId="4"/>
  </si>
  <si>
    <t>利用日</t>
    <rPh sb="0" eb="1">
      <t>リ</t>
    </rPh>
    <rPh sb="1" eb="2">
      <t>ヨウ</t>
    </rPh>
    <rPh sb="2" eb="3">
      <t>ニチ</t>
    </rPh>
    <phoneticPr fontId="4"/>
  </si>
  <si>
    <t>団体名</t>
    <rPh sb="0" eb="1">
      <t>ダン</t>
    </rPh>
    <rPh sb="1" eb="2">
      <t>カラダ</t>
    </rPh>
    <rPh sb="2" eb="3">
      <t>メイ</t>
    </rPh>
    <phoneticPr fontId="4"/>
  </si>
  <si>
    <t>宿泊月日</t>
    <rPh sb="0" eb="1">
      <t>ヤド</t>
    </rPh>
    <rPh sb="1" eb="2">
      <t>ハク</t>
    </rPh>
    <rPh sb="2" eb="3">
      <t>ツキ</t>
    </rPh>
    <rPh sb="3" eb="4">
      <t>ヒ</t>
    </rPh>
    <phoneticPr fontId="4"/>
  </si>
  <si>
    <t>記入者名</t>
    <rPh sb="0" eb="4">
      <t>キニュウシャメイ</t>
    </rPh>
    <phoneticPr fontId="4"/>
  </si>
  <si>
    <t>備考</t>
    <rPh sb="0" eb="2">
      <t>ビコウ</t>
    </rPh>
    <phoneticPr fontId="2"/>
  </si>
  <si>
    <t>メニュー</t>
  </si>
  <si>
    <t>カレーライス</t>
  </si>
  <si>
    <t>パン</t>
  </si>
  <si>
    <t>ピザ</t>
  </si>
  <si>
    <t>②この注文票は鯖江青年の家から食材業者へ送ります。</t>
  </si>
  <si>
    <t>たまご</t>
  </si>
  <si>
    <t>そば</t>
  </si>
  <si>
    <t>えび</t>
  </si>
  <si>
    <t>かに</t>
  </si>
  <si>
    <t>〇</t>
    <phoneticPr fontId="2"/>
  </si>
  <si>
    <t>「特定原材料」7品目を原材料に使用している場合は、表内に「○」で表示しています。</t>
  </si>
  <si>
    <t>実施日(曜日)</t>
    <rPh sb="0" eb="3">
      <t>ジッシビ</t>
    </rPh>
    <rPh sb="4" eb="6">
      <t>ヨウビ</t>
    </rPh>
    <phoneticPr fontId="9"/>
  </si>
  <si>
    <t>連絡先TEL</t>
    <rPh sb="0" eb="3">
      <t>レンラクサキ</t>
    </rPh>
    <phoneticPr fontId="4"/>
  </si>
  <si>
    <t>かみおかキッチン 研修材料注文票</t>
  </si>
  <si>
    <t>※この欄は青年の家職員が記入します。</t>
    <phoneticPr fontId="2"/>
  </si>
  <si>
    <t>送信日：令和　　　年　　　月　　　日</t>
    <rPh sb="4" eb="6">
      <t>レイワ</t>
    </rPh>
    <phoneticPr fontId="2"/>
  </si>
  <si>
    <t>支払方法</t>
    <rPh sb="0" eb="4">
      <t>シハライホウホウ</t>
    </rPh>
    <phoneticPr fontId="4"/>
  </si>
  <si>
    <t>\2,000/1ｾｯﾄ</t>
    <phoneticPr fontId="9"/>
  </si>
  <si>
    <t>\2,200/1ｾｯﾄ</t>
    <phoneticPr fontId="9"/>
  </si>
  <si>
    <t>\1,300/1ｾｯﾄ</t>
    <phoneticPr fontId="9"/>
  </si>
  <si>
    <t>\2,500/1ｾｯﾄ</t>
    <phoneticPr fontId="9"/>
  </si>
  <si>
    <t>\500/1ｾｯﾄ</t>
    <phoneticPr fontId="9"/>
  </si>
  <si>
    <t>\250/1ｾｯﾄ</t>
    <phoneticPr fontId="9"/>
  </si>
  <si>
    <t>※日中連絡がとれる番号</t>
    <rPh sb="1" eb="3">
      <t>ニッチュウ</t>
    </rPh>
    <rPh sb="3" eb="5">
      <t>レンラク</t>
    </rPh>
    <rPh sb="9" eb="11">
      <t>バンゴウ</t>
    </rPh>
    <phoneticPr fontId="9"/>
  </si>
  <si>
    <t>食物アレルギー表示</t>
    <rPh sb="0" eb="2">
      <t>ショクモツ</t>
    </rPh>
    <rPh sb="7" eb="9">
      <t>ヒョウジ</t>
    </rPh>
    <phoneticPr fontId="2"/>
  </si>
  <si>
    <t>－</t>
    <phoneticPr fontId="9"/>
  </si>
  <si>
    <t>多目的ホール</t>
    <rPh sb="0" eb="3">
      <t>タモクテキ</t>
    </rPh>
    <phoneticPr fontId="2"/>
  </si>
  <si>
    <t>体育館</t>
    <rPh sb="0" eb="3">
      <t>タイイクカン</t>
    </rPh>
    <phoneticPr fontId="2"/>
  </si>
  <si>
    <t>大研修室</t>
    <rPh sb="0" eb="4">
      <t>ダイケンシュウシツ</t>
    </rPh>
    <phoneticPr fontId="2"/>
  </si>
  <si>
    <t>研修室1</t>
    <rPh sb="0" eb="3">
      <t>ケンシュウシツ</t>
    </rPh>
    <phoneticPr fontId="2"/>
  </si>
  <si>
    <t>研修室2</t>
    <rPh sb="0" eb="3">
      <t>ケンシュウシツ</t>
    </rPh>
    <phoneticPr fontId="2"/>
  </si>
  <si>
    <t>研修室3</t>
    <rPh sb="0" eb="3">
      <t>ケンシュウシツ</t>
    </rPh>
    <phoneticPr fontId="2"/>
  </si>
  <si>
    <t>研修和室</t>
    <rPh sb="0" eb="4">
      <t>ケンシュウワシツ</t>
    </rPh>
    <phoneticPr fontId="2"/>
  </si>
  <si>
    <t>かみおかキッチン</t>
    <phoneticPr fontId="2"/>
  </si>
  <si>
    <t>屋上</t>
    <rPh sb="0" eb="2">
      <t>オクジョウ</t>
    </rPh>
    <phoneticPr fontId="2"/>
  </si>
  <si>
    <t>住所（請求書宛先）</t>
    <rPh sb="0" eb="2">
      <t>ジュウショ</t>
    </rPh>
    <rPh sb="3" eb="6">
      <t>セイキュウショ</t>
    </rPh>
    <rPh sb="6" eb="8">
      <t>アテサキ</t>
    </rPh>
    <phoneticPr fontId="4"/>
  </si>
  <si>
    <t>☆申請書等の送付方法</t>
    <rPh sb="1" eb="4">
      <t>シンセイショ</t>
    </rPh>
    <rPh sb="4" eb="5">
      <t>トウ</t>
    </rPh>
    <rPh sb="6" eb="8">
      <t>ソウフ</t>
    </rPh>
    <rPh sb="8" eb="10">
      <t>ホウホウ</t>
    </rPh>
    <phoneticPr fontId="2"/>
  </si>
  <si>
    <t>（５泊以上のご利用の場合の書類の作成は、ご相談ください。）</t>
    <rPh sb="2" eb="5">
      <t>ハクイジョウ</t>
    </rPh>
    <rPh sb="7" eb="9">
      <t>リヨウ</t>
    </rPh>
    <rPh sb="10" eb="12">
      <t>バアイ</t>
    </rPh>
    <rPh sb="13" eb="15">
      <t>ショルイ</t>
    </rPh>
    <rPh sb="16" eb="18">
      <t>サクセイ</t>
    </rPh>
    <rPh sb="21" eb="23">
      <t>ソウダン</t>
    </rPh>
    <phoneticPr fontId="2"/>
  </si>
  <si>
    <t>・宿泊定員は120名ですが、団体の人員構成（人数・年齢・男女別等）により、他の団体との部屋割に不都合が生じる場合は宿泊人数や受入団体数を</t>
    <phoneticPr fontId="2"/>
  </si>
  <si>
    <t>制限する場合があります。</t>
    <phoneticPr fontId="2"/>
  </si>
  <si>
    <t>モニターTV</t>
    <phoneticPr fontId="2"/>
  </si>
  <si>
    <t>※プロジェクター・モニターTVは、HDMIケーブル、USBタイプC⇔HDMIケーブルに対応</t>
    <rPh sb="43" eb="45">
      <t>タイオウ</t>
    </rPh>
    <phoneticPr fontId="2"/>
  </si>
  <si>
    <t>・利用は、個人・家族・団体いずれの場合でもできます。</t>
    <rPh sb="1" eb="3">
      <t>リヨウ</t>
    </rPh>
    <rPh sb="5" eb="7">
      <t>コジン</t>
    </rPh>
    <rPh sb="8" eb="10">
      <t>カゾク</t>
    </rPh>
    <rPh sb="11" eb="13">
      <t>ダンタイ</t>
    </rPh>
    <rPh sb="17" eb="19">
      <t>バアイ</t>
    </rPh>
    <phoneticPr fontId="2"/>
  </si>
  <si>
    <t>パエリア</t>
    <phoneticPr fontId="9"/>
  </si>
  <si>
    <t>パエリアづくり</t>
    <phoneticPr fontId="2"/>
  </si>
  <si>
    <t>①カレーライスづくりのルーは中辛です。(甘口に変更できます。)</t>
    <rPh sb="14" eb="16">
      <t>チュウカラ</t>
    </rPh>
    <rPh sb="20" eb="22">
      <t>アマクチ</t>
    </rPh>
    <rPh sb="23" eb="25">
      <t>ヘンコウ</t>
    </rPh>
    <phoneticPr fontId="2"/>
  </si>
  <si>
    <t>:</t>
    <phoneticPr fontId="2"/>
  </si>
  <si>
    <t>00</t>
  </si>
  <si>
    <t>00</t>
    <phoneticPr fontId="2"/>
  </si>
  <si>
    <t>05</t>
    <phoneticPr fontId="2"/>
  </si>
  <si>
    <t>自由時間</t>
    <rPh sb="0" eb="4">
      <t>ジユウジカン</t>
    </rPh>
    <phoneticPr fontId="2"/>
  </si>
  <si>
    <t>スポーツ（練習）</t>
    <rPh sb="5" eb="7">
      <t>レンシュウ</t>
    </rPh>
    <phoneticPr fontId="2"/>
  </si>
  <si>
    <t>当日配達時に業者へ支払い</t>
    <rPh sb="0" eb="2">
      <t>トウジツ</t>
    </rPh>
    <rPh sb="2" eb="4">
      <t>ハイタツ</t>
    </rPh>
    <rPh sb="4" eb="5">
      <t>ジ</t>
    </rPh>
    <rPh sb="6" eb="8">
      <t>ギョウシャ</t>
    </rPh>
    <rPh sb="9" eb="11">
      <t>シハラ</t>
    </rPh>
    <phoneticPr fontId="9"/>
  </si>
  <si>
    <t>後日業者へ振込（手数料利用者負担）</t>
    <rPh sb="0" eb="2">
      <t>ゴジツ</t>
    </rPh>
    <rPh sb="2" eb="4">
      <t>ギョウシャ</t>
    </rPh>
    <rPh sb="5" eb="7">
      <t>フリコミ</t>
    </rPh>
    <rPh sb="8" eb="16">
      <t>テスウリョウリヨウシャフタン</t>
    </rPh>
    <phoneticPr fontId="9"/>
  </si>
  <si>
    <t>※本申請書の個人情報は適正に管理し、目的以外の使用や第三者への情報提供は行いません。</t>
    <rPh sb="1" eb="2">
      <t>ホン</t>
    </rPh>
    <rPh sb="2" eb="5">
      <t>シンセイショ</t>
    </rPh>
    <rPh sb="6" eb="8">
      <t>コジン</t>
    </rPh>
    <rPh sb="8" eb="10">
      <t>ジョウホウ</t>
    </rPh>
    <rPh sb="11" eb="13">
      <t>テキセイ</t>
    </rPh>
    <rPh sb="14" eb="16">
      <t>カンリ</t>
    </rPh>
    <rPh sb="18" eb="20">
      <t>モクテキ</t>
    </rPh>
    <rPh sb="20" eb="22">
      <t>イガイ</t>
    </rPh>
    <rPh sb="23" eb="25">
      <t>シヨウ</t>
    </rPh>
    <rPh sb="26" eb="27">
      <t>ダイ</t>
    </rPh>
    <rPh sb="27" eb="29">
      <t>３シャ</t>
    </rPh>
    <rPh sb="31" eb="33">
      <t>ジョウホウ</t>
    </rPh>
    <rPh sb="33" eb="35">
      <t>テイキョウ</t>
    </rPh>
    <rPh sb="36" eb="37">
      <t>オコナ</t>
    </rPh>
    <phoneticPr fontId="2"/>
  </si>
  <si>
    <t>小学生(B)</t>
    <rPh sb="0" eb="3">
      <t>ショウガクセイ</t>
    </rPh>
    <phoneticPr fontId="4"/>
  </si>
  <si>
    <t>区分</t>
    <rPh sb="0" eb="1">
      <t>ク</t>
    </rPh>
    <rPh sb="1" eb="2">
      <t>ブン</t>
    </rPh>
    <phoneticPr fontId="4"/>
  </si>
  <si>
    <t>中学生(C)</t>
    <phoneticPr fontId="4"/>
  </si>
  <si>
    <t>高校生(D)</t>
    <phoneticPr fontId="4"/>
  </si>
  <si>
    <t>大学生(E)</t>
    <rPh sb="0" eb="1">
      <t>ダイ</t>
    </rPh>
    <rPh sb="1" eb="2">
      <t>ガク</t>
    </rPh>
    <rPh sb="2" eb="3">
      <t>セイ</t>
    </rPh>
    <phoneticPr fontId="4"/>
  </si>
  <si>
    <t>２６才以上(G)</t>
    <phoneticPr fontId="4"/>
  </si>
  <si>
    <t>幼　児(A)</t>
    <rPh sb="0" eb="1">
      <t>ヨウ</t>
    </rPh>
    <rPh sb="2" eb="3">
      <t>ジ</t>
    </rPh>
    <phoneticPr fontId="4"/>
  </si>
  <si>
    <t>屋外炊さん（かみおかキッチン）</t>
    <rPh sb="0" eb="2">
      <t>オクガイ</t>
    </rPh>
    <rPh sb="2" eb="3">
      <t>スイ</t>
    </rPh>
    <phoneticPr fontId="2"/>
  </si>
  <si>
    <t>※宿泊利用の方は、「④宿泊者名簿」を作成していただくと人数が表示されます。</t>
    <rPh sb="1" eb="5">
      <t>シュクハクリヨウ</t>
    </rPh>
    <rPh sb="6" eb="7">
      <t>カタ</t>
    </rPh>
    <rPh sb="11" eb="16">
      <t>シュクハクシャメイボ</t>
    </rPh>
    <rPh sb="18" eb="20">
      <t>サクセイ</t>
    </rPh>
    <rPh sb="27" eb="29">
      <t>ニンズウ</t>
    </rPh>
    <rPh sb="30" eb="32">
      <t>ヒョウジ</t>
    </rPh>
    <phoneticPr fontId="4"/>
  </si>
  <si>
    <t>区分</t>
    <rPh sb="0" eb="2">
      <t>クブン</t>
    </rPh>
    <phoneticPr fontId="2"/>
  </si>
  <si>
    <t>A</t>
    <phoneticPr fontId="2"/>
  </si>
  <si>
    <t>B</t>
    <phoneticPr fontId="2"/>
  </si>
  <si>
    <t>C</t>
    <phoneticPr fontId="2"/>
  </si>
  <si>
    <t>D</t>
    <phoneticPr fontId="2"/>
  </si>
  <si>
    <t>E</t>
    <phoneticPr fontId="2"/>
  </si>
  <si>
    <t>F</t>
    <phoneticPr fontId="2"/>
  </si>
  <si>
    <t>G</t>
    <phoneticPr fontId="2"/>
  </si>
  <si>
    <t xml:space="preserve">※使用に関する計画を知るために必要な資料を添付してください。　　           </t>
    <rPh sb="1" eb="3">
      <t>シヨウ</t>
    </rPh>
    <rPh sb="4" eb="5">
      <t>カン</t>
    </rPh>
    <rPh sb="7" eb="9">
      <t>ケイカク</t>
    </rPh>
    <rPh sb="10" eb="11">
      <t>シ</t>
    </rPh>
    <rPh sb="15" eb="17">
      <t>ヒツヨウ</t>
    </rPh>
    <rPh sb="18" eb="20">
      <t>シリョウ</t>
    </rPh>
    <rPh sb="21" eb="23">
      <t>テンプ</t>
    </rPh>
    <phoneticPr fontId="2"/>
  </si>
  <si>
    <t>屋外ウォークラリー</t>
    <rPh sb="0" eb="2">
      <t>オクガイ</t>
    </rPh>
    <phoneticPr fontId="2"/>
  </si>
  <si>
    <t>利用をお断りします。</t>
    <phoneticPr fontId="2"/>
  </si>
  <si>
    <t>ご利用日の７日前必着（休所日を除く）までに提出してください。宿泊研修の場合、日帰りの参加者がいる際には、参加人数に含めてください。</t>
    <rPh sb="1" eb="4">
      <t>リヨウビ</t>
    </rPh>
    <rPh sb="6" eb="7">
      <t>ヒ</t>
    </rPh>
    <rPh sb="7" eb="8">
      <t>マエ</t>
    </rPh>
    <rPh sb="8" eb="10">
      <t>ヒッチャク</t>
    </rPh>
    <rPh sb="11" eb="14">
      <t>キュウショビ</t>
    </rPh>
    <rPh sb="15" eb="16">
      <t>ノゾ</t>
    </rPh>
    <rPh sb="21" eb="23">
      <t>テイシュツ</t>
    </rPh>
    <rPh sb="30" eb="32">
      <t>シュクハク</t>
    </rPh>
    <rPh sb="32" eb="34">
      <t>ケンシュウ</t>
    </rPh>
    <rPh sb="35" eb="37">
      <t>バアイ</t>
    </rPh>
    <rPh sb="38" eb="40">
      <t>ヒガエ</t>
    </rPh>
    <rPh sb="42" eb="45">
      <t>サンカシャ</t>
    </rPh>
    <rPh sb="48" eb="49">
      <t>サイ</t>
    </rPh>
    <rPh sb="52" eb="54">
      <t>サンカ</t>
    </rPh>
    <rPh sb="54" eb="56">
      <t>ニンズウ</t>
    </rPh>
    <rPh sb="57" eb="58">
      <t>フク</t>
    </rPh>
    <phoneticPr fontId="2"/>
  </si>
  <si>
    <t>お一人おひとりの自宅の住所を番地まで記入してください。</t>
    <rPh sb="1" eb="3">
      <t>ヒトリ</t>
    </rPh>
    <rPh sb="8" eb="10">
      <t>ジタク</t>
    </rPh>
    <rPh sb="11" eb="13">
      <t>ジュウショ</t>
    </rPh>
    <rPh sb="14" eb="16">
      <t>バンチ</t>
    </rPh>
    <rPh sb="18" eb="20">
      <t>キニュウ</t>
    </rPh>
    <phoneticPr fontId="2"/>
  </si>
  <si>
    <t>食事を注文した業者、数量、食事開始時刻等を忘れずご記入ください。（日帰り利用で食事を摂らない場合、必要ありません。）</t>
    <rPh sb="0" eb="2">
      <t>ショクジ</t>
    </rPh>
    <rPh sb="3" eb="5">
      <t>チュウモン</t>
    </rPh>
    <rPh sb="7" eb="9">
      <t>ギョウシャ</t>
    </rPh>
    <rPh sb="10" eb="12">
      <t>スウリョウ</t>
    </rPh>
    <rPh sb="13" eb="15">
      <t>ショクジ</t>
    </rPh>
    <rPh sb="15" eb="17">
      <t>カイシ</t>
    </rPh>
    <rPh sb="17" eb="19">
      <t>ジコク</t>
    </rPh>
    <rPh sb="19" eb="20">
      <t>トウ</t>
    </rPh>
    <rPh sb="21" eb="22">
      <t>ワス</t>
    </rPh>
    <rPh sb="25" eb="27">
      <t>キニュウ</t>
    </rPh>
    <rPh sb="33" eb="35">
      <t>ヒガエ</t>
    </rPh>
    <rPh sb="36" eb="38">
      <t>リヨウ</t>
    </rPh>
    <rPh sb="39" eb="41">
      <t>ショクジ</t>
    </rPh>
    <rPh sb="42" eb="43">
      <t>ト</t>
    </rPh>
    <rPh sb="46" eb="48">
      <t>バアイ</t>
    </rPh>
    <rPh sb="49" eb="51">
      <t>ヒツヨウ</t>
    </rPh>
    <phoneticPr fontId="2"/>
  </si>
  <si>
    <t>×</t>
    <phoneticPr fontId="2"/>
  </si>
  <si>
    <t>○：必須、△：必要に応じて作成、×：作成不要</t>
    <rPh sb="2" eb="4">
      <t>ヒッス</t>
    </rPh>
    <rPh sb="7" eb="9">
      <t>ヒツヨウ</t>
    </rPh>
    <rPh sb="10" eb="11">
      <t>オウ</t>
    </rPh>
    <rPh sb="13" eb="15">
      <t>サクセイ</t>
    </rPh>
    <rPh sb="18" eb="20">
      <t>サクセイ</t>
    </rPh>
    <rPh sb="20" eb="22">
      <t>フヨウ</t>
    </rPh>
    <phoneticPr fontId="2"/>
  </si>
  <si>
    <t>食事提供方法</t>
    <rPh sb="0" eb="2">
      <t>ショクジ</t>
    </rPh>
    <rPh sb="2" eb="4">
      <t>テイキョウ</t>
    </rPh>
    <rPh sb="4" eb="6">
      <t>ホウホウ</t>
    </rPh>
    <phoneticPr fontId="2"/>
  </si>
  <si>
    <t>食事提供方法</t>
    <phoneticPr fontId="2"/>
  </si>
  <si>
    <t>預かることはできません。</t>
  </si>
  <si>
    <t xml:space="preserve">　この用紙には、ご希望の業者に直接申し込みした結果を記入してください。
</t>
    <phoneticPr fontId="2"/>
  </si>
  <si>
    <t>　また、配達された食事は、各団体で受け取り、確認をしてください。青年の家の職員が受け取ったり、</t>
    <rPh sb="42" eb="43">
      <t>ト</t>
    </rPh>
    <phoneticPr fontId="2"/>
  </si>
  <si>
    <t>鯖江青年の家</t>
    <rPh sb="0" eb="4">
      <t>サバエセイネン</t>
    </rPh>
    <rPh sb="5" eb="6">
      <t>イエ</t>
    </rPh>
    <phoneticPr fontId="2"/>
  </si>
  <si>
    <t>近松　門左衛門</t>
    <rPh sb="0" eb="2">
      <t>チカマツ</t>
    </rPh>
    <rPh sb="3" eb="7">
      <t>モンザエモン</t>
    </rPh>
    <phoneticPr fontId="2"/>
  </si>
  <si>
    <t>丹南総合運動公園</t>
    <rPh sb="0" eb="4">
      <t>タンナンソウゴウ</t>
    </rPh>
    <rPh sb="4" eb="8">
      <t>ウンドウコウエン</t>
    </rPh>
    <phoneticPr fontId="2"/>
  </si>
  <si>
    <t>鯖江青年の家子供会</t>
    <rPh sb="0" eb="4">
      <t>サバエセイネン</t>
    </rPh>
    <rPh sb="5" eb="6">
      <t>イエ</t>
    </rPh>
    <rPh sb="6" eb="9">
      <t>コドモカイ</t>
    </rPh>
    <phoneticPr fontId="2"/>
  </si>
  <si>
    <t>パエリアづくり</t>
  </si>
  <si>
    <t>ウォークラリー</t>
  </si>
  <si>
    <t>青年の家周辺</t>
    <rPh sb="0" eb="2">
      <t>セイネン</t>
    </rPh>
    <rPh sb="3" eb="4">
      <t>イエ</t>
    </rPh>
    <rPh sb="4" eb="6">
      <t>シュウヘン</t>
    </rPh>
    <phoneticPr fontId="2"/>
  </si>
  <si>
    <t>ネイチャークラフト</t>
  </si>
  <si>
    <t>ラウンジ、ロビー</t>
  </si>
  <si>
    <t>ラウンジ、ロビー</t>
    <phoneticPr fontId="2"/>
  </si>
  <si>
    <t>食事
人数</t>
    <rPh sb="0" eb="2">
      <t>ショクジ</t>
    </rPh>
    <rPh sb="3" eb="5">
      <t>ニンズウ</t>
    </rPh>
    <phoneticPr fontId="2"/>
  </si>
  <si>
    <t>朝</t>
    <rPh sb="0" eb="1">
      <t>アサ</t>
    </rPh>
    <phoneticPr fontId="2"/>
  </si>
  <si>
    <t>昼</t>
    <rPh sb="0" eb="1">
      <t>ヒル</t>
    </rPh>
    <phoneticPr fontId="2"/>
  </si>
  <si>
    <t>夕</t>
    <rPh sb="0" eb="1">
      <t>ユウ</t>
    </rPh>
    <phoneticPr fontId="2"/>
  </si>
  <si>
    <t>「②活動計画表」の利用者数を表示（入力不要）</t>
    <rPh sb="2" eb="7">
      <t>カツドウケイカクヒョウ</t>
    </rPh>
    <rPh sb="9" eb="13">
      <t>リヨウシャスウ</t>
    </rPh>
    <rPh sb="14" eb="16">
      <t>ヒョウジ</t>
    </rPh>
    <rPh sb="17" eb="21">
      <t>ニュウリョクフヨウ</t>
    </rPh>
    <phoneticPr fontId="2"/>
  </si>
  <si>
    <t>※本申請書および必要書類（活動計画表、名簿等）は利用日の７日前必着（休所日除く）までに提出してください。　　　　　</t>
    <rPh sb="1" eb="2">
      <t>ホン</t>
    </rPh>
    <rPh sb="2" eb="5">
      <t>シンセイショ</t>
    </rPh>
    <rPh sb="8" eb="10">
      <t>ヒツヨウ</t>
    </rPh>
    <rPh sb="10" eb="12">
      <t>ショルイ</t>
    </rPh>
    <rPh sb="13" eb="15">
      <t>カツドウ</t>
    </rPh>
    <rPh sb="15" eb="17">
      <t>ケイカク</t>
    </rPh>
    <rPh sb="17" eb="18">
      <t>ヒョウ</t>
    </rPh>
    <rPh sb="19" eb="21">
      <t>メイボ</t>
    </rPh>
    <rPh sb="21" eb="22">
      <t>トウ</t>
    </rPh>
    <rPh sb="24" eb="27">
      <t>リヨウビ</t>
    </rPh>
    <rPh sb="29" eb="31">
      <t>ニチマエ</t>
    </rPh>
    <rPh sb="31" eb="33">
      <t>ヒッチャク</t>
    </rPh>
    <rPh sb="34" eb="36">
      <t>キュウショ</t>
    </rPh>
    <rPh sb="36" eb="37">
      <t>ビ</t>
    </rPh>
    <rPh sb="37" eb="38">
      <t>ノゾ</t>
    </rPh>
    <rPh sb="43" eb="45">
      <t>テイシュツ</t>
    </rPh>
    <phoneticPr fontId="2"/>
  </si>
  <si>
    <t>ホワイトボード</t>
    <phoneticPr fontId="2"/>
  </si>
  <si>
    <t>宿泊日(○を記入)</t>
    <rPh sb="0" eb="2">
      <t>シュクハク</t>
    </rPh>
    <rPh sb="2" eb="3">
      <t>ビ</t>
    </rPh>
    <rPh sb="6" eb="7">
      <t>キ</t>
    </rPh>
    <rPh sb="7" eb="8">
      <t>ニュウ</t>
    </rPh>
    <phoneticPr fontId="4"/>
  </si>
  <si>
    <t>◎食堂使用時間の目安</t>
    <rPh sb="1" eb="7">
      <t>ショクドウシヨウジカン</t>
    </rPh>
    <rPh sb="8" eb="10">
      <t>メヤス</t>
    </rPh>
    <phoneticPr fontId="2"/>
  </si>
  <si>
    <t>　朝食：7時～8時、昼食：12時～13時、夕食：18時～19時</t>
    <rPh sb="1" eb="3">
      <t>チョウショク</t>
    </rPh>
    <rPh sb="5" eb="6">
      <t>ジ</t>
    </rPh>
    <rPh sb="8" eb="9">
      <t>ジ</t>
    </rPh>
    <rPh sb="10" eb="12">
      <t>チュウショク</t>
    </rPh>
    <rPh sb="15" eb="16">
      <t>ジ</t>
    </rPh>
    <rPh sb="19" eb="20">
      <t>ジ</t>
    </rPh>
    <rPh sb="21" eb="23">
      <t>ユウショク</t>
    </rPh>
    <rPh sb="26" eb="27">
      <t>ジ</t>
    </rPh>
    <rPh sb="30" eb="31">
      <t>ジ</t>
    </rPh>
    <phoneticPr fontId="2"/>
  </si>
  <si>
    <t>ロビー、ラウンジ</t>
    <phoneticPr fontId="4"/>
  </si>
  <si>
    <t>休憩・自由時間</t>
    <rPh sb="0" eb="2">
      <t>キュウケイ</t>
    </rPh>
    <rPh sb="3" eb="7">
      <t>ジユウジカン</t>
    </rPh>
    <phoneticPr fontId="2"/>
  </si>
  <si>
    <t>初回提出</t>
    <rPh sb="0" eb="4">
      <t>ショカイテイシュツ</t>
    </rPh>
    <phoneticPr fontId="2"/>
  </si>
  <si>
    <t>変更（人数等）</t>
    <rPh sb="0" eb="2">
      <t>ヘンコウ</t>
    </rPh>
    <rPh sb="3" eb="6">
      <t>ニンズウトウ</t>
    </rPh>
    <phoneticPr fontId="2"/>
  </si>
  <si>
    <t>※各プログラムの準備物・料金等、詳細はホームページをご覧ください。</t>
    <rPh sb="1" eb="2">
      <t>カク</t>
    </rPh>
    <rPh sb="8" eb="10">
      <t>ジュンビ</t>
    </rPh>
    <rPh sb="10" eb="11">
      <t>ブツ</t>
    </rPh>
    <rPh sb="12" eb="14">
      <t>リョウキン</t>
    </rPh>
    <rPh sb="14" eb="15">
      <t>トウ</t>
    </rPh>
    <rPh sb="16" eb="18">
      <t>ショウサイ</t>
    </rPh>
    <rPh sb="27" eb="28">
      <t>ラン</t>
    </rPh>
    <phoneticPr fontId="7"/>
  </si>
  <si>
    <t>※体験プログラムの材料代・講師謝礼は、当日現金支払いになりますので、ご準備をお願いします。</t>
    <rPh sb="1" eb="3">
      <t>タイケン</t>
    </rPh>
    <rPh sb="9" eb="11">
      <t>ザイリョウ</t>
    </rPh>
    <rPh sb="11" eb="12">
      <t>ダイ</t>
    </rPh>
    <rPh sb="13" eb="15">
      <t>コウシ</t>
    </rPh>
    <rPh sb="15" eb="17">
      <t>シャレイ</t>
    </rPh>
    <rPh sb="19" eb="21">
      <t>トウジツ</t>
    </rPh>
    <rPh sb="21" eb="23">
      <t>ゲンキン</t>
    </rPh>
    <rPh sb="23" eb="25">
      <t>シハラ</t>
    </rPh>
    <rPh sb="35" eb="37">
      <t>ジュンビ</t>
    </rPh>
    <rPh sb="39" eb="40">
      <t>ネガ</t>
    </rPh>
    <phoneticPr fontId="7"/>
  </si>
  <si>
    <t>&lt;おねがい&gt;</t>
  </si>
  <si>
    <t>鯖江青年の家　研修プログラム一覧(野外炊さん有) | 福井県ホームページ (fukui.lg.jp)</t>
  </si>
  <si>
    <t>※雨天プログラム用に研修室を予約した場合、研修室の使用の有無にかかわらず、施設使用料をご負担いただきます。</t>
    <rPh sb="1" eb="3">
      <t>ウテン</t>
    </rPh>
    <rPh sb="8" eb="9">
      <t>ヨウ</t>
    </rPh>
    <rPh sb="10" eb="13">
      <t>ケンシュウシツ</t>
    </rPh>
    <rPh sb="14" eb="16">
      <t>ヨヤク</t>
    </rPh>
    <rPh sb="18" eb="20">
      <t>バアイ</t>
    </rPh>
    <rPh sb="21" eb="24">
      <t>ケンシュウシツ</t>
    </rPh>
    <rPh sb="25" eb="27">
      <t>シヨウ</t>
    </rPh>
    <rPh sb="28" eb="30">
      <t>ウム</t>
    </rPh>
    <rPh sb="37" eb="39">
      <t>シセツ</t>
    </rPh>
    <rPh sb="39" eb="41">
      <t>シヨウ</t>
    </rPh>
    <rPh sb="41" eb="42">
      <t>リョウ</t>
    </rPh>
    <rPh sb="44" eb="46">
      <t>フタン</t>
    </rPh>
    <phoneticPr fontId="7"/>
  </si>
  <si>
    <t>※かみおかキッチン(野外炊さん)のプログラムを希望する場合は、「⑤かみおかキッチン注文票」に記入してください。</t>
    <rPh sb="10" eb="12">
      <t>ヤガイ</t>
    </rPh>
    <rPh sb="12" eb="13">
      <t>スイ</t>
    </rPh>
    <rPh sb="23" eb="25">
      <t>キボウ</t>
    </rPh>
    <rPh sb="27" eb="29">
      <t>バアイ</t>
    </rPh>
    <rPh sb="41" eb="43">
      <t>チュウモン</t>
    </rPh>
    <rPh sb="43" eb="44">
      <t>ヒョウ</t>
    </rPh>
    <rPh sb="46" eb="48">
      <t>キニュウ</t>
    </rPh>
    <phoneticPr fontId="7"/>
  </si>
  <si>
    <t>※講師を依頼するプログラムは、１か月前までに連絡をお願いします。</t>
    <rPh sb="1" eb="3">
      <t>コウシ</t>
    </rPh>
    <rPh sb="4" eb="6">
      <t>イライ</t>
    </rPh>
    <rPh sb="17" eb="18">
      <t>ガツ</t>
    </rPh>
    <rPh sb="18" eb="19">
      <t>マエ</t>
    </rPh>
    <rPh sb="22" eb="24">
      <t>レンラク</t>
    </rPh>
    <rPh sb="26" eb="27">
      <t>ネガ</t>
    </rPh>
    <phoneticPr fontId="7"/>
  </si>
  <si>
    <t>ラジオ体操</t>
    <rPh sb="3" eb="5">
      <t>タイソウ</t>
    </rPh>
    <phoneticPr fontId="4"/>
  </si>
  <si>
    <t>中庭</t>
    <rPh sb="0" eb="2">
      <t>ナカニワ</t>
    </rPh>
    <phoneticPr fontId="4"/>
  </si>
  <si>
    <t>※色のついた部分で関係する項目はすべて入力をしてください。</t>
    <rPh sb="9" eb="11">
      <t>カンケイ</t>
    </rPh>
    <rPh sb="13" eb="15">
      <t>コウモク</t>
    </rPh>
    <phoneticPr fontId="2"/>
  </si>
  <si>
    <t>　「※」印のついた項目は必須です。</t>
    <rPh sb="4" eb="5">
      <t>シルシ</t>
    </rPh>
    <rPh sb="9" eb="11">
      <t>コウモク</t>
    </rPh>
    <rPh sb="12" eb="14">
      <t>ヒッス</t>
    </rPh>
    <phoneticPr fontId="2"/>
  </si>
  <si>
    <t>※ハイフン抜きで入力　例：9180074</t>
    <rPh sb="5" eb="6">
      <t>ヌ</t>
    </rPh>
    <rPh sb="8" eb="10">
      <t>ニュウリョク</t>
    </rPh>
    <rPh sb="11" eb="12">
      <t>レイ</t>
    </rPh>
    <phoneticPr fontId="2"/>
  </si>
  <si>
    <t>※日帰り研修の方は、上記の表に直接参加人数を入力してください。</t>
    <rPh sb="1" eb="3">
      <t>ヒガエ</t>
    </rPh>
    <rPh sb="4" eb="6">
      <t>ケンシュウ</t>
    </rPh>
    <rPh sb="7" eb="8">
      <t>カタ</t>
    </rPh>
    <rPh sb="10" eb="12">
      <t>ジョウキ</t>
    </rPh>
    <rPh sb="13" eb="14">
      <t>ヒョウ</t>
    </rPh>
    <rPh sb="15" eb="17">
      <t>チョクセツ</t>
    </rPh>
    <rPh sb="17" eb="19">
      <t>サンカ</t>
    </rPh>
    <rPh sb="19" eb="21">
      <t>ニンズウ</t>
    </rPh>
    <rPh sb="22" eb="24">
      <t>ニュウリョク</t>
    </rPh>
    <phoneticPr fontId="4"/>
  </si>
  <si>
    <t>※宿泊利用の方は、「③宿泊者名簿」を作成していただくと人数が表示されます。</t>
    <rPh sb="1" eb="5">
      <t>シュクハクリヨウ</t>
    </rPh>
    <rPh sb="6" eb="7">
      <t>カタ</t>
    </rPh>
    <rPh sb="11" eb="16">
      <t>シュクハクシャメイボ</t>
    </rPh>
    <rPh sb="18" eb="20">
      <t>サクセイ</t>
    </rPh>
    <rPh sb="27" eb="29">
      <t>ニンズウ</t>
    </rPh>
    <rPh sb="30" eb="32">
      <t>ヒョウジ</t>
    </rPh>
    <phoneticPr fontId="4"/>
  </si>
  <si>
    <t>記入例：日帰り研修</t>
    <rPh sb="0" eb="3">
      <t>キニュウレイ</t>
    </rPh>
    <rPh sb="4" eb="6">
      <t>ヒガエ</t>
    </rPh>
    <rPh sb="7" eb="9">
      <t>ケンシュウ</t>
    </rPh>
    <phoneticPr fontId="2"/>
  </si>
  <si>
    <t>記入例：宿泊研修</t>
    <rPh sb="0" eb="3">
      <t>キニュウレイ</t>
    </rPh>
    <rPh sb="4" eb="6">
      <t>シュクハク</t>
    </rPh>
    <rPh sb="6" eb="8">
      <t>ケンシュウ</t>
    </rPh>
    <phoneticPr fontId="2"/>
  </si>
  <si>
    <t>カレーライスづくり</t>
  </si>
  <si>
    <t>丹南地区少年団バレーボール大会</t>
    <rPh sb="0" eb="4">
      <t>タンナンチク</t>
    </rPh>
    <rPh sb="4" eb="7">
      <t>ショウネンダン</t>
    </rPh>
    <rPh sb="13" eb="15">
      <t>タイカイ</t>
    </rPh>
    <phoneticPr fontId="2"/>
  </si>
  <si>
    <t>年齢</t>
    <rPh sb="0" eb="2">
      <t>ネンレイ</t>
    </rPh>
    <phoneticPr fontId="4"/>
  </si>
  <si>
    <t>26才
未満</t>
    <rPh sb="2" eb="3">
      <t>サイ</t>
    </rPh>
    <rPh sb="4" eb="6">
      <t>ミマン</t>
    </rPh>
    <phoneticPr fontId="4"/>
  </si>
  <si>
    <t>※必ずお読みください</t>
    <rPh sb="1" eb="2">
      <t>カナラ</t>
    </rPh>
    <rPh sb="4" eb="5">
      <t>ヨ</t>
    </rPh>
    <phoneticPr fontId="2"/>
  </si>
  <si>
    <t>福井県立鯖江青年の家　利用申込みについて</t>
    <phoneticPr fontId="2"/>
  </si>
  <si>
    <t>場所
(待機場所を含む)</t>
    <rPh sb="0" eb="2">
      <t>バショ</t>
    </rPh>
    <rPh sb="4" eb="6">
      <t>タイキ</t>
    </rPh>
    <rPh sb="6" eb="8">
      <t>バショ</t>
    </rPh>
    <rPh sb="9" eb="10">
      <t>フクバショ</t>
    </rPh>
    <phoneticPr fontId="2"/>
  </si>
  <si>
    <t>研 修 申 込 書</t>
    <rPh sb="0" eb="1">
      <t>ケン</t>
    </rPh>
    <rPh sb="2" eb="3">
      <t>オサム</t>
    </rPh>
    <rPh sb="4" eb="5">
      <t>サル</t>
    </rPh>
    <rPh sb="6" eb="7">
      <t>コ</t>
    </rPh>
    <rPh sb="8" eb="9">
      <t>ショ</t>
    </rPh>
    <phoneticPr fontId="2"/>
  </si>
  <si>
    <t>食 事 対 応 状 況</t>
    <rPh sb="4" eb="5">
      <t>タイ</t>
    </rPh>
    <rPh sb="6" eb="7">
      <t>オウ</t>
    </rPh>
    <rPh sb="8" eb="9">
      <t>ジョウ</t>
    </rPh>
    <rPh sb="10" eb="11">
      <t>キョウ</t>
    </rPh>
    <phoneticPr fontId="4"/>
  </si>
  <si>
    <t>１　予約申し込み</t>
    <phoneticPr fontId="2"/>
  </si>
  <si>
    <t>３　その他</t>
    <phoneticPr fontId="2"/>
  </si>
  <si>
    <t>２　使用申請書等の提出</t>
    <rPh sb="9" eb="11">
      <t>テイシュツ</t>
    </rPh>
    <phoneticPr fontId="2"/>
  </si>
  <si>
    <t>・研修中に摂る食事については、申請書提出までにご希望の業者に注文をしておいてください。</t>
    <phoneticPr fontId="2"/>
  </si>
  <si>
    <t>・予約人数に対し実際の利用人数が大幅に減少した場合や、自己都合による直前のキャンセル（災害等を除く）があった場合、利用の際、公序良俗に</t>
    <rPh sb="57" eb="59">
      <t>リヨウ</t>
    </rPh>
    <rPh sb="60" eb="61">
      <t>サイ</t>
    </rPh>
    <rPh sb="62" eb="66">
      <t>コウジョリョウゾク</t>
    </rPh>
    <phoneticPr fontId="2"/>
  </si>
  <si>
    <t>活 動 計 画 表　</t>
    <rPh sb="0" eb="1">
      <t>カツ</t>
    </rPh>
    <rPh sb="2" eb="3">
      <t>ドウ</t>
    </rPh>
    <rPh sb="4" eb="5">
      <t>ケイ</t>
    </rPh>
    <rPh sb="6" eb="7">
      <t>ガ</t>
    </rPh>
    <rPh sb="8" eb="9">
      <t>ヒョウ</t>
    </rPh>
    <phoneticPr fontId="4"/>
  </si>
  <si>
    <t>１か月前までにお申込みください。講師の都合でご希望に添えない場合があります。）</t>
    <rPh sb="16" eb="18">
      <t>コウシ</t>
    </rPh>
    <rPh sb="19" eb="21">
      <t>ツゴウ</t>
    </rPh>
    <rPh sb="23" eb="25">
      <t>キボウ</t>
    </rPh>
    <rPh sb="26" eb="27">
      <t>ソ</t>
    </rPh>
    <rPh sb="30" eb="32">
      <t>バアイ</t>
    </rPh>
    <phoneticPr fontId="2"/>
  </si>
  <si>
    <t>所長挨拶</t>
    <rPh sb="0" eb="4">
      <t>ショチョウアイサツ</t>
    </rPh>
    <phoneticPr fontId="2"/>
  </si>
  <si>
    <r>
      <t>団 体 名</t>
    </r>
    <r>
      <rPr>
        <sz val="9"/>
        <rFont val="UD デジタル 教科書体 NP-R"/>
        <family val="1"/>
        <charset val="128"/>
      </rPr>
      <t>※</t>
    </r>
    <rPh sb="0" eb="1">
      <t>ダン</t>
    </rPh>
    <rPh sb="2" eb="3">
      <t>カラダ</t>
    </rPh>
    <rPh sb="4" eb="5">
      <t>メイ</t>
    </rPh>
    <phoneticPr fontId="2"/>
  </si>
  <si>
    <r>
      <t>団体所在地
または住所</t>
    </r>
    <r>
      <rPr>
        <sz val="9"/>
        <rFont val="UD デジタル 教科書体 NP-R"/>
        <family val="1"/>
        <charset val="128"/>
      </rPr>
      <t>※</t>
    </r>
    <rPh sb="0" eb="2">
      <t>ダンタイ</t>
    </rPh>
    <rPh sb="2" eb="5">
      <t>ショザイチ</t>
    </rPh>
    <rPh sb="9" eb="10">
      <t>ジュウ</t>
    </rPh>
    <rPh sb="10" eb="11">
      <t>ショ</t>
    </rPh>
    <phoneticPr fontId="2"/>
  </si>
  <si>
    <r>
      <t>団体代表者名
または氏名</t>
    </r>
    <r>
      <rPr>
        <sz val="9"/>
        <rFont val="UD デジタル 教科書体 NP-R"/>
        <family val="1"/>
        <charset val="128"/>
      </rPr>
      <t>※</t>
    </r>
    <rPh sb="0" eb="2">
      <t>ダンタイ</t>
    </rPh>
    <rPh sb="2" eb="4">
      <t>ダイヒョウ</t>
    </rPh>
    <rPh sb="5" eb="6">
      <t>メイ</t>
    </rPh>
    <rPh sb="10" eb="12">
      <t>シメイ</t>
    </rPh>
    <phoneticPr fontId="2"/>
  </si>
  <si>
    <r>
      <t>代表者等連絡先</t>
    </r>
    <r>
      <rPr>
        <sz val="9"/>
        <rFont val="UD デジタル 教科書体 NP-R"/>
        <family val="1"/>
        <charset val="128"/>
      </rPr>
      <t>※</t>
    </r>
    <rPh sb="0" eb="3">
      <t>ダイヒョウシャ</t>
    </rPh>
    <rPh sb="3" eb="4">
      <t>トウ</t>
    </rPh>
    <rPh sb="4" eb="5">
      <t>レン</t>
    </rPh>
    <rPh sb="5" eb="6">
      <t>ラク</t>
    </rPh>
    <rPh sb="6" eb="7">
      <t>サキ</t>
    </rPh>
    <phoneticPr fontId="2"/>
  </si>
  <si>
    <r>
      <t>研  修　名
（行事の名称等）</t>
    </r>
    <r>
      <rPr>
        <sz val="9"/>
        <rFont val="UD デジタル 教科書体 NP-R"/>
        <family val="1"/>
        <charset val="128"/>
      </rPr>
      <t>※</t>
    </r>
    <rPh sb="0" eb="1">
      <t>ケン</t>
    </rPh>
    <rPh sb="3" eb="4">
      <t>オサム</t>
    </rPh>
    <rPh sb="5" eb="6">
      <t>メイ</t>
    </rPh>
    <rPh sb="8" eb="10">
      <t>ギョウジ</t>
    </rPh>
    <rPh sb="11" eb="13">
      <t>メイショウ</t>
    </rPh>
    <rPh sb="13" eb="14">
      <t>トウ</t>
    </rPh>
    <phoneticPr fontId="2"/>
  </si>
  <si>
    <r>
      <t>使 用 期 間</t>
    </r>
    <r>
      <rPr>
        <sz val="9"/>
        <rFont val="UD デジタル 教科書体 NP-R"/>
        <family val="1"/>
        <charset val="128"/>
      </rPr>
      <t>※</t>
    </r>
    <rPh sb="0" eb="1">
      <t>シ</t>
    </rPh>
    <rPh sb="2" eb="3">
      <t>ヨウ</t>
    </rPh>
    <rPh sb="4" eb="5">
      <t>キ</t>
    </rPh>
    <rPh sb="6" eb="7">
      <t>アイダ</t>
    </rPh>
    <phoneticPr fontId="2"/>
  </si>
  <si>
    <r>
      <t xml:space="preserve">利 用 者 数
</t>
    </r>
    <r>
      <rPr>
        <sz val="10"/>
        <rFont val="UD デジタル 教科書体 NP-R"/>
        <family val="1"/>
        <charset val="128"/>
      </rPr>
      <t>(日帰り・宿泊者合計)</t>
    </r>
    <rPh sb="0" eb="1">
      <t>リ</t>
    </rPh>
    <rPh sb="2" eb="3">
      <t>ヨウ</t>
    </rPh>
    <rPh sb="4" eb="5">
      <t>シャ</t>
    </rPh>
    <rPh sb="6" eb="7">
      <t>スウ</t>
    </rPh>
    <rPh sb="9" eb="11">
      <t>ヒガエ</t>
    </rPh>
    <rPh sb="13" eb="16">
      <t>シュクハクシャ</t>
    </rPh>
    <rPh sb="16" eb="18">
      <t>ゴウケイ</t>
    </rPh>
    <phoneticPr fontId="2"/>
  </si>
  <si>
    <r>
      <t>使用を希望する
研修室</t>
    </r>
    <r>
      <rPr>
        <sz val="9"/>
        <rFont val="UD デジタル 教科書体 NP-R"/>
        <family val="1"/>
        <charset val="128"/>
      </rPr>
      <t>※</t>
    </r>
    <r>
      <rPr>
        <sz val="12"/>
        <rFont val="UD デジタル 教科書体 NP-R"/>
        <family val="1"/>
        <charset val="128"/>
      </rPr>
      <t xml:space="preserve">
</t>
    </r>
    <r>
      <rPr>
        <sz val="10"/>
        <rFont val="UD デジタル 教科書体 NP-R"/>
        <family val="1"/>
        <charset val="128"/>
      </rPr>
      <t>（☑を選んでください）</t>
    </r>
    <rPh sb="0" eb="2">
      <t>シヨウ</t>
    </rPh>
    <rPh sb="3" eb="5">
      <t>キボウ</t>
    </rPh>
    <rPh sb="8" eb="11">
      <t>ケンシュウシツ</t>
    </rPh>
    <rPh sb="16" eb="17">
      <t>エラ</t>
    </rPh>
    <phoneticPr fontId="2"/>
  </si>
  <si>
    <r>
      <t xml:space="preserve">使用を希望する
設備器具
</t>
    </r>
    <r>
      <rPr>
        <sz val="10"/>
        <rFont val="UD デジタル 教科書体 NP-R"/>
        <family val="1"/>
        <charset val="128"/>
      </rPr>
      <t>（☑を選んでください）</t>
    </r>
    <rPh sb="0" eb="2">
      <t>シヨウ</t>
    </rPh>
    <rPh sb="3" eb="5">
      <t>キボウ</t>
    </rPh>
    <rPh sb="8" eb="12">
      <t>セツビキグ</t>
    </rPh>
    <rPh sb="16" eb="17">
      <t>エラ</t>
    </rPh>
    <phoneticPr fontId="2"/>
  </si>
  <si>
    <r>
      <t xml:space="preserve">希望する
研修プログラム
</t>
    </r>
    <r>
      <rPr>
        <sz val="10"/>
        <rFont val="UD デジタル 教科書体 NP-R"/>
        <family val="1"/>
        <charset val="128"/>
      </rPr>
      <t>（☑を選んでください）</t>
    </r>
    <rPh sb="16" eb="17">
      <t>エラ</t>
    </rPh>
    <phoneticPr fontId="2"/>
  </si>
  <si>
    <t>いる</t>
    <phoneticPr fontId="2"/>
  </si>
  <si>
    <r>
      <t>・</t>
    </r>
    <r>
      <rPr>
        <u/>
        <sz val="12"/>
        <rFont val="UD デジタル 教科書体 NP-R"/>
        <family val="1"/>
        <charset val="128"/>
      </rPr>
      <t>配達されたお食事は、各団体で受け取り、確認してください。</t>
    </r>
    <r>
      <rPr>
        <sz val="12"/>
        <rFont val="UD デジタル 教科書体 NP-R"/>
        <family val="1"/>
        <charset val="128"/>
      </rPr>
      <t>青年の家の職員が受け取る、または預かることはできません。</t>
    </r>
    <rPh sb="45" eb="46">
      <t>アズ</t>
    </rPh>
    <phoneticPr fontId="2"/>
  </si>
  <si>
    <r>
      <t>・施設利用の際は、</t>
    </r>
    <r>
      <rPr>
        <sz val="12"/>
        <color rgb="FFFF0000"/>
        <rFont val="UD デジタル 教科書体 NP-R"/>
        <family val="1"/>
        <charset val="128"/>
      </rPr>
      <t>外出等で未成年の方だけになることのないよう、</t>
    </r>
    <r>
      <rPr>
        <sz val="12"/>
        <rFont val="UD デジタル 教科書体 NP-R"/>
        <family val="1"/>
        <charset val="128"/>
      </rPr>
      <t>必ず成人の方が責任者として指導・監督してください。それができない場合は、</t>
    </r>
    <phoneticPr fontId="2"/>
  </si>
  <si>
    <t>※件名に「〇日～〇日予約」、本文に①団体名②代表者（担当者）名③電話（携帯）番号を入力してください。</t>
    <rPh sb="9" eb="10">
      <t>ニチ</t>
    </rPh>
    <rPh sb="41" eb="43">
      <t>ニュウリョク</t>
    </rPh>
    <phoneticPr fontId="2"/>
  </si>
  <si>
    <t>・「予約確定メール」が届いたら予約内容に間違いがないか確認してください。</t>
    <phoneticPr fontId="2"/>
  </si>
  <si>
    <r>
      <rPr>
        <sz val="12"/>
        <color rgb="FFFF0000"/>
        <rFont val="UD デジタル 教科書体 NP-R"/>
        <family val="1"/>
        <charset val="128"/>
      </rPr>
      <t>来所の上、</t>
    </r>
    <r>
      <rPr>
        <sz val="12"/>
        <color rgb="FF000000"/>
        <rFont val="UD デジタル 教科書体 NP-R"/>
        <family val="1"/>
        <charset val="128"/>
      </rPr>
      <t>申し込んでください。（電話の場合は、職員が研修内容等をお聞きしますので、１０分くらいかかります）</t>
    </r>
    <rPh sb="0" eb="2">
      <t>ライショ</t>
    </rPh>
    <rPh sb="3" eb="4">
      <t>ウエ</t>
    </rPh>
    <rPh sb="43" eb="44">
      <t>フン</t>
    </rPh>
    <phoneticPr fontId="2"/>
  </si>
  <si>
    <t>・代理（例：旅行会社による予約等）による予約申し込みは原則として認めません。</t>
    <rPh sb="6" eb="10">
      <t>リョコウカイシャ</t>
    </rPh>
    <rPh sb="13" eb="15">
      <t>ヨヤク</t>
    </rPh>
    <phoneticPr fontId="2"/>
  </si>
  <si>
    <t>　※宿泊・日帰り研修を行う各団体の責任（担当）者が直接お申込みください。</t>
    <phoneticPr fontId="2"/>
  </si>
  <si>
    <t>かみおかキッチン研修　材料注文票</t>
    <rPh sb="8" eb="10">
      <t>ケンシュウ</t>
    </rPh>
    <rPh sb="11" eb="13">
      <t>ザイリョウ</t>
    </rPh>
    <rPh sb="13" eb="16">
      <t>チュウモンヒョウ</t>
    </rPh>
    <phoneticPr fontId="2"/>
  </si>
  <si>
    <t>※下記の名簿に必要事項を入力していただくと、上記の表に反映します。部屋の定員は、洋室は８名、</t>
    <rPh sb="1" eb="3">
      <t>カキ</t>
    </rPh>
    <rPh sb="4" eb="6">
      <t>メイボ</t>
    </rPh>
    <rPh sb="7" eb="11">
      <t>ヒツヨウジコウ</t>
    </rPh>
    <rPh sb="12" eb="14">
      <t>ニュウリョク</t>
    </rPh>
    <rPh sb="22" eb="24">
      <t>ジョウキ</t>
    </rPh>
    <rPh sb="25" eb="26">
      <t>ヒョウ</t>
    </rPh>
    <rPh sb="27" eb="29">
      <t>ハンエイ</t>
    </rPh>
    <rPh sb="33" eb="35">
      <t>ヘヤ</t>
    </rPh>
    <rPh sb="36" eb="38">
      <t>テイイン</t>
    </rPh>
    <rPh sb="40" eb="42">
      <t>ヨウシツ</t>
    </rPh>
    <rPh sb="44" eb="45">
      <t>ナ</t>
    </rPh>
    <phoneticPr fontId="2"/>
  </si>
  <si>
    <t>和室は１０名。</t>
    <phoneticPr fontId="2"/>
  </si>
  <si>
    <r>
      <rPr>
        <b/>
        <sz val="12"/>
        <color theme="1"/>
        <rFont val="UD デジタル 教科書体 NP-R"/>
        <family val="1"/>
        <charset val="128"/>
      </rPr>
      <t>研修材料費</t>
    </r>
    <r>
      <rPr>
        <sz val="12"/>
        <color theme="1"/>
        <rFont val="UD デジタル 教科書体 NP-R"/>
        <family val="1"/>
        <charset val="128"/>
      </rPr>
      <t>　　※１班分（5名分）ごとのセット数での注文となります。</t>
    </r>
    <rPh sb="0" eb="5">
      <t>ケンシュウザイリョウヒ</t>
    </rPh>
    <rPh sb="9" eb="10">
      <t>ハン</t>
    </rPh>
    <rPh sb="10" eb="11">
      <t>ブン</t>
    </rPh>
    <rPh sb="13" eb="14">
      <t>メイ</t>
    </rPh>
    <rPh sb="14" eb="15">
      <t>ブン</t>
    </rPh>
    <rPh sb="22" eb="23">
      <t>スウ</t>
    </rPh>
    <rPh sb="25" eb="27">
      <t>チュウモン</t>
    </rPh>
    <phoneticPr fontId="9"/>
  </si>
  <si>
    <r>
      <rPr>
        <b/>
        <sz val="12"/>
        <color theme="1"/>
        <rFont val="UD デジタル 教科書体 NP-R"/>
        <family val="1"/>
        <charset val="128"/>
      </rPr>
      <t>研修費</t>
    </r>
    <r>
      <rPr>
        <sz val="12"/>
        <color theme="1"/>
        <rFont val="UD デジタル 教科書体 NP-R"/>
        <family val="1"/>
        <charset val="128"/>
      </rPr>
      <t>（炭代等）　※青年の家の事務所でお支払いください。　</t>
    </r>
    <rPh sb="0" eb="3">
      <t>ケンシュウヒ</t>
    </rPh>
    <rPh sb="4" eb="6">
      <t>スミダイ</t>
    </rPh>
    <rPh sb="6" eb="7">
      <t>トウ</t>
    </rPh>
    <rPh sb="10" eb="12">
      <t>セイネン</t>
    </rPh>
    <rPh sb="13" eb="14">
      <t>イエ</t>
    </rPh>
    <rPh sb="15" eb="18">
      <t>ジムショ</t>
    </rPh>
    <rPh sb="20" eb="22">
      <t>シハラ</t>
    </rPh>
    <phoneticPr fontId="2"/>
  </si>
  <si>
    <t>※使用する用具（ファンヒーター等）、持ち込まれる電気器具（パソコン、電気炊飯器等）または厨房を使用希望の場合は必ず記入してください。</t>
    <rPh sb="15" eb="16">
      <t>トウ</t>
    </rPh>
    <rPh sb="24" eb="26">
      <t>デンキ</t>
    </rPh>
    <rPh sb="26" eb="28">
      <t>キグ</t>
    </rPh>
    <rPh sb="34" eb="36">
      <t>デンキ</t>
    </rPh>
    <rPh sb="36" eb="39">
      <t>スイハンキ</t>
    </rPh>
    <rPh sb="39" eb="40">
      <t>ナド</t>
    </rPh>
    <rPh sb="44" eb="46">
      <t>チュウボウ</t>
    </rPh>
    <rPh sb="47" eb="51">
      <t>シヨウキボウ</t>
    </rPh>
    <rPh sb="52" eb="54">
      <t>バアイ</t>
    </rPh>
    <phoneticPr fontId="2"/>
  </si>
  <si>
    <r>
      <t>　ただし、</t>
    </r>
    <r>
      <rPr>
        <u/>
        <sz val="12"/>
        <color rgb="FF000000"/>
        <rFont val="UD デジタル 教科書体 NP-R"/>
        <family val="1"/>
        <charset val="128"/>
      </rPr>
      <t>体育館のみの使用（日帰り）の場合は使用希望日の2週間前</t>
    </r>
    <r>
      <rPr>
        <sz val="12"/>
        <color rgb="FF000000"/>
        <rFont val="UD デジタル 教科書体 NP-R"/>
        <family val="1"/>
        <charset val="128"/>
      </rPr>
      <t>からとします。</t>
    </r>
    <phoneticPr fontId="2"/>
  </si>
  <si>
    <t>屋外炊さん施設「かみおかキッチン」での研修を希望する場合、職員と打合せのうえ、記入してください。</t>
    <rPh sb="0" eb="2">
      <t>オクガイ</t>
    </rPh>
    <rPh sb="2" eb="3">
      <t>スイ</t>
    </rPh>
    <rPh sb="5" eb="7">
      <t>シセツ</t>
    </rPh>
    <rPh sb="19" eb="21">
      <t>ケンシュウ</t>
    </rPh>
    <rPh sb="22" eb="24">
      <t>キボウ</t>
    </rPh>
    <rPh sb="26" eb="28">
      <t>バアイ</t>
    </rPh>
    <rPh sb="29" eb="31">
      <t>ショクイン</t>
    </rPh>
    <rPh sb="32" eb="34">
      <t>ウチアワ</t>
    </rPh>
    <rPh sb="39" eb="41">
      <t>キニュウ</t>
    </rPh>
    <phoneticPr fontId="2"/>
  </si>
  <si>
    <r>
      <t>・電話予約の後、鯖江青年の家あてに下記事項を記載したメール</t>
    </r>
    <r>
      <rPr>
        <sz val="12"/>
        <color rgb="FFFF0000"/>
        <rFont val="UD デジタル 教科書体 NP-R"/>
        <family val="1"/>
        <charset val="128"/>
      </rPr>
      <t>（s-seinen@pref.fukui.lg.jpあて）</t>
    </r>
    <r>
      <rPr>
        <sz val="12"/>
        <color theme="1"/>
        <rFont val="UD デジタル 教科書体 NP-R"/>
        <family val="1"/>
        <charset val="128"/>
      </rPr>
      <t>を必ずお送りください。</t>
    </r>
    <rPh sb="1" eb="3">
      <t>デンワ</t>
    </rPh>
    <rPh sb="3" eb="5">
      <t>ヨヤク</t>
    </rPh>
    <rPh sb="6" eb="7">
      <t>アト</t>
    </rPh>
    <rPh sb="8" eb="12">
      <t>サバエセイネン</t>
    </rPh>
    <rPh sb="13" eb="14">
      <t>イエ</t>
    </rPh>
    <rPh sb="59" eb="60">
      <t>カナラ</t>
    </rPh>
    <phoneticPr fontId="2"/>
  </si>
  <si>
    <t>反する行為や施設のルールに従わない行為を行った場合には、次回以降の利用をお断りする場合があります。</t>
    <rPh sb="6" eb="8">
      <t>シセツ</t>
    </rPh>
    <rPh sb="13" eb="14">
      <t>シタガ</t>
    </rPh>
    <rPh sb="17" eb="19">
      <t>コウイ</t>
    </rPh>
    <rPh sb="28" eb="30">
      <t>ジカイ</t>
    </rPh>
    <rPh sb="30" eb="32">
      <t>イコウ</t>
    </rPh>
    <rPh sb="33" eb="35">
      <t>リヨウ</t>
    </rPh>
    <phoneticPr fontId="2"/>
  </si>
  <si>
    <t>・「鯖江青年の家　施設予約アプリ」で入力された方には入力されたメールアドレスに、電話予約された方には送信いただいたメールアドレスに</t>
    <phoneticPr fontId="2"/>
  </si>
  <si>
    <t>送信専用［ＤＸ推進課］no-reply@pref.fukui.lg.jpから「予約確定メール」を送信します。</t>
    <phoneticPr fontId="2"/>
  </si>
  <si>
    <t>・使用希望日の空き状況を「鯖江青年の家ホームページの施設予約状況」で確認する。</t>
    <rPh sb="13" eb="17">
      <t>サバエセイネン</t>
    </rPh>
    <rPh sb="18" eb="19">
      <t>イエ</t>
    </rPh>
    <rPh sb="26" eb="28">
      <t>シセツ</t>
    </rPh>
    <rPh sb="28" eb="30">
      <t>ヨヤク</t>
    </rPh>
    <rPh sb="30" eb="32">
      <t>ジョウキョウ</t>
    </rPh>
    <rPh sb="34" eb="36">
      <t>カクニン</t>
    </rPh>
    <phoneticPr fontId="2"/>
  </si>
  <si>
    <t>※納入通知書での納付は、R7.4.1からコンビニエンスストアでの納付が可能となりました。</t>
    <rPh sb="1" eb="6">
      <t>ノウニュウツウチショ</t>
    </rPh>
    <rPh sb="8" eb="10">
      <t>ノウフ</t>
    </rPh>
    <rPh sb="32" eb="34">
      <t>ノウフ</t>
    </rPh>
    <rPh sb="35" eb="37">
      <t>カノウ</t>
    </rPh>
    <phoneticPr fontId="2"/>
  </si>
  <si>
    <t>使用料の納入方法※</t>
    <phoneticPr fontId="2"/>
  </si>
  <si>
    <t>納入通知書（退所時渡しor後日発送）による納付</t>
    <rPh sb="0" eb="5">
      <t>ノウニュウツウチショ</t>
    </rPh>
    <rPh sb="6" eb="8">
      <t>タイショ</t>
    </rPh>
    <rPh sb="8" eb="9">
      <t>ジ</t>
    </rPh>
    <rPh sb="9" eb="10">
      <t>ワタ</t>
    </rPh>
    <rPh sb="13" eb="15">
      <t>ゴジツ</t>
    </rPh>
    <rPh sb="15" eb="17">
      <t>ハッソウ</t>
    </rPh>
    <rPh sb="21" eb="23">
      <t>ノウフ</t>
    </rPh>
    <phoneticPr fontId="2"/>
  </si>
  <si>
    <t>※納入通知書による納付は、コンビニエンスストアとの取り扱いができるようになりました。</t>
    <rPh sb="1" eb="6">
      <t>ノウニュウツウチショ</t>
    </rPh>
    <rPh sb="9" eb="11">
      <t>ノウフ</t>
    </rPh>
    <rPh sb="25" eb="26">
      <t>ト</t>
    </rPh>
    <rPh sb="27" eb="28">
      <t>アツカ</t>
    </rPh>
    <phoneticPr fontId="2"/>
  </si>
  <si>
    <t>・令和７年４月１日以降、施設使用料、研修費の納付は、納入通知書での納付またはQRコード決済（Ｐａｙｐａｙ）に</t>
    <rPh sb="12" eb="14">
      <t>シセツ</t>
    </rPh>
    <rPh sb="14" eb="17">
      <t>シヨウリョウ</t>
    </rPh>
    <rPh sb="18" eb="20">
      <t>ケンシュウ</t>
    </rPh>
    <rPh sb="20" eb="21">
      <t>ヒ</t>
    </rPh>
    <rPh sb="22" eb="24">
      <t>ノウフ</t>
    </rPh>
    <rPh sb="26" eb="31">
      <t>ノウニュウツウチショ</t>
    </rPh>
    <phoneticPr fontId="2"/>
  </si>
  <si>
    <t>よる納付とさせていただきます。</t>
    <phoneticPr fontId="2"/>
  </si>
  <si>
    <r>
      <t>・利用日の</t>
    </r>
    <r>
      <rPr>
        <u/>
        <sz val="14"/>
        <color rgb="FFFF0000"/>
        <rFont val="UD デジタル 教科書体 NP-R"/>
        <family val="1"/>
        <charset val="128"/>
      </rPr>
      <t>７日前必着（休所日を除く）</t>
    </r>
    <r>
      <rPr>
        <sz val="12"/>
        <rFont val="UD デジタル 教科書体 NP-R"/>
        <family val="1"/>
        <charset val="128"/>
      </rPr>
      <t>で、下記の使用申請書等をご提出ください。（メール、FAX、郵送、持参）</t>
    </r>
    <rPh sb="8" eb="10">
      <t>ヒッチャク</t>
    </rPh>
    <rPh sb="11" eb="14">
      <t>キュウショビ</t>
    </rPh>
    <rPh sb="15" eb="16">
      <t>ノゾ</t>
    </rPh>
    <rPh sb="23" eb="25">
      <t>シヨウ</t>
    </rPh>
    <rPh sb="31" eb="33">
      <t>テイシュツ</t>
    </rPh>
    <rPh sb="47" eb="49">
      <t>ユウソウ</t>
    </rPh>
    <rPh sb="50" eb="52">
      <t>ジサン</t>
    </rPh>
    <phoneticPr fontId="2"/>
  </si>
  <si>
    <r>
      <rPr>
        <sz val="12"/>
        <color theme="1"/>
        <rFont val="UD デジタル 教科書体 NP-R"/>
        <family val="1"/>
        <charset val="128"/>
      </rPr>
      <t>・</t>
    </r>
    <r>
      <rPr>
        <sz val="12"/>
        <rFont val="UD デジタル 教科書体 NP-R"/>
        <family val="1"/>
        <charset val="128"/>
      </rPr>
      <t>使用可能ならば、研修計画や人数等をある程度決めてから、</t>
    </r>
    <r>
      <rPr>
        <sz val="12"/>
        <color rgb="FFFF0000"/>
        <rFont val="UD デジタル 教科書体 NP-R"/>
        <family val="1"/>
        <charset val="128"/>
      </rPr>
      <t>「鯖江青年の家　施設予約アプリ」に入力するか電話（0778-62-1214）をするか</t>
    </r>
    <rPh sb="22" eb="23">
      <t>キ</t>
    </rPh>
    <phoneticPr fontId="2"/>
  </si>
  <si>
    <r>
      <t>・予約は、原則 利用希望日の</t>
    </r>
    <r>
      <rPr>
        <u val="double"/>
        <sz val="12"/>
        <rFont val="UD デジタル 教科書体 NP-R"/>
        <family val="1"/>
        <charset val="128"/>
      </rPr>
      <t>１年前から２週間前まで</t>
    </r>
    <r>
      <rPr>
        <sz val="12"/>
        <rFont val="UD デジタル 教科書体 NP-R"/>
        <family val="1"/>
        <charset val="128"/>
      </rPr>
      <t>です。（星空観察や陶芸など外部講師が必要な研修プログラムをご希望の場合、</t>
    </r>
    <rPh sb="10" eb="12">
      <t>キボウ</t>
    </rPh>
    <rPh sb="20" eb="23">
      <t>シュウカンマエ</t>
    </rPh>
    <phoneticPr fontId="2"/>
  </si>
  <si>
    <t>(</t>
    <phoneticPr fontId="2"/>
  </si>
  <si>
    <t>入所時</t>
    <rPh sb="0" eb="2">
      <t>ニュウショ</t>
    </rPh>
    <rPh sb="2" eb="3">
      <t>ジ</t>
    </rPh>
    <phoneticPr fontId="2"/>
  </si>
  <si>
    <t>退所時）</t>
    <rPh sb="0" eb="3">
      <t>タイショジ</t>
    </rPh>
    <phoneticPr fontId="2"/>
  </si>
  <si>
    <t>いらない</t>
    <phoneticPr fontId="2"/>
  </si>
  <si>
    <t>、</t>
    <phoneticPr fontId="2"/>
  </si>
  <si>
    <t>バーベキュー</t>
    <phoneticPr fontId="2"/>
  </si>
  <si>
    <t>ペーパークラフト</t>
    <phoneticPr fontId="2"/>
  </si>
  <si>
    <t>バーベキュー</t>
    <phoneticPr fontId="2"/>
  </si>
  <si>
    <t>ペーパークラフト</t>
    <phoneticPr fontId="2"/>
  </si>
  <si>
    <t>火おこし体験</t>
    <rPh sb="0" eb="1">
      <t>ヒ</t>
    </rPh>
    <rPh sb="4" eb="6">
      <t>タイケン</t>
    </rPh>
    <phoneticPr fontId="2"/>
  </si>
  <si>
    <t>越前和紙クラフト</t>
    <rPh sb="0" eb="4">
      <t>エチゼンワシ</t>
    </rPh>
    <phoneticPr fontId="2"/>
  </si>
  <si>
    <t>キャンプテント設置</t>
    <rPh sb="7" eb="9">
      <t>セッチ</t>
    </rPh>
    <phoneticPr fontId="2"/>
  </si>
  <si>
    <t>バードウォッチング（11月～5月）</t>
    <rPh sb="12" eb="13">
      <t>ガツ</t>
    </rPh>
    <rPh sb="15" eb="16">
      <t>ガツ</t>
    </rPh>
    <phoneticPr fontId="2"/>
  </si>
  <si>
    <t>かんじき体験（積雪期）</t>
    <rPh sb="4" eb="6">
      <t>タイケン</t>
    </rPh>
    <rPh sb="7" eb="10">
      <t>セキセツキ</t>
    </rPh>
    <phoneticPr fontId="2"/>
  </si>
  <si>
    <t>★その他</t>
    <rPh sb="3" eb="4">
      <t>タ</t>
    </rPh>
    <phoneticPr fontId="2"/>
  </si>
  <si>
    <t>★その他（研修名を下の欄に記入）</t>
    <rPh sb="3" eb="4">
      <t>タ</t>
    </rPh>
    <rPh sb="5" eb="7">
      <t>ケンシュウ</t>
    </rPh>
    <rPh sb="7" eb="8">
      <t>メイ</t>
    </rPh>
    <rPh sb="9" eb="10">
      <t>シタ</t>
    </rPh>
    <phoneticPr fontId="2"/>
  </si>
  <si>
    <t>※注文先</t>
    <rPh sb="1" eb="4">
      <t>チュウモンサキ</t>
    </rPh>
    <phoneticPr fontId="2"/>
  </si>
  <si>
    <t>サービス</t>
    <phoneticPr fontId="2"/>
  </si>
  <si>
    <t>ささきミート</t>
    <phoneticPr fontId="2"/>
  </si>
  <si>
    <t>\5,500/1ｾｯﾄ(肉類)</t>
    <rPh sb="12" eb="14">
      <t>ニクルイ</t>
    </rPh>
    <phoneticPr fontId="2"/>
  </si>
  <si>
    <t>\3,000/1ｾｯﾄ</t>
    <phoneticPr fontId="9"/>
  </si>
  <si>
    <t>\2,500/1ｾｯﾄ(野菜等)</t>
    <rPh sb="12" eb="14">
      <t>ヤサイ</t>
    </rPh>
    <rPh sb="14" eb="15">
      <t>トウ</t>
    </rPh>
    <phoneticPr fontId="2"/>
  </si>
  <si>
    <t>\3,500/1ｾｯﾄ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</si>
</sst>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411]ge\.m\.d;@"/>
    <numFmt numFmtId="178" formatCode="d&quot;日&quot;"/>
    <numFmt numFmtId="179" formatCode="m&quot;月&quot;d&quot;日&quot;\(aaa\)"/>
    <numFmt numFmtId="180" formatCode="h:mm;@"/>
    <numFmt numFmtId="181" formatCode="[$-411]ggge&quot;年&quot;m&quot;月&quot;d&quot;日&quot;\(aaa\);@"/>
    <numFmt numFmtId="182" formatCode="m&quot;月&quot;d&quot;日&quot;;@"/>
    <numFmt numFmtId="183" formatCode="0_);[Red]\(0\)"/>
    <numFmt numFmtId="184" formatCode="[&lt;=99999999]####\-####;\(00\)\ ####\-####"/>
    <numFmt numFmtId="185" formatCode="[&lt;=999]000;[&lt;=9999]000\-00;000\-0000"/>
  </numFmts>
  <fonts count="74">
    <font>
      <sz val="11"/>
      <name val="ＭＳ Ｐ明朝"/>
      <family val="1"/>
      <charset val="128"/>
    </font>
    <font>
      <sz val="11"/>
      <color theme="1"/>
      <name val="ＭＳ Ｐゴシック"/>
      <family val="2"/>
      <charset val="128"/>
      <scheme val="minor"/>
    </font>
    <font>
      <sz val="6"/>
      <name val="ＭＳ Ｐ明朝"/>
      <family val="1"/>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b/>
      <sz val="9"/>
      <color indexed="81"/>
      <name val="ＭＳ Ｐゴシック"/>
      <family val="3"/>
      <charset val="128"/>
    </font>
    <font>
      <u/>
      <sz val="11"/>
      <color theme="10"/>
      <name val="ＭＳ Ｐ明朝"/>
      <family val="1"/>
      <charset val="128"/>
    </font>
    <font>
      <sz val="6"/>
      <name val="ＭＳ Ｐゴシック"/>
      <family val="2"/>
      <charset val="128"/>
      <scheme val="minor"/>
    </font>
    <font>
      <sz val="12"/>
      <name val="ＭＳ ゴシック"/>
      <family val="3"/>
      <charset val="128"/>
    </font>
    <font>
      <b/>
      <sz val="9"/>
      <color indexed="81"/>
      <name val="MS P ゴシック"/>
      <family val="3"/>
      <charset val="128"/>
    </font>
    <font>
      <sz val="11"/>
      <name val="ＭＳ Ｐ明朝"/>
      <family val="1"/>
      <charset val="128"/>
    </font>
    <font>
      <sz val="12"/>
      <color indexed="81"/>
      <name val="ＭＳ ゴシック"/>
      <family val="3"/>
      <charset val="128"/>
    </font>
    <font>
      <sz val="12"/>
      <color theme="0"/>
      <name val="ＭＳ ゴシック"/>
      <family val="3"/>
      <charset val="128"/>
    </font>
    <font>
      <sz val="11"/>
      <color indexed="81"/>
      <name val="MS P ゴシック"/>
      <family val="3"/>
      <charset val="128"/>
    </font>
    <font>
      <sz val="12"/>
      <name val="BIZ UDPゴシック"/>
      <family val="3"/>
      <charset val="128"/>
    </font>
    <font>
      <sz val="12"/>
      <color rgb="FFFF0000"/>
      <name val="BIZ UDPゴシック"/>
      <family val="3"/>
      <charset val="128"/>
    </font>
    <font>
      <sz val="18"/>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20"/>
      <name val="BIZ UDPゴシック"/>
      <family val="3"/>
      <charset val="128"/>
    </font>
    <font>
      <b/>
      <sz val="14"/>
      <name val="BIZ UDPゴシック"/>
      <family val="3"/>
      <charset val="128"/>
    </font>
    <font>
      <b/>
      <sz val="22"/>
      <color rgb="FFFF0000"/>
      <name val="BIZ UDPゴシック"/>
      <family val="3"/>
      <charset val="128"/>
    </font>
    <font>
      <sz val="12"/>
      <name val="UD デジタル 教科書体 NP-R"/>
      <family val="1"/>
      <charset val="128"/>
    </font>
    <font>
      <b/>
      <sz val="12"/>
      <name val="UD デジタル 教科書体 NP-R"/>
      <family val="1"/>
      <charset val="128"/>
    </font>
    <font>
      <b/>
      <sz val="12"/>
      <color rgb="FFFF0000"/>
      <name val="UD デジタル 教科書体 NP-R"/>
      <family val="1"/>
      <charset val="128"/>
    </font>
    <font>
      <sz val="9"/>
      <name val="UD デジタル 教科書体 NP-R"/>
      <family val="1"/>
      <charset val="128"/>
    </font>
    <font>
      <sz val="10"/>
      <name val="UD デジタル 教科書体 NP-R"/>
      <family val="1"/>
      <charset val="128"/>
    </font>
    <font>
      <sz val="11"/>
      <name val="UD デジタル 教科書体 NP-R"/>
      <family val="1"/>
      <charset val="128"/>
    </font>
    <font>
      <sz val="20"/>
      <name val="UD デジタル 教科書体 NP-R"/>
      <family val="1"/>
      <charset val="128"/>
    </font>
    <font>
      <sz val="14"/>
      <name val="UD デジタル 教科書体 NP-R"/>
      <family val="1"/>
      <charset val="128"/>
    </font>
    <font>
      <b/>
      <sz val="14"/>
      <color theme="1"/>
      <name val="UD デジタル 教科書体 NP-R"/>
      <family val="1"/>
      <charset val="128"/>
    </font>
    <font>
      <b/>
      <sz val="12"/>
      <color rgb="FF008000"/>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u val="double"/>
      <sz val="12"/>
      <name val="UD デジタル 教科書体 NP-R"/>
      <family val="1"/>
      <charset val="128"/>
    </font>
    <font>
      <u/>
      <sz val="12"/>
      <name val="UD デジタル 教科書体 NP-R"/>
      <family val="1"/>
      <charset val="128"/>
    </font>
    <font>
      <sz val="18"/>
      <name val="UD デジタル 教科書体 NP-R"/>
      <family val="1"/>
      <charset val="128"/>
    </font>
    <font>
      <i/>
      <sz val="12"/>
      <name val="UD デジタル 教科書体 NP-R"/>
      <family val="1"/>
      <charset val="128"/>
    </font>
    <font>
      <b/>
      <sz val="14"/>
      <color theme="10"/>
      <name val="UD デジタル 教科書体 NP-R"/>
      <family val="1"/>
      <charset val="128"/>
    </font>
    <font>
      <b/>
      <sz val="26"/>
      <color rgb="FFFF0000"/>
      <name val="UD デジタル 教科書体 NP-B"/>
      <family val="1"/>
      <charset val="128"/>
    </font>
    <font>
      <sz val="12"/>
      <name val="UD デジタル 教科書体 NP-B"/>
      <family val="1"/>
      <charset val="128"/>
    </font>
    <font>
      <sz val="12"/>
      <color theme="0"/>
      <name val="UD デジタル 教科書体 NP-B"/>
      <family val="1"/>
      <charset val="128"/>
    </font>
    <font>
      <sz val="24"/>
      <color theme="1"/>
      <name val="UD デジタル 教科書体 NP-B"/>
      <family val="1"/>
      <charset val="128"/>
    </font>
    <font>
      <sz val="12"/>
      <color rgb="FF000000"/>
      <name val="UD デジタル 教科書体 NP-R"/>
      <family val="1"/>
      <charset val="128"/>
    </font>
    <font>
      <b/>
      <sz val="14"/>
      <name val="UD デジタル 教科書体 NP-R"/>
      <family val="1"/>
      <charset val="128"/>
    </font>
    <font>
      <sz val="24"/>
      <name val="UD デジタル 教科書体 NP-R"/>
      <family val="1"/>
      <charset val="128"/>
    </font>
    <font>
      <sz val="26"/>
      <name val="UD デジタル 教科書体 NP-R"/>
      <family val="1"/>
      <charset val="128"/>
    </font>
    <font>
      <sz val="11"/>
      <color theme="1"/>
      <name val="UD デジタル 教科書体 NP-R"/>
      <family val="1"/>
      <charset val="128"/>
    </font>
    <font>
      <sz val="10"/>
      <color theme="1"/>
      <name val="UD デジタル 教科書体 NP-R"/>
      <family val="1"/>
      <charset val="128"/>
    </font>
    <font>
      <b/>
      <sz val="11"/>
      <color rgb="FFFF0000"/>
      <name val="UD デジタル 教科書体 NP-R"/>
      <family val="1"/>
      <charset val="128"/>
    </font>
    <font>
      <sz val="10.5"/>
      <name val="UD デジタル 教科書体 NP-R"/>
      <family val="1"/>
      <charset val="128"/>
    </font>
    <font>
      <b/>
      <sz val="26"/>
      <color theme="1"/>
      <name val="UD デジタル 教科書体 NP-R"/>
      <family val="1"/>
      <charset val="128"/>
    </font>
    <font>
      <b/>
      <sz val="20"/>
      <color theme="1"/>
      <name val="UD デジタル 教科書体 NP-R"/>
      <family val="1"/>
      <charset val="128"/>
    </font>
    <font>
      <sz val="16"/>
      <name val="UD デジタル 教科書体 NP-R"/>
      <family val="1"/>
      <charset val="128"/>
    </font>
    <font>
      <sz val="14"/>
      <color theme="1"/>
      <name val="UD デジタル 教科書体 NP-R"/>
      <family val="1"/>
      <charset val="128"/>
    </font>
    <font>
      <u/>
      <sz val="14"/>
      <color theme="10"/>
      <name val="UD デジタル 教科書体 NP-R"/>
      <family val="1"/>
      <charset val="128"/>
    </font>
    <font>
      <sz val="10"/>
      <color rgb="FFFF0000"/>
      <name val="UD デジタル 教科書体 NP-R"/>
      <family val="1"/>
      <charset val="128"/>
    </font>
    <font>
      <sz val="16"/>
      <color theme="1"/>
      <name val="UD デジタル 教科書体 NP-R"/>
      <family val="1"/>
      <charset val="128"/>
    </font>
    <font>
      <sz val="20"/>
      <color theme="1"/>
      <name val="UD デジタル 教科書体 NP-R"/>
      <family val="1"/>
      <charset val="128"/>
    </font>
    <font>
      <sz val="9"/>
      <color theme="1"/>
      <name val="UD デジタル 教科書体 NP-R"/>
      <family val="1"/>
      <charset val="128"/>
    </font>
    <font>
      <b/>
      <sz val="12"/>
      <color theme="1"/>
      <name val="UD デジタル 教科書体 NP-R"/>
      <family val="1"/>
      <charset val="128"/>
    </font>
    <font>
      <sz val="22"/>
      <color indexed="8"/>
      <name val="UD デジタル 教科書体 NP-R"/>
      <family val="1"/>
      <charset val="128"/>
    </font>
    <font>
      <b/>
      <sz val="12"/>
      <color rgb="FF0070C0"/>
      <name val="UD デジタル 教科書体 NP-R"/>
      <family val="1"/>
      <charset val="128"/>
    </font>
    <font>
      <sz val="8"/>
      <color theme="1"/>
      <name val="UD デジタル 教科書体 NP-R"/>
      <family val="1"/>
      <charset val="128"/>
    </font>
    <font>
      <b/>
      <sz val="9"/>
      <color theme="1"/>
      <name val="UD デジタル 教科書体 NP-R"/>
      <family val="1"/>
      <charset val="128"/>
    </font>
    <font>
      <sz val="12"/>
      <color indexed="8"/>
      <name val="UD デジタル 教科書体 NP-R"/>
      <family val="1"/>
      <charset val="128"/>
    </font>
    <font>
      <u/>
      <sz val="12"/>
      <color rgb="FF000000"/>
      <name val="UD デジタル 教科書体 NP-R"/>
      <family val="1"/>
      <charset val="128"/>
    </font>
    <font>
      <b/>
      <u val="double"/>
      <sz val="14"/>
      <color rgb="FFFF0000"/>
      <name val="UD デジタル 教科書体 NP-R"/>
      <family val="1"/>
      <charset val="128"/>
    </font>
    <font>
      <u/>
      <sz val="14"/>
      <color rgb="FFFF0000"/>
      <name val="UD デジタル 教科書体 NP-R"/>
      <family val="1"/>
      <charset val="128"/>
    </font>
    <font>
      <sz val="28"/>
      <color theme="1"/>
      <name val="UD デジタル 教科書体 NP-B"/>
      <family val="1"/>
      <charset val="128"/>
    </font>
    <font>
      <sz val="6"/>
      <color theme="1"/>
      <name val="UD デジタル 教科書体 NP-R"/>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4" tint="0.59999389629810485"/>
        <bgColor indexed="64"/>
      </patternFill>
    </fill>
  </fills>
  <borders count="1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auto="1"/>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dashDotDot">
        <color indexed="64"/>
      </bottom>
      <diagonal/>
    </border>
    <border>
      <left/>
      <right/>
      <top/>
      <bottom style="dashDotDot">
        <color indexed="64"/>
      </bottom>
      <diagonal/>
    </border>
    <border>
      <left/>
      <right style="medium">
        <color indexed="64"/>
      </right>
      <top/>
      <bottom style="dashDotDot">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style="medium">
        <color indexed="64"/>
      </left>
      <right/>
      <top/>
      <bottom/>
      <diagonal style="medium">
        <color indexed="64"/>
      </diagonal>
    </border>
    <border diagonalUp="1">
      <left/>
      <right style="medium">
        <color indexed="64"/>
      </right>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left style="dashDot">
        <color indexed="64"/>
      </left>
      <right style="medium">
        <color indexed="64"/>
      </right>
      <top style="thin">
        <color indexed="64"/>
      </top>
      <bottom/>
      <diagonal/>
    </border>
    <border>
      <left style="dashDot">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ashDotDot">
        <color indexed="64"/>
      </top>
      <bottom/>
      <diagonal/>
    </border>
    <border>
      <left/>
      <right/>
      <top style="dashDotDot">
        <color indexed="64"/>
      </top>
      <bottom/>
      <diagonal/>
    </border>
    <border>
      <left/>
      <right style="medium">
        <color indexed="64"/>
      </right>
      <top style="dashDotDot">
        <color indexed="64"/>
      </top>
      <bottom/>
      <diagonal/>
    </border>
    <border>
      <left style="thin">
        <color indexed="64"/>
      </left>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double">
        <color indexed="64"/>
      </bottom>
      <diagonal/>
    </border>
    <border>
      <left/>
      <right style="dashDotDot">
        <color indexed="64"/>
      </right>
      <top style="thin">
        <color indexed="64"/>
      </top>
      <bottom style="thin">
        <color indexed="64"/>
      </bottom>
      <diagonal/>
    </border>
    <border>
      <left/>
      <right style="dashDotDot">
        <color indexed="64"/>
      </right>
      <top/>
      <bottom/>
      <diagonal/>
    </border>
    <border>
      <left style="hair">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dashDot">
        <color indexed="64"/>
      </left>
      <right style="medium">
        <color indexed="64"/>
      </right>
      <top/>
      <bottom/>
      <diagonal/>
    </border>
    <border>
      <left style="dashDot">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dashDotDot">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s>
  <cellStyleXfs count="8">
    <xf numFmtId="0" fontId="0" fillId="0" borderId="0"/>
    <xf numFmtId="0" fontId="3" fillId="0" borderId="0"/>
    <xf numFmtId="0" fontId="3" fillId="0" borderId="0">
      <alignment vertical="center"/>
    </xf>
    <xf numFmtId="0" fontId="6"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12" fillId="0" borderId="0"/>
    <xf numFmtId="38" fontId="12" fillId="0" borderId="0" applyFont="0" applyFill="0" applyBorder="0" applyAlignment="0" applyProtection="0">
      <alignment vertical="center"/>
    </xf>
  </cellStyleXfs>
  <cellXfs count="936">
    <xf numFmtId="0" fontId="0" fillId="0" borderId="0" xfId="0"/>
    <xf numFmtId="0" fontId="10" fillId="0" borderId="0" xfId="0" applyFont="1" applyFill="1"/>
    <xf numFmtId="0" fontId="16" fillId="0" borderId="0" xfId="0" applyFont="1"/>
    <xf numFmtId="0" fontId="16" fillId="0" borderId="0" xfId="0" applyFont="1" applyBorder="1"/>
    <xf numFmtId="0" fontId="16" fillId="0" borderId="0" xfId="0" applyFont="1" applyBorder="1" applyAlignment="1">
      <alignment horizontal="left" vertical="center"/>
    </xf>
    <xf numFmtId="0" fontId="16" fillId="0" borderId="0" xfId="0" applyFont="1" applyAlignment="1">
      <alignment horizontal="left" vertical="center"/>
    </xf>
    <xf numFmtId="0" fontId="16" fillId="0" borderId="0" xfId="2" applyFont="1">
      <alignment vertical="center"/>
    </xf>
    <xf numFmtId="0" fontId="19" fillId="0" borderId="0" xfId="2" applyFont="1">
      <alignment vertical="center"/>
    </xf>
    <xf numFmtId="0" fontId="19" fillId="0" borderId="0" xfId="2" applyFont="1" applyBorder="1">
      <alignment vertical="center"/>
    </xf>
    <xf numFmtId="0" fontId="16" fillId="0" borderId="0" xfId="2" applyFont="1" applyBorder="1" applyAlignment="1" applyProtection="1">
      <alignment vertical="center" shrinkToFit="1"/>
      <protection locked="0"/>
    </xf>
    <xf numFmtId="0" fontId="20" fillId="0" borderId="0" xfId="1" applyFont="1"/>
    <xf numFmtId="0" fontId="23" fillId="0" borderId="12" xfId="0" applyFont="1" applyBorder="1"/>
    <xf numFmtId="0" fontId="16" fillId="4" borderId="3" xfId="0" applyNumberFormat="1" applyFont="1" applyFill="1" applyBorder="1" applyAlignment="1" applyProtection="1">
      <alignment horizontal="center" vertical="center"/>
      <protection locked="0"/>
    </xf>
    <xf numFmtId="20" fontId="16" fillId="4" borderId="4" xfId="0" applyNumberFormat="1" applyFont="1" applyFill="1" applyBorder="1" applyAlignment="1" applyProtection="1">
      <alignment horizontal="center" vertical="center"/>
      <protection locked="0"/>
    </xf>
    <xf numFmtId="0" fontId="16" fillId="4" borderId="4" xfId="0" applyNumberFormat="1" applyFont="1" applyFill="1" applyBorder="1" applyAlignment="1" applyProtection="1">
      <alignment horizontal="center" vertical="center"/>
      <protection locked="0"/>
    </xf>
    <xf numFmtId="0" fontId="16" fillId="0" borderId="4" xfId="0" applyFont="1" applyBorder="1" applyAlignment="1">
      <alignment horizontal="center"/>
    </xf>
    <xf numFmtId="0" fontId="16" fillId="4" borderId="0" xfId="0" applyFont="1" applyFill="1" applyBorder="1" applyAlignment="1" applyProtection="1">
      <alignment vertical="center" shrinkToFit="1"/>
      <protection locked="0"/>
    </xf>
    <xf numFmtId="0" fontId="21" fillId="0" borderId="0" xfId="0" applyFont="1" applyAlignment="1">
      <alignment horizontal="left" vertical="center"/>
    </xf>
    <xf numFmtId="49" fontId="16" fillId="0" borderId="0" xfId="0" quotePrefix="1" applyNumberFormat="1" applyFont="1" applyAlignment="1">
      <alignment horizontal="right"/>
    </xf>
    <xf numFmtId="49" fontId="16" fillId="0" borderId="0" xfId="0" applyNumberFormat="1" applyFont="1" applyAlignment="1">
      <alignment horizontal="right"/>
    </xf>
    <xf numFmtId="0" fontId="16" fillId="0" borderId="0" xfId="0" applyFont="1" applyAlignment="1">
      <alignment horizontal="center" shrinkToFit="1"/>
    </xf>
    <xf numFmtId="0" fontId="17" fillId="4" borderId="3" xfId="0" applyNumberFormat="1" applyFont="1" applyFill="1" applyBorder="1" applyAlignment="1" applyProtection="1">
      <alignment horizontal="center" vertical="center"/>
      <protection locked="0"/>
    </xf>
    <xf numFmtId="20" fontId="17" fillId="4" borderId="4" xfId="0" applyNumberFormat="1" applyFont="1" applyFill="1" applyBorder="1" applyAlignment="1" applyProtection="1">
      <alignment horizontal="center" vertical="center"/>
      <protection locked="0"/>
    </xf>
    <xf numFmtId="0" fontId="17" fillId="4" borderId="4" xfId="0" applyNumberFormat="1" applyFont="1" applyFill="1" applyBorder="1" applyAlignment="1" applyProtection="1">
      <alignment horizontal="center" vertical="center"/>
      <protection locked="0"/>
    </xf>
    <xf numFmtId="0" fontId="21" fillId="0" borderId="0" xfId="0" applyFont="1" applyBorder="1" applyAlignment="1">
      <alignment horizontal="left" vertical="center"/>
    </xf>
    <xf numFmtId="0" fontId="25" fillId="0" borderId="0" xfId="0" applyFont="1"/>
    <xf numFmtId="58" fontId="25" fillId="4" borderId="0" xfId="0" applyNumberFormat="1" applyFont="1" applyFill="1" applyAlignment="1">
      <alignment horizontal="centerContinuous" vertical="center"/>
    </xf>
    <xf numFmtId="58" fontId="25" fillId="4" borderId="0" xfId="0" applyNumberFormat="1" applyFont="1" applyFill="1" applyAlignment="1">
      <alignment horizontal="center" vertical="center"/>
    </xf>
    <xf numFmtId="0" fontId="25" fillId="4" borderId="0" xfId="0" applyFont="1" applyFill="1" applyAlignment="1" applyProtection="1">
      <alignment vertical="center"/>
      <protection locked="0"/>
    </xf>
    <xf numFmtId="0" fontId="25" fillId="0" borderId="0" xfId="0" applyFont="1" applyBorder="1"/>
    <xf numFmtId="0" fontId="25" fillId="4" borderId="0" xfId="0" applyFont="1" applyFill="1" applyAlignment="1">
      <alignment vertical="top"/>
    </xf>
    <xf numFmtId="0" fontId="25" fillId="0" borderId="0" xfId="0" applyFont="1" applyAlignment="1">
      <alignment vertical="top"/>
    </xf>
    <xf numFmtId="0" fontId="25" fillId="0" borderId="0" xfId="0" applyFont="1" applyBorder="1" applyAlignment="1">
      <alignment vertical="top"/>
    </xf>
    <xf numFmtId="0" fontId="25" fillId="4" borderId="0" xfId="0" applyFont="1" applyFill="1" applyBorder="1" applyAlignment="1">
      <alignment vertical="center"/>
    </xf>
    <xf numFmtId="0" fontId="25" fillId="0" borderId="0" xfId="0" applyFont="1" applyBorder="1" applyAlignment="1"/>
    <xf numFmtId="0" fontId="26" fillId="0" borderId="0" xfId="0" applyFont="1" applyAlignment="1"/>
    <xf numFmtId="0" fontId="27" fillId="0" borderId="0" xfId="0" applyFont="1" applyAlignment="1"/>
    <xf numFmtId="0" fontId="25" fillId="0" borderId="0" xfId="0" applyFont="1" applyAlignment="1"/>
    <xf numFmtId="0" fontId="25" fillId="0" borderId="0" xfId="0" applyFont="1" applyFill="1" applyBorder="1" applyAlignment="1" applyProtection="1">
      <alignment vertical="center" shrinkToFit="1"/>
      <protection locked="0"/>
    </xf>
    <xf numFmtId="0" fontId="25" fillId="0" borderId="0" xfId="0" applyFont="1" applyFill="1" applyBorder="1"/>
    <xf numFmtId="0" fontId="25" fillId="4" borderId="0" xfId="0" applyFont="1" applyFill="1" applyAlignment="1">
      <alignment vertical="center"/>
    </xf>
    <xf numFmtId="0" fontId="25" fillId="4" borderId="23" xfId="0" applyFont="1" applyFill="1" applyBorder="1" applyAlignment="1">
      <alignment vertical="center"/>
    </xf>
    <xf numFmtId="49" fontId="29" fillId="4" borderId="7" xfId="0" applyNumberFormat="1" applyFont="1" applyFill="1" applyBorder="1" applyAlignment="1">
      <alignment vertical="center"/>
    </xf>
    <xf numFmtId="49" fontId="25" fillId="4" borderId="7" xfId="0" applyNumberFormat="1" applyFont="1" applyFill="1" applyBorder="1" applyAlignment="1">
      <alignment vertical="center"/>
    </xf>
    <xf numFmtId="49" fontId="25" fillId="4" borderId="22" xfId="0" applyNumberFormat="1" applyFont="1" applyFill="1" applyBorder="1" applyAlignment="1">
      <alignment vertical="center"/>
    </xf>
    <xf numFmtId="0" fontId="25" fillId="0" borderId="0" xfId="0" applyFont="1" applyFill="1" applyBorder="1" applyAlignment="1">
      <alignment vertical="center"/>
    </xf>
    <xf numFmtId="49" fontId="25" fillId="4" borderId="27" xfId="0" applyNumberFormat="1" applyFont="1" applyFill="1" applyBorder="1" applyAlignment="1">
      <alignment horizontal="right" vertical="center"/>
    </xf>
    <xf numFmtId="0" fontId="25" fillId="0" borderId="0" xfId="0" applyFont="1" applyBorder="1" applyAlignment="1">
      <alignment vertical="center"/>
    </xf>
    <xf numFmtId="0" fontId="25" fillId="4" borderId="28" xfId="0" applyFont="1" applyFill="1" applyBorder="1" applyAlignment="1">
      <alignment vertical="center"/>
    </xf>
    <xf numFmtId="49" fontId="25" fillId="4" borderId="28" xfId="0" applyNumberFormat="1" applyFont="1" applyFill="1" applyBorder="1" applyAlignment="1" applyProtection="1">
      <alignment vertical="center" shrinkToFit="1"/>
      <protection locked="0"/>
    </xf>
    <xf numFmtId="49" fontId="25" fillId="4" borderId="29" xfId="0" applyNumberFormat="1" applyFont="1" applyFill="1" applyBorder="1" applyAlignment="1" applyProtection="1">
      <alignment vertical="center" shrinkToFit="1"/>
      <protection locked="0"/>
    </xf>
    <xf numFmtId="49" fontId="25" fillId="0" borderId="0" xfId="0" applyNumberFormat="1" applyFont="1" applyFill="1" applyBorder="1" applyAlignment="1" applyProtection="1">
      <alignment vertical="center" shrinkToFit="1"/>
      <protection locked="0"/>
    </xf>
    <xf numFmtId="0" fontId="30" fillId="4" borderId="26" xfId="0" applyFont="1" applyFill="1" applyBorder="1" applyAlignment="1">
      <alignment vertical="center"/>
    </xf>
    <xf numFmtId="0" fontId="25" fillId="4" borderId="26" xfId="0" applyFont="1" applyFill="1" applyBorder="1" applyAlignment="1">
      <alignment vertical="center"/>
    </xf>
    <xf numFmtId="0" fontId="30" fillId="4" borderId="0" xfId="0" applyFont="1" applyFill="1" applyBorder="1" applyAlignment="1">
      <alignment vertical="center"/>
    </xf>
    <xf numFmtId="0" fontId="31" fillId="4" borderId="0" xfId="0" applyFont="1" applyFill="1" applyAlignment="1">
      <alignment horizontal="centerContinuous" vertical="center"/>
    </xf>
    <xf numFmtId="0" fontId="25" fillId="4" borderId="0" xfId="0" applyFont="1" applyFill="1" applyAlignment="1">
      <alignment horizontal="centerContinuous" vertical="center"/>
    </xf>
    <xf numFmtId="0" fontId="25" fillId="4" borderId="0" xfId="0" applyFont="1" applyFill="1" applyAlignment="1">
      <alignment vertical="center" wrapText="1"/>
    </xf>
    <xf numFmtId="0" fontId="25" fillId="0" borderId="0" xfId="0" applyFont="1" applyAlignment="1">
      <alignment vertical="center" wrapText="1"/>
    </xf>
    <xf numFmtId="0" fontId="25" fillId="4" borderId="0" xfId="0" applyFont="1" applyFill="1" applyAlignment="1">
      <alignment horizontal="left" vertical="center" wrapText="1"/>
    </xf>
    <xf numFmtId="0" fontId="25" fillId="4" borderId="0" xfId="0" applyFont="1" applyFill="1" applyBorder="1" applyAlignment="1">
      <alignment horizontal="left" vertical="center" wrapText="1"/>
    </xf>
    <xf numFmtId="0" fontId="25" fillId="0" borderId="0" xfId="0" applyFont="1" applyBorder="1" applyAlignment="1">
      <alignment wrapText="1"/>
    </xf>
    <xf numFmtId="0" fontId="25" fillId="0" borderId="0" xfId="0" applyFont="1" applyAlignment="1">
      <alignment wrapText="1"/>
    </xf>
    <xf numFmtId="0" fontId="25" fillId="4" borderId="8" xfId="0" applyFont="1" applyFill="1" applyBorder="1" applyAlignment="1">
      <alignment horizontal="centerContinuous" vertical="center"/>
    </xf>
    <xf numFmtId="0" fontId="25" fillId="0" borderId="8" xfId="0" applyFont="1" applyBorder="1" applyAlignment="1">
      <alignment horizontal="centerContinuous" vertical="center"/>
    </xf>
    <xf numFmtId="0" fontId="25" fillId="4" borderId="7"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15" xfId="0" applyFont="1" applyFill="1" applyBorder="1" applyAlignment="1">
      <alignment vertical="center"/>
    </xf>
    <xf numFmtId="0" fontId="25" fillId="4" borderId="16" xfId="0" applyFont="1" applyFill="1" applyBorder="1" applyAlignment="1">
      <alignment vertical="center"/>
    </xf>
    <xf numFmtId="0" fontId="25" fillId="4" borderId="28" xfId="0" applyFont="1" applyFill="1" applyBorder="1" applyAlignment="1">
      <alignment horizontal="center" vertical="center"/>
    </xf>
    <xf numFmtId="0" fontId="25" fillId="4" borderId="29" xfId="0" applyFont="1" applyFill="1" applyBorder="1" applyAlignment="1">
      <alignment vertical="center"/>
    </xf>
    <xf numFmtId="0" fontId="25" fillId="4" borderId="69" xfId="0" applyFont="1" applyFill="1" applyBorder="1" applyAlignment="1">
      <alignment vertical="center"/>
    </xf>
    <xf numFmtId="0" fontId="25" fillId="4" borderId="35" xfId="0" applyFont="1" applyFill="1" applyBorder="1" applyAlignment="1">
      <alignment vertical="center"/>
    </xf>
    <xf numFmtId="0" fontId="25" fillId="4" borderId="26" xfId="0" applyFont="1" applyFill="1" applyBorder="1" applyAlignment="1" applyProtection="1">
      <alignment horizontal="center" vertical="center"/>
      <protection locked="0"/>
    </xf>
    <xf numFmtId="0" fontId="25" fillId="4" borderId="26" xfId="0" applyFont="1" applyFill="1" applyBorder="1" applyAlignment="1">
      <alignment vertical="center"/>
    </xf>
    <xf numFmtId="0" fontId="25" fillId="0" borderId="26" xfId="0" applyFont="1" applyBorder="1"/>
    <xf numFmtId="0" fontId="25" fillId="4" borderId="37" xfId="0" applyFont="1" applyFill="1" applyBorder="1" applyAlignment="1">
      <alignment vertical="center"/>
    </xf>
    <xf numFmtId="0" fontId="30" fillId="0" borderId="0" xfId="0" applyFont="1"/>
    <xf numFmtId="0" fontId="25" fillId="0" borderId="0" xfId="0" applyFont="1" applyAlignment="1">
      <alignment vertical="center"/>
    </xf>
    <xf numFmtId="0" fontId="25" fillId="4" borderId="84" xfId="0" applyFont="1" applyFill="1" applyBorder="1" applyAlignment="1">
      <alignment vertical="center"/>
    </xf>
    <xf numFmtId="0" fontId="25" fillId="4" borderId="85" xfId="0" applyFont="1" applyFill="1" applyBorder="1" applyAlignment="1" applyProtection="1">
      <alignment horizontal="center" vertical="center"/>
      <protection locked="0"/>
    </xf>
    <xf numFmtId="0" fontId="25" fillId="4" borderId="85" xfId="0" applyFont="1" applyFill="1" applyBorder="1" applyAlignment="1">
      <alignment vertical="center"/>
    </xf>
    <xf numFmtId="0" fontId="25" fillId="0" borderId="85" xfId="0" applyFont="1" applyBorder="1"/>
    <xf numFmtId="0" fontId="25" fillId="4" borderId="86" xfId="0" applyFont="1" applyFill="1" applyBorder="1" applyAlignment="1">
      <alignment vertical="center"/>
    </xf>
    <xf numFmtId="0" fontId="25" fillId="4" borderId="9" xfId="0" applyFont="1" applyFill="1" applyBorder="1" applyAlignment="1">
      <alignment vertical="center"/>
    </xf>
    <xf numFmtId="0" fontId="25" fillId="4" borderId="0" xfId="0" applyFont="1" applyFill="1" applyBorder="1" applyAlignment="1" applyProtection="1">
      <alignment horizontal="center" vertical="center"/>
      <protection locked="0"/>
    </xf>
    <xf numFmtId="0" fontId="25" fillId="4" borderId="0" xfId="0" applyFont="1" applyFill="1" applyBorder="1" applyAlignment="1">
      <alignment vertical="center" shrinkToFit="1"/>
    </xf>
    <xf numFmtId="0" fontId="25" fillId="0" borderId="13" xfId="0" applyFont="1" applyBorder="1"/>
    <xf numFmtId="0" fontId="25" fillId="4" borderId="0" xfId="0" applyFont="1" applyFill="1" applyAlignment="1">
      <alignment vertical="center" shrinkToFit="1"/>
    </xf>
    <xf numFmtId="0" fontId="25" fillId="0" borderId="0" xfId="0" applyFont="1" applyBorder="1" applyAlignment="1" applyProtection="1">
      <alignment vertical="center"/>
      <protection locked="0"/>
    </xf>
    <xf numFmtId="0" fontId="25" fillId="0" borderId="0" xfId="0" applyFont="1" applyAlignment="1" applyProtection="1">
      <alignment vertical="center"/>
      <protection locked="0"/>
    </xf>
    <xf numFmtId="0" fontId="25" fillId="4" borderId="13" xfId="0" applyFont="1" applyFill="1" applyBorder="1" applyAlignment="1">
      <alignment vertical="center" shrinkToFit="1"/>
    </xf>
    <xf numFmtId="0" fontId="25" fillId="4" borderId="11"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11" xfId="0" applyFont="1" applyFill="1" applyBorder="1" applyAlignment="1">
      <alignment vertical="center"/>
    </xf>
    <xf numFmtId="0" fontId="30" fillId="0" borderId="8" xfId="0" applyFont="1" applyFill="1" applyBorder="1" applyAlignment="1" applyProtection="1">
      <alignment horizontal="left" vertical="center"/>
      <protection locked="0"/>
    </xf>
    <xf numFmtId="0" fontId="25" fillId="0" borderId="8" xfId="0" applyFont="1" applyFill="1" applyBorder="1" applyAlignment="1">
      <alignment vertical="center" shrinkToFit="1"/>
    </xf>
    <xf numFmtId="0" fontId="25" fillId="0" borderId="8" xfId="0" applyFont="1" applyFill="1" applyBorder="1"/>
    <xf numFmtId="0" fontId="25" fillId="0" borderId="8" xfId="0" applyFont="1" applyFill="1" applyBorder="1" applyAlignment="1" applyProtection="1">
      <alignment horizontal="center" vertical="center"/>
      <protection locked="0"/>
    </xf>
    <xf numFmtId="0" fontId="25" fillId="4" borderId="8" xfId="0" applyFont="1" applyFill="1" applyBorder="1" applyAlignment="1">
      <alignment vertical="center"/>
    </xf>
    <xf numFmtId="0" fontId="25" fillId="4" borderId="8" xfId="0" applyFont="1" applyFill="1" applyBorder="1" applyAlignment="1">
      <alignment vertical="center" shrinkToFit="1"/>
    </xf>
    <xf numFmtId="0" fontId="25" fillId="4" borderId="8" xfId="0" applyFont="1" applyFill="1" applyBorder="1" applyAlignment="1" applyProtection="1">
      <alignment horizontal="center" vertical="center"/>
      <protection locked="0"/>
    </xf>
    <xf numFmtId="0" fontId="25" fillId="4" borderId="19" xfId="0" applyFont="1" applyFill="1" applyBorder="1" applyAlignment="1">
      <alignment vertical="center" shrinkToFit="1"/>
    </xf>
    <xf numFmtId="0" fontId="25" fillId="4" borderId="0" xfId="0" applyFont="1" applyFill="1" applyBorder="1" applyAlignment="1">
      <alignment vertical="center" wrapText="1"/>
    </xf>
    <xf numFmtId="0" fontId="25" fillId="4" borderId="0" xfId="0" applyFont="1" applyFill="1" applyBorder="1" applyAlignment="1" applyProtection="1">
      <alignment vertical="center"/>
      <protection locked="0"/>
    </xf>
    <xf numFmtId="0" fontId="25" fillId="4" borderId="8" xfId="0" applyFont="1" applyFill="1" applyBorder="1" applyAlignment="1" applyProtection="1">
      <alignment vertical="center"/>
      <protection locked="0"/>
    </xf>
    <xf numFmtId="0" fontId="25" fillId="4" borderId="0" xfId="0" applyFont="1" applyFill="1" applyBorder="1" applyAlignment="1" applyProtection="1">
      <alignment vertical="top" wrapText="1"/>
      <protection locked="0"/>
    </xf>
    <xf numFmtId="0" fontId="25" fillId="0" borderId="0" xfId="0" applyFont="1" applyBorder="1" applyProtection="1">
      <protection locked="0"/>
    </xf>
    <xf numFmtId="0" fontId="25" fillId="0" borderId="0" xfId="0" applyFont="1" applyProtection="1">
      <protection locked="0"/>
    </xf>
    <xf numFmtId="0" fontId="25" fillId="0" borderId="0" xfId="0" applyFont="1" applyBorder="1" applyAlignment="1">
      <alignment horizontal="left" vertical="center"/>
    </xf>
    <xf numFmtId="0" fontId="25" fillId="0" borderId="0" xfId="0" applyFont="1" applyAlignment="1">
      <alignment horizontal="left" vertical="center"/>
    </xf>
    <xf numFmtId="0" fontId="25" fillId="4" borderId="13" xfId="0" applyFont="1" applyFill="1" applyBorder="1" applyAlignment="1">
      <alignment vertical="center"/>
    </xf>
    <xf numFmtId="0" fontId="27" fillId="4" borderId="11" xfId="0" applyFont="1" applyFill="1" applyBorder="1" applyAlignment="1">
      <alignment vertical="center"/>
    </xf>
    <xf numFmtId="0" fontId="25" fillId="4" borderId="19" xfId="0" applyFont="1" applyFill="1" applyBorder="1" applyAlignment="1">
      <alignmen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0" xfId="0" applyFont="1" applyFill="1" applyAlignment="1">
      <alignment horizontal="left" vertical="center"/>
    </xf>
    <xf numFmtId="0" fontId="35" fillId="0" borderId="0" xfId="0" applyFont="1" applyFill="1" applyBorder="1" applyAlignment="1">
      <alignment vertical="center"/>
    </xf>
    <xf numFmtId="0" fontId="39" fillId="5" borderId="35" xfId="0" applyFont="1" applyFill="1" applyBorder="1" applyAlignment="1">
      <alignment vertical="center"/>
    </xf>
    <xf numFmtId="0" fontId="25" fillId="5" borderId="26" xfId="0" applyFont="1" applyFill="1" applyBorder="1" applyAlignment="1">
      <alignment vertical="center"/>
    </xf>
    <xf numFmtId="0" fontId="40" fillId="5" borderId="26" xfId="0" applyFont="1" applyFill="1" applyBorder="1" applyAlignment="1">
      <alignment vertical="center"/>
    </xf>
    <xf numFmtId="0" fontId="40" fillId="5" borderId="37" xfId="0" applyFont="1" applyFill="1" applyBorder="1" applyAlignment="1">
      <alignment vertical="center"/>
    </xf>
    <xf numFmtId="0" fontId="25" fillId="0" borderId="0" xfId="0" applyFont="1" applyFill="1"/>
    <xf numFmtId="0" fontId="25" fillId="5" borderId="9" xfId="0" applyFont="1" applyFill="1" applyBorder="1" applyAlignment="1">
      <alignment vertical="center"/>
    </xf>
    <xf numFmtId="0" fontId="25" fillId="5" borderId="0" xfId="0" applyFont="1" applyFill="1" applyBorder="1" applyAlignment="1">
      <alignment vertical="center"/>
    </xf>
    <xf numFmtId="0" fontId="40" fillId="5" borderId="0" xfId="0" applyFont="1" applyFill="1" applyBorder="1" applyAlignment="1">
      <alignment horizontal="center" vertical="center" shrinkToFit="1"/>
    </xf>
    <xf numFmtId="0" fontId="40" fillId="5" borderId="0" xfId="0" applyFont="1" applyFill="1" applyBorder="1" applyAlignment="1">
      <alignment vertical="center"/>
    </xf>
    <xf numFmtId="0" fontId="40" fillId="5" borderId="13" xfId="0" applyFont="1" applyFill="1" applyBorder="1" applyAlignment="1">
      <alignment vertical="center"/>
    </xf>
    <xf numFmtId="0" fontId="25" fillId="5" borderId="11"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8" xfId="0" applyFont="1" applyFill="1" applyBorder="1" applyAlignment="1">
      <alignment horizontal="left" vertical="center"/>
    </xf>
    <xf numFmtId="0" fontId="40" fillId="5" borderId="8" xfId="0" applyFont="1" applyFill="1" applyBorder="1" applyAlignment="1">
      <alignment horizontal="center" vertical="center" shrinkToFit="1"/>
    </xf>
    <xf numFmtId="0" fontId="40" fillId="5" borderId="8" xfId="0" applyFont="1" applyFill="1" applyBorder="1" applyAlignment="1">
      <alignment horizontal="left" vertical="center"/>
    </xf>
    <xf numFmtId="0" fontId="40" fillId="5" borderId="19" xfId="0" applyFont="1" applyFill="1" applyBorder="1" applyAlignment="1">
      <alignment horizontal="left" vertical="center"/>
    </xf>
    <xf numFmtId="0" fontId="25" fillId="5" borderId="72" xfId="0" applyFont="1" applyFill="1" applyBorder="1" applyAlignment="1">
      <alignment horizontal="center" vertical="center"/>
    </xf>
    <xf numFmtId="0" fontId="25" fillId="5" borderId="73" xfId="0" applyFont="1" applyFill="1" applyBorder="1" applyAlignment="1">
      <alignment horizontal="center" vertical="center" shrinkToFit="1"/>
    </xf>
    <xf numFmtId="0" fontId="40" fillId="5" borderId="69" xfId="0" applyFont="1" applyFill="1" applyBorder="1" applyAlignment="1">
      <alignment horizontal="left" vertical="center"/>
    </xf>
    <xf numFmtId="0" fontId="40" fillId="5" borderId="70" xfId="0" applyFont="1" applyFill="1" applyBorder="1" applyAlignment="1">
      <alignment horizontal="left" vertical="center"/>
    </xf>
    <xf numFmtId="0" fontId="32" fillId="5" borderId="30" xfId="0" applyFont="1" applyFill="1" applyBorder="1" applyAlignment="1">
      <alignment horizontal="center" vertical="center"/>
    </xf>
    <xf numFmtId="0" fontId="41" fillId="5" borderId="32" xfId="5" applyFont="1" applyFill="1" applyBorder="1" applyAlignment="1" applyProtection="1">
      <alignment horizontal="center" vertical="center"/>
    </xf>
    <xf numFmtId="0" fontId="32" fillId="5" borderId="10" xfId="0" applyFont="1" applyFill="1" applyBorder="1" applyAlignment="1">
      <alignment horizontal="center" vertical="center"/>
    </xf>
    <xf numFmtId="0" fontId="41" fillId="5" borderId="64" xfId="5" applyFont="1" applyFill="1" applyBorder="1" applyAlignment="1" applyProtection="1">
      <alignment horizontal="center" vertical="center"/>
    </xf>
    <xf numFmtId="0" fontId="41" fillId="5" borderId="2" xfId="5" applyFont="1" applyFill="1" applyBorder="1" applyAlignment="1" applyProtection="1">
      <alignment horizontal="center" vertical="center"/>
    </xf>
    <xf numFmtId="0" fontId="32" fillId="5" borderId="67" xfId="0" applyFont="1" applyFill="1" applyBorder="1" applyAlignment="1">
      <alignment horizontal="center" vertical="center"/>
    </xf>
    <xf numFmtId="0" fontId="25" fillId="0" borderId="68" xfId="0" applyFont="1" applyFill="1" applyBorder="1" applyAlignment="1">
      <alignment vertical="center"/>
    </xf>
    <xf numFmtId="0" fontId="25" fillId="0" borderId="69" xfId="0" applyFont="1" applyFill="1" applyBorder="1" applyAlignment="1">
      <alignment vertical="center"/>
    </xf>
    <xf numFmtId="0" fontId="25" fillId="0" borderId="70" xfId="0" applyFont="1" applyFill="1" applyBorder="1" applyAlignment="1">
      <alignment vertical="center"/>
    </xf>
    <xf numFmtId="0" fontId="32" fillId="5" borderId="31" xfId="0" applyFont="1" applyFill="1" applyBorder="1" applyAlignment="1">
      <alignment horizontal="center" vertical="center"/>
    </xf>
    <xf numFmtId="0" fontId="41" fillId="5" borderId="33" xfId="5" applyFont="1" applyFill="1" applyBorder="1" applyAlignment="1" applyProtection="1">
      <alignment horizontal="center" vertical="center"/>
    </xf>
    <xf numFmtId="0" fontId="41" fillId="5" borderId="66" xfId="5" applyFont="1" applyFill="1" applyBorder="1" applyAlignment="1" applyProtection="1">
      <alignment horizontal="center" vertical="center"/>
    </xf>
    <xf numFmtId="0" fontId="25" fillId="0" borderId="9" xfId="0" applyFont="1" applyFill="1" applyBorder="1"/>
    <xf numFmtId="0" fontId="25" fillId="0" borderId="26" xfId="0" applyFont="1" applyFill="1" applyBorder="1" applyAlignment="1">
      <alignment vertical="center"/>
    </xf>
    <xf numFmtId="0" fontId="25" fillId="0" borderId="37" xfId="0" applyFont="1" applyFill="1" applyBorder="1" applyAlignment="1">
      <alignment vertical="center"/>
    </xf>
    <xf numFmtId="0" fontId="25" fillId="0" borderId="17" xfId="0" applyFont="1" applyFill="1" applyBorder="1" applyAlignment="1">
      <alignment vertical="center"/>
    </xf>
    <xf numFmtId="0" fontId="25" fillId="0" borderId="13" xfId="0" applyFont="1" applyFill="1" applyBorder="1" applyAlignment="1">
      <alignment vertical="center"/>
    </xf>
    <xf numFmtId="0" fontId="25" fillId="0" borderId="10"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1"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25" fillId="0" borderId="66" xfId="0" applyFont="1" applyFill="1" applyBorder="1" applyAlignment="1">
      <alignment vertical="center"/>
    </xf>
    <xf numFmtId="0" fontId="25" fillId="0" borderId="28" xfId="0" applyFont="1" applyFill="1" applyBorder="1" applyAlignment="1">
      <alignment vertical="center"/>
    </xf>
    <xf numFmtId="0" fontId="25" fillId="0" borderId="29" xfId="0" applyFont="1" applyFill="1" applyBorder="1" applyAlignment="1">
      <alignment vertical="center"/>
    </xf>
    <xf numFmtId="0" fontId="25" fillId="0" borderId="1" xfId="0" applyFont="1" applyFill="1" applyBorder="1" applyAlignment="1">
      <alignment vertical="center"/>
    </xf>
    <xf numFmtId="0" fontId="25" fillId="0" borderId="124" xfId="0" applyFont="1" applyFill="1" applyBorder="1" applyAlignment="1">
      <alignment vertical="center"/>
    </xf>
    <xf numFmtId="0" fontId="25" fillId="0" borderId="3" xfId="0" applyFont="1" applyFill="1" applyBorder="1" applyAlignment="1">
      <alignment horizontal="left" vertical="center" indent="1"/>
    </xf>
    <xf numFmtId="0" fontId="25" fillId="0" borderId="66" xfId="0" applyFont="1" applyFill="1" applyBorder="1" applyAlignment="1">
      <alignment horizontal="left" vertical="center" indent="1"/>
    </xf>
    <xf numFmtId="0" fontId="31" fillId="0" borderId="0" xfId="2" applyFont="1" applyAlignment="1">
      <alignment horizontal="centerContinuous" vertical="center"/>
    </xf>
    <xf numFmtId="0" fontId="39" fillId="0" borderId="0" xfId="2" applyFont="1" applyAlignment="1">
      <alignment horizontal="centerContinuous" vertical="center"/>
    </xf>
    <xf numFmtId="0" fontId="25" fillId="0" borderId="0" xfId="2" applyFont="1" applyAlignment="1">
      <alignment horizontal="centerContinuous" vertical="center"/>
    </xf>
    <xf numFmtId="0" fontId="26" fillId="0" borderId="0" xfId="2" applyFont="1">
      <alignment vertical="center"/>
    </xf>
    <xf numFmtId="0" fontId="25" fillId="0" borderId="0" xfId="2" applyFont="1">
      <alignment vertical="center"/>
    </xf>
    <xf numFmtId="0" fontId="39" fillId="0" borderId="0" xfId="2" applyFont="1" applyAlignment="1">
      <alignment vertical="center"/>
    </xf>
    <xf numFmtId="0" fontId="25" fillId="0" borderId="0" xfId="2" applyFont="1" applyAlignment="1">
      <alignment vertical="center"/>
    </xf>
    <xf numFmtId="0" fontId="25" fillId="0" borderId="2" xfId="2" applyFont="1" applyBorder="1" applyAlignment="1">
      <alignment horizontal="centerContinuous" vertical="center"/>
    </xf>
    <xf numFmtId="0" fontId="25" fillId="0" borderId="4" xfId="2" applyFont="1" applyBorder="1" applyAlignment="1">
      <alignment horizontal="centerContinuous" vertical="center"/>
    </xf>
    <xf numFmtId="0" fontId="25" fillId="0" borderId="1" xfId="2" applyFont="1" applyBorder="1" applyAlignment="1">
      <alignment horizontal="centerContinuous" vertical="center"/>
    </xf>
    <xf numFmtId="0" fontId="25" fillId="0" borderId="0" xfId="2" applyFont="1" applyBorder="1" applyAlignment="1">
      <alignment horizontal="left" vertical="center"/>
    </xf>
    <xf numFmtId="0" fontId="25" fillId="0" borderId="0" xfId="2" applyFont="1" applyAlignment="1">
      <alignment horizontal="left" vertical="center"/>
    </xf>
    <xf numFmtId="0" fontId="26" fillId="0" borderId="0" xfId="2" applyFont="1" applyBorder="1">
      <alignment vertical="center"/>
    </xf>
    <xf numFmtId="0" fontId="25" fillId="0" borderId="0" xfId="2" applyFont="1" applyBorder="1" applyAlignment="1">
      <alignment vertical="center"/>
    </xf>
    <xf numFmtId="0" fontId="25" fillId="0" borderId="0" xfId="2" applyFont="1" applyBorder="1" applyAlignment="1" applyProtection="1">
      <alignment vertical="center" shrinkToFit="1"/>
      <protection locked="0"/>
    </xf>
    <xf numFmtId="0" fontId="29" fillId="0" borderId="35" xfId="1" applyFont="1" applyBorder="1" applyAlignment="1">
      <alignment vertical="center"/>
    </xf>
    <xf numFmtId="0" fontId="29" fillId="0" borderId="0" xfId="1" applyFont="1"/>
    <xf numFmtId="0" fontId="29" fillId="0" borderId="9" xfId="1" applyFont="1" applyBorder="1" applyAlignment="1">
      <alignment horizontal="center" vertical="center"/>
    </xf>
    <xf numFmtId="0" fontId="29" fillId="0" borderId="10" xfId="1" applyFont="1" applyBorder="1" applyAlignment="1">
      <alignment horizontal="center" vertical="center"/>
    </xf>
    <xf numFmtId="0" fontId="29" fillId="0" borderId="2" xfId="1" applyFont="1" applyBorder="1" applyAlignment="1">
      <alignment horizontal="center" vertical="center"/>
    </xf>
    <xf numFmtId="0" fontId="29" fillId="0" borderId="6" xfId="1" applyFont="1" applyBorder="1" applyAlignment="1">
      <alignment horizontal="center" vertical="center"/>
    </xf>
    <xf numFmtId="0" fontId="29" fillId="0" borderId="1" xfId="1" applyFont="1" applyBorder="1" applyAlignment="1">
      <alignment horizontal="center" vertical="center"/>
    </xf>
    <xf numFmtId="0" fontId="29" fillId="0" borderId="3" xfId="1" applyFont="1" applyBorder="1" applyAlignment="1">
      <alignment horizontal="center" vertical="center"/>
    </xf>
    <xf numFmtId="0" fontId="29" fillId="0" borderId="3" xfId="1" applyFont="1" applyBorder="1" applyAlignment="1">
      <alignment horizontal="centerContinuous" vertical="center"/>
    </xf>
    <xf numFmtId="0" fontId="29" fillId="0" borderId="4" xfId="1" applyFont="1" applyBorder="1" applyAlignment="1">
      <alignment horizontal="centerContinuous" vertical="center"/>
    </xf>
    <xf numFmtId="0" fontId="29" fillId="0" borderId="12" xfId="1" applyFont="1" applyBorder="1" applyAlignment="1">
      <alignment horizontal="centerContinuous" vertical="center"/>
    </xf>
    <xf numFmtId="0" fontId="29" fillId="0" borderId="18" xfId="1" applyFont="1" applyBorder="1" applyAlignment="1">
      <alignment horizontal="centerContinuous" vertical="center"/>
    </xf>
    <xf numFmtId="0" fontId="29" fillId="0" borderId="10"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6"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0" borderId="3" xfId="0" applyFont="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67" xfId="1" applyFont="1" applyBorder="1" applyAlignment="1" applyProtection="1">
      <alignment horizontal="center" vertical="center"/>
      <protection locked="0"/>
    </xf>
    <xf numFmtId="0" fontId="29" fillId="0" borderId="64" xfId="1" applyFont="1" applyBorder="1" applyAlignment="1" applyProtection="1">
      <alignment horizontal="center" vertical="center"/>
      <protection locked="0"/>
    </xf>
    <xf numFmtId="0" fontId="29" fillId="0" borderId="99" xfId="1" applyFont="1" applyBorder="1" applyAlignment="1">
      <alignment horizontal="centerContinuous" vertical="center"/>
    </xf>
    <xf numFmtId="0" fontId="29" fillId="0" borderId="49" xfId="1" applyFont="1" applyBorder="1" applyAlignment="1">
      <alignment horizontal="centerContinuous" vertical="center"/>
    </xf>
    <xf numFmtId="0" fontId="29" fillId="0" borderId="79" xfId="1" applyFont="1" applyBorder="1" applyAlignment="1">
      <alignment horizontal="centerContinuous" vertical="center"/>
    </xf>
    <xf numFmtId="0" fontId="29" fillId="0" borderId="112" xfId="1" applyFont="1" applyBorder="1" applyAlignment="1">
      <alignment horizontal="centerContinuous" vertical="center"/>
    </xf>
    <xf numFmtId="0" fontId="29" fillId="0" borderId="50" xfId="1" applyFont="1" applyBorder="1" applyAlignment="1" applyProtection="1">
      <alignment horizontal="center" vertical="center"/>
      <protection locked="0"/>
    </xf>
    <xf numFmtId="0" fontId="29" fillId="0" borderId="51" xfId="1" applyFont="1" applyBorder="1" applyAlignment="1" applyProtection="1">
      <alignment horizontal="center" vertical="center"/>
      <protection locked="0"/>
    </xf>
    <xf numFmtId="0" fontId="29" fillId="0" borderId="52" xfId="0" applyFont="1" applyBorder="1" applyAlignment="1" applyProtection="1">
      <alignment horizontal="center" vertical="center"/>
    </xf>
    <xf numFmtId="0" fontId="29" fillId="0" borderId="53" xfId="0" applyFont="1" applyBorder="1" applyAlignment="1" applyProtection="1">
      <alignment horizontal="center" vertical="center"/>
    </xf>
    <xf numFmtId="0" fontId="29" fillId="0" borderId="54" xfId="0" applyFont="1" applyBorder="1" applyAlignment="1" applyProtection="1">
      <alignment horizontal="center" vertical="center"/>
    </xf>
    <xf numFmtId="0" fontId="29" fillId="0" borderId="50" xfId="0" applyFont="1" applyBorder="1" applyAlignment="1" applyProtection="1">
      <alignment horizontal="center" vertical="center"/>
    </xf>
    <xf numFmtId="0" fontId="31" fillId="0" borderId="11" xfId="1" applyFont="1" applyBorder="1" applyAlignment="1">
      <alignment horizontal="center" vertical="center" textRotation="90"/>
    </xf>
    <xf numFmtId="0" fontId="29" fillId="0" borderId="111" xfId="1" applyFont="1" applyBorder="1" applyAlignment="1">
      <alignment horizontal="centerContinuous" vertical="center"/>
    </xf>
    <xf numFmtId="0" fontId="29" fillId="0" borderId="8" xfId="1" applyFont="1" applyBorder="1" applyAlignment="1">
      <alignment horizontal="centerContinuous" vertical="center"/>
    </xf>
    <xf numFmtId="0" fontId="29" fillId="0" borderId="19" xfId="1" applyFont="1" applyBorder="1" applyAlignment="1">
      <alignment horizontal="centerContinuous" vertical="center"/>
    </xf>
    <xf numFmtId="0" fontId="29" fillId="0" borderId="56" xfId="0" applyFont="1" applyBorder="1" applyAlignment="1" applyProtection="1">
      <alignment horizontal="center" vertical="center"/>
    </xf>
    <xf numFmtId="0" fontId="29" fillId="0" borderId="57" xfId="0" applyFont="1" applyBorder="1" applyAlignment="1" applyProtection="1">
      <alignment horizontal="center" vertical="center"/>
    </xf>
    <xf numFmtId="0" fontId="29" fillId="0" borderId="58" xfId="0" applyFont="1" applyBorder="1" applyAlignment="1" applyProtection="1">
      <alignment horizontal="center" vertical="center"/>
    </xf>
    <xf numFmtId="0" fontId="29" fillId="0" borderId="59" xfId="0" applyFont="1" applyBorder="1" applyAlignment="1" applyProtection="1">
      <alignment horizontal="center" vertical="center"/>
    </xf>
    <xf numFmtId="0" fontId="29" fillId="0" borderId="55" xfId="0" applyFont="1" applyBorder="1" applyAlignment="1" applyProtection="1">
      <alignment horizontal="center" vertical="center"/>
    </xf>
    <xf numFmtId="0" fontId="29" fillId="0" borderId="60" xfId="0" applyFont="1" applyBorder="1" applyAlignment="1" applyProtection="1">
      <alignment horizontal="center" vertical="center"/>
    </xf>
    <xf numFmtId="0" fontId="27" fillId="0" borderId="0" xfId="1" applyFont="1" applyBorder="1" applyAlignment="1">
      <alignment horizontal="left" vertical="center"/>
    </xf>
    <xf numFmtId="0" fontId="29" fillId="0" borderId="0" xfId="1" applyFont="1" applyBorder="1" applyAlignment="1">
      <alignment horizontal="centerContinuous" vertical="center"/>
    </xf>
    <xf numFmtId="0" fontId="29" fillId="0" borderId="0" xfId="0" applyFont="1" applyBorder="1" applyAlignment="1" applyProtection="1">
      <alignment horizontal="center" vertical="center"/>
    </xf>
    <xf numFmtId="0" fontId="29" fillId="0" borderId="0" xfId="0" applyFont="1" applyBorder="1" applyAlignment="1">
      <alignment horizontal="center" vertical="center"/>
    </xf>
    <xf numFmtId="0" fontId="47" fillId="0" borderId="12" xfId="0" applyFont="1" applyBorder="1"/>
    <xf numFmtId="0" fontId="25" fillId="0" borderId="3" xfId="0" applyFont="1" applyBorder="1" applyAlignment="1">
      <alignment horizontal="centerContinuous" vertical="center"/>
    </xf>
    <xf numFmtId="0" fontId="25" fillId="0" borderId="4" xfId="0" applyFont="1" applyBorder="1" applyAlignment="1">
      <alignment horizontal="centerContinuous" vertical="center"/>
    </xf>
    <xf numFmtId="0" fontId="25" fillId="0" borderId="1" xfId="0" applyFont="1" applyBorder="1" applyAlignment="1">
      <alignment horizontal="centerContinuous" vertical="center"/>
    </xf>
    <xf numFmtId="0" fontId="25" fillId="0" borderId="0" xfId="0" applyFont="1" applyBorder="1" applyAlignment="1">
      <alignment horizontal="centerContinuous" vertical="center"/>
    </xf>
    <xf numFmtId="0" fontId="25" fillId="4" borderId="3" xfId="0" applyNumberFormat="1" applyFont="1" applyFill="1" applyBorder="1" applyAlignment="1" applyProtection="1">
      <alignment horizontal="center" vertical="center"/>
      <protection locked="0"/>
    </xf>
    <xf numFmtId="20" fontId="25" fillId="4" borderId="4" xfId="0" applyNumberFormat="1" applyFont="1" applyFill="1" applyBorder="1" applyAlignment="1" applyProtection="1">
      <alignment horizontal="center" vertical="center"/>
      <protection locked="0"/>
    </xf>
    <xf numFmtId="0" fontId="25" fillId="4" borderId="4" xfId="0" applyNumberFormat="1" applyFont="1" applyFill="1" applyBorder="1" applyAlignment="1" applyProtection="1">
      <alignment horizontal="center" vertical="center"/>
      <protection locked="0"/>
    </xf>
    <xf numFmtId="0" fontId="25" fillId="0" borderId="4" xfId="0" applyFont="1" applyBorder="1" applyAlignment="1">
      <alignment horizontal="center"/>
    </xf>
    <xf numFmtId="0" fontId="25" fillId="4" borderId="0" xfId="0" applyFont="1" applyFill="1" applyBorder="1" applyAlignment="1" applyProtection="1">
      <alignment vertical="center" shrinkToFit="1"/>
      <protection locked="0"/>
    </xf>
    <xf numFmtId="0" fontId="30" fillId="0" borderId="0" xfId="0" applyFont="1" applyAlignment="1">
      <alignment horizontal="left" vertical="center"/>
    </xf>
    <xf numFmtId="49" fontId="25" fillId="0" borderId="0" xfId="0" quotePrefix="1" applyNumberFormat="1" applyFont="1" applyAlignment="1">
      <alignment horizontal="right"/>
    </xf>
    <xf numFmtId="49" fontId="25" fillId="0" borderId="0" xfId="0" applyNumberFormat="1" applyFont="1" applyAlignment="1">
      <alignment horizontal="right"/>
    </xf>
    <xf numFmtId="0" fontId="25" fillId="0" borderId="0" xfId="0" applyFont="1" applyProtection="1"/>
    <xf numFmtId="0" fontId="25" fillId="0" borderId="12" xfId="0" applyFont="1" applyBorder="1"/>
    <xf numFmtId="180" fontId="25" fillId="0" borderId="4" xfId="0" applyNumberFormat="1" applyFont="1" applyBorder="1"/>
    <xf numFmtId="0" fontId="25" fillId="0" borderId="4" xfId="0" applyFont="1" applyBorder="1"/>
    <xf numFmtId="0" fontId="25" fillId="0" borderId="4" xfId="0" applyFont="1" applyBorder="1" applyAlignment="1">
      <alignment horizontal="center" shrinkToFit="1"/>
    </xf>
    <xf numFmtId="0" fontId="25" fillId="0" borderId="0" xfId="0" applyFont="1" applyAlignment="1">
      <alignment horizontal="center" shrinkToFit="1"/>
    </xf>
    <xf numFmtId="0" fontId="29" fillId="0" borderId="0" xfId="1" applyFont="1" applyAlignment="1">
      <alignment horizontal="centerContinuous" vertical="center"/>
    </xf>
    <xf numFmtId="0" fontId="29" fillId="0" borderId="0" xfId="1" applyFont="1" applyAlignment="1">
      <alignment horizontal="center"/>
    </xf>
    <xf numFmtId="0" fontId="49" fillId="0" borderId="0" xfId="1" applyFont="1" applyAlignment="1">
      <alignment horizontal="center" vertical="center"/>
    </xf>
    <xf numFmtId="0" fontId="28" fillId="0" borderId="0" xfId="1" applyFont="1"/>
    <xf numFmtId="0" fontId="28" fillId="0" borderId="0" xfId="1" applyFont="1" applyAlignment="1">
      <alignment horizontal="center"/>
    </xf>
    <xf numFmtId="0" fontId="29" fillId="0" borderId="3" xfId="1" applyFont="1" applyBorder="1" applyAlignment="1">
      <alignment vertical="center"/>
    </xf>
    <xf numFmtId="0" fontId="30" fillId="0" borderId="4" xfId="1" applyFont="1" applyBorder="1" applyAlignment="1">
      <alignment horizontal="center" vertical="center"/>
    </xf>
    <xf numFmtId="0" fontId="29" fillId="0" borderId="1" xfId="1" applyFont="1" applyBorder="1" applyAlignment="1">
      <alignment vertical="center"/>
    </xf>
    <xf numFmtId="0" fontId="29" fillId="0" borderId="8" xfId="1" applyFont="1" applyBorder="1"/>
    <xf numFmtId="0" fontId="28" fillId="0" borderId="8" xfId="1" applyFont="1" applyBorder="1" applyAlignment="1">
      <alignment horizontal="center"/>
    </xf>
    <xf numFmtId="0" fontId="29" fillId="0" borderId="8" xfId="1" applyFont="1" applyBorder="1" applyAlignment="1">
      <alignment horizontal="center"/>
    </xf>
    <xf numFmtId="0" fontId="30" fillId="0" borderId="35" xfId="1" applyFont="1" applyBorder="1" applyAlignment="1">
      <alignment vertical="center"/>
    </xf>
    <xf numFmtId="0" fontId="30" fillId="0" borderId="9" xfId="1" applyFont="1" applyBorder="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10" xfId="1" applyFont="1" applyBorder="1" applyAlignment="1">
      <alignment horizontal="center" vertical="center"/>
    </xf>
    <xf numFmtId="0" fontId="30" fillId="0" borderId="6" xfId="1"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15" xfId="1" applyFont="1" applyBorder="1" applyAlignment="1">
      <alignment horizontal="centerContinuous" vertical="center" shrinkToFit="1"/>
    </xf>
    <xf numFmtId="0" fontId="30" fillId="0" borderId="115" xfId="1" applyFont="1" applyBorder="1" applyAlignment="1">
      <alignment horizontal="centerContinuous"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0" xfId="0" applyFont="1" applyBorder="1" applyAlignment="1">
      <alignment horizontal="center" vertical="center"/>
    </xf>
    <xf numFmtId="0" fontId="30" fillId="0" borderId="52" xfId="0" applyFont="1" applyBorder="1" applyAlignment="1">
      <alignment horizontal="center" vertical="center"/>
    </xf>
    <xf numFmtId="0" fontId="30" fillId="0" borderId="11" xfId="1" applyFont="1" applyBorder="1" applyAlignment="1">
      <alignment horizontal="center" vertical="center" textRotation="90"/>
    </xf>
    <xf numFmtId="0" fontId="30" fillId="0" borderId="59" xfId="0" applyFont="1" applyBorder="1" applyAlignment="1">
      <alignment horizontal="center" vertical="center"/>
    </xf>
    <xf numFmtId="0" fontId="30" fillId="0" borderId="58"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60" xfId="0" applyFont="1" applyBorder="1" applyAlignment="1">
      <alignment horizontal="center" vertical="center"/>
    </xf>
    <xf numFmtId="0" fontId="50" fillId="0" borderId="0" xfId="1" applyFont="1" applyAlignment="1">
      <alignment vertical="center"/>
    </xf>
    <xf numFmtId="0" fontId="51" fillId="0" borderId="0" xfId="1" applyFont="1"/>
    <xf numFmtId="0" fontId="51" fillId="0" borderId="0" xfId="1" applyFont="1" applyAlignment="1">
      <alignment horizontal="center"/>
    </xf>
    <xf numFmtId="0" fontId="30" fillId="0" borderId="0" xfId="1" applyFont="1" applyAlignment="1">
      <alignment vertical="center"/>
    </xf>
    <xf numFmtId="0" fontId="52" fillId="0" borderId="0" xfId="1" applyFont="1" applyAlignment="1">
      <alignment vertical="center"/>
    </xf>
    <xf numFmtId="0" fontId="30" fillId="0" borderId="0" xfId="1" applyFont="1" applyBorder="1" applyAlignment="1">
      <alignment horizontal="centerContinuous"/>
    </xf>
    <xf numFmtId="0" fontId="28" fillId="0" borderId="0" xfId="1" applyFont="1" applyBorder="1"/>
    <xf numFmtId="178" fontId="30" fillId="0" borderId="64" xfId="1" applyNumberFormat="1" applyFont="1" applyBorder="1" applyAlignment="1">
      <alignment horizontal="center" vertical="center"/>
    </xf>
    <xf numFmtId="178" fontId="30" fillId="0" borderId="2" xfId="1" applyNumberFormat="1" applyFont="1" applyBorder="1" applyAlignment="1">
      <alignment horizontal="center" vertical="center" shrinkToFit="1"/>
    </xf>
    <xf numFmtId="178" fontId="29" fillId="0" borderId="34" xfId="1" applyNumberFormat="1" applyFont="1" applyBorder="1" applyAlignment="1">
      <alignment horizontal="center" vertical="center" shrinkToFit="1"/>
    </xf>
    <xf numFmtId="178" fontId="29" fillId="0" borderId="0" xfId="1" applyNumberFormat="1" applyFont="1" applyBorder="1" applyAlignment="1">
      <alignment horizontal="center" vertical="center" shrinkToFit="1"/>
    </xf>
    <xf numFmtId="0" fontId="29" fillId="0" borderId="38" xfId="1" applyFont="1" applyBorder="1"/>
    <xf numFmtId="0" fontId="29" fillId="2" borderId="2" xfId="0" applyFont="1" applyFill="1" applyBorder="1" applyAlignment="1">
      <alignment horizontal="center" vertical="center"/>
    </xf>
    <xf numFmtId="0" fontId="29" fillId="2" borderId="0" xfId="0" applyFont="1" applyFill="1" applyBorder="1" applyAlignment="1">
      <alignment horizontal="center" vertical="center"/>
    </xf>
    <xf numFmtId="0" fontId="29" fillId="0" borderId="2" xfId="1" applyFont="1" applyBorder="1" applyAlignment="1">
      <alignment horizontal="center"/>
    </xf>
    <xf numFmtId="0" fontId="30" fillId="0" borderId="2" xfId="1" applyFont="1" applyBorder="1" applyAlignment="1">
      <alignment vertical="center" shrinkToFit="1"/>
    </xf>
    <xf numFmtId="0" fontId="30" fillId="0" borderId="2" xfId="1" applyFont="1" applyBorder="1" applyAlignment="1">
      <alignment horizontal="center" vertical="center" wrapText="1" shrinkToFit="1"/>
    </xf>
    <xf numFmtId="0" fontId="30" fillId="0" borderId="2" xfId="1" applyNumberFormat="1" applyFont="1" applyBorder="1" applyAlignment="1">
      <alignment horizontal="center" vertical="center"/>
    </xf>
    <xf numFmtId="0" fontId="30" fillId="0" borderId="2" xfId="1" applyNumberFormat="1" applyFont="1" applyBorder="1" applyAlignment="1">
      <alignment horizontal="right"/>
    </xf>
    <xf numFmtId="0" fontId="29" fillId="0" borderId="34" xfId="1" applyNumberFormat="1" applyFont="1" applyBorder="1" applyAlignment="1">
      <alignment horizontal="center" vertical="center"/>
    </xf>
    <xf numFmtId="0" fontId="29" fillId="0" borderId="0" xfId="1" applyNumberFormat="1" applyFont="1" applyBorder="1" applyAlignment="1">
      <alignment horizontal="center" vertical="center"/>
    </xf>
    <xf numFmtId="0" fontId="30" fillId="0" borderId="77" xfId="1" applyFont="1" applyBorder="1" applyAlignment="1">
      <alignment vertical="center" shrinkToFit="1"/>
    </xf>
    <xf numFmtId="0" fontId="30" fillId="0" borderId="77" xfId="1" applyFont="1" applyBorder="1" applyAlignment="1">
      <alignment horizontal="center" vertical="center"/>
    </xf>
    <xf numFmtId="0" fontId="30" fillId="0" borderId="77" xfId="1" applyFont="1" applyBorder="1" applyAlignment="1" applyProtection="1">
      <alignment horizontal="center" vertical="center"/>
      <protection locked="0"/>
    </xf>
    <xf numFmtId="0" fontId="30" fillId="0" borderId="77" xfId="1" applyNumberFormat="1" applyFont="1" applyBorder="1" applyAlignment="1">
      <alignment horizontal="center" vertical="center"/>
    </xf>
    <xf numFmtId="0" fontId="30" fillId="0" borderId="77" xfId="1" applyNumberFormat="1" applyFont="1" applyBorder="1" applyAlignment="1">
      <alignment horizontal="right"/>
    </xf>
    <xf numFmtId="0" fontId="29" fillId="2" borderId="64" xfId="0" applyFont="1" applyFill="1" applyBorder="1" applyAlignment="1">
      <alignment horizontal="center" vertical="center"/>
    </xf>
    <xf numFmtId="0" fontId="30" fillId="0" borderId="64" xfId="1" applyFont="1" applyBorder="1" applyAlignment="1">
      <alignment horizontal="center" vertical="center" shrinkToFit="1"/>
    </xf>
    <xf numFmtId="0" fontId="30" fillId="4" borderId="64" xfId="0" applyFont="1" applyFill="1" applyBorder="1" applyAlignment="1" applyProtection="1">
      <alignment horizontal="center" vertical="center"/>
      <protection locked="0"/>
    </xf>
    <xf numFmtId="0" fontId="30" fillId="0" borderId="64" xfId="1" applyFont="1" applyBorder="1" applyAlignment="1" applyProtection="1">
      <alignment horizontal="center" vertical="center"/>
      <protection locked="0"/>
    </xf>
    <xf numFmtId="0" fontId="30" fillId="0" borderId="2" xfId="1" applyFont="1" applyBorder="1" applyAlignment="1">
      <alignment horizontal="center" vertical="center" shrinkToFit="1"/>
    </xf>
    <xf numFmtId="0" fontId="30" fillId="0" borderId="0" xfId="1" applyFont="1" applyAlignment="1">
      <alignment horizontal="center" vertical="center"/>
    </xf>
    <xf numFmtId="0" fontId="53" fillId="0" borderId="0" xfId="1" applyFont="1" applyAlignment="1">
      <alignment horizontal="left" vertical="center"/>
    </xf>
    <xf numFmtId="0" fontId="29" fillId="0" borderId="0" xfId="1" applyFont="1" applyBorder="1"/>
    <xf numFmtId="0" fontId="50" fillId="0" borderId="0" xfId="3" applyFont="1">
      <alignment vertical="center"/>
    </xf>
    <xf numFmtId="0" fontId="55" fillId="0" borderId="0" xfId="3" applyFont="1">
      <alignment vertical="center"/>
    </xf>
    <xf numFmtId="0" fontId="56" fillId="4" borderId="0" xfId="0" applyFont="1" applyFill="1" applyBorder="1" applyAlignment="1" applyProtection="1">
      <alignment horizontal="center" vertical="center"/>
      <protection locked="0"/>
    </xf>
    <xf numFmtId="0" fontId="57" fillId="0" borderId="0" xfId="3" applyFont="1" applyAlignment="1">
      <alignment horizontal="center" vertical="center"/>
    </xf>
    <xf numFmtId="0" fontId="50" fillId="0" borderId="0" xfId="3" applyFont="1" applyAlignment="1">
      <alignment horizontal="center" vertical="center"/>
    </xf>
    <xf numFmtId="181" fontId="25" fillId="4" borderId="68" xfId="0" applyNumberFormat="1" applyFont="1" applyFill="1" applyBorder="1" applyAlignment="1" applyProtection="1">
      <alignment horizontal="center" vertical="center"/>
    </xf>
    <xf numFmtId="176" fontId="25" fillId="4" borderId="69" xfId="0" applyNumberFormat="1" applyFont="1" applyFill="1" applyBorder="1" applyAlignment="1" applyProtection="1">
      <alignment horizontal="center" vertical="center"/>
      <protection locked="0"/>
    </xf>
    <xf numFmtId="176" fontId="25" fillId="4" borderId="9" xfId="0" applyNumberFormat="1" applyFont="1" applyFill="1" applyBorder="1" applyAlignment="1" applyProtection="1">
      <alignment vertical="center"/>
      <protection locked="0"/>
    </xf>
    <xf numFmtId="176" fontId="25" fillId="4" borderId="0" xfId="0" applyNumberFormat="1" applyFont="1" applyFill="1" applyBorder="1" applyAlignment="1" applyProtection="1">
      <alignment vertical="center"/>
      <protection locked="0"/>
    </xf>
    <xf numFmtId="0" fontId="57" fillId="0" borderId="0" xfId="3" applyFont="1" applyBorder="1" applyAlignment="1">
      <alignment horizontal="distributed" vertical="center" indent="1"/>
    </xf>
    <xf numFmtId="0" fontId="57" fillId="0" borderId="0" xfId="3" applyFont="1" applyAlignment="1">
      <alignment vertical="center"/>
    </xf>
    <xf numFmtId="0" fontId="36" fillId="0" borderId="0" xfId="3" applyFont="1" applyAlignment="1">
      <alignment vertical="center"/>
    </xf>
    <xf numFmtId="0" fontId="50" fillId="0" borderId="0" xfId="3" applyFont="1" applyAlignment="1">
      <alignment vertical="center"/>
    </xf>
    <xf numFmtId="0" fontId="58" fillId="0" borderId="0" xfId="5" applyFont="1" applyAlignment="1" applyProtection="1">
      <alignment vertical="center"/>
      <protection locked="0"/>
    </xf>
    <xf numFmtId="0" fontId="33" fillId="0" borderId="0" xfId="3" applyFont="1" applyBorder="1" applyAlignment="1">
      <alignment horizontal="center" vertical="center"/>
    </xf>
    <xf numFmtId="0" fontId="57" fillId="0" borderId="0" xfId="3" applyFont="1">
      <alignment vertical="center"/>
    </xf>
    <xf numFmtId="0" fontId="33" fillId="0" borderId="0" xfId="3" applyFont="1" applyBorder="1" applyAlignment="1">
      <alignment horizontal="centerContinuous" vertical="center"/>
    </xf>
    <xf numFmtId="0" fontId="25" fillId="0" borderId="41" xfId="1" applyFont="1" applyBorder="1" applyAlignment="1">
      <alignment horizontal="centerContinuous" vertical="center"/>
    </xf>
    <xf numFmtId="0" fontId="25" fillId="0" borderId="15" xfId="1" applyFont="1" applyBorder="1" applyAlignment="1">
      <alignment horizontal="centerContinuous" vertical="center"/>
    </xf>
    <xf numFmtId="0" fontId="25" fillId="0" borderId="30" xfId="1" applyFont="1" applyBorder="1" applyAlignment="1">
      <alignment horizontal="center" vertical="center"/>
    </xf>
    <xf numFmtId="0" fontId="25" fillId="0" borderId="32" xfId="1" applyFont="1" applyBorder="1" applyAlignment="1">
      <alignment horizontal="center" vertical="center"/>
    </xf>
    <xf numFmtId="0" fontId="25" fillId="0" borderId="71" xfId="1" applyFont="1" applyBorder="1" applyAlignment="1">
      <alignment horizontal="center" vertical="center"/>
    </xf>
    <xf numFmtId="0" fontId="25" fillId="0" borderId="3" xfId="1" applyFont="1" applyBorder="1" applyAlignment="1">
      <alignment horizontal="centerContinuous" vertical="center"/>
    </xf>
    <xf numFmtId="0" fontId="25" fillId="0" borderId="4" xfId="1" applyFont="1" applyBorder="1" applyAlignment="1">
      <alignment horizontal="centerContinuous" vertical="center"/>
    </xf>
    <xf numFmtId="0" fontId="59" fillId="0" borderId="10" xfId="0" applyFont="1" applyBorder="1" applyAlignment="1" applyProtection="1">
      <alignment horizontal="center" vertical="center"/>
    </xf>
    <xf numFmtId="0" fontId="59" fillId="0" borderId="1" xfId="0" applyFont="1" applyBorder="1" applyAlignment="1" applyProtection="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50" fillId="0" borderId="0" xfId="3" applyFont="1" applyAlignment="1"/>
    <xf numFmtId="0" fontId="25" fillId="0" borderId="99" xfId="1" applyFont="1" applyBorder="1" applyAlignment="1">
      <alignment horizontal="center" vertical="center" shrinkToFit="1"/>
    </xf>
    <xf numFmtId="0" fontId="25" fillId="0" borderId="99" xfId="1" applyFont="1" applyBorder="1" applyAlignment="1">
      <alignment horizontal="center" vertical="center"/>
    </xf>
    <xf numFmtId="0" fontId="30" fillId="0" borderId="0" xfId="0" applyFont="1" applyBorder="1" applyAlignment="1" applyProtection="1">
      <alignment vertical="center"/>
      <protection locked="0"/>
    </xf>
    <xf numFmtId="0" fontId="50" fillId="0" borderId="0" xfId="3" applyFont="1" applyAlignment="1">
      <alignment vertical="top"/>
    </xf>
    <xf numFmtId="0" fontId="25" fillId="0" borderId="55" xfId="1" applyFont="1" applyBorder="1" applyAlignment="1">
      <alignment horizontal="centerContinuous" vertical="center"/>
    </xf>
    <xf numFmtId="0" fontId="25" fillId="0" borderId="100" xfId="1" applyFont="1" applyBorder="1" applyAlignment="1">
      <alignment horizontal="centerContinuous" vertical="center"/>
    </xf>
    <xf numFmtId="0" fontId="36" fillId="0" borderId="62" xfId="3" applyFont="1" applyBorder="1" applyAlignment="1">
      <alignment horizontal="center" vertical="center"/>
    </xf>
    <xf numFmtId="0" fontId="36" fillId="0" borderId="21" xfId="3" applyFont="1" applyBorder="1" applyAlignment="1">
      <alignment horizontal="center" vertical="center"/>
    </xf>
    <xf numFmtId="0" fontId="36" fillId="0" borderId="21" xfId="3" applyFont="1" applyBorder="1" applyAlignment="1">
      <alignment horizontal="center" vertical="center" wrapText="1" readingOrder="1"/>
    </xf>
    <xf numFmtId="0" fontId="36" fillId="0" borderId="21" xfId="3" applyFont="1" applyBorder="1" applyAlignment="1">
      <alignment horizontal="centerContinuous" vertical="center"/>
    </xf>
    <xf numFmtId="0" fontId="36" fillId="0" borderId="7" xfId="3" applyFont="1" applyBorder="1" applyAlignment="1">
      <alignment horizontal="centerContinuous" vertical="center"/>
    </xf>
    <xf numFmtId="0" fontId="36" fillId="0" borderId="14" xfId="3" applyFont="1" applyBorder="1" applyAlignment="1">
      <alignment horizontal="centerContinuous" vertical="center"/>
    </xf>
    <xf numFmtId="0" fontId="36" fillId="0" borderId="21" xfId="3" applyFont="1" applyBorder="1" applyAlignment="1">
      <alignment horizontal="center" vertical="center" wrapText="1"/>
    </xf>
    <xf numFmtId="0" fontId="36" fillId="0" borderId="62" xfId="3" applyFont="1" applyBorder="1" applyAlignment="1">
      <alignment horizontal="center" vertical="center" wrapText="1"/>
    </xf>
    <xf numFmtId="0" fontId="25" fillId="0" borderId="2" xfId="0" applyFont="1" applyBorder="1" applyAlignment="1">
      <alignment vertical="center" shrinkToFit="1"/>
    </xf>
    <xf numFmtId="0" fontId="36" fillId="0" borderId="2" xfId="3" applyFont="1" applyBorder="1" applyAlignment="1">
      <alignment horizontal="center" vertical="center"/>
    </xf>
    <xf numFmtId="0" fontId="25" fillId="0" borderId="3" xfId="0" applyFont="1" applyBorder="1" applyAlignment="1">
      <alignment horizontal="center" vertical="center" shrinkToFit="1"/>
    </xf>
    <xf numFmtId="0" fontId="36" fillId="0" borderId="3" xfId="3" applyFont="1" applyBorder="1" applyAlignment="1">
      <alignment horizontal="center" vertical="center" wrapText="1" readingOrder="1"/>
    </xf>
    <xf numFmtId="0" fontId="36" fillId="0" borderId="3" xfId="3" applyFont="1" applyBorder="1" applyAlignment="1">
      <alignment horizontal="center" vertical="center"/>
    </xf>
    <xf numFmtId="180" fontId="36" fillId="0" borderId="3" xfId="3" applyNumberFormat="1" applyFont="1" applyBorder="1" applyAlignment="1">
      <alignment horizontal="center" vertical="center"/>
    </xf>
    <xf numFmtId="0" fontId="36" fillId="0" borderId="4" xfId="3" applyFont="1" applyBorder="1" applyAlignment="1">
      <alignment horizontal="center" vertical="center"/>
    </xf>
    <xf numFmtId="20" fontId="36" fillId="0" borderId="1" xfId="3" applyNumberFormat="1" applyFont="1" applyBorder="1" applyAlignment="1">
      <alignment horizontal="center" vertical="center"/>
    </xf>
    <xf numFmtId="0" fontId="36" fillId="0" borderId="3" xfId="3" applyFont="1" applyBorder="1" applyAlignment="1">
      <alignment horizontal="center" vertical="center" wrapText="1"/>
    </xf>
    <xf numFmtId="0" fontId="25" fillId="0" borderId="38" xfId="0" applyFont="1" applyBorder="1" applyAlignment="1">
      <alignment horizontal="center" vertical="center" wrapText="1"/>
    </xf>
    <xf numFmtId="0" fontId="25" fillId="0" borderId="21" xfId="0" applyFont="1" applyBorder="1" applyAlignment="1">
      <alignment horizontal="center" vertical="center" shrinkToFit="1"/>
    </xf>
    <xf numFmtId="20" fontId="36" fillId="0" borderId="21" xfId="3" applyNumberFormat="1" applyFont="1" applyBorder="1" applyAlignment="1">
      <alignment horizontal="center" vertical="center"/>
    </xf>
    <xf numFmtId="0" fontId="36" fillId="0" borderId="7" xfId="3" applyFont="1" applyBorder="1" applyAlignment="1">
      <alignment horizontal="center" vertical="center"/>
    </xf>
    <xf numFmtId="20" fontId="36" fillId="0" borderId="14" xfId="3" applyNumberFormat="1" applyFont="1" applyBorder="1" applyAlignment="1">
      <alignment horizontal="center" vertical="center"/>
    </xf>
    <xf numFmtId="0" fontId="25" fillId="0" borderId="62" xfId="0" applyFont="1" applyBorder="1" applyAlignment="1">
      <alignment horizontal="center" vertical="center" wrapText="1"/>
    </xf>
    <xf numFmtId="0" fontId="36" fillId="0" borderId="77" xfId="3" applyFont="1" applyBorder="1" applyAlignment="1">
      <alignment horizontal="center" vertical="center"/>
    </xf>
    <xf numFmtId="0" fontId="25" fillId="0" borderId="77" xfId="0" applyFont="1" applyBorder="1" applyAlignment="1">
      <alignment horizontal="center" vertical="center" shrinkToFit="1"/>
    </xf>
    <xf numFmtId="0" fontId="36" fillId="0" borderId="49" xfId="3" applyFont="1" applyBorder="1" applyAlignment="1">
      <alignment horizontal="center" vertical="center" wrapText="1" readingOrder="1"/>
    </xf>
    <xf numFmtId="0" fontId="36" fillId="0" borderId="49" xfId="3" applyFont="1" applyBorder="1" applyAlignment="1">
      <alignment horizontal="center" vertical="center"/>
    </xf>
    <xf numFmtId="20" fontId="36" fillId="0" borderId="49" xfId="3" applyNumberFormat="1" applyFont="1" applyBorder="1" applyAlignment="1">
      <alignment horizontal="center" vertical="center"/>
    </xf>
    <xf numFmtId="0" fontId="36" fillId="0" borderId="79" xfId="3" applyFont="1" applyBorder="1" applyAlignment="1">
      <alignment horizontal="center" vertical="center"/>
    </xf>
    <xf numFmtId="20" fontId="36" fillId="0" borderId="78" xfId="3" applyNumberFormat="1" applyFont="1" applyBorder="1" applyAlignment="1">
      <alignment horizontal="center" vertical="center"/>
    </xf>
    <xf numFmtId="0" fontId="36" fillId="0" borderId="49" xfId="3" applyFont="1" applyBorder="1" applyAlignment="1">
      <alignment horizontal="center" vertical="center" wrapText="1"/>
    </xf>
    <xf numFmtId="0" fontId="25" fillId="0" borderId="77" xfId="0" applyFont="1" applyBorder="1" applyAlignment="1">
      <alignment horizontal="center" vertical="center" wrapText="1"/>
    </xf>
    <xf numFmtId="0" fontId="36" fillId="0" borderId="65" xfId="3" applyNumberFormat="1" applyFont="1" applyBorder="1" applyAlignment="1">
      <alignment horizontal="center" vertical="center"/>
    </xf>
    <xf numFmtId="0" fontId="25" fillId="4" borderId="64" xfId="0" applyFont="1" applyFill="1" applyBorder="1" applyAlignment="1" applyProtection="1">
      <alignment horizontal="center" vertical="center"/>
      <protection locked="0"/>
    </xf>
    <xf numFmtId="0" fontId="25" fillId="4" borderId="80" xfId="0" applyFont="1" applyFill="1" applyBorder="1" applyAlignment="1" applyProtection="1">
      <alignment horizontal="center" vertical="center" wrapText="1"/>
      <protection locked="0"/>
    </xf>
    <xf numFmtId="0" fontId="36" fillId="0" borderId="64" xfId="3" applyFont="1" applyBorder="1" applyAlignment="1" applyProtection="1">
      <alignment vertical="center" shrinkToFit="1" readingOrder="1"/>
      <protection locked="0"/>
    </xf>
    <xf numFmtId="182" fontId="36" fillId="0" borderId="34" xfId="3" applyNumberFormat="1" applyFont="1" applyBorder="1" applyAlignment="1" applyProtection="1">
      <alignment vertical="center"/>
      <protection locked="0"/>
    </xf>
    <xf numFmtId="0" fontId="36" fillId="0" borderId="3" xfId="3" applyFont="1" applyBorder="1" applyAlignment="1" applyProtection="1">
      <alignment vertical="center"/>
      <protection locked="0"/>
    </xf>
    <xf numFmtId="0" fontId="36" fillId="0" borderId="4" xfId="3" applyFont="1" applyBorder="1" applyAlignment="1" applyProtection="1">
      <alignment horizontal="center" vertical="center"/>
      <protection locked="0"/>
    </xf>
    <xf numFmtId="0" fontId="36" fillId="0" borderId="1" xfId="3" applyFont="1" applyBorder="1" applyAlignment="1" applyProtection="1">
      <alignment vertical="center"/>
      <protection locked="0"/>
    </xf>
    <xf numFmtId="0" fontId="36" fillId="0" borderId="64" xfId="3" applyFont="1" applyBorder="1" applyAlignment="1" applyProtection="1">
      <alignment horizontal="center" vertical="center" wrapText="1"/>
      <protection locked="0"/>
    </xf>
    <xf numFmtId="0" fontId="36" fillId="0" borderId="65" xfId="3" applyFont="1" applyBorder="1" applyAlignment="1" applyProtection="1">
      <alignment vertical="center" wrapText="1"/>
      <protection locked="0"/>
    </xf>
    <xf numFmtId="0" fontId="25" fillId="0" borderId="65" xfId="0" applyFont="1" applyBorder="1" applyAlignment="1" applyProtection="1">
      <alignment horizontal="center" vertical="center"/>
      <protection locked="0"/>
    </xf>
    <xf numFmtId="0" fontId="36" fillId="0" borderId="2" xfId="3" applyNumberFormat="1" applyFont="1" applyBorder="1" applyAlignment="1">
      <alignment horizontal="center" vertical="center"/>
    </xf>
    <xf numFmtId="49" fontId="36" fillId="0" borderId="64" xfId="3" applyNumberFormat="1" applyFont="1" applyBorder="1" applyAlignment="1" applyProtection="1">
      <alignment horizontal="center" vertical="center"/>
      <protection locked="0"/>
    </xf>
    <xf numFmtId="0" fontId="25" fillId="0" borderId="64" xfId="0" applyFont="1" applyBorder="1" applyAlignment="1" applyProtection="1">
      <alignment horizontal="center" vertical="center" wrapText="1" shrinkToFit="1"/>
      <protection locked="0"/>
    </xf>
    <xf numFmtId="0" fontId="36" fillId="0" borderId="2" xfId="3" applyFont="1" applyBorder="1" applyAlignment="1" applyProtection="1">
      <alignment vertical="center" shrinkToFit="1" readingOrder="1"/>
      <protection locked="0"/>
    </xf>
    <xf numFmtId="182" fontId="36" fillId="0" borderId="2" xfId="3" applyNumberFormat="1" applyFont="1" applyBorder="1" applyAlignment="1" applyProtection="1">
      <alignment vertical="center"/>
      <protection locked="0"/>
    </xf>
    <xf numFmtId="0" fontId="36" fillId="0" borderId="2" xfId="3" applyFont="1" applyBorder="1" applyAlignment="1" applyProtection="1">
      <alignment horizontal="center" vertical="center" wrapText="1"/>
      <protection locked="0"/>
    </xf>
    <xf numFmtId="0" fontId="36" fillId="0" borderId="2" xfId="3" applyFont="1" applyBorder="1" applyAlignment="1" applyProtection="1">
      <alignment vertical="center" wrapText="1"/>
      <protection locked="0"/>
    </xf>
    <xf numFmtId="0" fontId="25" fillId="0" borderId="2" xfId="0" applyFont="1" applyBorder="1" applyAlignment="1" applyProtection="1">
      <alignment horizontal="center" vertical="center"/>
      <protection locked="0"/>
    </xf>
    <xf numFmtId="49" fontId="36" fillId="0" borderId="2" xfId="3" applyNumberFormat="1" applyFont="1" applyBorder="1" applyAlignment="1" applyProtection="1">
      <alignment horizontal="center" vertical="center"/>
      <protection locked="0"/>
    </xf>
    <xf numFmtId="0" fontId="25" fillId="0" borderId="2" xfId="0" applyFont="1" applyBorder="1" applyAlignment="1" applyProtection="1">
      <alignment horizontal="center" vertical="center" wrapText="1" shrinkToFit="1"/>
      <protection locked="0"/>
    </xf>
    <xf numFmtId="0" fontId="36" fillId="0" borderId="0" xfId="3" applyFont="1">
      <alignment vertical="center"/>
    </xf>
    <xf numFmtId="0" fontId="25" fillId="0" borderId="35" xfId="0" applyFont="1" applyBorder="1" applyAlignment="1">
      <alignment vertical="center"/>
    </xf>
    <xf numFmtId="0" fontId="25" fillId="0" borderId="26" xfId="0" applyFont="1" applyBorder="1" applyAlignment="1">
      <alignment vertical="center"/>
    </xf>
    <xf numFmtId="0" fontId="25" fillId="0" borderId="37" xfId="0" applyFont="1" applyBorder="1" applyAlignment="1">
      <alignment vertical="center"/>
    </xf>
    <xf numFmtId="0" fontId="25" fillId="0" borderId="11" xfId="0" applyFont="1" applyBorder="1" applyAlignment="1">
      <alignment vertical="center"/>
    </xf>
    <xf numFmtId="0" fontId="25" fillId="0" borderId="8" xfId="0" applyFont="1" applyBorder="1" applyAlignment="1">
      <alignment vertical="center"/>
    </xf>
    <xf numFmtId="0" fontId="25" fillId="0" borderId="19" xfId="0" applyFont="1" applyBorder="1" applyAlignment="1">
      <alignment vertical="center"/>
    </xf>
    <xf numFmtId="0" fontId="60" fillId="0" borderId="0" xfId="3" applyFont="1" applyAlignment="1">
      <alignment vertical="center"/>
    </xf>
    <xf numFmtId="184" fontId="50" fillId="0" borderId="0" xfId="3" applyNumberFormat="1" applyFont="1" applyAlignment="1">
      <alignment vertical="center"/>
    </xf>
    <xf numFmtId="0" fontId="50" fillId="0" borderId="64" xfId="3" applyFont="1" applyBorder="1" applyAlignment="1" applyProtection="1">
      <alignment vertical="center" shrinkToFit="1" readingOrder="1"/>
      <protection locked="0"/>
    </xf>
    <xf numFmtId="0" fontId="36" fillId="0" borderId="3" xfId="3" applyFont="1" applyBorder="1" applyAlignment="1">
      <alignment vertical="center"/>
    </xf>
    <xf numFmtId="0" fontId="36" fillId="0" borderId="4" xfId="3" applyFont="1" applyBorder="1" applyAlignment="1">
      <alignment vertical="center"/>
    </xf>
    <xf numFmtId="0" fontId="50" fillId="0" borderId="1" xfId="3" applyFont="1" applyBorder="1" applyAlignment="1">
      <alignment vertical="center"/>
    </xf>
    <xf numFmtId="0" fontId="36" fillId="0" borderId="0" xfId="3" applyFont="1" applyBorder="1" applyAlignment="1">
      <alignment vertical="center"/>
    </xf>
    <xf numFmtId="0" fontId="29" fillId="0" borderId="2" xfId="1" applyNumberFormat="1" applyFont="1" applyBorder="1" applyAlignment="1" applyProtection="1">
      <alignment horizontal="center" vertical="center"/>
      <protection locked="0"/>
    </xf>
    <xf numFmtId="0" fontId="36" fillId="0" borderId="1" xfId="3" applyFont="1" applyBorder="1" applyAlignment="1">
      <alignment vertical="center"/>
    </xf>
    <xf numFmtId="0" fontId="50" fillId="0" borderId="103" xfId="3" applyFont="1" applyBorder="1" applyAlignment="1">
      <alignment vertical="center" shrinkToFit="1"/>
    </xf>
    <xf numFmtId="0" fontId="29" fillId="0" borderId="104" xfId="1" applyNumberFormat="1" applyFont="1" applyBorder="1" applyAlignment="1" applyProtection="1">
      <alignment horizontal="center" vertical="center"/>
      <protection locked="0"/>
    </xf>
    <xf numFmtId="0" fontId="50" fillId="0" borderId="103" xfId="3" applyFont="1" applyBorder="1" applyAlignment="1">
      <alignment horizontal="center" vertical="center"/>
    </xf>
    <xf numFmtId="0" fontId="36" fillId="0" borderId="3" xfId="3" applyFont="1" applyBorder="1" applyAlignment="1">
      <alignment horizontal="centerContinuous" vertical="center"/>
    </xf>
    <xf numFmtId="0" fontId="36" fillId="0" borderId="1" xfId="3" applyFont="1" applyBorder="1" applyAlignment="1">
      <alignment horizontal="centerContinuous" vertical="center"/>
    </xf>
    <xf numFmtId="0" fontId="57" fillId="0" borderId="0" xfId="3" applyFont="1" applyAlignment="1">
      <alignment horizontal="left" vertical="center"/>
    </xf>
    <xf numFmtId="0" fontId="36" fillId="0" borderId="0" xfId="3" applyFont="1" applyAlignment="1">
      <alignment horizontal="left" vertical="center"/>
    </xf>
    <xf numFmtId="0" fontId="36" fillId="0" borderId="0" xfId="3" applyFont="1" applyBorder="1" applyAlignment="1">
      <alignment horizontal="left" vertical="center"/>
    </xf>
    <xf numFmtId="0" fontId="36" fillId="0" borderId="0" xfId="3" applyFont="1" applyBorder="1" applyAlignment="1">
      <alignment horizontal="centerContinuous" vertical="center"/>
    </xf>
    <xf numFmtId="0" fontId="36" fillId="0" borderId="0" xfId="3" applyFont="1" applyAlignment="1">
      <alignment horizontal="center" vertical="center" shrinkToFit="1"/>
    </xf>
    <xf numFmtId="0" fontId="63" fillId="0" borderId="0" xfId="3" applyFont="1" applyAlignment="1">
      <alignment vertical="center"/>
    </xf>
    <xf numFmtId="0" fontId="64" fillId="0" borderId="0" xfId="3" applyFont="1" applyAlignment="1">
      <alignment horizontal="centerContinuous" vertical="center"/>
    </xf>
    <xf numFmtId="0" fontId="25" fillId="0" borderId="0" xfId="0" applyFont="1" applyAlignment="1">
      <alignment horizontal="centerContinuous" vertical="center"/>
    </xf>
    <xf numFmtId="0" fontId="36" fillId="0" borderId="0" xfId="3" applyFont="1" applyAlignment="1">
      <alignment horizontal="centerContinuous" vertical="center"/>
    </xf>
    <xf numFmtId="0" fontId="36" fillId="0" borderId="0" xfId="3" applyFont="1" applyAlignment="1">
      <alignment horizontal="center" vertical="center"/>
    </xf>
    <xf numFmtId="0" fontId="27" fillId="0" borderId="0" xfId="3" applyFont="1">
      <alignment vertical="center"/>
    </xf>
    <xf numFmtId="0" fontId="65" fillId="0" borderId="0" xfId="3" applyFont="1">
      <alignment vertical="center"/>
    </xf>
    <xf numFmtId="0" fontId="36" fillId="0" borderId="25" xfId="3" applyFont="1" applyBorder="1" applyAlignment="1">
      <alignment horizontal="center" vertical="center"/>
    </xf>
    <xf numFmtId="176" fontId="36" fillId="0" borderId="16" xfId="3" applyNumberFormat="1" applyFont="1" applyBorder="1" applyAlignment="1">
      <alignment vertical="center"/>
    </xf>
    <xf numFmtId="176" fontId="63" fillId="0" borderId="0" xfId="3" applyNumberFormat="1" applyFont="1" applyBorder="1" applyAlignment="1">
      <alignment vertical="center"/>
    </xf>
    <xf numFmtId="0" fontId="36" fillId="0" borderId="24" xfId="3" applyFont="1" applyBorder="1" applyAlignment="1">
      <alignment horizontal="center" vertical="center"/>
    </xf>
    <xf numFmtId="0" fontId="63" fillId="0" borderId="0" xfId="3" applyFont="1" applyBorder="1" applyAlignment="1" applyProtection="1">
      <alignment vertical="center" shrinkToFit="1"/>
      <protection locked="0"/>
    </xf>
    <xf numFmtId="0" fontId="36" fillId="0" borderId="0" xfId="3" applyFont="1" applyBorder="1" applyAlignment="1" applyProtection="1">
      <alignment vertical="center" shrinkToFit="1"/>
      <protection locked="0"/>
    </xf>
    <xf numFmtId="0" fontId="36" fillId="0" borderId="0" xfId="3" applyFont="1" applyBorder="1">
      <alignment vertical="center"/>
    </xf>
    <xf numFmtId="0" fontId="36" fillId="0" borderId="27" xfId="3" applyFont="1" applyBorder="1" applyAlignment="1">
      <alignment horizontal="center" vertical="center"/>
    </xf>
    <xf numFmtId="0" fontId="67" fillId="0" borderId="0" xfId="3" applyFont="1" applyBorder="1" applyAlignment="1">
      <alignment vertical="center"/>
    </xf>
    <xf numFmtId="0" fontId="36" fillId="0" borderId="0" xfId="3" applyFont="1" applyBorder="1" applyAlignment="1">
      <alignment horizontal="center" vertical="center"/>
    </xf>
    <xf numFmtId="0" fontId="63" fillId="0" borderId="0" xfId="3" applyFont="1" applyBorder="1" applyAlignment="1">
      <alignment vertical="center"/>
    </xf>
    <xf numFmtId="0" fontId="63" fillId="0" borderId="0" xfId="3" applyFont="1" applyBorder="1" applyAlignment="1">
      <alignment vertical="center" wrapText="1"/>
    </xf>
    <xf numFmtId="49" fontId="36" fillId="0" borderId="0" xfId="3" applyNumberFormat="1" applyFont="1" applyBorder="1" applyAlignment="1" applyProtection="1">
      <alignment vertical="center" shrinkToFit="1"/>
      <protection locked="0"/>
    </xf>
    <xf numFmtId="0" fontId="25" fillId="0" borderId="0" xfId="0" applyFont="1" applyBorder="1" applyAlignment="1" applyProtection="1">
      <alignment vertical="center" shrinkToFit="1"/>
      <protection locked="0"/>
    </xf>
    <xf numFmtId="0" fontId="36" fillId="0" borderId="88" xfId="3" applyFont="1" applyBorder="1" applyAlignment="1">
      <alignment horizontal="center" vertical="center"/>
    </xf>
    <xf numFmtId="0" fontId="36" fillId="0" borderId="88" xfId="3" applyFont="1" applyBorder="1" applyAlignment="1">
      <alignment horizontal="center" vertical="center" wrapText="1"/>
    </xf>
    <xf numFmtId="179" fontId="36" fillId="0" borderId="88" xfId="3" applyNumberFormat="1" applyFont="1" applyBorder="1" applyAlignment="1">
      <alignment horizontal="center" vertical="center"/>
    </xf>
    <xf numFmtId="49" fontId="36" fillId="0" borderId="17" xfId="3" applyNumberFormat="1" applyFont="1" applyBorder="1" applyAlignment="1">
      <alignment horizontal="center" vertical="center" shrinkToFit="1"/>
    </xf>
    <xf numFmtId="20" fontId="63" fillId="0" borderId="118" xfId="3" applyNumberFormat="1" applyFont="1" applyBorder="1" applyAlignment="1" applyProtection="1">
      <alignment horizontal="center" vertical="center"/>
      <protection locked="0"/>
    </xf>
    <xf numFmtId="183" fontId="36" fillId="0" borderId="119" xfId="3" applyNumberFormat="1" applyFont="1" applyBorder="1" applyAlignment="1" applyProtection="1">
      <alignment horizontal="center" vertical="center"/>
      <protection locked="0"/>
    </xf>
    <xf numFmtId="20" fontId="63" fillId="0" borderId="117" xfId="3" applyNumberFormat="1" applyFont="1" applyBorder="1" applyAlignment="1" applyProtection="1">
      <alignment horizontal="center" vertical="center"/>
      <protection locked="0"/>
    </xf>
    <xf numFmtId="179" fontId="36" fillId="0" borderId="89" xfId="3" applyNumberFormat="1" applyFont="1" applyBorder="1" applyAlignment="1">
      <alignment horizontal="center" vertical="center"/>
    </xf>
    <xf numFmtId="49" fontId="36" fillId="0" borderId="24" xfId="3" applyNumberFormat="1" applyFont="1" applyBorder="1" applyAlignment="1">
      <alignment horizontal="center" vertical="center" shrinkToFit="1"/>
    </xf>
    <xf numFmtId="20" fontId="63" fillId="0" borderId="97" xfId="3" applyNumberFormat="1" applyFont="1" applyBorder="1" applyAlignment="1" applyProtection="1">
      <alignment horizontal="center" vertical="center"/>
      <protection locked="0"/>
    </xf>
    <xf numFmtId="183" fontId="63" fillId="0" borderId="97" xfId="3" applyNumberFormat="1" applyFont="1" applyBorder="1" applyAlignment="1" applyProtection="1">
      <alignment horizontal="center" vertical="center"/>
      <protection locked="0"/>
    </xf>
    <xf numFmtId="183" fontId="36" fillId="0" borderId="90" xfId="3" applyNumberFormat="1" applyFont="1" applyBorder="1" applyAlignment="1" applyProtection="1">
      <alignment horizontal="center" vertical="center"/>
      <protection locked="0"/>
    </xf>
    <xf numFmtId="49" fontId="36" fillId="0" borderId="27" xfId="3" applyNumberFormat="1" applyFont="1" applyBorder="1" applyAlignment="1">
      <alignment horizontal="center" vertical="center"/>
    </xf>
    <xf numFmtId="20" fontId="63" fillId="0" borderId="98" xfId="3" applyNumberFormat="1" applyFont="1" applyBorder="1" applyAlignment="1" applyProtection="1">
      <alignment horizontal="center" vertical="center"/>
      <protection locked="0"/>
    </xf>
    <xf numFmtId="0" fontId="36" fillId="0" borderId="35" xfId="3" applyFont="1" applyBorder="1" applyAlignment="1">
      <alignment horizontal="left" vertical="center"/>
    </xf>
    <xf numFmtId="0" fontId="36" fillId="0" borderId="26" xfId="3" applyFont="1" applyBorder="1" applyAlignment="1">
      <alignment horizontal="right" vertical="center"/>
    </xf>
    <xf numFmtId="0" fontId="36" fillId="0" borderId="26" xfId="3" applyFont="1" applyBorder="1" applyAlignment="1">
      <alignment vertical="center" shrinkToFit="1"/>
    </xf>
    <xf numFmtId="0" fontId="36" fillId="0" borderId="37" xfId="3" applyFont="1" applyBorder="1">
      <alignment vertical="center"/>
    </xf>
    <xf numFmtId="0" fontId="36" fillId="0" borderId="9" xfId="3" applyFont="1" applyBorder="1" applyAlignment="1" applyProtection="1">
      <alignment vertical="top" wrapText="1"/>
      <protection locked="0"/>
    </xf>
    <xf numFmtId="0" fontId="36" fillId="0" borderId="0" xfId="3" applyFont="1" applyBorder="1" applyAlignment="1" applyProtection="1">
      <alignment vertical="top" wrapText="1"/>
      <protection locked="0"/>
    </xf>
    <xf numFmtId="0" fontId="36" fillId="0" borderId="13" xfId="3" applyFont="1" applyBorder="1">
      <alignment vertical="center"/>
    </xf>
    <xf numFmtId="0" fontId="36" fillId="0" borderId="11" xfId="3" applyFont="1" applyBorder="1" applyAlignment="1" applyProtection="1">
      <alignment vertical="top" wrapText="1"/>
      <protection locked="0"/>
    </xf>
    <xf numFmtId="0" fontId="36" fillId="0" borderId="8" xfId="3" applyFont="1" applyBorder="1" applyAlignment="1" applyProtection="1">
      <alignment vertical="top" wrapText="1"/>
      <protection locked="0"/>
    </xf>
    <xf numFmtId="0" fontId="36" fillId="0" borderId="19" xfId="3" applyFont="1" applyBorder="1">
      <alignment vertical="center"/>
    </xf>
    <xf numFmtId="0" fontId="68" fillId="0" borderId="0" xfId="3" applyFont="1" applyAlignment="1">
      <alignment vertical="center"/>
    </xf>
    <xf numFmtId="0" fontId="68" fillId="0" borderId="0" xfId="3" applyFont="1" applyAlignment="1">
      <alignment vertical="center" shrinkToFit="1"/>
    </xf>
    <xf numFmtId="0" fontId="25" fillId="4" borderId="0" xfId="0" applyFont="1" applyFill="1" applyBorder="1" applyAlignment="1" applyProtection="1">
      <alignment horizontal="left" vertical="center"/>
    </xf>
    <xf numFmtId="0" fontId="25" fillId="4" borderId="0" xfId="0" applyFont="1" applyFill="1" applyBorder="1" applyAlignment="1" applyProtection="1">
      <alignment vertical="center"/>
    </xf>
    <xf numFmtId="0" fontId="25" fillId="4" borderId="0" xfId="0" applyFont="1" applyFill="1" applyBorder="1" applyAlignment="1" applyProtection="1">
      <alignment vertical="center" shrinkToFit="1"/>
    </xf>
    <xf numFmtId="0" fontId="25" fillId="4" borderId="26" xfId="0" applyFont="1" applyFill="1" applyBorder="1" applyAlignment="1">
      <alignment vertical="center" shrinkToFit="1"/>
    </xf>
    <xf numFmtId="0" fontId="25" fillId="4" borderId="37" xfId="0" applyFont="1" applyFill="1" applyBorder="1" applyAlignment="1">
      <alignment vertical="center" shrinkToFit="1"/>
    </xf>
    <xf numFmtId="0" fontId="25" fillId="0" borderId="8" xfId="0" applyFont="1" applyBorder="1"/>
    <xf numFmtId="0" fontId="25" fillId="4" borderId="9" xfId="0" applyFont="1" applyFill="1" applyBorder="1" applyAlignment="1">
      <alignment horizontal="left" vertical="center"/>
    </xf>
    <xf numFmtId="0" fontId="35" fillId="4" borderId="8" xfId="0" applyFont="1" applyFill="1" applyBorder="1" applyAlignment="1">
      <alignment vertical="center"/>
    </xf>
    <xf numFmtId="0" fontId="22" fillId="0" borderId="0" xfId="2" applyFont="1" applyAlignment="1" applyProtection="1">
      <alignment vertical="center"/>
    </xf>
    <xf numFmtId="0" fontId="18" fillId="0" borderId="0" xfId="2" applyFont="1" applyAlignment="1" applyProtection="1">
      <alignment vertical="center"/>
    </xf>
    <xf numFmtId="0" fontId="16" fillId="0" borderId="0" xfId="2" applyFont="1" applyAlignment="1" applyProtection="1">
      <alignment vertical="center"/>
    </xf>
    <xf numFmtId="0" fontId="24" fillId="0" borderId="0" xfId="2" applyFont="1" applyAlignment="1" applyProtection="1">
      <alignment vertical="center"/>
    </xf>
    <xf numFmtId="0" fontId="16" fillId="0" borderId="0" xfId="2" applyFont="1" applyProtection="1">
      <alignment vertical="center"/>
    </xf>
    <xf numFmtId="0" fontId="16" fillId="0" borderId="2" xfId="2" applyFont="1" applyBorder="1" applyAlignment="1" applyProtection="1">
      <alignment horizontal="centerContinuous" vertical="center"/>
    </xf>
    <xf numFmtId="0" fontId="16" fillId="0" borderId="4" xfId="2" applyFont="1" applyBorder="1" applyAlignment="1" applyProtection="1">
      <alignment horizontal="centerContinuous" vertical="center"/>
    </xf>
    <xf numFmtId="0" fontId="16" fillId="0" borderId="1" xfId="2" applyFont="1" applyBorder="1" applyAlignment="1" applyProtection="1">
      <alignment horizontal="centerContinuous" vertical="center"/>
    </xf>
    <xf numFmtId="0" fontId="16" fillId="0" borderId="0" xfId="2" applyFont="1" applyBorder="1" applyAlignment="1" applyProtection="1">
      <alignment horizontal="left" vertical="center"/>
    </xf>
    <xf numFmtId="0" fontId="16" fillId="0" borderId="0" xfId="2" applyFont="1" applyAlignment="1" applyProtection="1">
      <alignment horizontal="left" vertical="center"/>
    </xf>
    <xf numFmtId="0" fontId="16" fillId="0" borderId="3" xfId="2" applyFont="1" applyBorder="1" applyAlignment="1" applyProtection="1">
      <alignment vertical="center"/>
    </xf>
    <xf numFmtId="0" fontId="16" fillId="0" borderId="4" xfId="2" applyFont="1" applyBorder="1" applyAlignment="1" applyProtection="1">
      <alignment vertical="center"/>
    </xf>
    <xf numFmtId="0" fontId="16" fillId="0" borderId="113" xfId="2" applyFont="1" applyBorder="1" applyProtection="1">
      <alignment vertical="center"/>
    </xf>
    <xf numFmtId="0" fontId="16" fillId="0" borderId="1" xfId="2" applyFont="1" applyBorder="1" applyProtection="1">
      <alignment vertical="center"/>
    </xf>
    <xf numFmtId="0" fontId="16" fillId="0" borderId="4" xfId="2" applyFont="1" applyBorder="1" applyProtection="1">
      <alignment vertical="center"/>
    </xf>
    <xf numFmtId="0" fontId="16" fillId="0" borderId="1" xfId="2" applyFont="1" applyBorder="1" applyAlignment="1" applyProtection="1">
      <alignment vertical="center"/>
    </xf>
    <xf numFmtId="0" fontId="16" fillId="0" borderId="0" xfId="2" applyFont="1" applyBorder="1" applyAlignment="1" applyProtection="1">
      <alignment vertical="center"/>
    </xf>
    <xf numFmtId="0" fontId="16" fillId="0" borderId="34" xfId="2" applyFont="1" applyBorder="1" applyAlignment="1" applyProtection="1">
      <alignment vertical="center"/>
    </xf>
    <xf numFmtId="0" fontId="16" fillId="0" borderId="114" xfId="2" applyFont="1" applyBorder="1" applyProtection="1">
      <alignment vertical="center"/>
    </xf>
    <xf numFmtId="0" fontId="20" fillId="0" borderId="35" xfId="1" applyFont="1" applyBorder="1" applyAlignment="1" applyProtection="1">
      <alignment vertical="center"/>
    </xf>
    <xf numFmtId="0" fontId="20" fillId="0" borderId="9" xfId="1" applyFont="1" applyBorder="1" applyAlignment="1" applyProtection="1">
      <alignment horizontal="center" vertical="center"/>
    </xf>
    <xf numFmtId="0" fontId="20" fillId="0" borderId="10" xfId="1" applyFont="1" applyBorder="1" applyAlignment="1" applyProtection="1">
      <alignment horizontal="center" vertical="center"/>
    </xf>
    <xf numFmtId="0" fontId="20" fillId="0" borderId="2" xfId="1" applyFont="1" applyBorder="1" applyAlignment="1" applyProtection="1">
      <alignment horizontal="center" vertical="center"/>
    </xf>
    <xf numFmtId="0" fontId="20" fillId="0" borderId="6" xfId="1" applyFont="1" applyBorder="1" applyAlignment="1" applyProtection="1">
      <alignment horizontal="center" vertical="center"/>
    </xf>
    <xf numFmtId="0" fontId="20" fillId="0" borderId="1" xfId="1" applyFont="1" applyBorder="1" applyAlignment="1" applyProtection="1">
      <alignment horizontal="center" vertical="center"/>
    </xf>
    <xf numFmtId="0" fontId="20" fillId="0" borderId="3" xfId="1" applyFont="1" applyBorder="1" applyAlignment="1" applyProtection="1">
      <alignment horizontal="center" vertical="center"/>
    </xf>
    <xf numFmtId="0" fontId="20" fillId="0" borderId="3" xfId="1" applyFont="1" applyBorder="1" applyAlignment="1" applyProtection="1">
      <alignment horizontal="centerContinuous" vertical="center"/>
    </xf>
    <xf numFmtId="0" fontId="20" fillId="0" borderId="4" xfId="1" applyFont="1" applyBorder="1" applyAlignment="1" applyProtection="1">
      <alignment horizontal="centerContinuous" vertical="center"/>
    </xf>
    <xf numFmtId="0" fontId="20" fillId="0" borderId="12" xfId="1" applyFont="1" applyBorder="1" applyAlignment="1" applyProtection="1">
      <alignment horizontal="centerContinuous" vertical="center"/>
    </xf>
    <xf numFmtId="0" fontId="20" fillId="0" borderId="18" xfId="1" applyFont="1" applyBorder="1" applyAlignment="1" applyProtection="1">
      <alignment horizontal="centerContinuous" vertical="center"/>
    </xf>
    <xf numFmtId="0" fontId="20" fillId="0" borderId="6"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99" xfId="1" applyFont="1" applyBorder="1" applyAlignment="1" applyProtection="1">
      <alignment horizontal="centerContinuous" vertical="center"/>
    </xf>
    <xf numFmtId="0" fontId="20" fillId="0" borderId="49" xfId="1" applyFont="1" applyBorder="1" applyAlignment="1" applyProtection="1">
      <alignment horizontal="centerContinuous" vertical="center"/>
    </xf>
    <xf numFmtId="0" fontId="20" fillId="0" borderId="79" xfId="1" applyFont="1" applyBorder="1" applyAlignment="1" applyProtection="1">
      <alignment horizontal="centerContinuous" vertical="center"/>
    </xf>
    <xf numFmtId="0" fontId="20" fillId="0" borderId="112" xfId="1" applyFont="1" applyBorder="1" applyAlignment="1" applyProtection="1">
      <alignment horizontal="centerContinuous" vertical="center"/>
    </xf>
    <xf numFmtId="0" fontId="20" fillId="0" borderId="52" xfId="0" applyFont="1" applyBorder="1" applyAlignment="1" applyProtection="1">
      <alignment horizontal="center" vertical="center"/>
    </xf>
    <xf numFmtId="0" fontId="20" fillId="0" borderId="53" xfId="0" applyFont="1" applyBorder="1" applyAlignment="1" applyProtection="1">
      <alignment horizontal="center" vertical="center"/>
    </xf>
    <xf numFmtId="0" fontId="20" fillId="0" borderId="54" xfId="0" applyFont="1" applyBorder="1" applyAlignment="1" applyProtection="1">
      <alignment horizontal="center" vertical="center"/>
    </xf>
    <xf numFmtId="0" fontId="20" fillId="0" borderId="50" xfId="0" applyFont="1" applyBorder="1" applyAlignment="1" applyProtection="1">
      <alignment horizontal="center" vertical="center"/>
    </xf>
    <xf numFmtId="0" fontId="22" fillId="0" borderId="11" xfId="1" applyFont="1" applyBorder="1" applyAlignment="1" applyProtection="1">
      <alignment horizontal="center" vertical="center" textRotation="90"/>
    </xf>
    <xf numFmtId="0" fontId="20" fillId="0" borderId="111" xfId="1" applyFont="1" applyBorder="1" applyAlignment="1" applyProtection="1">
      <alignment horizontal="centerContinuous" vertical="center"/>
    </xf>
    <xf numFmtId="0" fontId="20" fillId="0" borderId="8" xfId="1" applyFont="1" applyBorder="1" applyAlignment="1" applyProtection="1">
      <alignment horizontal="centerContinuous" vertical="center"/>
    </xf>
    <xf numFmtId="0" fontId="20" fillId="0" borderId="19" xfId="1" applyFont="1" applyBorder="1" applyAlignment="1" applyProtection="1">
      <alignment horizontal="centerContinuous" vertical="center"/>
    </xf>
    <xf numFmtId="0" fontId="20" fillId="0" borderId="56" xfId="0" applyFont="1" applyBorder="1" applyAlignment="1" applyProtection="1">
      <alignment horizontal="center" vertical="center"/>
    </xf>
    <xf numFmtId="0" fontId="20" fillId="0" borderId="57" xfId="0" applyFont="1" applyBorder="1" applyAlignment="1" applyProtection="1">
      <alignment horizontal="center" vertical="center"/>
    </xf>
    <xf numFmtId="0" fontId="20" fillId="0" borderId="58" xfId="0" applyFont="1" applyBorder="1" applyAlignment="1" applyProtection="1">
      <alignment horizontal="center" vertical="center"/>
    </xf>
    <xf numFmtId="0" fontId="20" fillId="0" borderId="59" xfId="0" applyFont="1" applyBorder="1" applyAlignment="1" applyProtection="1">
      <alignment horizontal="center" vertical="center"/>
    </xf>
    <xf numFmtId="0" fontId="20" fillId="0" borderId="55" xfId="0" applyFont="1" applyBorder="1" applyAlignment="1" applyProtection="1">
      <alignment horizontal="center" vertical="center"/>
    </xf>
    <xf numFmtId="0" fontId="20" fillId="0" borderId="60" xfId="0" applyFont="1" applyBorder="1" applyAlignment="1" applyProtection="1">
      <alignment horizontal="center" vertical="center"/>
    </xf>
    <xf numFmtId="0" fontId="16" fillId="0" borderId="0" xfId="1" applyFont="1" applyBorder="1" applyAlignment="1" applyProtection="1">
      <alignment horizontal="left" vertical="center"/>
    </xf>
    <xf numFmtId="0" fontId="20" fillId="0" borderId="0" xfId="1" applyFont="1" applyBorder="1" applyAlignment="1" applyProtection="1">
      <alignment horizontal="centerContinuous" vertical="center"/>
    </xf>
    <xf numFmtId="0" fontId="20" fillId="0" borderId="0" xfId="0" applyFont="1" applyBorder="1" applyAlignment="1" applyProtection="1">
      <alignment horizontal="center" vertical="center"/>
    </xf>
    <xf numFmtId="0" fontId="23" fillId="0" borderId="12" xfId="0" applyFont="1" applyBorder="1" applyProtection="1"/>
    <xf numFmtId="0" fontId="16" fillId="0" borderId="0" xfId="0" applyFont="1" applyBorder="1" applyProtection="1"/>
    <xf numFmtId="0" fontId="16" fillId="0" borderId="0" xfId="0" applyFont="1" applyProtection="1"/>
    <xf numFmtId="0" fontId="16" fillId="0" borderId="3" xfId="0" applyFont="1" applyBorder="1" applyAlignment="1" applyProtection="1">
      <alignment horizontal="centerContinuous" vertical="center"/>
    </xf>
    <xf numFmtId="0" fontId="16" fillId="0" borderId="4" xfId="0" applyFont="1" applyBorder="1" applyAlignment="1" applyProtection="1">
      <alignment horizontal="centerContinuous" vertical="center"/>
    </xf>
    <xf numFmtId="0" fontId="16" fillId="0" borderId="1" xfId="0" applyFont="1" applyBorder="1" applyAlignment="1" applyProtection="1">
      <alignment horizontal="centerContinuous" vertical="center"/>
    </xf>
    <xf numFmtId="0" fontId="16" fillId="0" borderId="0" xfId="0" applyFont="1" applyBorder="1" applyAlignment="1" applyProtection="1">
      <alignment horizontal="centerContinuous" vertical="center"/>
    </xf>
    <xf numFmtId="0" fontId="17" fillId="0" borderId="4" xfId="0" applyFont="1" applyBorder="1" applyAlignment="1" applyProtection="1">
      <alignment horizontal="center"/>
    </xf>
    <xf numFmtId="0" fontId="16" fillId="0" borderId="4" xfId="0" applyFont="1" applyBorder="1" applyAlignment="1" applyProtection="1">
      <alignment horizontal="center"/>
    </xf>
    <xf numFmtId="0" fontId="16" fillId="0" borderId="12" xfId="0" applyFont="1" applyBorder="1" applyProtection="1"/>
    <xf numFmtId="180" fontId="16" fillId="0" borderId="4" xfId="0" applyNumberFormat="1" applyFont="1" applyBorder="1" applyProtection="1"/>
    <xf numFmtId="0" fontId="16" fillId="0" borderId="4" xfId="0" applyFont="1" applyBorder="1" applyProtection="1"/>
    <xf numFmtId="0" fontId="16" fillId="0" borderId="4" xfId="0" applyFont="1" applyBorder="1" applyAlignment="1" applyProtection="1">
      <alignment horizontal="center" shrinkToFit="1"/>
    </xf>
    <xf numFmtId="0" fontId="16" fillId="0" borderId="0" xfId="0" applyFont="1" applyAlignment="1" applyProtection="1">
      <alignment horizontal="center" shrinkToFit="1"/>
    </xf>
    <xf numFmtId="0" fontId="20" fillId="0" borderId="67" xfId="1" applyFont="1" applyBorder="1" applyAlignment="1" applyProtection="1">
      <alignment horizontal="center" vertical="center"/>
    </xf>
    <xf numFmtId="0" fontId="20" fillId="0" borderId="64" xfId="1" applyFont="1" applyBorder="1" applyAlignment="1" applyProtection="1">
      <alignment horizontal="center" vertical="center"/>
    </xf>
    <xf numFmtId="0" fontId="20" fillId="0" borderId="50" xfId="1" applyFont="1" applyBorder="1" applyAlignment="1" applyProtection="1">
      <alignment horizontal="center" vertical="center"/>
    </xf>
    <xf numFmtId="0" fontId="20" fillId="0" borderId="51" xfId="1" applyFont="1" applyBorder="1" applyAlignment="1" applyProtection="1">
      <alignment horizontal="center" vertical="center"/>
    </xf>
    <xf numFmtId="0" fontId="17" fillId="4" borderId="4" xfId="0" applyNumberFormat="1" applyFont="1" applyFill="1" applyBorder="1" applyAlignment="1" applyProtection="1">
      <alignment horizontal="center" vertical="center"/>
    </xf>
    <xf numFmtId="0" fontId="16" fillId="4" borderId="4" xfId="0" applyNumberFormat="1" applyFont="1" applyFill="1" applyBorder="1" applyAlignment="1" applyProtection="1">
      <alignment horizontal="center" vertical="center"/>
    </xf>
    <xf numFmtId="0" fontId="17" fillId="4" borderId="3" xfId="0" applyNumberFormat="1" applyFont="1" applyFill="1" applyBorder="1" applyAlignment="1" applyProtection="1">
      <alignment horizontal="center" vertical="center"/>
    </xf>
    <xf numFmtId="0" fontId="16" fillId="4" borderId="3" xfId="0" applyNumberFormat="1" applyFont="1" applyFill="1" applyBorder="1" applyAlignment="1" applyProtection="1">
      <alignment horizontal="center" vertical="center"/>
    </xf>
    <xf numFmtId="0" fontId="27" fillId="4" borderId="8" xfId="0" applyFont="1" applyFill="1" applyBorder="1" applyAlignment="1">
      <alignment vertical="center"/>
    </xf>
    <xf numFmtId="0" fontId="33" fillId="0" borderId="9" xfId="0"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0" fontId="34" fillId="0" borderId="9" xfId="0" applyFont="1" applyFill="1" applyBorder="1" applyAlignment="1" applyProtection="1">
      <alignment horizontal="left" vertical="center"/>
    </xf>
    <xf numFmtId="0" fontId="25" fillId="0" borderId="9" xfId="0" applyFont="1" applyFill="1" applyBorder="1" applyAlignment="1" applyProtection="1">
      <alignment horizontal="left" vertical="center"/>
    </xf>
    <xf numFmtId="0" fontId="46" fillId="0" borderId="0" xfId="0" applyFont="1" applyAlignment="1" applyProtection="1">
      <alignment vertical="center"/>
    </xf>
    <xf numFmtId="0" fontId="36" fillId="0" borderId="0"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35" fillId="0" borderId="0" xfId="0" applyFont="1" applyFill="1" applyBorder="1" applyAlignment="1" applyProtection="1">
      <alignment horizontal="left" vertical="center"/>
    </xf>
    <xf numFmtId="0" fontId="70" fillId="0" borderId="0" xfId="0" applyFont="1" applyFill="1" applyBorder="1" applyAlignment="1" applyProtection="1">
      <alignment horizontal="left" vertical="center"/>
    </xf>
    <xf numFmtId="0" fontId="42" fillId="3" borderId="35" xfId="0" applyFont="1" applyFill="1" applyBorder="1" applyAlignment="1">
      <alignment horizontal="left" vertical="center"/>
    </xf>
    <xf numFmtId="0" fontId="43" fillId="3" borderId="26" xfId="0" applyFont="1" applyFill="1" applyBorder="1" applyAlignment="1">
      <alignment horizontal="centerContinuous" vertical="center"/>
    </xf>
    <xf numFmtId="0" fontId="44" fillId="3" borderId="26" xfId="0" applyFont="1" applyFill="1" applyBorder="1" applyAlignment="1">
      <alignment horizontal="centerContinuous" vertical="center"/>
    </xf>
    <xf numFmtId="0" fontId="45" fillId="3" borderId="26" xfId="0" applyFont="1" applyFill="1" applyBorder="1" applyAlignment="1">
      <alignment horizontal="left" vertical="center"/>
    </xf>
    <xf numFmtId="0" fontId="14" fillId="3" borderId="26" xfId="0" applyFont="1" applyFill="1" applyBorder="1" applyAlignment="1">
      <alignment horizontal="centerContinuous" vertical="center"/>
    </xf>
    <xf numFmtId="0" fontId="14" fillId="3" borderId="37" xfId="0" applyFont="1" applyFill="1" applyBorder="1" applyAlignment="1">
      <alignment horizontal="centerContinuous" vertical="center"/>
    </xf>
    <xf numFmtId="0" fontId="42" fillId="3" borderId="11" xfId="0" applyFont="1" applyFill="1" applyBorder="1" applyAlignment="1">
      <alignment horizontal="left" vertical="center"/>
    </xf>
    <xf numFmtId="0" fontId="45" fillId="3" borderId="8" xfId="0" applyFont="1" applyFill="1" applyBorder="1" applyAlignment="1">
      <alignment horizontal="left" vertical="center"/>
    </xf>
    <xf numFmtId="0" fontId="44" fillId="3" borderId="8" xfId="0" applyFont="1" applyFill="1" applyBorder="1" applyAlignment="1">
      <alignment horizontal="centerContinuous" vertical="center"/>
    </xf>
    <xf numFmtId="0" fontId="14" fillId="3" borderId="8" xfId="0" applyFont="1" applyFill="1" applyBorder="1" applyAlignment="1">
      <alignment horizontal="centerContinuous" vertical="center"/>
    </xf>
    <xf numFmtId="0" fontId="14" fillId="3" borderId="19" xfId="0" applyFont="1" applyFill="1" applyBorder="1" applyAlignment="1">
      <alignment horizontal="centerContinuous" vertical="center"/>
    </xf>
    <xf numFmtId="0" fontId="72" fillId="3" borderId="8" xfId="0" applyFont="1" applyFill="1" applyBorder="1" applyAlignment="1">
      <alignment horizontal="left" vertical="center"/>
    </xf>
    <xf numFmtId="0" fontId="25" fillId="4" borderId="0" xfId="0" applyFont="1" applyFill="1" applyBorder="1" applyAlignment="1">
      <alignment horizontal="right" vertical="center" shrinkToFit="1"/>
    </xf>
    <xf numFmtId="0" fontId="50" fillId="0" borderId="2" xfId="3" applyFont="1" applyBorder="1">
      <alignment vertical="center"/>
    </xf>
    <xf numFmtId="0" fontId="36" fillId="0" borderId="2" xfId="3" applyFont="1" applyBorder="1" applyAlignment="1">
      <alignment horizontal="centerContinuous" vertical="center"/>
    </xf>
    <xf numFmtId="0" fontId="36" fillId="0" borderId="12" xfId="3" applyFont="1" applyBorder="1" applyAlignment="1">
      <alignment horizontal="center" vertical="center"/>
    </xf>
    <xf numFmtId="0" fontId="50" fillId="0" borderId="37" xfId="3" applyFont="1" applyBorder="1" applyAlignment="1">
      <alignment vertical="center"/>
    </xf>
    <xf numFmtId="0" fontId="50" fillId="0" borderId="19" xfId="3" applyFont="1" applyBorder="1" applyAlignment="1">
      <alignment vertical="center"/>
    </xf>
    <xf numFmtId="0" fontId="62" fillId="0" borderId="2" xfId="3" applyFont="1" applyBorder="1" applyAlignment="1">
      <alignment horizontal="center" vertical="center"/>
    </xf>
    <xf numFmtId="0" fontId="73" fillId="0" borderId="2" xfId="3" applyFont="1" applyBorder="1" applyAlignment="1">
      <alignment horizontal="center" vertical="center" wrapText="1"/>
    </xf>
    <xf numFmtId="0" fontId="66" fillId="0" borderId="2" xfId="3" applyFont="1" applyBorder="1" applyAlignment="1">
      <alignment horizontal="center" vertical="center"/>
    </xf>
    <xf numFmtId="0" fontId="25" fillId="5" borderId="74" xfId="0" applyFont="1" applyFill="1" applyBorder="1" applyAlignment="1">
      <alignment horizontal="center" vertical="center"/>
    </xf>
    <xf numFmtId="0" fontId="25" fillId="5" borderId="69" xfId="0" applyFont="1" applyFill="1" applyBorder="1" applyAlignment="1">
      <alignment horizontal="center" vertical="center"/>
    </xf>
    <xf numFmtId="0" fontId="32" fillId="5" borderId="2" xfId="0" applyFont="1" applyFill="1" applyBorder="1" applyAlignment="1">
      <alignment horizontal="left" vertical="center"/>
    </xf>
    <xf numFmtId="0" fontId="25" fillId="5" borderId="21" xfId="0" applyFont="1" applyFill="1" applyBorder="1" applyAlignment="1">
      <alignment horizontal="left" vertical="center" wrapText="1"/>
    </xf>
    <xf numFmtId="0" fontId="25" fillId="5" borderId="7"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32" fillId="5" borderId="32" xfId="0" applyFont="1" applyFill="1" applyBorder="1" applyAlignment="1">
      <alignment horizontal="left" vertical="center"/>
    </xf>
    <xf numFmtId="0" fontId="25" fillId="5" borderId="41" xfId="0" applyFont="1" applyFill="1" applyBorder="1" applyAlignment="1">
      <alignment horizontal="left" vertical="center" wrapText="1"/>
    </xf>
    <xf numFmtId="0" fontId="25" fillId="5" borderId="15" xfId="0" applyFont="1" applyFill="1" applyBorder="1" applyAlignment="1">
      <alignment horizontal="left" vertical="center" wrapText="1"/>
    </xf>
    <xf numFmtId="0" fontId="25" fillId="5" borderId="16"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32" fillId="5" borderId="64" xfId="0" applyFont="1" applyFill="1" applyBorder="1" applyAlignment="1">
      <alignment horizontal="left" vertical="center"/>
    </xf>
    <xf numFmtId="0" fontId="32" fillId="5" borderId="33" xfId="0" applyFont="1" applyFill="1" applyBorder="1" applyAlignment="1">
      <alignment horizontal="left" vertical="center"/>
    </xf>
    <xf numFmtId="0" fontId="32" fillId="5" borderId="64" xfId="0" applyFont="1" applyFill="1" applyBorder="1" applyAlignment="1">
      <alignment horizontal="left" vertical="center" wrapText="1" shrinkToFit="1"/>
    </xf>
    <xf numFmtId="0" fontId="32" fillId="5" borderId="64" xfId="0" applyFont="1" applyFill="1" applyBorder="1" applyAlignment="1">
      <alignment horizontal="left" vertical="center" shrinkToFit="1"/>
    </xf>
    <xf numFmtId="185" fontId="25" fillId="4" borderId="7" xfId="0" applyNumberFormat="1" applyFont="1" applyFill="1" applyBorder="1" applyAlignment="1" applyProtection="1">
      <alignment horizontal="center" vertical="center" shrinkToFit="1"/>
      <protection locked="0"/>
    </xf>
    <xf numFmtId="0" fontId="25" fillId="4" borderId="0" xfId="0" applyFont="1" applyFill="1" applyAlignment="1" applyProtection="1">
      <alignment horizontal="center" vertical="center"/>
      <protection locked="0"/>
    </xf>
    <xf numFmtId="0" fontId="25" fillId="4" borderId="74" xfId="0" applyFont="1" applyFill="1" applyBorder="1" applyAlignment="1">
      <alignment horizontal="left" vertical="center" wrapText="1"/>
    </xf>
    <xf numFmtId="0" fontId="25" fillId="4" borderId="69" xfId="0" applyFont="1" applyFill="1" applyBorder="1" applyAlignment="1">
      <alignment horizontal="left" vertical="center" wrapText="1"/>
    </xf>
    <xf numFmtId="0" fontId="25" fillId="4" borderId="70" xfId="0" applyFont="1" applyFill="1" applyBorder="1" applyAlignment="1">
      <alignment horizontal="left" vertical="center" wrapText="1"/>
    </xf>
    <xf numFmtId="0" fontId="32" fillId="4" borderId="69" xfId="0" applyFont="1" applyFill="1" applyBorder="1" applyAlignment="1" applyProtection="1">
      <alignment horizontal="right" vertical="center"/>
    </xf>
    <xf numFmtId="0" fontId="25" fillId="4" borderId="69" xfId="0" applyFont="1" applyFill="1" applyBorder="1" applyAlignment="1">
      <alignment horizontal="center" vertical="center"/>
    </xf>
    <xf numFmtId="0" fontId="25" fillId="4" borderId="74" xfId="0" applyFont="1" applyFill="1" applyBorder="1" applyAlignment="1">
      <alignment horizontal="center" vertical="center"/>
    </xf>
    <xf numFmtId="49" fontId="25" fillId="4" borderId="28" xfId="0" applyNumberFormat="1" applyFont="1" applyFill="1" applyBorder="1" applyAlignment="1" applyProtection="1">
      <alignment horizontal="center" vertical="center" shrinkToFit="1"/>
      <protection locked="0"/>
    </xf>
    <xf numFmtId="0" fontId="25" fillId="4" borderId="28" xfId="0" applyNumberFormat="1" applyFont="1" applyFill="1" applyBorder="1" applyAlignment="1" applyProtection="1">
      <alignment horizontal="center" vertical="center" shrinkToFit="1"/>
      <protection locked="0"/>
    </xf>
    <xf numFmtId="0" fontId="25" fillId="4" borderId="25" xfId="0" applyFont="1" applyFill="1" applyBorder="1" applyAlignment="1" applyProtection="1">
      <alignment horizontal="center" vertical="center" shrinkToFit="1"/>
      <protection locked="0"/>
    </xf>
    <xf numFmtId="0" fontId="25" fillId="4" borderId="15" xfId="0" applyFont="1" applyFill="1" applyBorder="1" applyAlignment="1" applyProtection="1">
      <alignment horizontal="center" vertical="center" shrinkToFit="1"/>
      <protection locked="0"/>
    </xf>
    <xf numFmtId="0" fontId="25" fillId="4" borderId="16" xfId="0" applyFont="1" applyFill="1" applyBorder="1" applyAlignment="1" applyProtection="1">
      <alignment horizontal="center" vertical="center" shrinkToFit="1"/>
      <protection locked="0"/>
    </xf>
    <xf numFmtId="0" fontId="25" fillId="4" borderId="35" xfId="0" applyFont="1" applyFill="1" applyBorder="1" applyAlignment="1" applyProtection="1">
      <alignment horizontal="center" vertical="center" shrinkToFit="1"/>
      <protection locked="0"/>
    </xf>
    <xf numFmtId="0" fontId="25" fillId="4" borderId="26" xfId="0" applyFont="1" applyFill="1" applyBorder="1" applyAlignment="1" applyProtection="1">
      <alignment horizontal="center" vertical="center" shrinkToFit="1"/>
      <protection locked="0"/>
    </xf>
    <xf numFmtId="0" fontId="25" fillId="4" borderId="36" xfId="0" applyFont="1" applyFill="1" applyBorder="1" applyAlignment="1" applyProtection="1">
      <alignment horizontal="center" vertical="center" shrinkToFit="1"/>
      <protection locked="0"/>
    </xf>
    <xf numFmtId="0" fontId="25" fillId="4" borderId="11" xfId="0" applyFont="1" applyFill="1" applyBorder="1" applyAlignment="1" applyProtection="1">
      <alignment horizontal="center" vertical="center" shrinkToFit="1"/>
      <protection locked="0"/>
    </xf>
    <xf numFmtId="0" fontId="25" fillId="4" borderId="8" xfId="0" applyFont="1" applyFill="1" applyBorder="1" applyAlignment="1" applyProtection="1">
      <alignment horizontal="center" vertical="center" shrinkToFit="1"/>
      <protection locked="0"/>
    </xf>
    <xf numFmtId="0" fontId="25" fillId="4" borderId="20" xfId="0" applyFont="1" applyFill="1" applyBorder="1" applyAlignment="1" applyProtection="1">
      <alignment horizontal="center" vertical="center" shrinkToFit="1"/>
      <protection locked="0"/>
    </xf>
    <xf numFmtId="0" fontId="25" fillId="4" borderId="66" xfId="0" applyFont="1" applyFill="1" applyBorder="1" applyAlignment="1">
      <alignment horizontal="center" vertical="center"/>
    </xf>
    <xf numFmtId="0" fontId="25" fillId="4" borderId="28" xfId="0" applyFont="1" applyFill="1" applyBorder="1" applyAlignment="1">
      <alignment horizontal="center" vertical="center"/>
    </xf>
    <xf numFmtId="0" fontId="25" fillId="0" borderId="0" xfId="0" applyFont="1" applyAlignment="1"/>
    <xf numFmtId="0" fontId="25" fillId="4" borderId="0" xfId="0" applyFont="1" applyFill="1" applyAlignment="1">
      <alignment vertical="center"/>
    </xf>
    <xf numFmtId="0" fontId="25" fillId="0" borderId="0" xfId="0" applyFont="1" applyAlignment="1">
      <alignment vertical="center"/>
    </xf>
    <xf numFmtId="49" fontId="25" fillId="4" borderId="76" xfId="0" applyNumberFormat="1" applyFont="1" applyFill="1" applyBorder="1" applyAlignment="1" applyProtection="1">
      <alignment horizontal="center" vertical="center"/>
      <protection locked="0"/>
    </xf>
    <xf numFmtId="49" fontId="25" fillId="4" borderId="28" xfId="0" applyNumberFormat="1" applyFont="1" applyFill="1" applyBorder="1" applyAlignment="1" applyProtection="1">
      <alignment horizontal="center" vertical="center"/>
      <protection locked="0"/>
    </xf>
    <xf numFmtId="49" fontId="25" fillId="4" borderId="15" xfId="0" applyNumberFormat="1" applyFont="1" applyFill="1" applyBorder="1" applyAlignment="1" applyProtection="1">
      <alignment horizontal="center" vertical="center"/>
      <protection locked="0"/>
    </xf>
    <xf numFmtId="0" fontId="25" fillId="4" borderId="25" xfId="0" applyFont="1" applyFill="1" applyBorder="1" applyAlignment="1">
      <alignment horizontal="center" vertical="center" shrinkToFit="1"/>
    </xf>
    <xf numFmtId="0" fontId="25" fillId="4" borderId="15" xfId="0" applyFont="1" applyFill="1" applyBorder="1" applyAlignment="1">
      <alignment horizontal="center" vertical="center" shrinkToFit="1"/>
    </xf>
    <xf numFmtId="0" fontId="25" fillId="4" borderId="16" xfId="0" applyFont="1" applyFill="1" applyBorder="1" applyAlignment="1">
      <alignment horizontal="center" vertical="center" shrinkToFit="1"/>
    </xf>
    <xf numFmtId="0" fontId="25" fillId="4" borderId="23" xfId="0" applyFont="1" applyFill="1" applyBorder="1" applyAlignment="1">
      <alignment horizontal="center" vertical="center" wrapText="1" shrinkToFit="1"/>
    </xf>
    <xf numFmtId="0" fontId="25" fillId="4" borderId="7" xfId="0" applyFont="1" applyFill="1" applyBorder="1" applyAlignment="1">
      <alignment horizontal="center" vertical="center" wrapText="1" shrinkToFit="1"/>
    </xf>
    <xf numFmtId="0" fontId="25" fillId="4" borderId="22" xfId="0" applyFont="1" applyFill="1" applyBorder="1" applyAlignment="1">
      <alignment horizontal="center" vertical="center" wrapText="1" shrinkToFit="1"/>
    </xf>
    <xf numFmtId="0" fontId="25" fillId="4" borderId="17" xfId="0" applyFont="1" applyFill="1" applyBorder="1" applyAlignment="1">
      <alignment horizontal="center" vertical="center" wrapText="1" shrinkToFit="1"/>
    </xf>
    <xf numFmtId="0" fontId="25" fillId="4" borderId="12" xfId="0" applyFont="1" applyFill="1" applyBorder="1" applyAlignment="1">
      <alignment horizontal="center" vertical="center" wrapText="1" shrinkToFit="1"/>
    </xf>
    <xf numFmtId="0" fontId="25" fillId="4" borderId="18" xfId="0" applyFont="1" applyFill="1" applyBorder="1" applyAlignment="1">
      <alignment horizontal="center" vertical="center" wrapText="1" shrinkToFit="1"/>
    </xf>
    <xf numFmtId="0" fontId="25" fillId="4" borderId="24" xfId="0" applyFont="1" applyFill="1" applyBorder="1" applyAlignment="1">
      <alignment horizontal="center" vertical="center" wrapText="1" shrinkToFit="1"/>
    </xf>
    <xf numFmtId="0" fontId="25" fillId="4" borderId="4" xfId="0" applyFont="1" applyFill="1" applyBorder="1" applyAlignment="1">
      <alignment horizontal="center" vertical="center" shrinkToFit="1"/>
    </xf>
    <xf numFmtId="0" fontId="25" fillId="4" borderId="5"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4" borderId="28" xfId="0" applyFont="1" applyFill="1" applyBorder="1" applyAlignment="1">
      <alignment horizontal="center" vertical="center" shrinkToFit="1"/>
    </xf>
    <xf numFmtId="0" fontId="25" fillId="4" borderId="29" xfId="0" applyFont="1" applyFill="1" applyBorder="1" applyAlignment="1">
      <alignment horizontal="center" vertical="center" shrinkToFit="1"/>
    </xf>
    <xf numFmtId="0" fontId="25" fillId="4" borderId="17" xfId="0" applyFont="1" applyFill="1" applyBorder="1" applyAlignment="1" applyProtection="1">
      <alignment horizontal="center" vertical="center" shrinkToFit="1"/>
      <protection locked="0"/>
    </xf>
    <xf numFmtId="0" fontId="25" fillId="4" borderId="12" xfId="0" applyFont="1" applyFill="1" applyBorder="1" applyAlignment="1" applyProtection="1">
      <alignment horizontal="center" vertical="center" shrinkToFit="1"/>
      <protection locked="0"/>
    </xf>
    <xf numFmtId="0" fontId="25" fillId="4" borderId="18" xfId="0" applyFont="1" applyFill="1" applyBorder="1" applyAlignment="1" applyProtection="1">
      <alignment horizontal="center" vertical="center" shrinkToFit="1"/>
      <protection locked="0"/>
    </xf>
    <xf numFmtId="0" fontId="25" fillId="4" borderId="24" xfId="0" applyFont="1" applyFill="1" applyBorder="1" applyAlignment="1" applyProtection="1">
      <alignment horizontal="center" vertical="center" shrinkToFit="1"/>
      <protection locked="0"/>
    </xf>
    <xf numFmtId="0" fontId="25" fillId="4" borderId="4" xfId="0" applyFont="1" applyFill="1" applyBorder="1" applyAlignment="1" applyProtection="1">
      <alignment horizontal="center" vertical="center" shrinkToFit="1"/>
      <protection locked="0"/>
    </xf>
    <xf numFmtId="0" fontId="25" fillId="4" borderId="5" xfId="0" applyFont="1" applyFill="1" applyBorder="1" applyAlignment="1" applyProtection="1">
      <alignment horizontal="center" vertical="center" shrinkToFit="1"/>
      <protection locked="0"/>
    </xf>
    <xf numFmtId="58" fontId="25" fillId="4" borderId="0" xfId="0" applyNumberFormat="1" applyFont="1" applyFill="1" applyAlignment="1">
      <alignment horizontal="center" vertical="center"/>
    </xf>
    <xf numFmtId="0" fontId="25" fillId="4" borderId="35"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37"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69" xfId="0" applyFont="1" applyFill="1" applyBorder="1" applyAlignment="1">
      <alignment horizontal="center" vertical="center" wrapText="1"/>
    </xf>
    <xf numFmtId="0" fontId="25" fillId="4" borderId="70" xfId="0" applyFont="1" applyFill="1" applyBorder="1" applyAlignment="1">
      <alignment horizontal="center" vertical="center" wrapText="1"/>
    </xf>
    <xf numFmtId="177" fontId="25" fillId="4" borderId="15" xfId="0" applyNumberFormat="1" applyFont="1" applyFill="1" applyBorder="1" applyAlignment="1">
      <alignment horizontal="center" vertical="center"/>
    </xf>
    <xf numFmtId="177" fontId="25" fillId="4" borderId="45" xfId="0" applyNumberFormat="1" applyFont="1" applyFill="1" applyBorder="1" applyAlignment="1">
      <alignment horizontal="center" vertical="center"/>
    </xf>
    <xf numFmtId="0" fontId="25" fillId="4" borderId="75" xfId="0" applyFont="1" applyFill="1" applyBorder="1" applyAlignment="1">
      <alignment horizontal="center" vertical="center"/>
    </xf>
    <xf numFmtId="0" fontId="25" fillId="4" borderId="68" xfId="0" applyFont="1" applyFill="1" applyBorder="1" applyAlignment="1">
      <alignment horizontal="center" vertical="center"/>
    </xf>
    <xf numFmtId="176" fontId="25" fillId="4" borderId="46" xfId="0" applyNumberFormat="1" applyFont="1" applyFill="1" applyBorder="1" applyAlignment="1" applyProtection="1">
      <alignment horizontal="center" vertical="center"/>
      <protection locked="0"/>
    </xf>
    <xf numFmtId="176" fontId="25" fillId="4" borderId="15" xfId="0" applyNumberFormat="1" applyFont="1" applyFill="1" applyBorder="1" applyAlignment="1" applyProtection="1">
      <alignment horizontal="center" vertical="center"/>
      <protection locked="0"/>
    </xf>
    <xf numFmtId="176" fontId="25" fillId="4" borderId="76" xfId="0" applyNumberFormat="1" applyFont="1" applyFill="1" applyBorder="1" applyAlignment="1" applyProtection="1">
      <alignment horizontal="center" vertical="center"/>
      <protection locked="0"/>
    </xf>
    <xf numFmtId="176" fontId="25" fillId="4" borderId="28" xfId="0" applyNumberFormat="1" applyFont="1" applyFill="1" applyBorder="1" applyAlignment="1" applyProtection="1">
      <alignment horizontal="center" vertical="center"/>
      <protection locked="0"/>
    </xf>
    <xf numFmtId="0" fontId="25" fillId="4" borderId="0" xfId="0" applyFont="1" applyFill="1" applyBorder="1" applyAlignment="1">
      <alignment horizontal="center" vertical="center"/>
    </xf>
    <xf numFmtId="0" fontId="25" fillId="0" borderId="0" xfId="0" applyFont="1" applyBorder="1" applyAlignment="1">
      <alignment horizontal="center" vertical="center"/>
    </xf>
    <xf numFmtId="0" fontId="25" fillId="4" borderId="25"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27" xfId="0" applyFont="1" applyFill="1" applyBorder="1" applyAlignment="1">
      <alignment horizontal="center" vertical="center"/>
    </xf>
    <xf numFmtId="49" fontId="25" fillId="4" borderId="46" xfId="0" applyNumberFormat="1" applyFont="1" applyFill="1" applyBorder="1" applyAlignment="1" applyProtection="1">
      <alignment horizontal="center" vertical="center"/>
      <protection locked="0"/>
    </xf>
    <xf numFmtId="0" fontId="25" fillId="4" borderId="121" xfId="0" applyFont="1" applyFill="1" applyBorder="1" applyAlignment="1" applyProtection="1">
      <alignment horizontal="left" vertical="top" wrapText="1"/>
      <protection locked="0"/>
    </xf>
    <xf numFmtId="0" fontId="25" fillId="4" borderId="122" xfId="0" applyFont="1" applyFill="1" applyBorder="1" applyAlignment="1" applyProtection="1">
      <alignment horizontal="left" vertical="top" wrapText="1"/>
      <protection locked="0"/>
    </xf>
    <xf numFmtId="0" fontId="25" fillId="4" borderId="123" xfId="0" applyFont="1" applyFill="1" applyBorder="1" applyAlignment="1" applyProtection="1">
      <alignment horizontal="left" vertical="top" wrapText="1"/>
      <protection locked="0"/>
    </xf>
    <xf numFmtId="0" fontId="25" fillId="4" borderId="35"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3" xfId="0" applyFont="1" applyFill="1" applyBorder="1" applyAlignment="1">
      <alignment horizontal="center" vertical="center"/>
    </xf>
    <xf numFmtId="0" fontId="30" fillId="0" borderId="11" xfId="0" applyFont="1" applyBorder="1" applyAlignment="1">
      <alignment horizontal="center" vertical="center"/>
    </xf>
    <xf numFmtId="0" fontId="30" fillId="0" borderId="8" xfId="0" applyFont="1" applyBorder="1" applyAlignment="1">
      <alignment horizontal="center" vertical="center"/>
    </xf>
    <xf numFmtId="0" fontId="30" fillId="0" borderId="19" xfId="0" applyFont="1" applyBorder="1" applyAlignment="1">
      <alignment horizontal="center" vertical="center"/>
    </xf>
    <xf numFmtId="0" fontId="25" fillId="4" borderId="35" xfId="0" applyFont="1" applyFill="1" applyBorder="1" applyAlignment="1">
      <alignment horizontal="center" vertical="center" shrinkToFit="1"/>
    </xf>
    <xf numFmtId="0" fontId="25" fillId="4" borderId="26" xfId="0" applyFont="1" applyFill="1" applyBorder="1" applyAlignment="1">
      <alignment horizontal="center" vertical="center" shrinkToFit="1"/>
    </xf>
    <xf numFmtId="0" fontId="25" fillId="4" borderId="37" xfId="0" applyFont="1" applyFill="1" applyBorder="1" applyAlignment="1">
      <alignment horizontal="center" vertical="center" shrinkToFit="1"/>
    </xf>
    <xf numFmtId="0" fontId="25" fillId="4" borderId="11" xfId="0" applyFont="1" applyFill="1" applyBorder="1" applyAlignment="1">
      <alignment horizontal="center" vertical="center" shrinkToFit="1"/>
    </xf>
    <xf numFmtId="0" fontId="25" fillId="4" borderId="8" xfId="0" applyFont="1" applyFill="1" applyBorder="1" applyAlignment="1">
      <alignment horizontal="center" vertical="center" shrinkToFit="1"/>
    </xf>
    <xf numFmtId="0" fontId="25" fillId="4" borderId="19" xfId="0" applyFont="1" applyFill="1" applyBorder="1" applyAlignment="1">
      <alignment horizontal="center" vertical="center" shrinkToFit="1"/>
    </xf>
    <xf numFmtId="0" fontId="25" fillId="4" borderId="41" xfId="0" applyFont="1" applyFill="1" applyBorder="1" applyAlignment="1">
      <alignment horizontal="center" vertical="center"/>
    </xf>
    <xf numFmtId="0" fontId="25" fillId="4" borderId="16" xfId="0" applyFont="1" applyFill="1" applyBorder="1" applyAlignment="1">
      <alignment horizontal="center" vertical="center"/>
    </xf>
    <xf numFmtId="0" fontId="25" fillId="4" borderId="9"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35" xfId="0" applyFont="1" applyFill="1" applyBorder="1" applyAlignment="1" applyProtection="1">
      <alignment horizontal="left" vertical="center" wrapText="1"/>
    </xf>
    <xf numFmtId="0" fontId="25" fillId="4" borderId="26" xfId="0" applyFont="1" applyFill="1" applyBorder="1" applyAlignment="1" applyProtection="1">
      <alignment horizontal="left" vertical="center" wrapText="1"/>
    </xf>
    <xf numFmtId="0" fontId="25" fillId="4" borderId="37" xfId="0" applyFont="1" applyFill="1" applyBorder="1" applyAlignment="1" applyProtection="1">
      <alignment horizontal="left" vertical="center" wrapText="1"/>
    </xf>
    <xf numFmtId="0" fontId="25" fillId="4" borderId="84"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105" xfId="0" applyFont="1" applyFill="1" applyBorder="1" applyAlignment="1">
      <alignment horizontal="center" vertical="center" wrapText="1"/>
    </xf>
    <xf numFmtId="0" fontId="25" fillId="4" borderId="106" xfId="0" applyFont="1" applyFill="1" applyBorder="1" applyAlignment="1">
      <alignment horizontal="center" vertical="center" wrapText="1"/>
    </xf>
    <xf numFmtId="0" fontId="25" fillId="4" borderId="107" xfId="0" applyFont="1" applyFill="1" applyBorder="1" applyAlignment="1">
      <alignment horizontal="center" vertical="center" wrapText="1"/>
    </xf>
    <xf numFmtId="0" fontId="25" fillId="4" borderId="26" xfId="0" applyFont="1" applyFill="1" applyBorder="1" applyAlignment="1">
      <alignment vertical="center"/>
    </xf>
    <xf numFmtId="0" fontId="25" fillId="4" borderId="8" xfId="0" applyFont="1" applyFill="1" applyBorder="1" applyAlignment="1" applyProtection="1">
      <alignment horizontal="left" vertical="center"/>
      <protection locked="0"/>
    </xf>
    <xf numFmtId="0" fontId="29" fillId="0" borderId="42" xfId="1" applyFont="1" applyBorder="1" applyAlignment="1">
      <alignment horizontal="center" vertical="center"/>
    </xf>
    <xf numFmtId="0" fontId="29" fillId="0" borderId="43" xfId="1" applyFont="1" applyBorder="1" applyAlignment="1">
      <alignment horizontal="center" vertical="center"/>
    </xf>
    <xf numFmtId="0" fontId="29" fillId="0" borderId="44" xfId="1" applyFont="1" applyBorder="1" applyAlignment="1">
      <alignment horizontal="center" vertical="center"/>
    </xf>
    <xf numFmtId="0" fontId="25" fillId="4" borderId="3"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9" fillId="0" borderId="45" xfId="1" applyFont="1" applyBorder="1" applyAlignment="1">
      <alignment horizontal="center" vertical="center"/>
    </xf>
    <xf numFmtId="0" fontId="29" fillId="0" borderId="46" xfId="1" applyFont="1" applyBorder="1" applyAlignment="1">
      <alignment horizontal="center" vertical="center"/>
    </xf>
    <xf numFmtId="0" fontId="25" fillId="0" borderId="3" xfId="2" applyFont="1" applyBorder="1" applyAlignment="1" applyProtection="1">
      <alignment horizontal="center" vertical="center"/>
    </xf>
    <xf numFmtId="0" fontId="25" fillId="0" borderId="4" xfId="2" applyFont="1" applyBorder="1" applyAlignment="1" applyProtection="1">
      <alignment horizontal="center" vertical="center"/>
    </xf>
    <xf numFmtId="0" fontId="25" fillId="0" borderId="1" xfId="2" applyFont="1" applyBorder="1" applyAlignment="1" applyProtection="1">
      <alignment horizontal="center" vertical="center"/>
    </xf>
    <xf numFmtId="0" fontId="25" fillId="0" borderId="4" xfId="2" applyFont="1" applyBorder="1" applyAlignment="1" applyProtection="1">
      <alignment horizontal="center" vertical="center" shrinkToFit="1"/>
      <protection locked="0"/>
    </xf>
    <xf numFmtId="0" fontId="25" fillId="0" borderId="1" xfId="2" applyFont="1" applyBorder="1" applyAlignment="1" applyProtection="1">
      <alignment horizontal="center" vertical="center" shrinkToFit="1"/>
      <protection locked="0"/>
    </xf>
    <xf numFmtId="0" fontId="29" fillId="0" borderId="21" xfId="1" applyFont="1" applyBorder="1" applyAlignment="1">
      <alignment horizontal="center" vertical="center" wrapText="1" shrinkToFit="1"/>
    </xf>
    <xf numFmtId="0" fontId="29" fillId="0" borderId="109" xfId="1" applyFont="1" applyBorder="1" applyAlignment="1">
      <alignment horizontal="center" vertical="center" wrapText="1" shrinkToFit="1"/>
    </xf>
    <xf numFmtId="0" fontId="29" fillId="0" borderId="40" xfId="1" applyFont="1" applyBorder="1" applyAlignment="1">
      <alignment horizontal="center" vertical="center" wrapText="1" shrinkToFit="1"/>
    </xf>
    <xf numFmtId="0" fontId="29" fillId="0" borderId="110" xfId="1" applyFont="1" applyBorder="1" applyAlignment="1">
      <alignment horizontal="center" vertical="center" wrapText="1" shrinkToFit="1"/>
    </xf>
    <xf numFmtId="0" fontId="29" fillId="0" borderId="108" xfId="1" applyFont="1" applyBorder="1" applyAlignment="1">
      <alignment horizontal="center" vertical="center"/>
    </xf>
    <xf numFmtId="0" fontId="29" fillId="0" borderId="26" xfId="1" applyFont="1" applyBorder="1" applyAlignment="1">
      <alignment horizontal="center" vertical="center"/>
    </xf>
    <xf numFmtId="0" fontId="29" fillId="0" borderId="37" xfId="1" applyFont="1" applyBorder="1" applyAlignment="1">
      <alignment horizontal="center" vertical="center"/>
    </xf>
    <xf numFmtId="0" fontId="29" fillId="0" borderId="40" xfId="1" applyFont="1" applyBorder="1" applyAlignment="1">
      <alignment horizontal="center" vertical="center"/>
    </xf>
    <xf numFmtId="0" fontId="29" fillId="0" borderId="12" xfId="1" applyFont="1" applyBorder="1" applyAlignment="1">
      <alignment horizontal="center" vertical="center"/>
    </xf>
    <xf numFmtId="0" fontId="29" fillId="0" borderId="18" xfId="1" applyFont="1" applyBorder="1" applyAlignment="1">
      <alignment horizontal="center" vertical="center"/>
    </xf>
    <xf numFmtId="0" fontId="25" fillId="0" borderId="3" xfId="2" applyFont="1" applyBorder="1" applyAlignment="1" applyProtection="1">
      <alignment horizontal="center" vertical="center"/>
      <protection locked="0"/>
    </xf>
    <xf numFmtId="0" fontId="25" fillId="0" borderId="4" xfId="2" applyFont="1"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25" fillId="0" borderId="3" xfId="2" applyFont="1" applyBorder="1" applyAlignment="1" applyProtection="1">
      <alignment horizontal="center" vertical="center" shrinkToFit="1"/>
      <protection locked="0"/>
    </xf>
    <xf numFmtId="0" fontId="25" fillId="0" borderId="113" xfId="2" applyFont="1" applyBorder="1" applyAlignment="1" applyProtection="1">
      <alignment horizontal="center" vertical="center" shrinkToFit="1"/>
      <protection locked="0"/>
    </xf>
    <xf numFmtId="0" fontId="25" fillId="0" borderId="3" xfId="2" applyFont="1" applyBorder="1" applyAlignment="1">
      <alignment horizontal="center" vertical="center"/>
    </xf>
    <xf numFmtId="0" fontId="25" fillId="0" borderId="4" xfId="2" applyFont="1" applyBorder="1" applyAlignment="1">
      <alignment horizontal="center" vertical="center"/>
    </xf>
    <xf numFmtId="0" fontId="25" fillId="0" borderId="113" xfId="2" applyFont="1" applyBorder="1" applyAlignment="1">
      <alignment horizontal="center" vertical="center"/>
    </xf>
    <xf numFmtId="0" fontId="25" fillId="0" borderId="120" xfId="2" applyFont="1" applyBorder="1" applyAlignment="1">
      <alignment horizontal="center" vertical="center"/>
    </xf>
    <xf numFmtId="0" fontId="25" fillId="0" borderId="1" xfId="2" applyFont="1" applyBorder="1" applyAlignment="1">
      <alignment horizontal="center" vertical="center"/>
    </xf>
    <xf numFmtId="0" fontId="25" fillId="4" borderId="3" xfId="0" applyFont="1" applyFill="1" applyBorder="1" applyAlignment="1" applyProtection="1">
      <alignment horizontal="center" vertical="center" shrinkToFit="1"/>
      <protection locked="0"/>
    </xf>
    <xf numFmtId="0" fontId="25" fillId="4" borderId="1" xfId="0" applyFont="1" applyFill="1" applyBorder="1" applyAlignment="1" applyProtection="1">
      <alignment horizontal="center" vertical="center" shrinkToFit="1"/>
      <protection locked="0"/>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16" fillId="4" borderId="3"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shrinkToFit="1"/>
      <protection locked="0"/>
    </xf>
    <xf numFmtId="0" fontId="16" fillId="4" borderId="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16" fillId="4" borderId="3" xfId="0" applyFont="1" applyFill="1" applyBorder="1" applyAlignment="1" applyProtection="1">
      <alignment horizontal="center" vertical="center" shrinkToFit="1"/>
    </xf>
    <xf numFmtId="0" fontId="16" fillId="4" borderId="4" xfId="0" applyFont="1" applyFill="1" applyBorder="1" applyAlignment="1" applyProtection="1">
      <alignment horizontal="center" vertical="center" shrinkToFit="1"/>
    </xf>
    <xf numFmtId="0" fontId="16" fillId="4" borderId="1" xfId="0" applyFont="1" applyFill="1" applyBorder="1" applyAlignment="1" applyProtection="1">
      <alignment horizontal="center" vertical="center" shrinkToFit="1"/>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3" xfId="0" applyFont="1" applyFill="1" applyBorder="1" applyAlignment="1" applyProtection="1">
      <alignment horizontal="center" vertical="center" shrinkToFit="1"/>
    </xf>
    <xf numFmtId="0" fontId="17" fillId="4" borderId="4" xfId="0" applyFont="1" applyFill="1" applyBorder="1" applyAlignment="1" applyProtection="1">
      <alignment horizontal="center" vertical="center" shrinkToFit="1"/>
    </xf>
    <xf numFmtId="0" fontId="17" fillId="4" borderId="1" xfId="0" applyFont="1" applyFill="1" applyBorder="1" applyAlignment="1" applyProtection="1">
      <alignment horizontal="center" vertical="center" shrinkToFit="1"/>
    </xf>
    <xf numFmtId="0" fontId="20" fillId="0" borderId="108" xfId="1" applyFont="1" applyBorder="1" applyAlignment="1" applyProtection="1">
      <alignment horizontal="center" vertical="center"/>
    </xf>
    <xf numFmtId="0" fontId="20" fillId="0" borderId="26" xfId="1" applyFont="1" applyBorder="1" applyAlignment="1" applyProtection="1">
      <alignment horizontal="center" vertical="center"/>
    </xf>
    <xf numFmtId="0" fontId="20" fillId="0" borderId="37" xfId="1" applyFont="1" applyBorder="1" applyAlignment="1" applyProtection="1">
      <alignment horizontal="center" vertical="center"/>
    </xf>
    <xf numFmtId="0" fontId="20" fillId="0" borderId="40" xfId="1" applyFont="1" applyBorder="1" applyAlignment="1" applyProtection="1">
      <alignment horizontal="center" vertical="center"/>
    </xf>
    <xf numFmtId="0" fontId="20" fillId="0" borderId="12" xfId="1" applyFont="1" applyBorder="1" applyAlignment="1" applyProtection="1">
      <alignment horizontal="center" vertical="center"/>
    </xf>
    <xf numFmtId="0" fontId="20" fillId="0" borderId="18" xfId="1" applyFont="1" applyBorder="1" applyAlignment="1" applyProtection="1">
      <alignment horizontal="center" vertical="center"/>
    </xf>
    <xf numFmtId="0" fontId="20" fillId="0" borderId="42" xfId="1" applyFont="1" applyBorder="1" applyAlignment="1" applyProtection="1">
      <alignment horizontal="center" vertical="center"/>
    </xf>
    <xf numFmtId="0" fontId="20" fillId="0" borderId="43" xfId="1" applyFont="1" applyBorder="1" applyAlignment="1" applyProtection="1">
      <alignment horizontal="center" vertical="center"/>
    </xf>
    <xf numFmtId="0" fontId="20" fillId="0" borderId="44" xfId="1" applyFont="1" applyBorder="1" applyAlignment="1" applyProtection="1">
      <alignment horizontal="center" vertical="center"/>
    </xf>
    <xf numFmtId="0" fontId="20" fillId="0" borderId="45" xfId="1" applyFont="1" applyBorder="1" applyAlignment="1" applyProtection="1">
      <alignment horizontal="center" vertical="center"/>
    </xf>
    <xf numFmtId="0" fontId="20" fillId="0" borderId="46" xfId="1" applyFont="1" applyBorder="1" applyAlignment="1" applyProtection="1">
      <alignment horizontal="center" vertical="center"/>
    </xf>
    <xf numFmtId="0" fontId="17" fillId="0" borderId="3" xfId="2" applyFont="1" applyBorder="1" applyAlignment="1" applyProtection="1">
      <alignment horizontal="center" vertical="center"/>
    </xf>
    <xf numFmtId="0" fontId="17" fillId="0" borderId="4" xfId="2" applyFont="1" applyBorder="1" applyAlignment="1" applyProtection="1">
      <alignment horizontal="center" vertical="center"/>
    </xf>
    <xf numFmtId="0" fontId="17" fillId="0" borderId="1" xfId="2" applyFont="1" applyBorder="1" applyAlignment="1" applyProtection="1">
      <alignment horizontal="center" vertical="center"/>
    </xf>
    <xf numFmtId="0" fontId="17" fillId="0" borderId="3" xfId="2" applyFont="1" applyBorder="1" applyAlignment="1" applyProtection="1">
      <alignment horizontal="center" vertical="center" shrinkToFit="1"/>
    </xf>
    <xf numFmtId="0" fontId="17" fillId="0" borderId="4" xfId="2" applyFont="1" applyBorder="1" applyAlignment="1" applyProtection="1">
      <alignment horizontal="center" vertical="center" shrinkToFit="1"/>
    </xf>
    <xf numFmtId="0" fontId="17" fillId="0" borderId="113" xfId="2" applyFont="1" applyBorder="1" applyAlignment="1" applyProtection="1">
      <alignment horizontal="center" vertical="center" shrinkToFit="1"/>
    </xf>
    <xf numFmtId="0" fontId="17" fillId="0" borderId="1" xfId="2" applyFont="1" applyBorder="1" applyAlignment="1" applyProtection="1">
      <alignment horizontal="center" vertical="center" shrinkToFit="1"/>
    </xf>
    <xf numFmtId="0" fontId="20" fillId="0" borderId="21" xfId="1" applyFont="1" applyBorder="1" applyAlignment="1" applyProtection="1">
      <alignment horizontal="center" vertical="center" wrapText="1" shrinkToFit="1"/>
    </xf>
    <xf numFmtId="0" fontId="20" fillId="0" borderId="109" xfId="1" applyFont="1" applyBorder="1" applyAlignment="1" applyProtection="1">
      <alignment horizontal="center" vertical="center" wrapText="1" shrinkToFit="1"/>
    </xf>
    <xf numFmtId="0" fontId="20" fillId="0" borderId="40" xfId="1" applyFont="1" applyBorder="1" applyAlignment="1" applyProtection="1">
      <alignment horizontal="center" vertical="center" wrapText="1" shrinkToFit="1"/>
    </xf>
    <xf numFmtId="0" fontId="20" fillId="0" borderId="110" xfId="1" applyFont="1" applyBorder="1" applyAlignment="1" applyProtection="1">
      <alignment horizontal="center" vertical="center" wrapText="1" shrinkToFit="1"/>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7" fillId="4" borderId="3"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shrinkToFit="1"/>
      <protection locked="0"/>
    </xf>
    <xf numFmtId="0" fontId="17" fillId="4" borderId="4" xfId="0" applyFont="1" applyFill="1" applyBorder="1" applyAlignment="1" applyProtection="1">
      <alignment horizontal="center" vertical="center" shrinkToFit="1"/>
      <protection locked="0"/>
    </xf>
    <xf numFmtId="0" fontId="17" fillId="4" borderId="1" xfId="0" applyFont="1" applyFill="1" applyBorder="1" applyAlignment="1" applyProtection="1">
      <alignment horizontal="center" vertical="center" shrinkToFit="1"/>
      <protection locked="0"/>
    </xf>
    <xf numFmtId="0" fontId="17" fillId="0" borderId="3" xfId="2" applyFont="1" applyBorder="1" applyAlignment="1" applyProtection="1">
      <alignment horizontal="center" vertical="center" shrinkToFit="1"/>
      <protection locked="0"/>
    </xf>
    <xf numFmtId="0" fontId="17" fillId="0" borderId="4" xfId="2" applyFont="1" applyBorder="1" applyAlignment="1" applyProtection="1">
      <alignment horizontal="center" vertical="center" shrinkToFit="1"/>
      <protection locked="0"/>
    </xf>
    <xf numFmtId="0" fontId="17" fillId="0" borderId="113" xfId="2" applyFont="1" applyBorder="1" applyAlignment="1" applyProtection="1">
      <alignment horizontal="center" vertical="center" shrinkToFit="1"/>
      <protection locked="0"/>
    </xf>
    <xf numFmtId="0" fontId="17" fillId="0" borderId="1" xfId="2" applyFont="1" applyBorder="1" applyAlignment="1" applyProtection="1">
      <alignment horizontal="center" vertical="center" shrinkToFit="1"/>
      <protection locked="0"/>
    </xf>
    <xf numFmtId="0" fontId="48" fillId="0" borderId="0" xfId="1" applyFont="1" applyAlignment="1">
      <alignment horizontal="center" vertical="center"/>
    </xf>
    <xf numFmtId="0" fontId="30" fillId="4" borderId="3"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0" xfId="1" applyFont="1" applyBorder="1" applyAlignment="1" applyProtection="1">
      <alignment horizontal="left" vertical="center" shrinkToFit="1"/>
      <protection locked="0"/>
    </xf>
    <xf numFmtId="0" fontId="30" fillId="0" borderId="12" xfId="1" applyFont="1" applyBorder="1" applyAlignment="1" applyProtection="1">
      <alignment horizontal="left" vertical="center" shrinkToFit="1"/>
      <protection locked="0"/>
    </xf>
    <xf numFmtId="0" fontId="30" fillId="0" borderId="39" xfId="1" applyFont="1" applyBorder="1" applyAlignment="1" applyProtection="1">
      <alignment horizontal="left" vertical="center" shrinkToFit="1"/>
      <protection locked="0"/>
    </xf>
    <xf numFmtId="0" fontId="30" fillId="4" borderId="81" xfId="0" applyFont="1" applyFill="1" applyBorder="1" applyAlignment="1" applyProtection="1">
      <alignment horizontal="center" vertical="center"/>
      <protection locked="0"/>
    </xf>
    <xf numFmtId="0" fontId="30" fillId="0" borderId="83" xfId="0" applyFont="1" applyBorder="1" applyAlignment="1" applyProtection="1">
      <alignment horizontal="center" vertical="center"/>
      <protection locked="0"/>
    </xf>
    <xf numFmtId="0" fontId="30" fillId="0" borderId="3" xfId="1" applyFont="1" applyBorder="1" applyAlignment="1">
      <alignment horizontal="center" vertical="center"/>
    </xf>
    <xf numFmtId="0" fontId="30" fillId="0" borderId="1" xfId="1" applyFont="1" applyBorder="1" applyAlignment="1">
      <alignment horizontal="center"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30" fillId="0" borderId="1" xfId="1" applyFont="1" applyBorder="1" applyAlignment="1">
      <alignment horizontal="left" vertical="center"/>
    </xf>
    <xf numFmtId="0" fontId="30" fillId="0" borderId="49" xfId="1" applyFont="1" applyBorder="1" applyAlignment="1">
      <alignment horizontal="center" vertical="center"/>
    </xf>
    <xf numFmtId="0" fontId="30" fillId="0" borderId="78" xfId="1" applyFont="1" applyBorder="1" applyAlignment="1">
      <alignment horizontal="center" vertical="center"/>
    </xf>
    <xf numFmtId="0" fontId="30" fillId="0" borderId="49" xfId="1" applyFont="1" applyBorder="1" applyAlignment="1">
      <alignment horizontal="left" vertical="center"/>
    </xf>
    <xf numFmtId="0" fontId="30" fillId="0" borderId="79" xfId="1" applyFont="1" applyBorder="1" applyAlignment="1">
      <alignment horizontal="left" vertical="center"/>
    </xf>
    <xf numFmtId="0" fontId="30" fillId="0" borderId="78" xfId="1" applyFont="1" applyBorder="1" applyAlignment="1">
      <alignment horizontal="left" vertical="center"/>
    </xf>
    <xf numFmtId="0" fontId="30" fillId="0" borderId="61" xfId="1" applyFont="1" applyBorder="1" applyAlignment="1">
      <alignment horizontal="center" vertical="center"/>
    </xf>
    <xf numFmtId="0" fontId="30" fillId="0" borderId="63" xfId="1" applyFont="1" applyBorder="1" applyAlignment="1">
      <alignment horizontal="center" vertical="center"/>
    </xf>
    <xf numFmtId="0" fontId="30" fillId="0" borderId="62" xfId="1" applyFont="1" applyBorder="1" applyAlignment="1">
      <alignment horizontal="center" vertical="center"/>
    </xf>
    <xf numFmtId="0" fontId="30" fillId="0" borderId="64" xfId="1" applyFont="1" applyBorder="1" applyAlignment="1">
      <alignment horizontal="center" vertical="center"/>
    </xf>
    <xf numFmtId="0" fontId="30" fillId="0" borderId="47" xfId="1" applyFont="1" applyBorder="1" applyAlignment="1">
      <alignment horizontal="center" vertical="center" wrapText="1" shrinkToFit="1"/>
    </xf>
    <xf numFmtId="0" fontId="30" fillId="0" borderId="48" xfId="1" applyFont="1" applyBorder="1" applyAlignment="1">
      <alignment horizontal="center" vertical="center"/>
    </xf>
    <xf numFmtId="0" fontId="30" fillId="0" borderId="112" xfId="1" applyFont="1" applyBorder="1" applyAlignment="1">
      <alignment horizontal="center" vertical="center"/>
    </xf>
    <xf numFmtId="0" fontId="30" fillId="0" borderId="41" xfId="1" applyFont="1" applyBorder="1" applyAlignment="1">
      <alignment horizontal="center" vertical="center"/>
    </xf>
    <xf numFmtId="0" fontId="30" fillId="0" borderId="16" xfId="1" applyFont="1" applyBorder="1" applyAlignment="1">
      <alignment horizontal="center" vertical="center"/>
    </xf>
    <xf numFmtId="0" fontId="30" fillId="0" borderId="5" xfId="1" applyFont="1" applyBorder="1" applyAlignment="1">
      <alignment horizontal="center" vertical="center"/>
    </xf>
    <xf numFmtId="0" fontId="30" fillId="0" borderId="45" xfId="1" applyFont="1" applyBorder="1" applyAlignment="1">
      <alignment horizontal="center" vertical="center"/>
    </xf>
    <xf numFmtId="0" fontId="30" fillId="0" borderId="43" xfId="1" applyFont="1" applyBorder="1" applyAlignment="1">
      <alignment horizontal="center" vertical="center"/>
    </xf>
    <xf numFmtId="0" fontId="30" fillId="0" borderId="46" xfId="1" applyFont="1" applyBorder="1" applyAlignment="1">
      <alignment horizontal="center" vertical="center"/>
    </xf>
    <xf numFmtId="0" fontId="28" fillId="0" borderId="62" xfId="1" applyFont="1" applyBorder="1" applyAlignment="1">
      <alignment horizontal="center" vertical="center" wrapText="1" shrinkToFit="1"/>
    </xf>
    <xf numFmtId="0" fontId="28" fillId="0" borderId="64" xfId="1" applyFont="1" applyBorder="1" applyAlignment="1">
      <alignment horizontal="center" vertical="center" wrapText="1" shrinkToFit="1"/>
    </xf>
    <xf numFmtId="0" fontId="30" fillId="0" borderId="21" xfId="1" applyFont="1" applyBorder="1" applyAlignment="1">
      <alignment horizontal="center" vertical="center"/>
    </xf>
    <xf numFmtId="0" fontId="30" fillId="0" borderId="7" xfId="1" applyFont="1" applyBorder="1" applyAlignment="1">
      <alignment horizontal="center" vertical="center"/>
    </xf>
    <xf numFmtId="0" fontId="30" fillId="0" borderId="14" xfId="1" applyFont="1" applyBorder="1" applyAlignment="1">
      <alignment horizontal="center" vertical="center"/>
    </xf>
    <xf numFmtId="0" fontId="30" fillId="0" borderId="40" xfId="1" applyFont="1" applyBorder="1" applyAlignment="1">
      <alignment horizontal="center" vertical="center"/>
    </xf>
    <xf numFmtId="0" fontId="30" fillId="0" borderId="12" xfId="1" applyFont="1" applyBorder="1" applyAlignment="1">
      <alignment horizontal="center" vertical="center"/>
    </xf>
    <xf numFmtId="0" fontId="30" fillId="0" borderId="39" xfId="1" applyFont="1" applyBorder="1" applyAlignment="1">
      <alignment horizontal="center" vertical="center"/>
    </xf>
    <xf numFmtId="0" fontId="30" fillId="0" borderId="42" xfId="1" applyFont="1" applyBorder="1" applyAlignment="1">
      <alignment horizontal="center" vertical="center"/>
    </xf>
    <xf numFmtId="0" fontId="30" fillId="0" borderId="44" xfId="1" applyFont="1" applyBorder="1" applyAlignment="1">
      <alignment horizontal="center" vertical="center"/>
    </xf>
    <xf numFmtId="0" fontId="30" fillId="0" borderId="4" xfId="1" applyFont="1" applyBorder="1" applyAlignment="1">
      <alignment horizontal="center" vertical="center"/>
    </xf>
    <xf numFmtId="0" fontId="30" fillId="0" borderId="3" xfId="1" applyFont="1" applyBorder="1" applyAlignment="1">
      <alignment horizontal="distributed" vertical="center" indent="1"/>
    </xf>
    <xf numFmtId="0" fontId="30" fillId="0" borderId="4" xfId="1" applyFont="1" applyBorder="1" applyAlignment="1">
      <alignment horizontal="distributed" vertical="center" indent="1"/>
    </xf>
    <xf numFmtId="0" fontId="25" fillId="0" borderId="3" xfId="1" applyFont="1" applyBorder="1" applyAlignment="1">
      <alignment horizontal="center" vertical="center" shrinkToFit="1"/>
    </xf>
    <xf numFmtId="0" fontId="25" fillId="0" borderId="4" xfId="1" applyFont="1" applyBorder="1" applyAlignment="1">
      <alignment horizontal="center" vertical="center" shrinkToFit="1"/>
    </xf>
    <xf numFmtId="0" fontId="25" fillId="0" borderId="1" xfId="1" applyFont="1" applyBorder="1" applyAlignment="1">
      <alignment horizontal="center" vertical="center" shrinkToFit="1"/>
    </xf>
    <xf numFmtId="0" fontId="30" fillId="0" borderId="55" xfId="1" applyFont="1" applyBorder="1" applyAlignment="1">
      <alignment horizontal="center" vertical="center"/>
    </xf>
    <xf numFmtId="0" fontId="30" fillId="0" borderId="116" xfId="1" applyFont="1" applyBorder="1" applyAlignment="1">
      <alignment horizontal="center" vertical="center"/>
    </xf>
    <xf numFmtId="0" fontId="25" fillId="4" borderId="81" xfId="0" applyFont="1" applyFill="1" applyBorder="1" applyAlignment="1" applyProtection="1">
      <alignment horizontal="center" vertical="center"/>
      <protection locked="0"/>
    </xf>
    <xf numFmtId="0" fontId="30" fillId="0" borderId="82" xfId="0" applyFont="1" applyBorder="1" applyAlignment="1">
      <alignment horizontal="center" vertical="center"/>
    </xf>
    <xf numFmtId="0" fontId="30" fillId="0" borderId="83" xfId="0" applyFont="1" applyBorder="1" applyAlignment="1">
      <alignment horizontal="center" vertical="center"/>
    </xf>
    <xf numFmtId="181" fontId="25" fillId="0" borderId="4" xfId="1" applyNumberFormat="1" applyFont="1" applyBorder="1" applyAlignment="1">
      <alignment horizontal="center" vertical="center" shrinkToFit="1"/>
    </xf>
    <xf numFmtId="0" fontId="54" fillId="0" borderId="0" xfId="3" applyFont="1" applyAlignment="1">
      <alignment horizontal="center" vertical="center"/>
    </xf>
    <xf numFmtId="0" fontId="57" fillId="0" borderId="68" xfId="3" applyFont="1" applyBorder="1" applyAlignment="1">
      <alignment horizontal="distributed" vertical="center" indent="1"/>
    </xf>
    <xf numFmtId="0" fontId="57" fillId="0" borderId="70" xfId="3" applyFont="1" applyBorder="1" applyAlignment="1">
      <alignment horizontal="distributed" vertical="center" indent="1"/>
    </xf>
    <xf numFmtId="176" fontId="25" fillId="4" borderId="69" xfId="0" applyNumberFormat="1" applyFont="1" applyFill="1" applyBorder="1" applyAlignment="1" applyProtection="1">
      <alignment horizontal="center" vertical="center"/>
    </xf>
    <xf numFmtId="176" fontId="25" fillId="4" borderId="70" xfId="0" applyNumberFormat="1" applyFont="1" applyFill="1" applyBorder="1" applyAlignment="1" applyProtection="1">
      <alignment horizontal="center" vertical="center"/>
    </xf>
    <xf numFmtId="0" fontId="57" fillId="0" borderId="68" xfId="3" applyFont="1" applyBorder="1" applyAlignment="1" applyProtection="1">
      <alignment horizontal="center" vertical="center"/>
    </xf>
    <xf numFmtId="0" fontId="57" fillId="0" borderId="69" xfId="3" applyFont="1" applyBorder="1" applyAlignment="1" applyProtection="1">
      <alignment horizontal="center" vertical="center"/>
    </xf>
    <xf numFmtId="0" fontId="57" fillId="0" borderId="70" xfId="3" applyFont="1" applyBorder="1" applyAlignment="1" applyProtection="1">
      <alignment horizontal="center" vertical="center"/>
    </xf>
    <xf numFmtId="0" fontId="36" fillId="0" borderId="62" xfId="3" applyFont="1" applyBorder="1" applyAlignment="1">
      <alignment horizontal="center" vertical="center" textRotation="255"/>
    </xf>
    <xf numFmtId="0" fontId="36" fillId="0" borderId="65" xfId="3" applyFont="1" applyBorder="1" applyAlignment="1">
      <alignment horizontal="center" vertical="center" textRotation="255"/>
    </xf>
    <xf numFmtId="0" fontId="36" fillId="0" borderId="51" xfId="3" applyFont="1" applyBorder="1" applyAlignment="1">
      <alignment horizontal="center" vertical="center" textRotation="255"/>
    </xf>
    <xf numFmtId="0" fontId="25" fillId="0" borderId="47" xfId="1" applyFont="1" applyBorder="1" applyAlignment="1">
      <alignment horizontal="center" vertical="center" wrapText="1" shrinkToFit="1"/>
    </xf>
    <xf numFmtId="0" fontId="25" fillId="0" borderId="48" xfId="1" applyFont="1" applyBorder="1" applyAlignment="1">
      <alignment horizontal="center" vertical="center" wrapText="1" shrinkToFit="1"/>
    </xf>
    <xf numFmtId="0" fontId="25" fillId="0" borderId="101" xfId="1" applyFont="1" applyBorder="1" applyAlignment="1">
      <alignment horizontal="center" vertical="center" textRotation="255"/>
    </xf>
    <xf numFmtId="0" fontId="25" fillId="0" borderId="102" xfId="1" applyFont="1" applyBorder="1" applyAlignment="1">
      <alignment horizontal="center" vertical="center" textRotation="255"/>
    </xf>
    <xf numFmtId="0" fontId="25" fillId="0" borderId="87" xfId="1" applyFont="1" applyBorder="1" applyAlignment="1">
      <alignment horizontal="center" vertical="center" textRotation="255"/>
    </xf>
    <xf numFmtId="0" fontId="57" fillId="0" borderId="68" xfId="3" applyFont="1" applyBorder="1" applyAlignment="1" applyProtection="1">
      <alignment vertical="center"/>
      <protection locked="0"/>
    </xf>
    <xf numFmtId="0" fontId="57" fillId="0" borderId="69" xfId="3" applyFont="1" applyBorder="1" applyAlignment="1" applyProtection="1">
      <alignment vertical="center"/>
      <protection locked="0"/>
    </xf>
    <xf numFmtId="0" fontId="57" fillId="0" borderId="70" xfId="3" applyFont="1" applyBorder="1" applyAlignment="1" applyProtection="1">
      <alignment vertical="center"/>
      <protection locked="0"/>
    </xf>
    <xf numFmtId="0" fontId="61" fillId="0" borderId="0" xfId="3" applyFont="1" applyAlignment="1">
      <alignment horizontal="center" vertical="center"/>
    </xf>
    <xf numFmtId="0" fontId="50" fillId="0" borderId="125" xfId="3" applyFont="1" applyBorder="1" applyAlignment="1">
      <alignment horizontal="left" vertical="center"/>
    </xf>
    <xf numFmtId="0" fontId="50" fillId="0" borderId="4" xfId="3" applyFont="1" applyBorder="1" applyAlignment="1">
      <alignment horizontal="left" vertical="center"/>
    </xf>
    <xf numFmtId="0" fontId="50" fillId="0" borderId="1" xfId="3" applyFont="1" applyBorder="1" applyAlignment="1">
      <alignment horizontal="left" vertical="center"/>
    </xf>
    <xf numFmtId="0" fontId="36" fillId="0" borderId="3" xfId="3" applyFont="1" applyBorder="1" applyAlignment="1">
      <alignment horizontal="center" vertical="center" shrinkToFit="1"/>
    </xf>
    <xf numFmtId="0" fontId="36" fillId="0" borderId="1" xfId="3" applyFont="1" applyBorder="1" applyAlignment="1">
      <alignment horizontal="center" vertical="center" shrinkToFit="1"/>
    </xf>
    <xf numFmtId="49" fontId="29" fillId="0" borderId="1" xfId="1" applyNumberFormat="1" applyFont="1" applyBorder="1" applyAlignment="1" applyProtection="1">
      <alignment horizontal="center" vertical="center"/>
      <protection locked="0"/>
    </xf>
    <xf numFmtId="49" fontId="29" fillId="0" borderId="2" xfId="1" applyNumberFormat="1" applyFont="1" applyBorder="1" applyAlignment="1" applyProtection="1">
      <alignment horizontal="center" vertical="center"/>
      <protection locked="0"/>
    </xf>
    <xf numFmtId="0" fontId="62" fillId="0" borderId="34" xfId="3" applyFont="1" applyBorder="1" applyAlignment="1">
      <alignment horizontal="left" vertical="center" wrapText="1"/>
    </xf>
    <xf numFmtId="0" fontId="62" fillId="0" borderId="0" xfId="3" applyFont="1" applyBorder="1" applyAlignment="1">
      <alignment horizontal="left" vertical="center" wrapText="1"/>
    </xf>
    <xf numFmtId="0" fontId="36" fillId="0" borderId="2" xfId="3" applyFont="1" applyBorder="1" applyAlignment="1">
      <alignment horizontal="center" vertical="center" shrinkToFit="1"/>
    </xf>
    <xf numFmtId="0" fontId="25" fillId="4" borderId="2" xfId="0" applyFont="1" applyFill="1" applyBorder="1" applyAlignment="1" applyProtection="1">
      <alignment horizontal="center" vertical="center"/>
      <protection locked="0"/>
    </xf>
    <xf numFmtId="49" fontId="29" fillId="0" borderId="12" xfId="1" applyNumberFormat="1" applyFont="1" applyBorder="1" applyAlignment="1" applyProtection="1">
      <alignment horizontal="center" vertical="center"/>
      <protection locked="0"/>
    </xf>
    <xf numFmtId="49" fontId="30" fillId="0" borderId="12" xfId="0" applyNumberFormat="1" applyFont="1" applyBorder="1" applyAlignment="1" applyProtection="1">
      <alignment horizontal="center" vertical="center"/>
      <protection locked="0"/>
    </xf>
    <xf numFmtId="49" fontId="29" fillId="0" borderId="40" xfId="1" applyNumberFormat="1" applyFont="1" applyBorder="1" applyAlignment="1" applyProtection="1">
      <alignment horizontal="center" vertical="center"/>
      <protection locked="0"/>
    </xf>
    <xf numFmtId="0" fontId="36" fillId="0" borderId="2" xfId="3" applyFont="1" applyBorder="1" applyAlignment="1">
      <alignment horizontal="center" vertical="center"/>
    </xf>
    <xf numFmtId="0" fontId="36" fillId="0" borderId="2" xfId="3" applyFont="1" applyBorder="1" applyAlignment="1">
      <alignment horizontal="right" vertical="center"/>
    </xf>
    <xf numFmtId="38" fontId="36" fillId="0" borderId="3" xfId="7" applyFont="1" applyBorder="1" applyAlignment="1">
      <alignment horizontal="right" vertical="center"/>
    </xf>
    <xf numFmtId="38" fontId="36" fillId="0" borderId="1" xfId="7" applyFont="1" applyBorder="1" applyAlignment="1">
      <alignment horizontal="right" vertical="center"/>
    </xf>
    <xf numFmtId="179" fontId="29" fillId="0" borderId="2" xfId="1" applyNumberFormat="1" applyFont="1" applyBorder="1" applyAlignment="1" applyProtection="1">
      <alignment horizontal="center" vertical="center"/>
      <protection locked="0"/>
    </xf>
    <xf numFmtId="20" fontId="29" fillId="0" borderId="2" xfId="1" applyNumberFormat="1" applyFont="1" applyBorder="1" applyAlignment="1" applyProtection="1">
      <alignment horizontal="center" vertical="center"/>
      <protection locked="0"/>
    </xf>
    <xf numFmtId="0" fontId="29" fillId="0" borderId="2" xfId="1" applyNumberFormat="1" applyFont="1" applyBorder="1" applyAlignment="1" applyProtection="1">
      <alignment horizontal="center" vertical="center"/>
      <protection locked="0"/>
    </xf>
    <xf numFmtId="0" fontId="36" fillId="0" borderId="3" xfId="3" applyFont="1" applyBorder="1" applyAlignment="1">
      <alignment horizontal="right" vertical="center"/>
    </xf>
    <xf numFmtId="0" fontId="36" fillId="0" borderId="1" xfId="3" applyFont="1" applyBorder="1" applyAlignment="1">
      <alignment horizontal="right" vertical="center"/>
    </xf>
    <xf numFmtId="38" fontId="36" fillId="0" borderId="2" xfId="7" applyFont="1" applyBorder="1" applyAlignment="1">
      <alignment horizontal="right" vertical="center"/>
    </xf>
    <xf numFmtId="0" fontId="29" fillId="0" borderId="2" xfId="1" applyFont="1" applyBorder="1" applyAlignment="1" applyProtection="1">
      <alignment horizontal="center" vertical="center"/>
      <protection locked="0"/>
    </xf>
    <xf numFmtId="179" fontId="29" fillId="0" borderId="3" xfId="1" applyNumberFormat="1" applyFont="1" applyBorder="1" applyAlignment="1" applyProtection="1">
      <alignment horizontal="center" vertical="center"/>
      <protection locked="0"/>
    </xf>
    <xf numFmtId="179" fontId="30" fillId="0" borderId="4" xfId="0" applyNumberFormat="1" applyFont="1" applyBorder="1" applyAlignment="1" applyProtection="1">
      <alignment horizontal="center" vertical="center"/>
      <protection locked="0"/>
    </xf>
    <xf numFmtId="0" fontId="29" fillId="0" borderId="3" xfId="1" applyNumberFormat="1" applyFont="1" applyBorder="1" applyAlignment="1" applyProtection="1">
      <alignment horizontal="center" vertical="center"/>
      <protection locked="0"/>
    </xf>
    <xf numFmtId="0" fontId="30" fillId="0" borderId="4" xfId="0" applyNumberFormat="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6" fillId="0" borderId="3" xfId="3" applyFont="1" applyBorder="1" applyAlignment="1">
      <alignment horizontal="distributed" vertical="center" indent="1"/>
    </xf>
    <xf numFmtId="0" fontId="36" fillId="0" borderId="1" xfId="3" applyFont="1" applyBorder="1" applyAlignment="1">
      <alignment horizontal="distributed" vertical="center" indent="1"/>
    </xf>
    <xf numFmtId="0" fontId="62" fillId="0" borderId="3" xfId="3" applyFont="1" applyBorder="1" applyAlignment="1">
      <alignment horizontal="distributed" vertical="center" indent="1"/>
    </xf>
    <xf numFmtId="0" fontId="62" fillId="0" borderId="1" xfId="3" applyFont="1" applyBorder="1" applyAlignment="1">
      <alignment horizontal="distributed" vertical="center" indent="1"/>
    </xf>
    <xf numFmtId="0" fontId="36" fillId="0" borderId="68" xfId="3" applyFont="1" applyBorder="1" applyAlignment="1">
      <alignment horizontal="distributed" vertical="center" indent="5"/>
    </xf>
    <xf numFmtId="0" fontId="30" fillId="0" borderId="70" xfId="0" applyFont="1" applyBorder="1" applyAlignment="1">
      <alignment horizontal="distributed" vertical="center" indent="5"/>
    </xf>
    <xf numFmtId="179" fontId="36" fillId="0" borderId="88" xfId="3" applyNumberFormat="1" applyFont="1" applyBorder="1" applyAlignment="1">
      <alignment horizontal="center" vertical="center"/>
    </xf>
    <xf numFmtId="179" fontId="36" fillId="0" borderId="89" xfId="3" applyNumberFormat="1" applyFont="1" applyBorder="1" applyAlignment="1">
      <alignment horizontal="center" vertical="center"/>
    </xf>
    <xf numFmtId="179" fontId="36" fillId="0" borderId="90" xfId="3" applyNumberFormat="1" applyFont="1" applyBorder="1" applyAlignment="1">
      <alignment horizontal="center" vertical="center"/>
    </xf>
    <xf numFmtId="181" fontId="66" fillId="0" borderId="41" xfId="3" applyNumberFormat="1" applyFont="1" applyBorder="1" applyAlignment="1" applyProtection="1">
      <alignment horizontal="center" vertical="center"/>
    </xf>
    <xf numFmtId="181" fontId="66" fillId="0" borderId="15" xfId="3" applyNumberFormat="1" applyFont="1" applyBorder="1" applyAlignment="1" applyProtection="1">
      <alignment horizontal="center" vertical="center"/>
    </xf>
    <xf numFmtId="0" fontId="36" fillId="0" borderId="21" xfId="3" applyFont="1" applyBorder="1" applyAlignment="1">
      <alignment horizontal="center" vertical="center"/>
    </xf>
    <xf numFmtId="0" fontId="36" fillId="0" borderId="7" xfId="3" applyFont="1" applyBorder="1" applyAlignment="1">
      <alignment horizontal="center" vertical="center"/>
    </xf>
    <xf numFmtId="0" fontId="36" fillId="0" borderId="22" xfId="3" applyFont="1" applyBorder="1" applyAlignment="1">
      <alignment horizontal="center" vertical="center"/>
    </xf>
    <xf numFmtId="0" fontId="63" fillId="0" borderId="3" xfId="3" applyFont="1" applyBorder="1" applyAlignment="1" applyProtection="1">
      <alignment horizontal="center" vertical="center"/>
      <protection locked="0"/>
    </xf>
    <xf numFmtId="0" fontId="63" fillId="0" borderId="4" xfId="3" applyFont="1" applyBorder="1" applyAlignment="1" applyProtection="1">
      <alignment horizontal="center" vertical="center"/>
      <protection locked="0"/>
    </xf>
    <xf numFmtId="0" fontId="63" fillId="0" borderId="5" xfId="3" applyFont="1" applyBorder="1" applyAlignment="1" applyProtection="1">
      <alignment horizontal="center" vertical="center"/>
      <protection locked="0"/>
    </xf>
    <xf numFmtId="0" fontId="63" fillId="0" borderId="66" xfId="3" applyFont="1" applyBorder="1" applyAlignment="1" applyProtection="1">
      <alignment horizontal="center" vertical="center"/>
      <protection locked="0"/>
    </xf>
    <xf numFmtId="0" fontId="63" fillId="0" borderId="28" xfId="3" applyFont="1" applyBorder="1" applyAlignment="1" applyProtection="1">
      <alignment horizontal="center" vertical="center"/>
      <protection locked="0"/>
    </xf>
    <xf numFmtId="0" fontId="63" fillId="0" borderId="29" xfId="3" applyFont="1" applyBorder="1" applyAlignment="1" applyProtection="1">
      <alignment horizontal="center" vertical="center"/>
      <protection locked="0"/>
    </xf>
    <xf numFmtId="0" fontId="50" fillId="0" borderId="91" xfId="3" applyFont="1" applyBorder="1" applyAlignment="1">
      <alignment horizontal="center" vertical="center" wrapText="1"/>
    </xf>
    <xf numFmtId="0" fontId="50" fillId="0" borderId="92" xfId="3" applyFont="1" applyBorder="1" applyAlignment="1">
      <alignment horizontal="center" vertical="center" wrapText="1"/>
    </xf>
    <xf numFmtId="0" fontId="50" fillId="0" borderId="93" xfId="3" applyFont="1" applyBorder="1" applyAlignment="1">
      <alignment horizontal="center" vertical="center" wrapText="1"/>
    </xf>
    <xf numFmtId="0" fontId="50" fillId="0" borderId="94" xfId="3" applyFont="1" applyBorder="1" applyAlignment="1">
      <alignment horizontal="center" vertical="center" wrapText="1"/>
    </xf>
    <xf numFmtId="0" fontId="50" fillId="0" borderId="95" xfId="3" applyFont="1" applyBorder="1" applyAlignment="1">
      <alignment horizontal="center" vertical="center" wrapText="1"/>
    </xf>
    <xf numFmtId="0" fontId="50" fillId="0" borderId="96" xfId="3" applyFont="1" applyBorder="1" applyAlignment="1">
      <alignment horizontal="center" vertical="center" wrapText="1"/>
    </xf>
  </cellXfs>
  <cellStyles count="8">
    <cellStyle name="スタイル 1" xfId="6" xr:uid="{551B3BC7-CC35-4BF3-AF65-D4A18F2044D4}"/>
    <cellStyle name="ハイパーリンク" xfId="5" builtinId="8"/>
    <cellStyle name="桁区切り" xfId="7"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22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s>
  <tableStyles count="0" defaultTableStyle="TableStyleMedium9" defaultPivotStyle="PivotStyleLight16"/>
  <colors>
    <mruColors>
      <color rgb="FFCCECFF"/>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413384</xdr:colOff>
      <xdr:row>0</xdr:row>
      <xdr:rowOff>95249</xdr:rowOff>
    </xdr:from>
    <xdr:to>
      <xdr:col>14</xdr:col>
      <xdr:colOff>1981199</xdr:colOff>
      <xdr:row>4</xdr:row>
      <xdr:rowOff>257160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4859" y="95249"/>
          <a:ext cx="2186940" cy="2183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9</xdr:row>
          <xdr:rowOff>19050</xdr:rowOff>
        </xdr:from>
        <xdr:to>
          <xdr:col>2</xdr:col>
          <xdr:colOff>476250</xdr:colOff>
          <xdr:row>10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9</xdr:row>
          <xdr:rowOff>19050</xdr:rowOff>
        </xdr:from>
        <xdr:to>
          <xdr:col>7</xdr:col>
          <xdr:colOff>476250</xdr:colOff>
          <xdr:row>10</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114300</xdr:colOff>
      <xdr:row>27</xdr:row>
      <xdr:rowOff>19050</xdr:rowOff>
    </xdr:from>
    <xdr:to>
      <xdr:col>12</xdr:col>
      <xdr:colOff>457200</xdr:colOff>
      <xdr:row>27</xdr:row>
      <xdr:rowOff>180975</xdr:rowOff>
    </xdr:to>
    <xdr:sp macro="" textlink="">
      <xdr:nvSpPr>
        <xdr:cNvPr id="3" name="矢印: 上 2">
          <a:extLst>
            <a:ext uri="{FF2B5EF4-FFF2-40B4-BE49-F238E27FC236}">
              <a16:creationId xmlns:a16="http://schemas.microsoft.com/office/drawing/2014/main" id="{0C604134-8EAE-5695-0F31-DC7AA838E38E}"/>
            </a:ext>
          </a:extLst>
        </xdr:cNvPr>
        <xdr:cNvSpPr/>
      </xdr:nvSpPr>
      <xdr:spPr>
        <a:xfrm>
          <a:off x="7381875" y="6877050"/>
          <a:ext cx="342900" cy="161925"/>
        </a:xfrm>
        <a:prstGeom prst="upArrow">
          <a:avLst/>
        </a:prstGeom>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85725</xdr:colOff>
      <xdr:row>27</xdr:row>
      <xdr:rowOff>190500</xdr:rowOff>
    </xdr:from>
    <xdr:to>
      <xdr:col>12</xdr:col>
      <xdr:colOff>574687</xdr:colOff>
      <xdr:row>30</xdr:row>
      <xdr:rowOff>52627</xdr:rowOff>
    </xdr:to>
    <xdr:pic>
      <xdr:nvPicPr>
        <xdr:cNvPr id="4" name="図 3">
          <a:extLst>
            <a:ext uri="{FF2B5EF4-FFF2-40B4-BE49-F238E27FC236}">
              <a16:creationId xmlns:a16="http://schemas.microsoft.com/office/drawing/2014/main" id="{F1943D3C-1C65-5495-3BEB-95405512DCCE}"/>
            </a:ext>
          </a:extLst>
        </xdr:cNvPr>
        <xdr:cNvPicPr>
          <a:picLocks noChangeAspect="1"/>
        </xdr:cNvPicPr>
      </xdr:nvPicPr>
      <xdr:blipFill>
        <a:blip xmlns:r="http://schemas.openxmlformats.org/officeDocument/2006/relationships" r:embed="rId1"/>
        <a:stretch>
          <a:fillRect/>
        </a:stretch>
      </xdr:blipFill>
      <xdr:spPr>
        <a:xfrm>
          <a:off x="6238875" y="7048500"/>
          <a:ext cx="1603387" cy="5669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fukui.lg.jp/doc/sabae-seinen/kenpuro2022.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pageSetUpPr fitToPage="1"/>
  </sheetPr>
  <dimension ref="A1:O58"/>
  <sheetViews>
    <sheetView tabSelected="1" view="pageBreakPreview" zoomScaleNormal="100" zoomScaleSheetLayoutView="100" workbookViewId="0"/>
  </sheetViews>
  <sheetFormatPr defaultColWidth="9" defaultRowHeight="18" customHeight="1"/>
  <cols>
    <col min="1" max="1" width="5.875" style="1" customWidth="1"/>
    <col min="2" max="4" width="9" style="1"/>
    <col min="5" max="5" width="10.25" style="1" customWidth="1"/>
    <col min="6" max="6" width="10.125" style="1" customWidth="1"/>
    <col min="7" max="14" width="9" style="1"/>
    <col min="15" max="15" width="34.125" style="1" customWidth="1"/>
    <col min="16" max="16" width="5" style="1" customWidth="1"/>
    <col min="17" max="16384" width="9" style="1"/>
  </cols>
  <sheetData>
    <row r="1" spans="1:15" ht="54" customHeight="1">
      <c r="A1" s="573" t="s">
        <v>407</v>
      </c>
      <c r="B1" s="574"/>
      <c r="C1" s="575"/>
      <c r="D1" s="575"/>
      <c r="E1" s="575"/>
      <c r="F1" s="575"/>
      <c r="G1" s="576"/>
      <c r="H1" s="576"/>
      <c r="I1" s="575"/>
      <c r="J1" s="577"/>
      <c r="K1" s="577"/>
      <c r="L1" s="577"/>
      <c r="M1" s="577"/>
      <c r="N1" s="577"/>
      <c r="O1" s="578"/>
    </row>
    <row r="2" spans="1:15" ht="50.45" customHeight="1" thickBot="1">
      <c r="A2" s="579"/>
      <c r="B2" s="584" t="s">
        <v>408</v>
      </c>
      <c r="C2" s="581"/>
      <c r="D2" s="581"/>
      <c r="E2" s="581"/>
      <c r="F2" s="581"/>
      <c r="G2" s="580"/>
      <c r="H2" s="580"/>
      <c r="I2" s="581"/>
      <c r="J2" s="582"/>
      <c r="K2" s="582"/>
      <c r="L2" s="582"/>
      <c r="M2" s="582"/>
      <c r="N2" s="582"/>
      <c r="O2" s="583"/>
    </row>
    <row r="3" spans="1:15" s="118" customFormat="1" ht="28.15" customHeight="1">
      <c r="A3" s="564" t="s">
        <v>412</v>
      </c>
      <c r="B3" s="565"/>
      <c r="C3" s="116"/>
      <c r="D3" s="116"/>
      <c r="E3" s="116"/>
      <c r="F3" s="116"/>
      <c r="G3" s="116"/>
      <c r="H3" s="116"/>
      <c r="I3" s="116"/>
      <c r="J3" s="116"/>
      <c r="K3" s="116"/>
      <c r="L3" s="116"/>
      <c r="M3" s="116"/>
      <c r="N3" s="116"/>
      <c r="O3" s="117"/>
    </row>
    <row r="4" spans="1:15" s="118" customFormat="1" ht="26.45" customHeight="1">
      <c r="A4" s="566"/>
      <c r="B4" s="565" t="s">
        <v>320</v>
      </c>
      <c r="C4" s="116"/>
      <c r="D4" s="116"/>
      <c r="E4" s="116"/>
      <c r="F4" s="116"/>
      <c r="G4" s="116"/>
      <c r="H4" s="116"/>
      <c r="I4" s="116"/>
      <c r="J4" s="116"/>
      <c r="K4" s="116"/>
      <c r="L4" s="116"/>
      <c r="M4" s="116"/>
      <c r="N4" s="116"/>
      <c r="O4" s="117"/>
    </row>
    <row r="5" spans="1:15" s="118" customFormat="1" ht="26.45" customHeight="1">
      <c r="A5" s="566"/>
      <c r="B5" s="565" t="s">
        <v>450</v>
      </c>
      <c r="C5" s="116"/>
      <c r="D5" s="116"/>
      <c r="E5" s="116"/>
      <c r="F5" s="116"/>
      <c r="G5" s="116"/>
      <c r="H5" s="116"/>
      <c r="I5" s="116"/>
      <c r="J5" s="116"/>
      <c r="K5" s="116"/>
      <c r="L5" s="116"/>
      <c r="M5" s="116"/>
      <c r="N5" s="116"/>
      <c r="O5" s="117"/>
    </row>
    <row r="6" spans="1:15" s="118" customFormat="1" ht="26.45" customHeight="1">
      <c r="A6" s="567"/>
      <c r="B6" s="565" t="s">
        <v>458</v>
      </c>
      <c r="C6" s="116"/>
      <c r="D6" s="116"/>
      <c r="E6" s="116"/>
      <c r="F6" s="116"/>
      <c r="G6" s="116"/>
      <c r="H6" s="116"/>
      <c r="I6" s="116"/>
      <c r="J6" s="116"/>
      <c r="K6" s="116"/>
      <c r="L6" s="116"/>
      <c r="M6" s="116"/>
      <c r="N6" s="116"/>
      <c r="O6" s="117"/>
    </row>
    <row r="7" spans="1:15" s="118" customFormat="1" ht="26.45" customHeight="1">
      <c r="A7" s="567"/>
      <c r="B7" s="568" t="s">
        <v>435</v>
      </c>
      <c r="C7" s="116"/>
      <c r="D7" s="116"/>
      <c r="E7" s="116"/>
      <c r="F7" s="116"/>
      <c r="G7" s="116"/>
      <c r="H7" s="116"/>
      <c r="I7" s="116"/>
      <c r="J7" s="116"/>
      <c r="K7" s="116"/>
      <c r="L7" s="116"/>
      <c r="M7" s="116"/>
      <c r="N7" s="116"/>
      <c r="O7" s="117"/>
    </row>
    <row r="8" spans="1:15" s="118" customFormat="1" ht="26.45" customHeight="1">
      <c r="A8" s="567"/>
      <c r="B8" s="569" t="s">
        <v>446</v>
      </c>
      <c r="C8" s="116"/>
      <c r="D8" s="116"/>
      <c r="E8" s="116"/>
      <c r="F8" s="116"/>
      <c r="G8" s="116"/>
      <c r="H8" s="116"/>
      <c r="I8" s="116"/>
      <c r="J8" s="116"/>
      <c r="K8" s="116"/>
      <c r="L8" s="116"/>
      <c r="M8" s="116"/>
      <c r="N8" s="116"/>
      <c r="O8" s="117"/>
    </row>
    <row r="9" spans="1:15" s="118" customFormat="1" ht="26.45" customHeight="1">
      <c r="A9" s="567"/>
      <c r="B9" s="570"/>
      <c r="C9" s="119" t="s">
        <v>433</v>
      </c>
      <c r="D9" s="116"/>
      <c r="E9" s="116"/>
      <c r="F9" s="116"/>
      <c r="G9" s="116"/>
      <c r="H9" s="116"/>
      <c r="I9" s="116"/>
      <c r="J9" s="116"/>
      <c r="K9" s="116"/>
      <c r="L9" s="116"/>
      <c r="M9" s="116"/>
      <c r="N9" s="116"/>
      <c r="O9" s="117"/>
    </row>
    <row r="10" spans="1:15" s="118" customFormat="1" ht="26.45" customHeight="1">
      <c r="A10" s="567"/>
      <c r="B10" s="568" t="s">
        <v>448</v>
      </c>
      <c r="C10" s="116"/>
      <c r="D10" s="116"/>
      <c r="E10" s="116"/>
      <c r="F10" s="116"/>
      <c r="G10" s="116"/>
      <c r="H10" s="116"/>
      <c r="I10" s="116"/>
      <c r="J10" s="116"/>
      <c r="K10" s="116"/>
      <c r="L10" s="116"/>
      <c r="M10" s="116"/>
      <c r="N10" s="116"/>
      <c r="O10" s="117"/>
    </row>
    <row r="11" spans="1:15" s="118" customFormat="1" ht="26.45" customHeight="1">
      <c r="A11" s="567"/>
      <c r="B11" s="568" t="s">
        <v>449</v>
      </c>
      <c r="C11" s="116"/>
      <c r="D11" s="116"/>
      <c r="E11" s="116"/>
      <c r="F11" s="116"/>
      <c r="G11" s="116"/>
      <c r="H11" s="116"/>
      <c r="I11" s="116"/>
      <c r="J11" s="116"/>
      <c r="K11" s="116"/>
      <c r="L11" s="116"/>
      <c r="M11" s="116"/>
      <c r="N11" s="116"/>
      <c r="O11" s="117"/>
    </row>
    <row r="12" spans="1:15" s="118" customFormat="1" ht="26.45" customHeight="1">
      <c r="A12" s="567"/>
      <c r="B12" s="568" t="s">
        <v>434</v>
      </c>
      <c r="C12" s="116"/>
      <c r="D12" s="116"/>
      <c r="E12" s="116"/>
      <c r="F12" s="116"/>
      <c r="G12" s="116"/>
      <c r="H12" s="116"/>
      <c r="I12" s="116"/>
      <c r="J12" s="116"/>
      <c r="K12" s="116"/>
      <c r="L12" s="116"/>
      <c r="M12" s="116"/>
      <c r="N12" s="116"/>
      <c r="O12" s="117"/>
    </row>
    <row r="13" spans="1:15" s="118" customFormat="1" ht="26.45" customHeight="1">
      <c r="A13" s="567"/>
      <c r="B13" s="565" t="s">
        <v>459</v>
      </c>
      <c r="C13" s="116"/>
      <c r="D13" s="116"/>
      <c r="E13" s="116"/>
      <c r="F13" s="116"/>
      <c r="G13" s="116"/>
      <c r="H13" s="116"/>
      <c r="I13" s="116"/>
      <c r="J13" s="116"/>
      <c r="K13" s="116"/>
      <c r="L13" s="116"/>
      <c r="M13" s="116"/>
      <c r="N13" s="116"/>
      <c r="O13" s="117"/>
    </row>
    <row r="14" spans="1:15" s="118" customFormat="1" ht="26.45" customHeight="1">
      <c r="A14" s="567"/>
      <c r="B14" s="565" t="s">
        <v>418</v>
      </c>
      <c r="C14" s="116"/>
      <c r="D14" s="116"/>
      <c r="E14" s="116"/>
      <c r="F14" s="116"/>
      <c r="G14" s="116"/>
      <c r="H14" s="116"/>
      <c r="I14" s="116"/>
      <c r="J14" s="116"/>
      <c r="K14" s="116"/>
      <c r="L14" s="116"/>
      <c r="M14" s="116"/>
      <c r="N14" s="116"/>
      <c r="O14" s="117"/>
    </row>
    <row r="15" spans="1:15" s="118" customFormat="1" ht="26.45" customHeight="1">
      <c r="A15" s="567"/>
      <c r="B15" s="568" t="s">
        <v>444</v>
      </c>
      <c r="C15" s="116"/>
      <c r="D15" s="116"/>
      <c r="E15" s="116"/>
      <c r="F15" s="116"/>
      <c r="G15" s="116"/>
      <c r="H15" s="116"/>
      <c r="I15" s="116"/>
      <c r="J15" s="116"/>
      <c r="K15" s="116"/>
      <c r="L15" s="116"/>
      <c r="M15" s="116"/>
      <c r="N15" s="116"/>
      <c r="O15" s="117"/>
    </row>
    <row r="16" spans="1:15" s="118" customFormat="1" ht="26.45" customHeight="1">
      <c r="A16" s="567"/>
      <c r="B16" s="571" t="s">
        <v>436</v>
      </c>
      <c r="C16" s="116"/>
      <c r="D16" s="116"/>
      <c r="E16" s="116"/>
      <c r="F16" s="116"/>
      <c r="G16" s="116"/>
      <c r="H16" s="116"/>
      <c r="I16" s="116"/>
      <c r="J16" s="116"/>
      <c r="K16" s="116"/>
      <c r="L16" s="116"/>
      <c r="M16" s="116"/>
      <c r="N16" s="116"/>
      <c r="O16" s="117"/>
    </row>
    <row r="17" spans="1:15" s="118" customFormat="1" ht="26.45" customHeight="1">
      <c r="A17" s="567"/>
      <c r="B17" s="565" t="s">
        <v>437</v>
      </c>
      <c r="D17" s="116"/>
      <c r="E17" s="116"/>
      <c r="F17" s="116"/>
      <c r="G17" s="116"/>
      <c r="H17" s="116"/>
      <c r="I17" s="116"/>
      <c r="J17" s="116"/>
      <c r="K17" s="116"/>
      <c r="L17" s="116"/>
      <c r="M17" s="116"/>
      <c r="N17" s="116"/>
      <c r="O17" s="117"/>
    </row>
    <row r="18" spans="1:15" s="118" customFormat="1" ht="26.45" customHeight="1">
      <c r="A18" s="567"/>
      <c r="B18" s="565" t="s">
        <v>316</v>
      </c>
      <c r="C18" s="116"/>
      <c r="D18" s="116"/>
      <c r="E18" s="116"/>
      <c r="F18" s="116"/>
      <c r="G18" s="116"/>
      <c r="H18" s="116"/>
      <c r="I18" s="116"/>
      <c r="J18" s="116"/>
      <c r="K18" s="116"/>
      <c r="L18" s="116"/>
      <c r="M18" s="116"/>
      <c r="N18" s="116"/>
      <c r="O18" s="117"/>
    </row>
    <row r="19" spans="1:15" s="118" customFormat="1" ht="26.45" customHeight="1">
      <c r="A19" s="567"/>
      <c r="B19" s="565" t="s">
        <v>317</v>
      </c>
      <c r="C19" s="116"/>
      <c r="D19" s="116"/>
      <c r="E19" s="116"/>
      <c r="F19" s="116"/>
      <c r="G19" s="116"/>
      <c r="H19" s="116"/>
      <c r="I19" s="116"/>
      <c r="J19" s="116"/>
      <c r="K19" s="116"/>
      <c r="L19" s="116"/>
      <c r="M19" s="116"/>
      <c r="N19" s="116"/>
      <c r="O19" s="117"/>
    </row>
    <row r="20" spans="1:15" s="118" customFormat="1" ht="28.15" customHeight="1">
      <c r="A20" s="564" t="s">
        <v>414</v>
      </c>
      <c r="B20" s="565"/>
      <c r="C20" s="116"/>
      <c r="D20" s="116"/>
      <c r="E20" s="116"/>
      <c r="F20" s="116"/>
      <c r="G20" s="116"/>
      <c r="H20" s="116"/>
      <c r="I20" s="116"/>
      <c r="J20" s="116"/>
      <c r="K20" s="116"/>
      <c r="L20" s="116"/>
      <c r="M20" s="116"/>
      <c r="N20" s="116"/>
      <c r="O20" s="117"/>
    </row>
    <row r="21" spans="1:15" s="118" customFormat="1" ht="26.45" customHeight="1">
      <c r="A21" s="567"/>
      <c r="B21" s="565" t="s">
        <v>457</v>
      </c>
      <c r="C21" s="116"/>
      <c r="D21" s="116"/>
      <c r="E21" s="116"/>
      <c r="F21" s="116"/>
      <c r="G21" s="116"/>
      <c r="H21" s="116"/>
      <c r="I21" s="116"/>
      <c r="J21" s="116"/>
      <c r="K21" s="116"/>
      <c r="L21" s="116"/>
      <c r="M21" s="116"/>
      <c r="N21" s="116"/>
      <c r="O21" s="117"/>
    </row>
    <row r="22" spans="1:15" s="118" customFormat="1" ht="28.15" customHeight="1">
      <c r="A22" s="564" t="s">
        <v>413</v>
      </c>
      <c r="B22" s="565"/>
      <c r="C22" s="116"/>
      <c r="D22" s="116"/>
      <c r="E22" s="116"/>
      <c r="F22" s="116"/>
      <c r="G22" s="116"/>
      <c r="H22" s="116"/>
      <c r="I22" s="116"/>
      <c r="J22" s="116"/>
      <c r="K22" s="116"/>
      <c r="L22" s="116"/>
      <c r="M22" s="116"/>
      <c r="N22" s="116"/>
      <c r="O22" s="117"/>
    </row>
    <row r="23" spans="1:15" s="118" customFormat="1" ht="28.15" customHeight="1">
      <c r="A23" s="564"/>
      <c r="B23" s="572" t="s">
        <v>455</v>
      </c>
      <c r="C23" s="116"/>
      <c r="D23" s="116"/>
      <c r="E23" s="116"/>
      <c r="F23" s="116"/>
      <c r="G23" s="116"/>
      <c r="H23" s="116"/>
      <c r="I23" s="116"/>
      <c r="J23" s="116"/>
      <c r="K23" s="116"/>
      <c r="L23" s="116"/>
      <c r="M23" s="116"/>
      <c r="N23" s="116"/>
      <c r="O23" s="117"/>
    </row>
    <row r="24" spans="1:15" s="118" customFormat="1" ht="28.15" customHeight="1">
      <c r="A24" s="564"/>
      <c r="B24" s="572" t="s">
        <v>456</v>
      </c>
      <c r="C24" s="116"/>
      <c r="D24" s="116"/>
      <c r="E24" s="116"/>
      <c r="F24" s="116"/>
      <c r="G24" s="116"/>
      <c r="H24" s="116"/>
      <c r="I24" s="116"/>
      <c r="J24" s="116"/>
      <c r="K24" s="116"/>
      <c r="L24" s="116"/>
      <c r="M24" s="116"/>
      <c r="N24" s="116"/>
      <c r="O24" s="117"/>
    </row>
    <row r="25" spans="1:15" s="118" customFormat="1" ht="28.15" customHeight="1">
      <c r="A25" s="564"/>
      <c r="B25" s="572" t="s">
        <v>454</v>
      </c>
      <c r="C25" s="116"/>
      <c r="D25" s="116"/>
      <c r="E25" s="116"/>
      <c r="F25" s="116"/>
      <c r="G25" s="116"/>
      <c r="H25" s="116"/>
      <c r="I25" s="116"/>
      <c r="J25" s="116"/>
      <c r="K25" s="116"/>
      <c r="L25" s="116"/>
      <c r="M25" s="116"/>
      <c r="N25" s="116"/>
      <c r="O25" s="117"/>
    </row>
    <row r="26" spans="1:15" s="118" customFormat="1" ht="26.45" customHeight="1">
      <c r="A26" s="567"/>
      <c r="B26" s="571" t="s">
        <v>415</v>
      </c>
      <c r="C26" s="116"/>
      <c r="D26" s="116"/>
      <c r="E26" s="116"/>
      <c r="F26" s="116"/>
      <c r="G26" s="116"/>
      <c r="H26" s="116"/>
      <c r="I26" s="116"/>
      <c r="J26" s="116"/>
      <c r="K26" s="116"/>
      <c r="L26" s="116"/>
      <c r="M26" s="116"/>
      <c r="N26" s="116"/>
      <c r="O26" s="117"/>
    </row>
    <row r="27" spans="1:15" s="118" customFormat="1" ht="26.45" customHeight="1">
      <c r="A27" s="567"/>
      <c r="B27" s="565" t="s">
        <v>431</v>
      </c>
      <c r="C27" s="116"/>
      <c r="D27" s="116"/>
      <c r="E27" s="116"/>
      <c r="F27" s="116"/>
      <c r="G27" s="116"/>
      <c r="H27" s="116"/>
      <c r="I27" s="116"/>
      <c r="J27" s="116"/>
      <c r="K27" s="116"/>
      <c r="L27" s="116"/>
      <c r="M27" s="116"/>
      <c r="N27" s="116"/>
      <c r="O27" s="117"/>
    </row>
    <row r="28" spans="1:15" s="118" customFormat="1" ht="26.45" customHeight="1">
      <c r="A28" s="567"/>
      <c r="B28" s="565" t="s">
        <v>416</v>
      </c>
      <c r="C28" s="116"/>
      <c r="D28" s="116"/>
      <c r="E28" s="116"/>
      <c r="F28" s="116"/>
      <c r="G28" s="116"/>
      <c r="H28" s="116"/>
      <c r="I28" s="116"/>
      <c r="J28" s="116"/>
      <c r="K28" s="116"/>
      <c r="L28" s="116"/>
      <c r="M28" s="116"/>
      <c r="N28" s="116"/>
      <c r="O28" s="117"/>
    </row>
    <row r="29" spans="1:15" s="118" customFormat="1" ht="26.45" customHeight="1">
      <c r="A29" s="567"/>
      <c r="B29" s="565" t="s">
        <v>447</v>
      </c>
      <c r="C29" s="116"/>
      <c r="D29" s="116"/>
      <c r="E29" s="116"/>
      <c r="F29" s="116"/>
      <c r="G29" s="116"/>
      <c r="H29" s="116"/>
      <c r="I29" s="116"/>
      <c r="J29" s="116"/>
      <c r="K29" s="116"/>
      <c r="L29" s="116"/>
      <c r="M29" s="116"/>
      <c r="N29" s="116"/>
      <c r="O29" s="117"/>
    </row>
    <row r="30" spans="1:15" s="118" customFormat="1" ht="26.45" customHeight="1">
      <c r="A30" s="567"/>
      <c r="B30" s="565" t="s">
        <v>432</v>
      </c>
      <c r="C30" s="116"/>
      <c r="D30" s="116"/>
      <c r="E30" s="116"/>
      <c r="F30" s="116"/>
      <c r="G30" s="116"/>
      <c r="H30" s="116"/>
      <c r="I30" s="116"/>
      <c r="J30" s="116"/>
      <c r="K30" s="116"/>
      <c r="L30" s="116"/>
      <c r="M30" s="116"/>
      <c r="N30" s="116"/>
      <c r="O30" s="117"/>
    </row>
    <row r="31" spans="1:15" s="118" customFormat="1" ht="26.45" customHeight="1" thickBot="1">
      <c r="A31" s="567"/>
      <c r="B31" s="565" t="s">
        <v>352</v>
      </c>
      <c r="C31" s="116"/>
      <c r="D31" s="116"/>
      <c r="E31" s="116"/>
      <c r="F31" s="116"/>
      <c r="G31" s="116"/>
      <c r="H31" s="116"/>
      <c r="I31" s="116"/>
      <c r="J31" s="116"/>
      <c r="K31" s="116"/>
      <c r="L31" s="116"/>
      <c r="M31" s="116"/>
      <c r="N31" s="116"/>
      <c r="O31" s="117"/>
    </row>
    <row r="32" spans="1:15" s="124" customFormat="1" ht="28.9" customHeight="1">
      <c r="A32" s="120" t="s">
        <v>0</v>
      </c>
      <c r="B32" s="121"/>
      <c r="C32" s="121"/>
      <c r="D32" s="121"/>
      <c r="E32" s="121"/>
      <c r="F32" s="122"/>
      <c r="G32" s="122"/>
      <c r="H32" s="122"/>
      <c r="I32" s="122"/>
      <c r="J32" s="122"/>
      <c r="K32" s="122"/>
      <c r="L32" s="122"/>
      <c r="M32" s="122"/>
      <c r="N32" s="122"/>
      <c r="O32" s="123"/>
    </row>
    <row r="33" spans="1:15" s="124" customFormat="1" ht="24" customHeight="1">
      <c r="A33" s="125"/>
      <c r="B33" s="126"/>
      <c r="C33" s="126"/>
      <c r="D33" s="126"/>
      <c r="E33" s="126"/>
      <c r="F33" s="127"/>
      <c r="G33" s="128" t="s">
        <v>315</v>
      </c>
      <c r="H33" s="128"/>
      <c r="I33" s="128"/>
      <c r="J33" s="128"/>
      <c r="K33" s="128"/>
      <c r="L33" s="128"/>
      <c r="M33" s="128"/>
      <c r="N33" s="128"/>
      <c r="O33" s="129"/>
    </row>
    <row r="34" spans="1:15" s="124" customFormat="1" ht="24" customHeight="1" thickBot="1">
      <c r="A34" s="130"/>
      <c r="B34" s="131"/>
      <c r="C34" s="131"/>
      <c r="D34" s="131"/>
      <c r="E34" s="132" t="s">
        <v>357</v>
      </c>
      <c r="F34" s="133"/>
      <c r="G34" s="134"/>
      <c r="H34" s="134"/>
      <c r="I34" s="134"/>
      <c r="J34" s="134"/>
      <c r="K34" s="134"/>
      <c r="L34" s="134"/>
      <c r="M34" s="134"/>
      <c r="N34" s="134"/>
      <c r="O34" s="135"/>
    </row>
    <row r="35" spans="1:15" s="124" customFormat="1" ht="31.9" customHeight="1" thickBot="1">
      <c r="A35" s="136"/>
      <c r="B35" s="594"/>
      <c r="C35" s="595"/>
      <c r="D35" s="595"/>
      <c r="E35" s="137" t="s">
        <v>1</v>
      </c>
      <c r="F35" s="137" t="s">
        <v>2</v>
      </c>
      <c r="G35" s="138"/>
      <c r="H35" s="138"/>
      <c r="I35" s="138"/>
      <c r="J35" s="138"/>
      <c r="K35" s="138"/>
      <c r="L35" s="138"/>
      <c r="M35" s="138"/>
      <c r="N35" s="138"/>
      <c r="O35" s="139"/>
    </row>
    <row r="36" spans="1:15" s="124" customFormat="1" ht="58.9" customHeight="1">
      <c r="A36" s="140" t="s">
        <v>3</v>
      </c>
      <c r="B36" s="600" t="s">
        <v>6</v>
      </c>
      <c r="C36" s="600"/>
      <c r="D36" s="600"/>
      <c r="E36" s="141" t="s">
        <v>4</v>
      </c>
      <c r="F36" s="141" t="s">
        <v>4</v>
      </c>
      <c r="G36" s="601" t="s">
        <v>353</v>
      </c>
      <c r="H36" s="602"/>
      <c r="I36" s="602"/>
      <c r="J36" s="602"/>
      <c r="K36" s="602"/>
      <c r="L36" s="602"/>
      <c r="M36" s="602"/>
      <c r="N36" s="602"/>
      <c r="O36" s="603"/>
    </row>
    <row r="37" spans="1:15" s="124" customFormat="1" ht="58.9" customHeight="1">
      <c r="A37" s="142" t="s">
        <v>5</v>
      </c>
      <c r="B37" s="596" t="s">
        <v>8</v>
      </c>
      <c r="C37" s="596"/>
      <c r="D37" s="596"/>
      <c r="E37" s="143" t="s">
        <v>4</v>
      </c>
      <c r="F37" s="143" t="s">
        <v>4</v>
      </c>
      <c r="G37" s="604" t="s">
        <v>9</v>
      </c>
      <c r="H37" s="604"/>
      <c r="I37" s="604"/>
      <c r="J37" s="604"/>
      <c r="K37" s="604"/>
      <c r="L37" s="604"/>
      <c r="M37" s="604"/>
      <c r="N37" s="604"/>
      <c r="O37" s="605"/>
    </row>
    <row r="38" spans="1:15" s="124" customFormat="1" ht="58.9" customHeight="1">
      <c r="A38" s="142" t="s">
        <v>7</v>
      </c>
      <c r="B38" s="596" t="s">
        <v>257</v>
      </c>
      <c r="C38" s="596"/>
      <c r="D38" s="596"/>
      <c r="E38" s="144" t="s">
        <v>4</v>
      </c>
      <c r="F38" s="144" t="s">
        <v>356</v>
      </c>
      <c r="G38" s="597" t="s">
        <v>354</v>
      </c>
      <c r="H38" s="598"/>
      <c r="I38" s="598"/>
      <c r="J38" s="598"/>
      <c r="K38" s="598"/>
      <c r="L38" s="598"/>
      <c r="M38" s="598"/>
      <c r="N38" s="598"/>
      <c r="O38" s="599"/>
    </row>
    <row r="39" spans="1:15" s="124" customFormat="1" ht="58.9" customHeight="1">
      <c r="A39" s="142" t="s">
        <v>10</v>
      </c>
      <c r="B39" s="596" t="s">
        <v>11</v>
      </c>
      <c r="C39" s="596"/>
      <c r="D39" s="596"/>
      <c r="E39" s="144" t="s">
        <v>12</v>
      </c>
      <c r="F39" s="143" t="s">
        <v>12</v>
      </c>
      <c r="G39" s="597" t="s">
        <v>13</v>
      </c>
      <c r="H39" s="598"/>
      <c r="I39" s="598"/>
      <c r="J39" s="598"/>
      <c r="K39" s="598"/>
      <c r="L39" s="598"/>
      <c r="M39" s="598"/>
      <c r="N39" s="598"/>
      <c r="O39" s="599"/>
    </row>
    <row r="40" spans="1:15" s="124" customFormat="1" ht="58.9" customHeight="1">
      <c r="A40" s="142" t="s">
        <v>14</v>
      </c>
      <c r="B40" s="608" t="s">
        <v>438</v>
      </c>
      <c r="C40" s="609"/>
      <c r="D40" s="609"/>
      <c r="E40" s="143" t="s">
        <v>12</v>
      </c>
      <c r="F40" s="143" t="s">
        <v>12</v>
      </c>
      <c r="G40" s="604" t="s">
        <v>445</v>
      </c>
      <c r="H40" s="604"/>
      <c r="I40" s="604"/>
      <c r="J40" s="604"/>
      <c r="K40" s="604"/>
      <c r="L40" s="604"/>
      <c r="M40" s="604"/>
      <c r="N40" s="604"/>
      <c r="O40" s="605"/>
    </row>
    <row r="41" spans="1:15" s="124" customFormat="1" ht="58.9" customHeight="1" thickBot="1">
      <c r="A41" s="145" t="s">
        <v>15</v>
      </c>
      <c r="B41" s="606" t="s">
        <v>249</v>
      </c>
      <c r="C41" s="606"/>
      <c r="D41" s="606"/>
      <c r="E41" s="143" t="s">
        <v>4</v>
      </c>
      <c r="F41" s="143" t="s">
        <v>12</v>
      </c>
      <c r="G41" s="604" t="s">
        <v>355</v>
      </c>
      <c r="H41" s="604"/>
      <c r="I41" s="604"/>
      <c r="J41" s="604"/>
      <c r="K41" s="604"/>
      <c r="L41" s="604"/>
      <c r="M41" s="604"/>
      <c r="N41" s="604"/>
      <c r="O41" s="605"/>
    </row>
    <row r="42" spans="1:15" s="124" customFormat="1" ht="20.45" customHeight="1" thickBot="1">
      <c r="A42" s="146"/>
      <c r="B42" s="147"/>
      <c r="C42" s="147"/>
      <c r="D42" s="147"/>
      <c r="E42" s="147"/>
      <c r="F42" s="147"/>
      <c r="G42" s="147"/>
      <c r="H42" s="147"/>
      <c r="I42" s="147"/>
      <c r="J42" s="147"/>
      <c r="K42" s="147"/>
      <c r="L42" s="147"/>
      <c r="M42" s="147"/>
      <c r="N42" s="147"/>
      <c r="O42" s="148"/>
    </row>
    <row r="43" spans="1:15" s="124" customFormat="1" ht="60" customHeight="1" thickBot="1">
      <c r="A43" s="149" t="s">
        <v>16</v>
      </c>
      <c r="B43" s="607" t="s">
        <v>17</v>
      </c>
      <c r="C43" s="607"/>
      <c r="D43" s="607"/>
      <c r="E43" s="150" t="s">
        <v>12</v>
      </c>
      <c r="F43" s="151" t="s">
        <v>12</v>
      </c>
      <c r="G43" s="604" t="s">
        <v>18</v>
      </c>
      <c r="H43" s="604"/>
      <c r="I43" s="604"/>
      <c r="J43" s="604"/>
      <c r="K43" s="604"/>
      <c r="L43" s="604"/>
      <c r="M43" s="604"/>
      <c r="N43" s="604"/>
      <c r="O43" s="605"/>
    </row>
    <row r="44" spans="1:15" s="124" customFormat="1" ht="31.9" customHeight="1">
      <c r="A44" s="152"/>
      <c r="B44" s="153"/>
      <c r="C44" s="153"/>
      <c r="D44" s="153"/>
      <c r="E44" s="153"/>
      <c r="F44" s="153"/>
      <c r="G44" s="153"/>
      <c r="H44" s="153"/>
      <c r="I44" s="153"/>
      <c r="J44" s="153"/>
      <c r="K44" s="153"/>
      <c r="L44" s="153"/>
      <c r="M44" s="153"/>
      <c r="N44" s="153"/>
      <c r="O44" s="154"/>
    </row>
    <row r="45" spans="1:15" s="124" customFormat="1" ht="31.9" customHeight="1">
      <c r="A45" s="155" t="s">
        <v>314</v>
      </c>
      <c r="B45" s="45"/>
      <c r="C45" s="45"/>
      <c r="D45" s="45"/>
      <c r="E45" s="45"/>
      <c r="F45" s="45"/>
      <c r="G45" s="45"/>
      <c r="H45" s="45"/>
      <c r="I45" s="45"/>
      <c r="J45" s="45"/>
      <c r="K45" s="45"/>
      <c r="L45" s="45"/>
      <c r="M45" s="45"/>
      <c r="N45" s="45"/>
      <c r="O45" s="156"/>
    </row>
    <row r="46" spans="1:15" s="124" customFormat="1" ht="31.9" customHeight="1">
      <c r="A46" s="157">
        <v>1</v>
      </c>
      <c r="B46" s="161" t="s">
        <v>19</v>
      </c>
      <c r="C46" s="162"/>
      <c r="D46" s="162"/>
      <c r="E46" s="162"/>
      <c r="F46" s="167"/>
      <c r="G46" s="158" t="s">
        <v>20</v>
      </c>
      <c r="H46" s="169" t="s">
        <v>21</v>
      </c>
      <c r="I46" s="162"/>
      <c r="J46" s="162"/>
      <c r="K46" s="162"/>
      <c r="L46" s="162"/>
      <c r="M46" s="162"/>
      <c r="N46" s="162"/>
      <c r="O46" s="163"/>
    </row>
    <row r="47" spans="1:15" s="124" customFormat="1" ht="31.9" customHeight="1">
      <c r="A47" s="157">
        <v>2</v>
      </c>
      <c r="B47" s="161" t="s">
        <v>22</v>
      </c>
      <c r="C47" s="162"/>
      <c r="D47" s="162"/>
      <c r="E47" s="162"/>
      <c r="F47" s="167"/>
      <c r="G47" s="158" t="s">
        <v>23</v>
      </c>
      <c r="H47" s="169" t="s">
        <v>24</v>
      </c>
      <c r="I47" s="162"/>
      <c r="J47" s="162"/>
      <c r="K47" s="162"/>
      <c r="L47" s="162"/>
      <c r="M47" s="162"/>
      <c r="N47" s="162"/>
      <c r="O47" s="163"/>
    </row>
    <row r="48" spans="1:15" s="124" customFormat="1" ht="31.9" customHeight="1" thickBot="1">
      <c r="A48" s="159">
        <v>3</v>
      </c>
      <c r="B48" s="164" t="s">
        <v>25</v>
      </c>
      <c r="C48" s="165"/>
      <c r="D48" s="165"/>
      <c r="E48" s="165"/>
      <c r="F48" s="168"/>
      <c r="G48" s="160" t="s">
        <v>26</v>
      </c>
      <c r="H48" s="170" t="s">
        <v>27</v>
      </c>
      <c r="I48" s="165"/>
      <c r="J48" s="165"/>
      <c r="K48" s="165"/>
      <c r="L48" s="165"/>
      <c r="M48" s="165"/>
      <c r="N48" s="165"/>
      <c r="O48" s="166"/>
    </row>
    <row r="58" spans="5:5" ht="18" customHeight="1">
      <c r="E58" s="1" t="s">
        <v>4</v>
      </c>
    </row>
  </sheetData>
  <sheetProtection sheet="1" objects="1" scenarios="1"/>
  <mergeCells count="15">
    <mergeCell ref="B41:D41"/>
    <mergeCell ref="B43:D43"/>
    <mergeCell ref="G38:O38"/>
    <mergeCell ref="G43:O43"/>
    <mergeCell ref="B40:D40"/>
    <mergeCell ref="G40:O40"/>
    <mergeCell ref="G41:O41"/>
    <mergeCell ref="B35:D35"/>
    <mergeCell ref="B39:D39"/>
    <mergeCell ref="G39:O39"/>
    <mergeCell ref="B36:D36"/>
    <mergeCell ref="B37:D37"/>
    <mergeCell ref="G36:O36"/>
    <mergeCell ref="G37:O37"/>
    <mergeCell ref="B38:D38"/>
  </mergeCells>
  <phoneticPr fontId="2"/>
  <printOptions horizontalCentered="1"/>
  <pageMargins left="0.41" right="0.41" top="0.4" bottom="0.35" header="0.31496062992125984" footer="0.31496062992125984"/>
  <pageSetup paperSize="9" scale="5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BA44"/>
  <sheetViews>
    <sheetView showZeros="0" view="pageBreakPreview" topLeftCell="A7" zoomScale="75" zoomScaleNormal="75" zoomScaleSheetLayoutView="75" workbookViewId="0">
      <selection activeCell="AH39" sqref="AH39"/>
    </sheetView>
  </sheetViews>
  <sheetFormatPr defaultColWidth="9" defaultRowHeight="14.25"/>
  <cols>
    <col min="1" max="5" width="5" style="2" customWidth="1"/>
    <col min="6" max="36" width="4.25" style="2" customWidth="1"/>
    <col min="37" max="42" width="4.25" style="3" customWidth="1"/>
    <col min="43" max="43" width="4.25" style="3" hidden="1" customWidth="1"/>
    <col min="44" max="46" width="4.25" style="3" customWidth="1"/>
    <col min="47" max="47" width="6.625" style="3" customWidth="1"/>
    <col min="48" max="49" width="9" style="3"/>
    <col min="50" max="16384" width="9" style="2"/>
  </cols>
  <sheetData>
    <row r="1" spans="1:50" s="25" customFormat="1" ht="27" customHeight="1">
      <c r="A1" s="631"/>
      <c r="B1" s="631"/>
      <c r="C1" s="631"/>
      <c r="D1" s="631"/>
      <c r="E1" s="631"/>
      <c r="F1" s="631"/>
      <c r="G1" s="632"/>
      <c r="H1" s="633"/>
      <c r="I1" s="633"/>
      <c r="J1" s="633"/>
      <c r="K1" s="633"/>
      <c r="L1" s="633"/>
      <c r="M1" s="633"/>
      <c r="N1" s="633"/>
      <c r="P1" s="26" t="s">
        <v>31</v>
      </c>
      <c r="Q1" s="26"/>
      <c r="R1" s="611"/>
      <c r="S1" s="611"/>
      <c r="T1" s="611"/>
      <c r="U1" s="27" t="s">
        <v>32</v>
      </c>
      <c r="V1" s="611"/>
      <c r="W1" s="611"/>
      <c r="X1" s="611"/>
      <c r="Y1" s="27" t="s">
        <v>33</v>
      </c>
      <c r="Z1" s="611"/>
      <c r="AA1" s="611"/>
      <c r="AB1" s="611"/>
      <c r="AC1" s="27" t="s">
        <v>182</v>
      </c>
      <c r="AE1" s="28"/>
      <c r="AF1" s="28"/>
      <c r="AG1" s="658"/>
      <c r="AH1" s="658"/>
      <c r="AI1" s="658"/>
      <c r="AK1" s="29"/>
      <c r="AL1" s="29"/>
      <c r="AM1" s="29"/>
      <c r="AN1" s="29"/>
      <c r="AO1" s="29"/>
      <c r="AP1" s="29"/>
      <c r="AQ1" s="29"/>
      <c r="AR1" s="29"/>
      <c r="AS1" s="29"/>
      <c r="AT1" s="29"/>
      <c r="AU1" s="29"/>
      <c r="AV1" s="29"/>
      <c r="AW1" s="29"/>
    </row>
    <row r="2" spans="1:50" s="25" customFormat="1" ht="15.75">
      <c r="A2" s="30" t="s">
        <v>173</v>
      </c>
      <c r="B2" s="30"/>
      <c r="C2" s="30"/>
      <c r="D2" s="30"/>
      <c r="E2" s="30"/>
      <c r="F2" s="30"/>
      <c r="G2" s="30"/>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2"/>
      <c r="AL2" s="32"/>
      <c r="AM2" s="32"/>
      <c r="AN2" s="32"/>
      <c r="AO2" s="32"/>
      <c r="AP2" s="32"/>
      <c r="AQ2" s="32"/>
      <c r="AR2" s="32"/>
      <c r="AS2" s="29"/>
      <c r="AT2" s="29"/>
      <c r="AU2" s="29"/>
      <c r="AV2" s="29"/>
      <c r="AW2" s="29"/>
    </row>
    <row r="3" spans="1:50" s="25" customFormat="1" ht="15.75">
      <c r="A3" s="30"/>
      <c r="B3" s="30"/>
      <c r="C3" s="30"/>
      <c r="D3" s="30"/>
      <c r="E3" s="30"/>
      <c r="F3" s="30"/>
      <c r="G3" s="30"/>
      <c r="H3" s="31"/>
      <c r="I3" s="31"/>
      <c r="J3" s="31"/>
      <c r="K3" s="31"/>
      <c r="L3" s="31"/>
      <c r="M3" s="31"/>
      <c r="N3" s="31"/>
      <c r="O3" s="31"/>
      <c r="P3" s="31"/>
      <c r="Q3" s="31"/>
      <c r="R3" s="33" t="s">
        <v>183</v>
      </c>
      <c r="S3" s="34"/>
      <c r="T3" s="34"/>
      <c r="U3" s="34"/>
      <c r="V3" s="34"/>
      <c r="W3" s="34"/>
      <c r="X3" s="29"/>
      <c r="Y3" s="32"/>
      <c r="Z3" s="32"/>
      <c r="AA3" s="31"/>
      <c r="AB3" s="31"/>
      <c r="AC3" s="31"/>
      <c r="AD3" s="31"/>
      <c r="AE3" s="31"/>
      <c r="AF3" s="31"/>
      <c r="AG3" s="31"/>
      <c r="AH3" s="31"/>
      <c r="AI3" s="31"/>
      <c r="AJ3" s="31"/>
      <c r="AK3" s="32"/>
      <c r="AL3" s="32"/>
      <c r="AM3" s="32"/>
      <c r="AN3" s="32"/>
      <c r="AO3" s="29"/>
      <c r="AP3" s="29"/>
      <c r="AQ3" s="29"/>
      <c r="AR3" s="29"/>
      <c r="AS3" s="29"/>
      <c r="AT3" s="29"/>
      <c r="AU3" s="29"/>
      <c r="AV3" s="29"/>
      <c r="AW3" s="29"/>
    </row>
    <row r="4" spans="1:50" s="25" customFormat="1" ht="15.75">
      <c r="A4" s="30"/>
      <c r="B4" s="30"/>
      <c r="C4" s="30"/>
      <c r="D4" s="30"/>
      <c r="E4" s="30"/>
      <c r="F4" s="30"/>
      <c r="G4" s="30"/>
      <c r="H4" s="31"/>
      <c r="I4" s="31"/>
      <c r="J4" s="31"/>
      <c r="K4" s="31"/>
      <c r="L4" s="31"/>
      <c r="M4" s="31"/>
      <c r="N4" s="31"/>
      <c r="O4" s="31"/>
      <c r="P4" s="31"/>
      <c r="Q4" s="31"/>
      <c r="R4" s="33" t="s">
        <v>28</v>
      </c>
      <c r="S4" s="34"/>
      <c r="T4" s="34"/>
      <c r="U4" s="34"/>
      <c r="V4" s="34"/>
      <c r="W4" s="34"/>
      <c r="X4" s="29"/>
      <c r="Y4" s="32"/>
      <c r="Z4" s="32"/>
      <c r="AA4" s="31"/>
      <c r="AB4" s="31"/>
      <c r="AC4" s="31"/>
      <c r="AD4" s="31"/>
      <c r="AE4" s="31"/>
      <c r="AF4" s="31"/>
      <c r="AG4" s="31"/>
      <c r="AH4" s="31"/>
      <c r="AI4" s="31"/>
      <c r="AJ4" s="31"/>
      <c r="AK4" s="32"/>
      <c r="AL4" s="32"/>
      <c r="AM4" s="32"/>
      <c r="AN4" s="32"/>
      <c r="AO4" s="29"/>
      <c r="AP4" s="29"/>
      <c r="AQ4" s="29"/>
      <c r="AR4" s="29"/>
      <c r="AS4" s="29"/>
      <c r="AT4" s="29"/>
      <c r="AU4" s="29"/>
      <c r="AV4" s="29"/>
      <c r="AW4" s="29"/>
    </row>
    <row r="5" spans="1:50" s="25" customFormat="1" ht="15.75">
      <c r="A5" s="30"/>
      <c r="B5" s="30"/>
      <c r="C5" s="30"/>
      <c r="D5" s="30"/>
      <c r="E5" s="30"/>
      <c r="F5" s="30"/>
      <c r="G5" s="30"/>
      <c r="H5" s="31"/>
      <c r="I5" s="35" t="s">
        <v>396</v>
      </c>
      <c r="J5" s="31"/>
      <c r="K5" s="31"/>
      <c r="L5" s="31"/>
      <c r="M5" s="31"/>
      <c r="N5" s="31"/>
      <c r="O5" s="31"/>
      <c r="P5" s="31"/>
      <c r="Q5" s="31"/>
      <c r="R5" s="33"/>
      <c r="S5" s="34"/>
      <c r="T5" s="34"/>
      <c r="U5" s="34"/>
      <c r="V5" s="34"/>
      <c r="W5" s="34"/>
      <c r="X5" s="29"/>
      <c r="Y5" s="32"/>
      <c r="Z5" s="32"/>
      <c r="AA5" s="31"/>
      <c r="AB5" s="31"/>
      <c r="AC5" s="31"/>
      <c r="AD5" s="31"/>
      <c r="AE5" s="31"/>
      <c r="AF5" s="31"/>
      <c r="AG5" s="31"/>
      <c r="AH5" s="31"/>
      <c r="AI5" s="31"/>
      <c r="AJ5" s="31"/>
      <c r="AK5" s="32"/>
      <c r="AL5" s="32"/>
      <c r="AM5" s="32"/>
      <c r="AN5" s="32"/>
      <c r="AO5" s="29"/>
      <c r="AP5" s="29"/>
      <c r="AQ5" s="29"/>
      <c r="AR5" s="29"/>
      <c r="AS5" s="29"/>
      <c r="AT5" s="29"/>
      <c r="AU5" s="29"/>
      <c r="AV5" s="29"/>
      <c r="AW5" s="29"/>
    </row>
    <row r="6" spans="1:50" s="25" customFormat="1" ht="15.75">
      <c r="A6" s="31"/>
      <c r="B6" s="31"/>
      <c r="C6" s="31"/>
      <c r="D6" s="31"/>
      <c r="E6" s="31"/>
      <c r="F6" s="31"/>
      <c r="G6" s="31"/>
      <c r="H6" s="31"/>
      <c r="I6" s="35" t="s">
        <v>397</v>
      </c>
      <c r="J6" s="31"/>
      <c r="K6" s="31"/>
      <c r="L6" s="31"/>
      <c r="M6" s="31"/>
      <c r="N6" s="31"/>
      <c r="O6" s="31"/>
      <c r="P6" s="31"/>
      <c r="Q6" s="31"/>
      <c r="R6" s="31"/>
      <c r="S6" s="31"/>
      <c r="T6" s="31"/>
      <c r="U6" s="31"/>
      <c r="V6" s="31"/>
      <c r="AD6" s="31"/>
      <c r="AE6" s="32"/>
      <c r="AF6" s="32"/>
      <c r="AG6" s="32"/>
      <c r="AH6" s="32"/>
      <c r="AI6" s="32"/>
      <c r="AJ6" s="32"/>
      <c r="AK6" s="32"/>
      <c r="AL6" s="32"/>
      <c r="AM6" s="32"/>
      <c r="AN6" s="32"/>
      <c r="AO6" s="32"/>
      <c r="AP6" s="32"/>
      <c r="AQ6" s="32"/>
      <c r="AR6" s="32"/>
      <c r="AS6" s="32"/>
      <c r="AT6" s="29"/>
      <c r="AU6" s="29"/>
      <c r="AV6" s="29"/>
      <c r="AW6" s="29"/>
      <c r="AX6" s="29"/>
    </row>
    <row r="7" spans="1:50" s="25" customFormat="1" ht="16.5" thickBot="1">
      <c r="A7" s="31"/>
      <c r="B7" s="31"/>
      <c r="C7" s="31"/>
      <c r="D7" s="31"/>
      <c r="E7" s="31"/>
      <c r="F7" s="31"/>
      <c r="G7" s="31"/>
      <c r="H7" s="31"/>
      <c r="I7" s="36" t="s">
        <v>223</v>
      </c>
      <c r="J7" s="31"/>
      <c r="K7" s="31"/>
      <c r="L7" s="31"/>
      <c r="M7" s="31"/>
      <c r="N7" s="31"/>
      <c r="O7" s="31"/>
      <c r="P7" s="31"/>
      <c r="Q7" s="31"/>
      <c r="R7" s="31"/>
      <c r="S7" s="31"/>
      <c r="T7" s="31"/>
      <c r="U7" s="31"/>
      <c r="V7" s="31"/>
      <c r="AD7" s="31"/>
      <c r="AE7" s="32"/>
      <c r="AF7" s="32"/>
      <c r="AG7" s="32"/>
      <c r="AH7" s="32"/>
      <c r="AI7" s="32"/>
      <c r="AJ7" s="32"/>
      <c r="AK7" s="32"/>
      <c r="AL7" s="32"/>
      <c r="AM7" s="32"/>
      <c r="AN7" s="32"/>
      <c r="AO7" s="32"/>
      <c r="AP7" s="32"/>
      <c r="AQ7" s="32"/>
      <c r="AR7" s="32"/>
      <c r="AS7" s="32"/>
      <c r="AT7" s="29"/>
      <c r="AU7" s="29"/>
      <c r="AV7" s="29"/>
      <c r="AW7" s="29"/>
      <c r="AX7" s="29"/>
    </row>
    <row r="8" spans="1:50" s="25" customFormat="1" ht="30.6" customHeight="1">
      <c r="A8" s="37"/>
      <c r="B8" s="37"/>
      <c r="C8" s="37"/>
      <c r="D8" s="37"/>
      <c r="E8" s="637" t="s">
        <v>420</v>
      </c>
      <c r="F8" s="638"/>
      <c r="G8" s="638"/>
      <c r="H8" s="639"/>
      <c r="I8" s="620"/>
      <c r="J8" s="621"/>
      <c r="K8" s="621"/>
      <c r="L8" s="621"/>
      <c r="M8" s="621"/>
      <c r="N8" s="621"/>
      <c r="O8" s="621"/>
      <c r="P8" s="621"/>
      <c r="Q8" s="621"/>
      <c r="R8" s="621"/>
      <c r="S8" s="621"/>
      <c r="T8" s="621"/>
      <c r="U8" s="621"/>
      <c r="V8" s="621"/>
      <c r="W8" s="621"/>
      <c r="X8" s="621"/>
      <c r="Y8" s="621"/>
      <c r="Z8" s="621"/>
      <c r="AA8" s="621"/>
      <c r="AB8" s="621"/>
      <c r="AC8" s="622"/>
      <c r="AD8" s="38"/>
      <c r="AE8" s="38"/>
      <c r="AF8" s="38"/>
      <c r="AG8" s="38"/>
      <c r="AH8" s="38"/>
      <c r="AI8" s="38"/>
      <c r="AJ8" s="38"/>
      <c r="AK8" s="38"/>
      <c r="AL8" s="38"/>
      <c r="AM8" s="38"/>
      <c r="AN8" s="38"/>
      <c r="AO8" s="38"/>
      <c r="AP8" s="38"/>
      <c r="AQ8" s="38"/>
      <c r="AR8" s="39"/>
      <c r="AS8" s="39"/>
      <c r="AT8" s="29"/>
      <c r="AU8" s="29"/>
      <c r="AV8" s="29"/>
      <c r="AW8" s="29"/>
      <c r="AX8" s="29"/>
    </row>
    <row r="9" spans="1:50" s="25" customFormat="1" ht="30.6" customHeight="1">
      <c r="A9" s="40"/>
      <c r="B9" s="37"/>
      <c r="C9" s="37"/>
      <c r="D9" s="37"/>
      <c r="E9" s="640" t="s">
        <v>421</v>
      </c>
      <c r="F9" s="641"/>
      <c r="G9" s="641"/>
      <c r="H9" s="642"/>
      <c r="I9" s="41" t="s">
        <v>35</v>
      </c>
      <c r="J9" s="610"/>
      <c r="K9" s="610"/>
      <c r="L9" s="610"/>
      <c r="M9" s="610"/>
      <c r="N9" s="42" t="s">
        <v>398</v>
      </c>
      <c r="O9" s="43"/>
      <c r="P9" s="43"/>
      <c r="Q9" s="43"/>
      <c r="R9" s="43"/>
      <c r="S9" s="43"/>
      <c r="T9" s="43"/>
      <c r="U9" s="43"/>
      <c r="V9" s="43"/>
      <c r="W9" s="43"/>
      <c r="X9" s="43"/>
      <c r="Y9" s="43"/>
      <c r="Z9" s="43"/>
      <c r="AA9" s="43"/>
      <c r="AB9" s="43"/>
      <c r="AC9" s="44"/>
      <c r="AD9" s="45"/>
      <c r="AE9" s="45"/>
      <c r="AF9" s="45"/>
      <c r="AG9" s="45"/>
      <c r="AH9" s="45"/>
      <c r="AI9" s="45"/>
      <c r="AJ9" s="45"/>
      <c r="AK9" s="45"/>
      <c r="AL9" s="45"/>
      <c r="AM9" s="45"/>
      <c r="AN9" s="45"/>
      <c r="AO9" s="45"/>
      <c r="AP9" s="45"/>
      <c r="AQ9" s="45"/>
      <c r="AR9" s="39"/>
      <c r="AS9" s="39"/>
      <c r="AT9" s="29"/>
      <c r="AU9" s="29"/>
      <c r="AV9" s="29"/>
      <c r="AW9" s="29"/>
      <c r="AX9" s="29"/>
    </row>
    <row r="10" spans="1:50" s="25" customFormat="1" ht="30.6" customHeight="1">
      <c r="A10" s="40"/>
      <c r="B10" s="37"/>
      <c r="C10" s="37"/>
      <c r="D10" s="37"/>
      <c r="E10" s="643"/>
      <c r="F10" s="644"/>
      <c r="G10" s="644"/>
      <c r="H10" s="645"/>
      <c r="I10" s="652"/>
      <c r="J10" s="653"/>
      <c r="K10" s="653"/>
      <c r="L10" s="653"/>
      <c r="M10" s="653"/>
      <c r="N10" s="653"/>
      <c r="O10" s="653"/>
      <c r="P10" s="653"/>
      <c r="Q10" s="653"/>
      <c r="R10" s="653"/>
      <c r="S10" s="653"/>
      <c r="T10" s="653"/>
      <c r="U10" s="653"/>
      <c r="V10" s="653"/>
      <c r="W10" s="653"/>
      <c r="X10" s="653"/>
      <c r="Y10" s="653"/>
      <c r="Z10" s="653"/>
      <c r="AA10" s="653"/>
      <c r="AB10" s="653"/>
      <c r="AC10" s="654"/>
      <c r="AD10" s="38"/>
      <c r="AE10" s="38"/>
      <c r="AF10" s="38"/>
      <c r="AG10" s="38"/>
      <c r="AH10" s="38"/>
      <c r="AI10" s="38"/>
      <c r="AJ10" s="38"/>
      <c r="AK10" s="38"/>
      <c r="AL10" s="38"/>
      <c r="AM10" s="38"/>
      <c r="AN10" s="38"/>
      <c r="AO10" s="38"/>
      <c r="AP10" s="38"/>
      <c r="AQ10" s="38"/>
      <c r="AR10" s="39"/>
      <c r="AS10" s="39"/>
      <c r="AT10" s="29"/>
      <c r="AU10" s="29"/>
      <c r="AV10" s="29"/>
      <c r="AW10" s="29"/>
      <c r="AX10" s="29"/>
    </row>
    <row r="11" spans="1:50" s="25" customFormat="1" ht="30.6" customHeight="1">
      <c r="A11" s="37"/>
      <c r="B11" s="37"/>
      <c r="C11" s="37"/>
      <c r="D11" s="37"/>
      <c r="E11" s="646" t="s">
        <v>422</v>
      </c>
      <c r="F11" s="647"/>
      <c r="G11" s="647"/>
      <c r="H11" s="648"/>
      <c r="I11" s="655"/>
      <c r="J11" s="656"/>
      <c r="K11" s="656"/>
      <c r="L11" s="656"/>
      <c r="M11" s="656"/>
      <c r="N11" s="656"/>
      <c r="O11" s="656"/>
      <c r="P11" s="656"/>
      <c r="Q11" s="656"/>
      <c r="R11" s="656"/>
      <c r="S11" s="656"/>
      <c r="T11" s="656"/>
      <c r="U11" s="656"/>
      <c r="V11" s="656"/>
      <c r="W11" s="656"/>
      <c r="X11" s="656"/>
      <c r="Y11" s="656"/>
      <c r="Z11" s="656"/>
      <c r="AA11" s="656"/>
      <c r="AB11" s="656"/>
      <c r="AC11" s="657"/>
      <c r="AD11" s="38"/>
      <c r="AE11" s="38"/>
      <c r="AF11" s="38"/>
      <c r="AG11" s="38"/>
      <c r="AH11" s="38"/>
      <c r="AI11" s="38"/>
      <c r="AJ11" s="38"/>
      <c r="AK11" s="38"/>
      <c r="AL11" s="38"/>
      <c r="AM11" s="38"/>
      <c r="AN11" s="38"/>
      <c r="AO11" s="38"/>
      <c r="AP11" s="38"/>
      <c r="AQ11" s="38"/>
      <c r="AR11" s="39"/>
      <c r="AS11" s="39"/>
      <c r="AT11" s="29"/>
      <c r="AU11" s="29"/>
      <c r="AV11" s="29"/>
      <c r="AW11" s="29"/>
      <c r="AX11" s="29"/>
    </row>
    <row r="12" spans="1:50" s="25" customFormat="1" ht="30.6" customHeight="1" thickBot="1">
      <c r="A12" s="37"/>
      <c r="B12" s="37"/>
      <c r="C12" s="37"/>
      <c r="D12" s="37"/>
      <c r="E12" s="649" t="s">
        <v>423</v>
      </c>
      <c r="F12" s="650"/>
      <c r="G12" s="650"/>
      <c r="H12" s="651"/>
      <c r="I12" s="46" t="s">
        <v>37</v>
      </c>
      <c r="J12" s="618"/>
      <c r="K12" s="618"/>
      <c r="L12" s="618"/>
      <c r="M12" s="618"/>
      <c r="N12" s="47" t="s">
        <v>38</v>
      </c>
      <c r="O12" s="619"/>
      <c r="P12" s="618"/>
      <c r="Q12" s="618"/>
      <c r="R12" s="618"/>
      <c r="S12" s="48" t="s">
        <v>36</v>
      </c>
      <c r="T12" s="618"/>
      <c r="U12" s="618"/>
      <c r="V12" s="618"/>
      <c r="W12" s="618"/>
      <c r="X12" s="49"/>
      <c r="Y12" s="49"/>
      <c r="Z12" s="49"/>
      <c r="AA12" s="49"/>
      <c r="AB12" s="49"/>
      <c r="AC12" s="50"/>
      <c r="AD12" s="51"/>
      <c r="AE12" s="51"/>
      <c r="AF12" s="51"/>
      <c r="AG12" s="51"/>
      <c r="AH12" s="51"/>
      <c r="AI12" s="51"/>
      <c r="AJ12" s="51"/>
      <c r="AK12" s="51"/>
      <c r="AL12" s="51"/>
      <c r="AM12" s="51"/>
      <c r="AN12" s="51"/>
      <c r="AO12" s="51"/>
      <c r="AP12" s="51"/>
      <c r="AQ12" s="51"/>
      <c r="AR12" s="39"/>
      <c r="AS12" s="39"/>
      <c r="AT12" s="29"/>
      <c r="AU12" s="29"/>
      <c r="AV12" s="29"/>
      <c r="AW12" s="29"/>
      <c r="AX12" s="29"/>
    </row>
    <row r="13" spans="1:50" s="25" customFormat="1" ht="30.6" customHeight="1">
      <c r="A13" s="37"/>
      <c r="B13" s="37"/>
      <c r="C13" s="37"/>
      <c r="D13" s="37"/>
      <c r="E13" s="637" t="s">
        <v>175</v>
      </c>
      <c r="F13" s="638"/>
      <c r="G13" s="638"/>
      <c r="H13" s="639"/>
      <c r="I13" s="620"/>
      <c r="J13" s="621"/>
      <c r="K13" s="621"/>
      <c r="L13" s="621"/>
      <c r="M13" s="621"/>
      <c r="N13" s="621"/>
      <c r="O13" s="621"/>
      <c r="P13" s="621"/>
      <c r="Q13" s="621"/>
      <c r="R13" s="621"/>
      <c r="S13" s="621"/>
      <c r="T13" s="621"/>
      <c r="U13" s="621"/>
      <c r="V13" s="621"/>
      <c r="W13" s="621"/>
      <c r="X13" s="621"/>
      <c r="Y13" s="621"/>
      <c r="Z13" s="621"/>
      <c r="AA13" s="621"/>
      <c r="AB13" s="621"/>
      <c r="AC13" s="622"/>
      <c r="AD13" s="38"/>
      <c r="AE13" s="38"/>
      <c r="AF13" s="38"/>
      <c r="AG13" s="38"/>
      <c r="AH13" s="38"/>
      <c r="AI13" s="38" t="s">
        <v>222</v>
      </c>
      <c r="AJ13" s="38"/>
      <c r="AK13" s="38"/>
      <c r="AL13" s="38"/>
      <c r="AM13" s="38"/>
      <c r="AN13" s="38"/>
      <c r="AO13" s="38"/>
      <c r="AP13" s="38"/>
      <c r="AQ13" s="38"/>
      <c r="AR13" s="39"/>
      <c r="AS13" s="39"/>
      <c r="AT13" s="29"/>
      <c r="AU13" s="29"/>
      <c r="AV13" s="29"/>
      <c r="AW13" s="29"/>
      <c r="AX13" s="29"/>
    </row>
    <row r="14" spans="1:50" s="25" customFormat="1" ht="30.6" customHeight="1" thickBot="1">
      <c r="A14" s="37"/>
      <c r="B14" s="37"/>
      <c r="C14" s="37"/>
      <c r="D14" s="37"/>
      <c r="E14" s="649" t="s">
        <v>174</v>
      </c>
      <c r="F14" s="650"/>
      <c r="G14" s="650"/>
      <c r="H14" s="651"/>
      <c r="I14" s="46" t="s">
        <v>37</v>
      </c>
      <c r="J14" s="618"/>
      <c r="K14" s="618"/>
      <c r="L14" s="618"/>
      <c r="M14" s="618"/>
      <c r="N14" s="47" t="s">
        <v>38</v>
      </c>
      <c r="O14" s="619"/>
      <c r="P14" s="618"/>
      <c r="Q14" s="618"/>
      <c r="R14" s="618"/>
      <c r="S14" s="48" t="s">
        <v>36</v>
      </c>
      <c r="T14" s="618"/>
      <c r="U14" s="618"/>
      <c r="V14" s="618"/>
      <c r="W14" s="618"/>
      <c r="X14" s="49"/>
      <c r="Y14" s="49"/>
      <c r="Z14" s="49"/>
      <c r="AA14" s="49"/>
      <c r="AB14" s="49"/>
      <c r="AC14" s="50"/>
      <c r="AD14" s="51"/>
      <c r="AE14" s="51"/>
      <c r="AF14" s="51"/>
      <c r="AG14" s="51"/>
      <c r="AH14" s="51"/>
      <c r="AI14" s="51"/>
      <c r="AJ14" s="51"/>
      <c r="AK14" s="51"/>
      <c r="AL14" s="51"/>
      <c r="AM14" s="51"/>
      <c r="AN14" s="51"/>
      <c r="AO14" s="51"/>
      <c r="AP14" s="51"/>
      <c r="AQ14" s="51"/>
      <c r="AR14" s="39"/>
      <c r="AS14" s="39"/>
      <c r="AT14" s="29"/>
      <c r="AU14" s="29"/>
      <c r="AV14" s="29"/>
      <c r="AW14" s="29"/>
      <c r="AX14" s="29"/>
    </row>
    <row r="15" spans="1:50" s="47" customFormat="1" ht="19.149999999999999" customHeight="1">
      <c r="A15" s="33"/>
      <c r="E15" s="52" t="s">
        <v>184</v>
      </c>
      <c r="H15" s="53"/>
      <c r="I15" s="53"/>
      <c r="J15" s="53"/>
      <c r="K15" s="53"/>
      <c r="L15" s="53"/>
      <c r="M15" s="53"/>
      <c r="N15" s="53"/>
      <c r="O15" s="53"/>
      <c r="P15" s="53"/>
      <c r="Q15" s="53"/>
      <c r="R15" s="53"/>
      <c r="S15" s="53"/>
      <c r="T15" s="53"/>
      <c r="U15" s="53"/>
      <c r="V15" s="53"/>
      <c r="W15" s="53"/>
      <c r="X15" s="53"/>
      <c r="Y15" s="53"/>
      <c r="Z15" s="53"/>
      <c r="AA15" s="53"/>
      <c r="AB15" s="53"/>
      <c r="AC15" s="53"/>
      <c r="AD15" s="45"/>
      <c r="AE15" s="45"/>
      <c r="AF15" s="45"/>
      <c r="AG15" s="45"/>
      <c r="AH15" s="45"/>
      <c r="AI15" s="45"/>
      <c r="AJ15" s="45"/>
      <c r="AK15" s="45"/>
      <c r="AL15" s="45"/>
      <c r="AM15" s="45"/>
      <c r="AN15" s="45"/>
      <c r="AO15" s="45"/>
      <c r="AP15" s="45"/>
      <c r="AQ15" s="45"/>
      <c r="AR15" s="45"/>
      <c r="AS15" s="45"/>
    </row>
    <row r="16" spans="1:50" s="47" customFormat="1" ht="19.149999999999999" customHeight="1">
      <c r="A16" s="33"/>
      <c r="E16" s="54" t="s">
        <v>185</v>
      </c>
      <c r="H16" s="33"/>
      <c r="I16" s="33"/>
      <c r="J16" s="33"/>
      <c r="K16" s="33"/>
      <c r="L16" s="33"/>
      <c r="M16" s="33"/>
      <c r="N16" s="33"/>
      <c r="O16" s="33"/>
      <c r="P16" s="33"/>
      <c r="Q16" s="33"/>
      <c r="R16" s="33"/>
      <c r="S16" s="33"/>
      <c r="T16" s="33"/>
      <c r="U16" s="33"/>
      <c r="V16" s="33"/>
      <c r="W16" s="33"/>
      <c r="X16" s="33"/>
      <c r="Y16" s="33"/>
      <c r="Z16" s="33"/>
      <c r="AA16" s="33"/>
      <c r="AB16" s="33"/>
      <c r="AC16" s="33"/>
      <c r="AD16" s="45"/>
      <c r="AE16" s="45"/>
      <c r="AF16" s="45"/>
      <c r="AG16" s="45"/>
      <c r="AH16" s="45"/>
      <c r="AI16" s="45"/>
      <c r="AJ16" s="45"/>
      <c r="AK16" s="45"/>
      <c r="AL16" s="45"/>
      <c r="AM16" s="45"/>
      <c r="AN16" s="45"/>
      <c r="AO16" s="45"/>
      <c r="AP16" s="45"/>
      <c r="AQ16" s="45"/>
      <c r="AR16" s="45"/>
      <c r="AS16" s="45"/>
    </row>
    <row r="17" spans="1:53" s="47" customFormat="1" ht="12.6" customHeight="1">
      <c r="A17" s="33"/>
      <c r="D17" s="54"/>
      <c r="G17" s="33"/>
      <c r="H17" s="33"/>
      <c r="I17" s="33"/>
      <c r="J17" s="33"/>
      <c r="K17" s="33"/>
      <c r="L17" s="33"/>
      <c r="M17" s="33"/>
      <c r="N17" s="33"/>
      <c r="O17" s="33"/>
      <c r="P17" s="33"/>
      <c r="Q17" s="33"/>
      <c r="R17" s="33"/>
      <c r="S17" s="33"/>
      <c r="T17" s="33"/>
      <c r="U17" s="33"/>
      <c r="V17" s="33"/>
      <c r="W17" s="33"/>
      <c r="X17" s="33"/>
      <c r="Y17" s="33"/>
      <c r="Z17" s="33"/>
      <c r="AA17" s="33"/>
      <c r="AB17" s="33"/>
      <c r="AC17" s="45"/>
      <c r="AD17" s="45"/>
      <c r="AE17" s="45"/>
      <c r="AF17" s="45"/>
      <c r="AG17" s="45"/>
      <c r="AH17" s="45"/>
      <c r="AI17" s="45"/>
      <c r="AJ17" s="45"/>
      <c r="AK17" s="45"/>
      <c r="AL17" s="45"/>
      <c r="AM17" s="45"/>
      <c r="AN17" s="45"/>
      <c r="AO17" s="45"/>
      <c r="AP17" s="45"/>
      <c r="AQ17" s="45"/>
      <c r="AR17" s="45"/>
    </row>
    <row r="18" spans="1:53" s="25" customFormat="1" ht="27" customHeight="1">
      <c r="A18" s="55" t="s">
        <v>39</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40"/>
      <c r="AE18" s="40"/>
      <c r="AF18" s="40"/>
      <c r="AG18" s="40"/>
      <c r="AH18" s="40"/>
      <c r="AI18" s="40"/>
      <c r="AJ18" s="40"/>
      <c r="AK18" s="33"/>
      <c r="AL18" s="33"/>
      <c r="AM18" s="33"/>
      <c r="AN18" s="33"/>
      <c r="AO18" s="33"/>
      <c r="AP18" s="33"/>
      <c r="AQ18" s="33"/>
      <c r="AR18" s="33"/>
      <c r="AS18" s="29"/>
      <c r="AT18" s="29"/>
      <c r="AU18" s="29"/>
      <c r="AV18" s="29"/>
      <c r="AW18" s="29"/>
    </row>
    <row r="19" spans="1:53" s="62" customFormat="1" ht="12.6" customHeight="1">
      <c r="A19" s="57"/>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9"/>
      <c r="AD19" s="59"/>
      <c r="AE19" s="59"/>
      <c r="AF19" s="59"/>
      <c r="AG19" s="59"/>
      <c r="AH19" s="59"/>
      <c r="AI19" s="59"/>
      <c r="AJ19" s="59"/>
      <c r="AK19" s="60"/>
      <c r="AL19" s="60"/>
      <c r="AM19" s="60"/>
      <c r="AN19" s="60"/>
      <c r="AO19" s="60"/>
      <c r="AP19" s="60"/>
      <c r="AQ19" s="60"/>
      <c r="AR19" s="60"/>
      <c r="AS19" s="61"/>
      <c r="AT19" s="61"/>
      <c r="AU19" s="61"/>
      <c r="AV19" s="61"/>
      <c r="AW19" s="61"/>
    </row>
    <row r="20" spans="1:53" s="25" customFormat="1" ht="29.45" customHeight="1" thickBot="1">
      <c r="A20" s="63" t="s">
        <v>40</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47"/>
      <c r="AE20" s="47"/>
      <c r="AF20" s="676"/>
      <c r="AG20" s="677"/>
      <c r="AH20" s="677"/>
      <c r="AI20" s="677"/>
      <c r="AJ20" s="677"/>
      <c r="AK20" s="677"/>
      <c r="AL20" s="677"/>
      <c r="AM20" s="677"/>
      <c r="AN20" s="677"/>
      <c r="AO20" s="677"/>
      <c r="AP20" s="677"/>
      <c r="AQ20" s="677"/>
      <c r="AR20" s="677"/>
      <c r="AS20" s="29"/>
      <c r="AT20" s="29"/>
      <c r="AU20" s="29"/>
      <c r="AV20" s="29"/>
      <c r="AW20" s="29"/>
    </row>
    <row r="21" spans="1:53" s="25" customFormat="1" ht="27" customHeight="1">
      <c r="A21" s="659" t="s">
        <v>424</v>
      </c>
      <c r="B21" s="660"/>
      <c r="C21" s="660"/>
      <c r="D21" s="660"/>
      <c r="E21" s="661"/>
      <c r="F21" s="623"/>
      <c r="G21" s="624"/>
      <c r="H21" s="624"/>
      <c r="I21" s="624"/>
      <c r="J21" s="624"/>
      <c r="K21" s="624"/>
      <c r="L21" s="624"/>
      <c r="M21" s="624"/>
      <c r="N21" s="624"/>
      <c r="O21" s="624"/>
      <c r="P21" s="624"/>
      <c r="Q21" s="624"/>
      <c r="R21" s="624"/>
      <c r="S21" s="624"/>
      <c r="T21" s="624"/>
      <c r="U21" s="624"/>
      <c r="V21" s="624"/>
      <c r="W21" s="625"/>
      <c r="X21" s="699" t="s">
        <v>41</v>
      </c>
      <c r="Y21" s="679"/>
      <c r="Z21" s="679"/>
      <c r="AA21" s="679"/>
      <c r="AB21" s="679"/>
      <c r="AC21" s="700"/>
      <c r="AD21" s="33"/>
      <c r="AE21" s="33"/>
      <c r="AF21" s="33"/>
      <c r="AG21" s="33"/>
      <c r="AH21" s="33"/>
      <c r="AI21" s="33"/>
      <c r="AJ21" s="33"/>
      <c r="AK21" s="33"/>
      <c r="AL21" s="33"/>
      <c r="AM21" s="33"/>
      <c r="AN21" s="33"/>
      <c r="AO21" s="33"/>
      <c r="AP21" s="33"/>
      <c r="AQ21" s="33"/>
      <c r="AR21" s="29"/>
      <c r="AS21" s="29"/>
      <c r="AT21" s="29"/>
      <c r="AU21" s="29"/>
      <c r="AV21" s="29"/>
      <c r="AW21" s="29"/>
    </row>
    <row r="22" spans="1:53" s="25" customFormat="1" ht="27" customHeight="1" thickBot="1">
      <c r="A22" s="662"/>
      <c r="B22" s="663"/>
      <c r="C22" s="663"/>
      <c r="D22" s="663"/>
      <c r="E22" s="664"/>
      <c r="F22" s="626"/>
      <c r="G22" s="627"/>
      <c r="H22" s="627"/>
      <c r="I22" s="627"/>
      <c r="J22" s="627"/>
      <c r="K22" s="627"/>
      <c r="L22" s="627"/>
      <c r="M22" s="627"/>
      <c r="N22" s="627"/>
      <c r="O22" s="627"/>
      <c r="P22" s="627"/>
      <c r="Q22" s="627"/>
      <c r="R22" s="627"/>
      <c r="S22" s="627"/>
      <c r="T22" s="627"/>
      <c r="U22" s="627"/>
      <c r="V22" s="627"/>
      <c r="W22" s="628"/>
      <c r="X22" s="629" t="str">
        <f>IF(I24="","",I24-I23)</f>
        <v/>
      </c>
      <c r="Y22" s="630"/>
      <c r="Z22" s="65" t="s">
        <v>42</v>
      </c>
      <c r="AA22" s="630" t="str">
        <f>IF(I24="","",I24-I23+1)</f>
        <v/>
      </c>
      <c r="AB22" s="630"/>
      <c r="AC22" s="66" t="s">
        <v>34</v>
      </c>
      <c r="AD22" s="29"/>
      <c r="AE22" s="33"/>
      <c r="AF22" s="33"/>
      <c r="AG22" s="33"/>
      <c r="AH22" s="33"/>
      <c r="AI22" s="33"/>
      <c r="AJ22" s="33"/>
      <c r="AK22" s="33"/>
      <c r="AL22" s="33"/>
      <c r="AM22" s="29"/>
      <c r="AN22" s="33"/>
      <c r="AO22" s="33"/>
      <c r="AP22" s="33"/>
      <c r="AQ22" s="33"/>
      <c r="AR22" s="29"/>
      <c r="AS22" s="29"/>
      <c r="AT22" s="29"/>
      <c r="AU22" s="29"/>
      <c r="AV22" s="29"/>
      <c r="AW22" s="29"/>
    </row>
    <row r="23" spans="1:53" s="25" customFormat="1" ht="27" customHeight="1">
      <c r="A23" s="659" t="s">
        <v>425</v>
      </c>
      <c r="B23" s="660"/>
      <c r="C23" s="660"/>
      <c r="D23" s="660"/>
      <c r="E23" s="661"/>
      <c r="F23" s="678" t="s">
        <v>43</v>
      </c>
      <c r="G23" s="679"/>
      <c r="H23" s="679"/>
      <c r="I23" s="672"/>
      <c r="J23" s="673"/>
      <c r="K23" s="673"/>
      <c r="L23" s="673"/>
      <c r="M23" s="673"/>
      <c r="N23" s="673"/>
      <c r="O23" s="668" t="str">
        <f>IF(I23="","(       )",TEXT(I23,"(aaa)"))</f>
        <v>(       )</v>
      </c>
      <c r="P23" s="669"/>
      <c r="Q23" s="681"/>
      <c r="R23" s="636"/>
      <c r="S23" s="67" t="s">
        <v>44</v>
      </c>
      <c r="T23" s="636"/>
      <c r="U23" s="636"/>
      <c r="V23" s="68" t="s">
        <v>45</v>
      </c>
      <c r="W23" s="68"/>
      <c r="X23" s="68"/>
      <c r="Y23" s="68"/>
      <c r="Z23" s="68"/>
      <c r="AA23" s="68"/>
      <c r="AB23" s="68"/>
      <c r="AC23" s="69"/>
      <c r="AD23" s="29"/>
      <c r="AE23" s="29"/>
      <c r="AF23" s="29"/>
      <c r="AG23" s="29"/>
      <c r="AH23" s="29"/>
      <c r="AI23" s="29"/>
      <c r="AJ23" s="29"/>
      <c r="AK23" s="29"/>
      <c r="AL23" s="29"/>
      <c r="AM23" s="29"/>
      <c r="AN23" s="29"/>
      <c r="AO23" s="29"/>
      <c r="AP23" s="29"/>
      <c r="AQ23" s="29"/>
      <c r="AR23" s="29"/>
      <c r="AS23" s="29"/>
      <c r="AT23" s="29"/>
      <c r="AU23" s="29"/>
      <c r="AV23" s="29"/>
      <c r="AW23" s="29"/>
    </row>
    <row r="24" spans="1:53" s="25" customFormat="1" ht="27" customHeight="1" thickBot="1">
      <c r="A24" s="662"/>
      <c r="B24" s="663"/>
      <c r="C24" s="663"/>
      <c r="D24" s="663"/>
      <c r="E24" s="664"/>
      <c r="F24" s="680" t="s">
        <v>46</v>
      </c>
      <c r="G24" s="630"/>
      <c r="H24" s="630"/>
      <c r="I24" s="674"/>
      <c r="J24" s="675"/>
      <c r="K24" s="675"/>
      <c r="L24" s="675"/>
      <c r="M24" s="675"/>
      <c r="N24" s="675"/>
      <c r="O24" s="630" t="str">
        <f>IF(I24="","(       )",TEXT(I24,"(aaa)"))</f>
        <v>(       )</v>
      </c>
      <c r="P24" s="670"/>
      <c r="Q24" s="634"/>
      <c r="R24" s="635"/>
      <c r="S24" s="70" t="s">
        <v>44</v>
      </c>
      <c r="T24" s="635"/>
      <c r="U24" s="635"/>
      <c r="V24" s="48" t="s">
        <v>47</v>
      </c>
      <c r="W24" s="48"/>
      <c r="X24" s="48"/>
      <c r="Y24" s="48"/>
      <c r="Z24" s="48"/>
      <c r="AA24" s="48"/>
      <c r="AB24" s="48"/>
      <c r="AC24" s="71"/>
      <c r="AK24" s="29"/>
      <c r="AL24" s="29"/>
      <c r="AM24" s="29"/>
      <c r="AN24" s="29"/>
      <c r="AO24" s="29"/>
      <c r="AP24" s="29"/>
      <c r="AQ24" s="29"/>
      <c r="AR24" s="29"/>
      <c r="AS24" s="29"/>
      <c r="AT24" s="29"/>
      <c r="AU24" s="29"/>
      <c r="AV24" s="29"/>
      <c r="AW24" s="29"/>
    </row>
    <row r="25" spans="1:53" s="25" customFormat="1" ht="45.6" customHeight="1" thickBot="1">
      <c r="A25" s="665" t="s">
        <v>426</v>
      </c>
      <c r="B25" s="666"/>
      <c r="C25" s="666"/>
      <c r="D25" s="666"/>
      <c r="E25" s="667"/>
      <c r="F25" s="671" t="s">
        <v>48</v>
      </c>
      <c r="G25" s="616"/>
      <c r="H25" s="615">
        <f>②活動計画表!H20+②活動計画表!K20+②活動計画表!N20+②活動計画表!Q20+②活動計画表!T20</f>
        <v>0</v>
      </c>
      <c r="I25" s="615"/>
      <c r="J25" s="616" t="s">
        <v>49</v>
      </c>
      <c r="K25" s="616"/>
      <c r="L25" s="617" t="s">
        <v>50</v>
      </c>
      <c r="M25" s="616"/>
      <c r="N25" s="615">
        <f>②活動計画表!I20+②活動計画表!L20+②活動計画表!O20+②活動計画表!R20+②活動計画表!U20</f>
        <v>0</v>
      </c>
      <c r="O25" s="615"/>
      <c r="P25" s="616" t="s">
        <v>49</v>
      </c>
      <c r="Q25" s="616"/>
      <c r="R25" s="617" t="s">
        <v>51</v>
      </c>
      <c r="S25" s="616"/>
      <c r="T25" s="615">
        <f>H25+N25</f>
        <v>0</v>
      </c>
      <c r="U25" s="615"/>
      <c r="V25" s="72" t="s">
        <v>49</v>
      </c>
      <c r="W25" s="612" t="s">
        <v>377</v>
      </c>
      <c r="X25" s="613"/>
      <c r="Y25" s="613"/>
      <c r="Z25" s="613"/>
      <c r="AA25" s="613"/>
      <c r="AB25" s="613"/>
      <c r="AC25" s="614"/>
      <c r="AK25" s="29"/>
      <c r="AL25" s="29"/>
      <c r="AM25" s="29"/>
      <c r="AN25" s="29"/>
      <c r="AO25" s="29"/>
      <c r="AP25" s="29"/>
      <c r="AQ25" s="29"/>
      <c r="AR25" s="29"/>
      <c r="AS25" s="29"/>
      <c r="AT25" s="29"/>
      <c r="AU25" s="29"/>
      <c r="AV25" s="29"/>
      <c r="AW25" s="29"/>
    </row>
    <row r="26" spans="1:53" s="25" customFormat="1" ht="27" customHeight="1">
      <c r="A26" s="659" t="s">
        <v>427</v>
      </c>
      <c r="B26" s="660"/>
      <c r="C26" s="660"/>
      <c r="D26" s="660"/>
      <c r="E26" s="661"/>
      <c r="F26" s="73"/>
      <c r="G26" s="74" t="s">
        <v>52</v>
      </c>
      <c r="H26" s="713" t="s">
        <v>53</v>
      </c>
      <c r="I26" s="713"/>
      <c r="J26" s="713"/>
      <c r="K26" s="76"/>
      <c r="L26" s="74" t="s">
        <v>52</v>
      </c>
      <c r="M26" s="53" t="s">
        <v>54</v>
      </c>
      <c r="N26" s="53"/>
      <c r="O26" s="53"/>
      <c r="P26" s="53"/>
      <c r="Q26" s="74" t="s">
        <v>52</v>
      </c>
      <c r="R26" s="53" t="s">
        <v>55</v>
      </c>
      <c r="S26" s="53"/>
      <c r="T26" s="53"/>
      <c r="U26" s="53"/>
      <c r="V26" s="74" t="s">
        <v>52</v>
      </c>
      <c r="W26" s="53" t="s">
        <v>56</v>
      </c>
      <c r="X26" s="53"/>
      <c r="Y26" s="53"/>
      <c r="Z26" s="53"/>
      <c r="AA26" s="53"/>
      <c r="AB26" s="53"/>
      <c r="AC26" s="77"/>
      <c r="AD26" s="40"/>
      <c r="AF26" s="28"/>
      <c r="AG26" s="28"/>
      <c r="AI26" s="40"/>
      <c r="AJ26" s="40"/>
      <c r="AK26" s="33"/>
      <c r="AL26" s="33"/>
      <c r="AM26" s="33"/>
      <c r="AN26" s="33"/>
      <c r="AO26" s="33"/>
      <c r="AP26" s="33"/>
      <c r="AQ26" s="78" t="s">
        <v>29</v>
      </c>
      <c r="AR26" s="33"/>
      <c r="AS26" s="33"/>
      <c r="AT26" s="33"/>
      <c r="AU26" s="33"/>
      <c r="AV26" s="47"/>
      <c r="AW26" s="47"/>
      <c r="AX26" s="79"/>
      <c r="AY26" s="79"/>
      <c r="AZ26" s="79"/>
      <c r="BA26" s="79"/>
    </row>
    <row r="27" spans="1:53" s="25" customFormat="1" ht="27" customHeight="1">
      <c r="A27" s="707"/>
      <c r="B27" s="708"/>
      <c r="C27" s="708"/>
      <c r="D27" s="708"/>
      <c r="E27" s="709"/>
      <c r="F27" s="80"/>
      <c r="G27" s="81" t="s">
        <v>52</v>
      </c>
      <c r="H27" s="82" t="s">
        <v>57</v>
      </c>
      <c r="I27" s="82"/>
      <c r="J27" s="82"/>
      <c r="K27" s="83"/>
      <c r="L27" s="81" t="s">
        <v>52</v>
      </c>
      <c r="M27" s="82" t="s">
        <v>58</v>
      </c>
      <c r="N27" s="82"/>
      <c r="O27" s="82"/>
      <c r="P27" s="82"/>
      <c r="Q27" s="81" t="s">
        <v>52</v>
      </c>
      <c r="R27" s="82" t="s">
        <v>59</v>
      </c>
      <c r="S27" s="82"/>
      <c r="T27" s="82"/>
      <c r="U27" s="82"/>
      <c r="V27" s="82"/>
      <c r="W27" s="82"/>
      <c r="X27" s="82"/>
      <c r="Y27" s="82"/>
      <c r="Z27" s="82"/>
      <c r="AA27" s="82"/>
      <c r="AB27" s="82"/>
      <c r="AC27" s="84"/>
      <c r="AD27" s="40"/>
      <c r="AE27" s="40"/>
      <c r="AF27" s="40"/>
      <c r="AG27" s="40"/>
      <c r="AH27" s="40"/>
      <c r="AI27" s="40"/>
      <c r="AJ27" s="40"/>
      <c r="AK27" s="33"/>
      <c r="AL27" s="33"/>
      <c r="AM27" s="33"/>
      <c r="AN27" s="33"/>
      <c r="AO27" s="33"/>
      <c r="AP27" s="33"/>
      <c r="AQ27" s="78" t="s">
        <v>30</v>
      </c>
      <c r="AR27" s="33"/>
      <c r="AS27" s="33"/>
      <c r="AT27" s="33"/>
      <c r="AU27" s="33"/>
      <c r="AV27" s="47"/>
      <c r="AW27" s="47"/>
      <c r="AX27" s="79"/>
      <c r="AY27" s="79"/>
      <c r="AZ27" s="79"/>
      <c r="BA27" s="79"/>
    </row>
    <row r="28" spans="1:53" s="25" customFormat="1" ht="27" customHeight="1">
      <c r="A28" s="710" t="s">
        <v>428</v>
      </c>
      <c r="B28" s="711"/>
      <c r="C28" s="711"/>
      <c r="D28" s="711"/>
      <c r="E28" s="712"/>
      <c r="F28" s="85"/>
      <c r="G28" s="86" t="s">
        <v>52</v>
      </c>
      <c r="H28" s="54" t="s">
        <v>60</v>
      </c>
      <c r="I28" s="33"/>
      <c r="J28" s="33"/>
      <c r="K28" s="29"/>
      <c r="L28" s="86" t="s">
        <v>52</v>
      </c>
      <c r="M28" s="33" t="s">
        <v>61</v>
      </c>
      <c r="N28" s="33"/>
      <c r="O28" s="33"/>
      <c r="P28" s="33"/>
      <c r="Q28" s="86" t="s">
        <v>52</v>
      </c>
      <c r="R28" s="33" t="s">
        <v>62</v>
      </c>
      <c r="S28" s="87"/>
      <c r="T28" s="87"/>
      <c r="U28" s="87"/>
      <c r="V28" s="87"/>
      <c r="W28" s="86" t="s">
        <v>52</v>
      </c>
      <c r="X28" s="33" t="s">
        <v>318</v>
      </c>
      <c r="Y28" s="33"/>
      <c r="Z28" s="87"/>
      <c r="AA28" s="87"/>
      <c r="AB28" s="87"/>
      <c r="AC28" s="88"/>
      <c r="AD28" s="28"/>
      <c r="AG28" s="89"/>
      <c r="AH28" s="89"/>
      <c r="AI28" s="89"/>
      <c r="AJ28" s="89"/>
      <c r="AK28" s="87"/>
      <c r="AL28" s="87"/>
      <c r="AM28" s="87"/>
      <c r="AN28" s="87"/>
      <c r="AO28" s="87"/>
      <c r="AP28" s="87"/>
      <c r="AR28" s="87"/>
      <c r="AS28" s="87"/>
      <c r="AT28" s="90"/>
      <c r="AU28" s="90"/>
      <c r="AV28" s="90"/>
      <c r="AW28" s="90"/>
      <c r="AX28" s="91"/>
      <c r="AY28" s="91"/>
    </row>
    <row r="29" spans="1:53" s="25" customFormat="1" ht="27" customHeight="1">
      <c r="A29" s="701"/>
      <c r="B29" s="702"/>
      <c r="C29" s="702"/>
      <c r="D29" s="702"/>
      <c r="E29" s="703"/>
      <c r="F29" s="85"/>
      <c r="G29" s="86" t="s">
        <v>52</v>
      </c>
      <c r="H29" s="33" t="s">
        <v>63</v>
      </c>
      <c r="I29" s="29"/>
      <c r="J29" s="29"/>
      <c r="K29" s="29"/>
      <c r="L29" s="86" t="s">
        <v>52</v>
      </c>
      <c r="M29" s="33" t="s">
        <v>64</v>
      </c>
      <c r="N29" s="33"/>
      <c r="O29" s="33"/>
      <c r="P29" s="87"/>
      <c r="Q29" s="86" t="s">
        <v>52</v>
      </c>
      <c r="R29" s="33" t="s">
        <v>65</v>
      </c>
      <c r="S29" s="87"/>
      <c r="T29" s="87"/>
      <c r="U29" s="87"/>
      <c r="V29" s="87"/>
      <c r="W29" s="86" t="s">
        <v>52</v>
      </c>
      <c r="X29" s="33" t="s">
        <v>379</v>
      </c>
      <c r="Y29" s="87"/>
      <c r="Z29" s="87"/>
      <c r="AA29" s="87"/>
      <c r="AB29" s="87"/>
      <c r="AC29" s="92"/>
      <c r="AD29" s="87"/>
      <c r="AE29" s="87"/>
      <c r="AF29" s="87"/>
      <c r="AG29" s="87"/>
      <c r="AH29" s="87"/>
      <c r="AI29" s="87"/>
      <c r="AJ29" s="87"/>
      <c r="AK29" s="87"/>
      <c r="AL29" s="87"/>
      <c r="AM29" s="87"/>
      <c r="AN29" s="87"/>
      <c r="AO29" s="87"/>
      <c r="AP29" s="87"/>
      <c r="AQ29" s="87"/>
      <c r="AR29" s="87"/>
      <c r="AS29" s="87"/>
      <c r="AT29" s="90"/>
      <c r="AU29" s="90"/>
      <c r="AV29" s="90"/>
      <c r="AW29" s="90"/>
      <c r="AX29" s="91"/>
      <c r="AY29" s="91"/>
    </row>
    <row r="30" spans="1:53" s="25" customFormat="1" ht="27" customHeight="1" thickBot="1">
      <c r="A30" s="93"/>
      <c r="B30" s="94"/>
      <c r="C30" s="94"/>
      <c r="D30" s="94"/>
      <c r="E30" s="95"/>
      <c r="F30" s="96"/>
      <c r="G30" s="97" t="s">
        <v>319</v>
      </c>
      <c r="H30" s="98"/>
      <c r="I30" s="98"/>
      <c r="J30" s="98"/>
      <c r="K30" s="99"/>
      <c r="L30" s="100"/>
      <c r="M30" s="101"/>
      <c r="N30" s="102"/>
      <c r="O30" s="102"/>
      <c r="P30" s="102"/>
      <c r="Q30" s="103"/>
      <c r="R30" s="101"/>
      <c r="S30" s="102"/>
      <c r="T30" s="102"/>
      <c r="U30" s="102"/>
      <c r="V30" s="102"/>
      <c r="W30" s="102"/>
      <c r="X30" s="102"/>
      <c r="Y30" s="102"/>
      <c r="Z30" s="102"/>
      <c r="AA30" s="102"/>
      <c r="AB30" s="102"/>
      <c r="AC30" s="104"/>
      <c r="AD30" s="87"/>
      <c r="AE30" s="87"/>
      <c r="AF30" s="87"/>
      <c r="AG30" s="87"/>
      <c r="AH30" s="87"/>
      <c r="AI30" s="87"/>
      <c r="AJ30" s="87"/>
      <c r="AK30" s="87"/>
      <c r="AL30" s="87"/>
      <c r="AM30" s="87"/>
      <c r="AN30" s="87"/>
      <c r="AO30" s="87"/>
      <c r="AP30" s="87"/>
      <c r="AQ30" s="87"/>
      <c r="AR30" s="87"/>
      <c r="AS30" s="87"/>
      <c r="AT30" s="90"/>
      <c r="AU30" s="90"/>
      <c r="AV30" s="90"/>
      <c r="AW30" s="90"/>
      <c r="AX30" s="91"/>
      <c r="AY30" s="91"/>
    </row>
    <row r="31" spans="1:53" s="25" customFormat="1" ht="27" customHeight="1">
      <c r="A31" s="701" t="s">
        <v>429</v>
      </c>
      <c r="B31" s="702"/>
      <c r="C31" s="702"/>
      <c r="D31" s="702"/>
      <c r="E31" s="703"/>
      <c r="F31" s="85"/>
      <c r="G31" s="86" t="s">
        <v>52</v>
      </c>
      <c r="H31" s="33" t="s">
        <v>351</v>
      </c>
      <c r="I31" s="33"/>
      <c r="J31" s="33"/>
      <c r="K31" s="29"/>
      <c r="L31" s="29"/>
      <c r="M31" s="29"/>
      <c r="N31" s="86" t="s">
        <v>52</v>
      </c>
      <c r="O31" s="33" t="s">
        <v>67</v>
      </c>
      <c r="P31" s="87"/>
      <c r="Q31" s="87"/>
      <c r="R31" s="87"/>
      <c r="S31" s="29"/>
      <c r="T31" s="86" t="s">
        <v>52</v>
      </c>
      <c r="U31" s="33" t="s">
        <v>69</v>
      </c>
      <c r="V31" s="87"/>
      <c r="W31" s="87"/>
      <c r="X31" s="87"/>
      <c r="Y31" s="29"/>
      <c r="Z31" s="29"/>
      <c r="AA31" s="29"/>
      <c r="AB31" s="87"/>
      <c r="AC31" s="92"/>
      <c r="AD31" s="87"/>
      <c r="AE31" s="105"/>
      <c r="AF31" s="33"/>
      <c r="AG31" s="33"/>
      <c r="AH31" s="33"/>
      <c r="AI31" s="33"/>
      <c r="AJ31" s="33"/>
      <c r="AK31" s="33"/>
      <c r="AL31" s="33"/>
      <c r="AM31" s="33"/>
      <c r="AN31" s="33"/>
      <c r="AO31" s="33"/>
      <c r="AP31" s="33"/>
      <c r="AQ31" s="33"/>
      <c r="AR31" s="33"/>
      <c r="AS31" s="33"/>
      <c r="AT31" s="33"/>
      <c r="AU31" s="33"/>
      <c r="AV31" s="90"/>
      <c r="AW31" s="90"/>
      <c r="AX31" s="91"/>
      <c r="AY31" s="91"/>
      <c r="AZ31" s="91"/>
      <c r="BA31" s="91"/>
    </row>
    <row r="32" spans="1:53" s="25" customFormat="1" ht="27" customHeight="1">
      <c r="A32" s="701"/>
      <c r="B32" s="702"/>
      <c r="C32" s="702"/>
      <c r="D32" s="702"/>
      <c r="E32" s="703"/>
      <c r="F32" s="85"/>
      <c r="G32" s="86" t="s">
        <v>52</v>
      </c>
      <c r="H32" s="33" t="s">
        <v>70</v>
      </c>
      <c r="I32" s="87"/>
      <c r="J32" s="87"/>
      <c r="K32" s="29"/>
      <c r="L32" s="29"/>
      <c r="M32" s="29"/>
      <c r="N32" s="86" t="s">
        <v>52</v>
      </c>
      <c r="O32" s="33" t="s">
        <v>72</v>
      </c>
      <c r="P32" s="87"/>
      <c r="Q32" s="87"/>
      <c r="R32" s="87"/>
      <c r="S32" s="29"/>
      <c r="T32" s="86" t="s">
        <v>52</v>
      </c>
      <c r="U32" s="33" t="s">
        <v>148</v>
      </c>
      <c r="V32" s="87"/>
      <c r="W32" s="87"/>
      <c r="X32" s="87"/>
      <c r="Y32" s="29"/>
      <c r="Z32" s="29"/>
      <c r="AA32" s="29"/>
      <c r="AB32" s="29"/>
      <c r="AC32" s="92"/>
      <c r="AD32" s="87"/>
      <c r="AE32" s="29"/>
      <c r="AF32" s="106"/>
      <c r="AG32" s="106"/>
      <c r="AH32" s="29"/>
      <c r="AI32" s="87"/>
      <c r="AJ32" s="87"/>
      <c r="AK32" s="87"/>
      <c r="AL32" s="87"/>
      <c r="AM32" s="87"/>
      <c r="AN32" s="87"/>
      <c r="AO32" s="87"/>
      <c r="AP32" s="87"/>
      <c r="AQ32" s="87"/>
      <c r="AR32" s="87"/>
      <c r="AS32" s="87"/>
      <c r="AT32" s="87"/>
      <c r="AU32" s="87"/>
      <c r="AV32" s="90"/>
      <c r="AW32" s="90"/>
      <c r="AX32" s="91"/>
      <c r="AY32" s="91"/>
      <c r="AZ32" s="91"/>
      <c r="BA32" s="91"/>
    </row>
    <row r="33" spans="1:53" s="25" customFormat="1" ht="27" customHeight="1">
      <c r="A33" s="701"/>
      <c r="B33" s="702"/>
      <c r="C33" s="702"/>
      <c r="D33" s="702"/>
      <c r="E33" s="703"/>
      <c r="F33" s="85"/>
      <c r="G33" s="86" t="s">
        <v>52</v>
      </c>
      <c r="H33" s="33" t="s">
        <v>177</v>
      </c>
      <c r="I33" s="87"/>
      <c r="J33" s="87"/>
      <c r="K33" s="29"/>
      <c r="L33" s="29"/>
      <c r="M33" s="29"/>
      <c r="N33" s="86" t="s">
        <v>52</v>
      </c>
      <c r="O33" s="33" t="s">
        <v>178</v>
      </c>
      <c r="P33" s="87"/>
      <c r="Q33" s="87"/>
      <c r="R33" s="87"/>
      <c r="S33" s="29"/>
      <c r="T33" s="86" t="s">
        <v>52</v>
      </c>
      <c r="U33" s="33" t="s">
        <v>179</v>
      </c>
      <c r="V33" s="87"/>
      <c r="W33" s="87"/>
      <c r="X33" s="87"/>
      <c r="Y33" s="106"/>
      <c r="Z33" s="33"/>
      <c r="AA33" s="87"/>
      <c r="AB33" s="87"/>
      <c r="AC33" s="92"/>
      <c r="AD33" s="89"/>
      <c r="AF33" s="28"/>
      <c r="AG33" s="28"/>
      <c r="AI33" s="89"/>
      <c r="AJ33" s="89"/>
      <c r="AK33" s="87"/>
      <c r="AL33" s="87"/>
      <c r="AM33" s="87"/>
      <c r="AN33" s="87"/>
      <c r="AO33" s="87"/>
      <c r="AP33" s="87"/>
      <c r="AQ33" s="87"/>
      <c r="AR33" s="87"/>
      <c r="AS33" s="87"/>
      <c r="AT33" s="87"/>
      <c r="AU33" s="87"/>
      <c r="AV33" s="90"/>
      <c r="AW33" s="90"/>
      <c r="AX33" s="91"/>
      <c r="AY33" s="91"/>
      <c r="AZ33" s="91"/>
      <c r="BA33" s="91"/>
    </row>
    <row r="34" spans="1:53" s="25" customFormat="1" ht="27" customHeight="1">
      <c r="A34" s="701"/>
      <c r="B34" s="702"/>
      <c r="C34" s="702"/>
      <c r="D34" s="702"/>
      <c r="E34" s="703"/>
      <c r="F34" s="85"/>
      <c r="G34" s="86" t="s">
        <v>52</v>
      </c>
      <c r="H34" s="33" t="s">
        <v>180</v>
      </c>
      <c r="I34" s="87"/>
      <c r="J34" s="87"/>
      <c r="K34" s="29"/>
      <c r="L34" s="29"/>
      <c r="M34" s="29"/>
      <c r="N34" s="86" t="s">
        <v>52</v>
      </c>
      <c r="O34" s="33" t="s">
        <v>181</v>
      </c>
      <c r="P34" s="87"/>
      <c r="Q34" s="87"/>
      <c r="R34" s="87"/>
      <c r="S34" s="29"/>
      <c r="T34" s="86" t="s">
        <v>52</v>
      </c>
      <c r="U34" s="33" t="s">
        <v>322</v>
      </c>
      <c r="V34" s="29"/>
      <c r="W34" s="87"/>
      <c r="X34" s="87"/>
      <c r="Y34" s="106"/>
      <c r="Z34" s="33"/>
      <c r="AA34" s="87"/>
      <c r="AB34" s="87"/>
      <c r="AC34" s="92"/>
      <c r="AD34" s="87"/>
      <c r="AE34" s="29"/>
      <c r="AF34" s="106"/>
      <c r="AG34" s="106"/>
      <c r="AH34" s="29"/>
      <c r="AI34" s="87"/>
      <c r="AJ34" s="87"/>
      <c r="AK34" s="87"/>
      <c r="AL34" s="87"/>
      <c r="AM34" s="87"/>
      <c r="AN34" s="87"/>
      <c r="AO34" s="87"/>
      <c r="AP34" s="87"/>
      <c r="AQ34" s="87"/>
      <c r="AR34" s="87"/>
      <c r="AS34" s="87"/>
      <c r="AT34" s="87"/>
      <c r="AU34" s="87"/>
      <c r="AV34" s="90"/>
      <c r="AW34" s="90"/>
      <c r="AX34" s="91"/>
      <c r="AY34" s="91"/>
      <c r="AZ34" s="91"/>
      <c r="BA34" s="91"/>
    </row>
    <row r="35" spans="1:53" s="25" customFormat="1" ht="27" customHeight="1">
      <c r="A35" s="701"/>
      <c r="B35" s="702"/>
      <c r="C35" s="702"/>
      <c r="D35" s="702"/>
      <c r="E35" s="703"/>
      <c r="F35" s="85"/>
      <c r="G35" s="86" t="s">
        <v>52</v>
      </c>
      <c r="H35" s="33" t="s">
        <v>465</v>
      </c>
      <c r="I35" s="87"/>
      <c r="J35" s="87"/>
      <c r="K35" s="29"/>
      <c r="L35" s="29"/>
      <c r="M35" s="29"/>
      <c r="N35" s="86" t="s">
        <v>52</v>
      </c>
      <c r="O35" s="33" t="s">
        <v>68</v>
      </c>
      <c r="P35" s="87"/>
      <c r="Q35" s="87"/>
      <c r="R35" s="87"/>
      <c r="S35" s="29"/>
      <c r="T35" s="86" t="s">
        <v>52</v>
      </c>
      <c r="U35" s="33" t="s">
        <v>71</v>
      </c>
      <c r="V35" s="87"/>
      <c r="W35" s="87"/>
      <c r="X35" s="87"/>
      <c r="Y35" s="106"/>
      <c r="Z35" s="33"/>
      <c r="AA35" s="87"/>
      <c r="AB35" s="87"/>
      <c r="AC35" s="92"/>
      <c r="AD35" s="87"/>
      <c r="AE35" s="29"/>
      <c r="AF35" s="106"/>
      <c r="AG35" s="106"/>
      <c r="AH35" s="29"/>
      <c r="AI35" s="87"/>
      <c r="AJ35" s="87"/>
      <c r="AK35" s="87"/>
      <c r="AL35" s="87"/>
      <c r="AM35" s="87"/>
      <c r="AN35" s="87"/>
      <c r="AO35" s="87"/>
      <c r="AP35" s="87"/>
      <c r="AQ35" s="87"/>
      <c r="AR35" s="87"/>
      <c r="AS35" s="87"/>
      <c r="AT35" s="87"/>
      <c r="AU35" s="87"/>
      <c r="AV35" s="90"/>
      <c r="AW35" s="90"/>
      <c r="AX35" s="91"/>
      <c r="AY35" s="91"/>
      <c r="AZ35" s="91"/>
      <c r="BA35" s="91"/>
    </row>
    <row r="36" spans="1:53" s="25" customFormat="1" ht="27" customHeight="1" thickBot="1">
      <c r="A36" s="701"/>
      <c r="B36" s="702"/>
      <c r="C36" s="702"/>
      <c r="D36" s="702"/>
      <c r="E36" s="703"/>
      <c r="F36" s="96"/>
      <c r="G36" s="86" t="s">
        <v>52</v>
      </c>
      <c r="H36" s="101" t="s">
        <v>151</v>
      </c>
      <c r="I36" s="102"/>
      <c r="J36" s="107"/>
      <c r="K36" s="107"/>
      <c r="L36" s="107"/>
      <c r="M36" s="107"/>
      <c r="N36" s="86" t="s">
        <v>52</v>
      </c>
      <c r="O36" s="107" t="s">
        <v>466</v>
      </c>
      <c r="P36" s="107"/>
      <c r="Q36" s="107"/>
      <c r="R36" s="107"/>
      <c r="S36" s="107"/>
      <c r="T36" s="86" t="s">
        <v>52</v>
      </c>
      <c r="U36" s="101" t="s">
        <v>73</v>
      </c>
      <c r="V36" s="107"/>
      <c r="W36" s="714"/>
      <c r="X36" s="714"/>
      <c r="Y36" s="714"/>
      <c r="Z36" s="714"/>
      <c r="AA36" s="714"/>
      <c r="AB36" s="714"/>
      <c r="AC36" s="104" t="s">
        <v>38</v>
      </c>
      <c r="AD36" s="106"/>
      <c r="AE36" s="106"/>
      <c r="AF36" s="106"/>
      <c r="AG36" s="106"/>
      <c r="AH36" s="106"/>
      <c r="AI36" s="106"/>
      <c r="AJ36" s="106"/>
      <c r="AK36" s="106"/>
      <c r="AL36" s="87"/>
      <c r="AN36" s="87"/>
      <c r="AO36" s="87"/>
      <c r="AP36" s="87"/>
      <c r="AQ36" s="87"/>
      <c r="AR36" s="87"/>
      <c r="AS36" s="87"/>
      <c r="AT36" s="87"/>
      <c r="AU36" s="87"/>
      <c r="AV36" s="90"/>
      <c r="AW36" s="90"/>
      <c r="AX36" s="91"/>
      <c r="AY36" s="91"/>
      <c r="AZ36" s="91"/>
      <c r="BA36" s="91"/>
    </row>
    <row r="37" spans="1:53" s="25" customFormat="1" ht="35.450000000000003" customHeight="1">
      <c r="A37" s="685" t="s">
        <v>176</v>
      </c>
      <c r="B37" s="686"/>
      <c r="C37" s="686"/>
      <c r="D37" s="686"/>
      <c r="E37" s="687"/>
      <c r="F37" s="704" t="s">
        <v>443</v>
      </c>
      <c r="G37" s="705"/>
      <c r="H37" s="705"/>
      <c r="I37" s="705"/>
      <c r="J37" s="705"/>
      <c r="K37" s="705"/>
      <c r="L37" s="705"/>
      <c r="M37" s="705"/>
      <c r="N37" s="705"/>
      <c r="O37" s="705"/>
      <c r="P37" s="705"/>
      <c r="Q37" s="705"/>
      <c r="R37" s="705"/>
      <c r="S37" s="705"/>
      <c r="T37" s="705"/>
      <c r="U37" s="705"/>
      <c r="V37" s="705"/>
      <c r="W37" s="705"/>
      <c r="X37" s="705"/>
      <c r="Y37" s="705"/>
      <c r="Z37" s="705"/>
      <c r="AA37" s="705"/>
      <c r="AB37" s="705"/>
      <c r="AC37" s="706"/>
      <c r="AD37" s="108"/>
      <c r="AE37" s="108"/>
      <c r="AF37" s="108"/>
      <c r="AG37" s="108"/>
      <c r="AH37" s="108"/>
      <c r="AI37" s="108"/>
      <c r="AJ37" s="108"/>
      <c r="AK37" s="108"/>
      <c r="AL37" s="108"/>
      <c r="AM37" s="108"/>
      <c r="AN37" s="108"/>
      <c r="AO37" s="108"/>
      <c r="AP37" s="108"/>
      <c r="AQ37" s="108"/>
      <c r="AR37" s="108"/>
      <c r="AS37" s="108"/>
      <c r="AT37" s="108"/>
      <c r="AU37" s="108"/>
      <c r="AV37" s="109"/>
      <c r="AW37" s="109"/>
      <c r="AX37" s="110"/>
    </row>
    <row r="38" spans="1:53" s="25" customFormat="1" ht="61.5" customHeight="1">
      <c r="A38" s="688"/>
      <c r="B38" s="676"/>
      <c r="C38" s="676"/>
      <c r="D38" s="676"/>
      <c r="E38" s="689"/>
      <c r="F38" s="682"/>
      <c r="G38" s="683"/>
      <c r="H38" s="683"/>
      <c r="I38" s="683"/>
      <c r="J38" s="683"/>
      <c r="K38" s="683"/>
      <c r="L38" s="683"/>
      <c r="M38" s="683"/>
      <c r="N38" s="683"/>
      <c r="O38" s="683"/>
      <c r="P38" s="683"/>
      <c r="Q38" s="683"/>
      <c r="R38" s="683"/>
      <c r="S38" s="683"/>
      <c r="T38" s="683"/>
      <c r="U38" s="683"/>
      <c r="V38" s="683"/>
      <c r="W38" s="683"/>
      <c r="X38" s="683"/>
      <c r="Y38" s="683"/>
      <c r="Z38" s="683"/>
      <c r="AA38" s="683"/>
      <c r="AB38" s="683"/>
      <c r="AC38" s="684"/>
      <c r="AD38" s="108"/>
      <c r="AE38" s="108"/>
      <c r="AF38" s="108"/>
      <c r="AG38" s="108"/>
      <c r="AH38" s="108"/>
      <c r="AI38" s="108"/>
      <c r="AJ38" s="108"/>
      <c r="AK38" s="108"/>
      <c r="AL38" s="108"/>
      <c r="AM38" s="108"/>
      <c r="AN38" s="108"/>
      <c r="AO38" s="108"/>
      <c r="AP38" s="108"/>
      <c r="AQ38" s="108"/>
      <c r="AR38" s="108"/>
      <c r="AS38" s="108"/>
      <c r="AT38" s="108"/>
      <c r="AU38" s="108"/>
      <c r="AV38" s="109"/>
      <c r="AW38" s="109"/>
      <c r="AX38" s="110"/>
    </row>
    <row r="39" spans="1:53" s="25" customFormat="1" ht="27" customHeight="1" thickBot="1">
      <c r="A39" s="690"/>
      <c r="B39" s="691"/>
      <c r="C39" s="691"/>
      <c r="D39" s="691"/>
      <c r="E39" s="692"/>
      <c r="F39" s="85"/>
      <c r="G39" s="478" t="s">
        <v>419</v>
      </c>
      <c r="H39" s="479"/>
      <c r="I39" s="480"/>
      <c r="J39" s="86" t="s">
        <v>52</v>
      </c>
      <c r="K39" s="33" t="s">
        <v>430</v>
      </c>
      <c r="L39" s="585" t="s">
        <v>460</v>
      </c>
      <c r="M39" s="86" t="s">
        <v>52</v>
      </c>
      <c r="N39" s="33" t="s">
        <v>461</v>
      </c>
      <c r="O39" s="33"/>
      <c r="P39" s="86" t="s">
        <v>52</v>
      </c>
      <c r="Q39" s="47" t="s">
        <v>462</v>
      </c>
      <c r="R39" s="37"/>
      <c r="S39" s="25" t="s">
        <v>464</v>
      </c>
      <c r="T39" s="86" t="s">
        <v>52</v>
      </c>
      <c r="U39" s="33" t="s">
        <v>463</v>
      </c>
      <c r="W39" s="33"/>
      <c r="X39" s="34"/>
      <c r="Y39" s="34"/>
      <c r="Z39" s="33"/>
      <c r="AA39" s="33"/>
      <c r="AB39" s="33"/>
      <c r="AC39" s="113"/>
      <c r="AD39" s="87"/>
      <c r="AE39" s="87"/>
      <c r="AF39" s="87"/>
      <c r="AG39" s="87"/>
      <c r="AH39" s="87"/>
      <c r="AI39" s="87"/>
      <c r="AJ39" s="87"/>
      <c r="AK39" s="87"/>
      <c r="AL39" s="87"/>
      <c r="AM39" s="87"/>
      <c r="AN39" s="87"/>
      <c r="AO39" s="87"/>
      <c r="AP39" s="87"/>
      <c r="AQ39" s="87"/>
      <c r="AR39" s="87"/>
      <c r="AS39" s="87"/>
      <c r="AT39" s="87"/>
      <c r="AU39" s="87"/>
      <c r="AV39" s="109"/>
      <c r="AW39" s="109"/>
      <c r="AX39" s="110"/>
    </row>
    <row r="40" spans="1:53" s="25" customFormat="1" ht="27" customHeight="1">
      <c r="A40" s="693" t="s">
        <v>452</v>
      </c>
      <c r="B40" s="694"/>
      <c r="C40" s="694"/>
      <c r="D40" s="694"/>
      <c r="E40" s="695"/>
      <c r="F40" s="73"/>
      <c r="G40" s="74" t="s">
        <v>52</v>
      </c>
      <c r="H40" s="75" t="s">
        <v>453</v>
      </c>
      <c r="I40" s="481"/>
      <c r="J40" s="481"/>
      <c r="K40" s="481"/>
      <c r="L40" s="481"/>
      <c r="M40" s="481"/>
      <c r="N40" s="75"/>
      <c r="O40" s="75"/>
      <c r="P40" s="75"/>
      <c r="Q40" s="76"/>
      <c r="R40" s="74"/>
      <c r="S40" s="75"/>
      <c r="T40" s="481"/>
      <c r="U40" s="74" t="s">
        <v>52</v>
      </c>
      <c r="V40" s="75" t="s">
        <v>224</v>
      </c>
      <c r="W40" s="76"/>
      <c r="X40" s="76"/>
      <c r="Y40" s="76"/>
      <c r="Z40" s="481"/>
      <c r="AA40" s="481"/>
      <c r="AB40" s="481"/>
      <c r="AC40" s="482"/>
      <c r="AD40" s="87"/>
      <c r="AE40" s="87"/>
      <c r="AF40" s="87"/>
      <c r="AG40" s="87"/>
      <c r="AH40" s="87"/>
      <c r="AI40" s="87"/>
      <c r="AJ40" s="87"/>
      <c r="AK40" s="87"/>
      <c r="AL40" s="87"/>
      <c r="AM40" s="87"/>
      <c r="AN40" s="87"/>
      <c r="AO40" s="87"/>
      <c r="AP40" s="87"/>
      <c r="AQ40" s="87"/>
      <c r="AR40" s="87"/>
      <c r="AS40" s="87"/>
      <c r="AT40" s="87"/>
      <c r="AU40" s="87"/>
      <c r="AV40" s="109"/>
      <c r="AW40" s="109"/>
      <c r="AX40" s="110"/>
    </row>
    <row r="41" spans="1:53" s="25" customFormat="1" ht="27" customHeight="1" thickBot="1">
      <c r="A41" s="696"/>
      <c r="B41" s="697"/>
      <c r="C41" s="697"/>
      <c r="D41" s="697"/>
      <c r="E41" s="698"/>
      <c r="F41" s="563" t="s">
        <v>451</v>
      </c>
      <c r="H41" s="485"/>
      <c r="I41" s="102"/>
      <c r="J41" s="102"/>
      <c r="K41" s="102"/>
      <c r="L41" s="102"/>
      <c r="M41" s="102"/>
      <c r="N41" s="101"/>
      <c r="O41" s="101"/>
      <c r="P41" s="101"/>
      <c r="Q41" s="483"/>
      <c r="R41" s="103"/>
      <c r="S41" s="101"/>
      <c r="T41" s="102"/>
      <c r="U41" s="483"/>
      <c r="V41" s="103"/>
      <c r="W41" s="101"/>
      <c r="X41" s="483"/>
      <c r="Y41" s="483"/>
      <c r="Z41" s="102"/>
      <c r="AA41" s="102"/>
      <c r="AB41" s="102"/>
      <c r="AC41" s="104"/>
      <c r="AD41" s="87"/>
      <c r="AE41" s="87"/>
      <c r="AF41" s="87"/>
      <c r="AG41" s="87"/>
      <c r="AH41" s="87"/>
      <c r="AI41" s="87"/>
      <c r="AJ41" s="87"/>
      <c r="AK41" s="87"/>
      <c r="AL41" s="87"/>
      <c r="AM41" s="87"/>
      <c r="AN41" s="87"/>
      <c r="AO41" s="87"/>
      <c r="AP41" s="87"/>
      <c r="AQ41" s="87"/>
      <c r="AR41" s="87"/>
      <c r="AS41" s="87"/>
      <c r="AT41" s="87"/>
      <c r="AU41" s="87"/>
      <c r="AV41" s="109"/>
      <c r="AW41" s="109"/>
      <c r="AX41" s="110"/>
    </row>
    <row r="42" spans="1:53" s="112" customFormat="1" ht="15.75">
      <c r="A42" s="484" t="s">
        <v>350</v>
      </c>
      <c r="B42" s="111"/>
      <c r="C42" s="33"/>
      <c r="D42" s="33"/>
      <c r="E42" s="33"/>
      <c r="F42" s="53"/>
      <c r="G42" s="53"/>
      <c r="H42" s="53"/>
      <c r="I42" s="53"/>
      <c r="J42" s="53"/>
      <c r="K42" s="53"/>
      <c r="L42" s="53"/>
      <c r="M42" s="53"/>
      <c r="N42" s="53"/>
      <c r="O42" s="53"/>
      <c r="P42" s="53"/>
      <c r="Q42" s="53"/>
      <c r="R42" s="53"/>
      <c r="S42" s="53"/>
      <c r="T42" s="53"/>
      <c r="U42" s="53"/>
      <c r="V42" s="53"/>
      <c r="W42" s="53"/>
      <c r="X42" s="53"/>
      <c r="Y42" s="53"/>
      <c r="Z42" s="53"/>
      <c r="AA42" s="53"/>
      <c r="AB42" s="53"/>
      <c r="AC42" s="77"/>
      <c r="AD42" s="33"/>
      <c r="AE42" s="33"/>
      <c r="AF42" s="33"/>
      <c r="AG42" s="33"/>
      <c r="AH42" s="33"/>
      <c r="AI42" s="33"/>
      <c r="AJ42" s="33"/>
      <c r="AK42" s="33"/>
      <c r="AL42" s="33"/>
      <c r="AM42" s="33"/>
      <c r="AN42" s="33"/>
      <c r="AO42" s="33"/>
      <c r="AP42" s="33"/>
      <c r="AQ42" s="33"/>
      <c r="AR42" s="33"/>
      <c r="AS42" s="111"/>
      <c r="AT42" s="111"/>
      <c r="AU42" s="111"/>
      <c r="AV42" s="111"/>
      <c r="AW42" s="111"/>
    </row>
    <row r="43" spans="1:53" s="112" customFormat="1" ht="15.75">
      <c r="A43" s="85" t="s">
        <v>378</v>
      </c>
      <c r="B43" s="11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113"/>
      <c r="AD43" s="33"/>
      <c r="AE43" s="33"/>
      <c r="AF43" s="33"/>
      <c r="AG43" s="33"/>
      <c r="AH43" s="33"/>
      <c r="AI43" s="33"/>
      <c r="AJ43" s="33"/>
      <c r="AK43" s="33"/>
      <c r="AL43" s="33"/>
      <c r="AM43" s="33"/>
      <c r="AN43" s="33"/>
      <c r="AO43" s="33"/>
      <c r="AP43" s="33"/>
      <c r="AQ43" s="33"/>
      <c r="AR43" s="33"/>
      <c r="AS43" s="111"/>
      <c r="AT43" s="111"/>
      <c r="AU43" s="111"/>
      <c r="AV43" s="111"/>
      <c r="AW43" s="111"/>
    </row>
    <row r="44" spans="1:53" s="112" customFormat="1" ht="16.5" thickBot="1">
      <c r="A44" s="114" t="s">
        <v>332</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15"/>
      <c r="AD44" s="40"/>
      <c r="AE44" s="40"/>
      <c r="AF44" s="40"/>
      <c r="AG44" s="40"/>
      <c r="AH44" s="40"/>
      <c r="AI44" s="40"/>
      <c r="AJ44" s="40"/>
      <c r="AK44" s="33"/>
      <c r="AL44" s="33"/>
      <c r="AM44" s="33"/>
      <c r="AN44" s="33"/>
      <c r="AO44" s="33"/>
      <c r="AP44" s="33"/>
      <c r="AQ44" s="33"/>
      <c r="AR44" s="33"/>
      <c r="AS44" s="111"/>
      <c r="AT44" s="111"/>
      <c r="AU44" s="111"/>
      <c r="AV44" s="111"/>
      <c r="AW44" s="111"/>
    </row>
  </sheetData>
  <sheetProtection sheet="1" objects="1" scenarios="1"/>
  <mergeCells count="59">
    <mergeCell ref="F38:AC38"/>
    <mergeCell ref="A37:E39"/>
    <mergeCell ref="A40:E41"/>
    <mergeCell ref="AA22:AB22"/>
    <mergeCell ref="X21:AC21"/>
    <mergeCell ref="A31:E36"/>
    <mergeCell ref="F37:AC37"/>
    <mergeCell ref="A26:E27"/>
    <mergeCell ref="A28:E29"/>
    <mergeCell ref="H26:J26"/>
    <mergeCell ref="W36:AB36"/>
    <mergeCell ref="AG1:AI1"/>
    <mergeCell ref="H25:I25"/>
    <mergeCell ref="A21:E22"/>
    <mergeCell ref="A23:E24"/>
    <mergeCell ref="A25:E25"/>
    <mergeCell ref="O23:P23"/>
    <mergeCell ref="O24:P24"/>
    <mergeCell ref="F25:G25"/>
    <mergeCell ref="L25:M25"/>
    <mergeCell ref="I23:N23"/>
    <mergeCell ref="I24:N24"/>
    <mergeCell ref="J25:K25"/>
    <mergeCell ref="AF20:AR20"/>
    <mergeCell ref="F23:H23"/>
    <mergeCell ref="F24:H24"/>
    <mergeCell ref="Q23:R23"/>
    <mergeCell ref="A1:F1"/>
    <mergeCell ref="G1:N1"/>
    <mergeCell ref="Q24:R24"/>
    <mergeCell ref="T23:U23"/>
    <mergeCell ref="T24:U24"/>
    <mergeCell ref="E8:H8"/>
    <mergeCell ref="E9:H10"/>
    <mergeCell ref="E11:H11"/>
    <mergeCell ref="E12:H12"/>
    <mergeCell ref="E13:H13"/>
    <mergeCell ref="E14:H14"/>
    <mergeCell ref="I8:AC8"/>
    <mergeCell ref="I10:AC10"/>
    <mergeCell ref="I11:AC11"/>
    <mergeCell ref="J12:M12"/>
    <mergeCell ref="O12:R12"/>
    <mergeCell ref="J9:M9"/>
    <mergeCell ref="R1:T1"/>
    <mergeCell ref="V1:X1"/>
    <mergeCell ref="Z1:AB1"/>
    <mergeCell ref="W25:AC25"/>
    <mergeCell ref="N25:O25"/>
    <mergeCell ref="P25:Q25"/>
    <mergeCell ref="R25:S25"/>
    <mergeCell ref="T25:U25"/>
    <mergeCell ref="T12:W12"/>
    <mergeCell ref="T14:W14"/>
    <mergeCell ref="O14:R14"/>
    <mergeCell ref="J14:M14"/>
    <mergeCell ref="I13:AC13"/>
    <mergeCell ref="F21:W22"/>
    <mergeCell ref="X22:Y22"/>
  </mergeCells>
  <phoneticPr fontId="2"/>
  <conditionalFormatting sqref="T25">
    <cfRule type="cellIs" dxfId="226" priority="294" operator="equal">
      <formula>0</formula>
    </cfRule>
  </conditionalFormatting>
  <conditionalFormatting sqref="I8">
    <cfRule type="expression" dxfId="225" priority="288">
      <formula>$I$8=""</formula>
    </cfRule>
  </conditionalFormatting>
  <conditionalFormatting sqref="R1">
    <cfRule type="expression" dxfId="224" priority="287">
      <formula>$R$1=""</formula>
    </cfRule>
  </conditionalFormatting>
  <conditionalFormatting sqref="I11">
    <cfRule type="expression" dxfId="223" priority="284">
      <formula>$I$11=""</formula>
    </cfRule>
  </conditionalFormatting>
  <conditionalFormatting sqref="I13">
    <cfRule type="expression" dxfId="222" priority="283">
      <formula>$I$13=""</formula>
    </cfRule>
  </conditionalFormatting>
  <conditionalFormatting sqref="O12">
    <cfRule type="expression" dxfId="221" priority="278">
      <formula>$O$12=""</formula>
    </cfRule>
  </conditionalFormatting>
  <conditionalFormatting sqref="F21">
    <cfRule type="expression" dxfId="220" priority="276">
      <formula>$F$21=""</formula>
    </cfRule>
  </conditionalFormatting>
  <conditionalFormatting sqref="I23:N23">
    <cfRule type="expression" dxfId="219" priority="273">
      <formula>$I$23=""</formula>
    </cfRule>
  </conditionalFormatting>
  <conditionalFormatting sqref="Q23">
    <cfRule type="expression" dxfId="218" priority="272">
      <formula>$Q$23=""</formula>
    </cfRule>
  </conditionalFormatting>
  <conditionalFormatting sqref="T23">
    <cfRule type="expression" dxfId="217" priority="271">
      <formula>$T$23=""</formula>
    </cfRule>
  </conditionalFormatting>
  <conditionalFormatting sqref="I24:N24">
    <cfRule type="expression" dxfId="216" priority="270">
      <formula>$I$24=""</formula>
    </cfRule>
  </conditionalFormatting>
  <conditionalFormatting sqref="Q24">
    <cfRule type="expression" dxfId="215" priority="269">
      <formula>$Q$24=""</formula>
    </cfRule>
  </conditionalFormatting>
  <conditionalFormatting sqref="T24">
    <cfRule type="expression" dxfId="214" priority="268">
      <formula>$T$24=""</formula>
    </cfRule>
  </conditionalFormatting>
  <conditionalFormatting sqref="W36">
    <cfRule type="expression" dxfId="213" priority="224">
      <formula>$W36:AN36=""</formula>
    </cfRule>
  </conditionalFormatting>
  <conditionalFormatting sqref="J9">
    <cfRule type="expression" dxfId="212" priority="325">
      <formula>$J$9=""</formula>
    </cfRule>
  </conditionalFormatting>
  <conditionalFormatting sqref="I10">
    <cfRule type="expression" dxfId="211" priority="327">
      <formula>$I$10=""</formula>
    </cfRule>
  </conditionalFormatting>
  <conditionalFormatting sqref="J12">
    <cfRule type="expression" dxfId="210" priority="207">
      <formula>$J$14=""</formula>
    </cfRule>
  </conditionalFormatting>
  <conditionalFormatting sqref="T12">
    <cfRule type="expression" dxfId="209" priority="205">
      <formula>$T$12=""</formula>
    </cfRule>
  </conditionalFormatting>
  <conditionalFormatting sqref="V1">
    <cfRule type="expression" dxfId="208" priority="100">
      <formula>$R$1=""</formula>
    </cfRule>
  </conditionalFormatting>
  <conditionalFormatting sqref="Z1">
    <cfRule type="expression" dxfId="207" priority="99">
      <formula>$R$1=""</formula>
    </cfRule>
  </conditionalFormatting>
  <conditionalFormatting sqref="G26">
    <cfRule type="expression" dxfId="206" priority="55">
      <formula>$G$26="□"</formula>
    </cfRule>
  </conditionalFormatting>
  <conditionalFormatting sqref="O14">
    <cfRule type="expression" dxfId="205" priority="49">
      <formula>$O$14=""</formula>
    </cfRule>
  </conditionalFormatting>
  <conditionalFormatting sqref="J14">
    <cfRule type="expression" dxfId="204" priority="48">
      <formula>$J$14=""</formula>
    </cfRule>
  </conditionalFormatting>
  <conditionalFormatting sqref="T14">
    <cfRule type="expression" dxfId="203" priority="47">
      <formula>$T$14=""</formula>
    </cfRule>
  </conditionalFormatting>
  <conditionalFormatting sqref="L26">
    <cfRule type="expression" dxfId="202" priority="46">
      <formula>$L$26="□"</formula>
    </cfRule>
  </conditionalFormatting>
  <conditionalFormatting sqref="Q26">
    <cfRule type="expression" dxfId="201" priority="45">
      <formula>$Q$26="□"</formula>
    </cfRule>
  </conditionalFormatting>
  <conditionalFormatting sqref="V26">
    <cfRule type="expression" dxfId="200" priority="44">
      <formula>$V$26="□"</formula>
    </cfRule>
  </conditionalFormatting>
  <conditionalFormatting sqref="Q27">
    <cfRule type="expression" dxfId="199" priority="43">
      <formula>$Q$27="□"</formula>
    </cfRule>
  </conditionalFormatting>
  <conditionalFormatting sqref="L27">
    <cfRule type="expression" dxfId="198" priority="42">
      <formula>$L$27="□"</formula>
    </cfRule>
  </conditionalFormatting>
  <conditionalFormatting sqref="G27">
    <cfRule type="expression" dxfId="197" priority="41">
      <formula>$G$27="□"</formula>
    </cfRule>
  </conditionalFormatting>
  <conditionalFormatting sqref="G28">
    <cfRule type="expression" dxfId="196" priority="40">
      <formula>$G$28="□"</formula>
    </cfRule>
  </conditionalFormatting>
  <conditionalFormatting sqref="L28">
    <cfRule type="expression" dxfId="195" priority="39">
      <formula>$L$28="□"</formula>
    </cfRule>
  </conditionalFormatting>
  <conditionalFormatting sqref="Q28:Q29">
    <cfRule type="expression" dxfId="194" priority="38">
      <formula>$Q$28="□"</formula>
    </cfRule>
  </conditionalFormatting>
  <conditionalFormatting sqref="W28">
    <cfRule type="expression" dxfId="193" priority="37">
      <formula>$W$28="□"</formula>
    </cfRule>
  </conditionalFormatting>
  <conditionalFormatting sqref="G29">
    <cfRule type="expression" dxfId="192" priority="36">
      <formula>$G$29="□"</formula>
    </cfRule>
  </conditionalFormatting>
  <conditionalFormatting sqref="L29">
    <cfRule type="expression" dxfId="191" priority="35">
      <formula>$L$29="□"</formula>
    </cfRule>
  </conditionalFormatting>
  <conditionalFormatting sqref="G31">
    <cfRule type="expression" dxfId="190" priority="33">
      <formula>$G$31="□"</formula>
    </cfRule>
  </conditionalFormatting>
  <conditionalFormatting sqref="G32">
    <cfRule type="expression" dxfId="189" priority="29">
      <formula>$G$32="□"</formula>
    </cfRule>
  </conditionalFormatting>
  <conditionalFormatting sqref="G33">
    <cfRule type="expression" dxfId="188" priority="28">
      <formula>$G$33="□"</formula>
    </cfRule>
  </conditionalFormatting>
  <conditionalFormatting sqref="G34">
    <cfRule type="expression" dxfId="187" priority="27">
      <formula>$G$34="□"</formula>
    </cfRule>
  </conditionalFormatting>
  <conditionalFormatting sqref="G36">
    <cfRule type="expression" dxfId="186" priority="26">
      <formula>$G$36="□"</formula>
    </cfRule>
  </conditionalFormatting>
  <conditionalFormatting sqref="T31">
    <cfRule type="expression" dxfId="185" priority="25">
      <formula>$T$31="□"</formula>
    </cfRule>
  </conditionalFormatting>
  <conditionalFormatting sqref="N32">
    <cfRule type="expression" dxfId="184" priority="24">
      <formula>$N$32="□"</formula>
    </cfRule>
  </conditionalFormatting>
  <conditionalFormatting sqref="N33">
    <cfRule type="expression" dxfId="183" priority="23">
      <formula>$N$33="□"</formula>
    </cfRule>
  </conditionalFormatting>
  <conditionalFormatting sqref="N34">
    <cfRule type="expression" dxfId="182" priority="22">
      <formula>$N$34="□"</formula>
    </cfRule>
  </conditionalFormatting>
  <conditionalFormatting sqref="N35">
    <cfRule type="expression" dxfId="181" priority="21">
      <formula>$N$35="□"</formula>
    </cfRule>
  </conditionalFormatting>
  <conditionalFormatting sqref="T32">
    <cfRule type="expression" dxfId="180" priority="20">
      <formula>$T$32="□"</formula>
    </cfRule>
  </conditionalFormatting>
  <conditionalFormatting sqref="T33">
    <cfRule type="expression" dxfId="179" priority="19">
      <formula>$T$33="□"</formula>
    </cfRule>
  </conditionalFormatting>
  <conditionalFormatting sqref="T35">
    <cfRule type="expression" dxfId="178" priority="18">
      <formula>$T$35="□"</formula>
    </cfRule>
  </conditionalFormatting>
  <conditionalFormatting sqref="G40">
    <cfRule type="expression" dxfId="177" priority="17">
      <formula>$G$40="□"</formula>
    </cfRule>
  </conditionalFormatting>
  <conditionalFormatting sqref="U40">
    <cfRule type="expression" dxfId="176" priority="15">
      <formula>$U$40="□"</formula>
    </cfRule>
  </conditionalFormatting>
  <conditionalFormatting sqref="F38:AC38">
    <cfRule type="expression" dxfId="175" priority="12">
      <formula>F38=""</formula>
    </cfRule>
  </conditionalFormatting>
  <conditionalFormatting sqref="T34">
    <cfRule type="expression" dxfId="174" priority="11">
      <formula>$T34="□"</formula>
    </cfRule>
  </conditionalFormatting>
  <conditionalFormatting sqref="N31">
    <cfRule type="expression" dxfId="173" priority="10">
      <formula>$N31="□"</formula>
    </cfRule>
  </conditionalFormatting>
  <conditionalFormatting sqref="W29">
    <cfRule type="expression" dxfId="172" priority="9">
      <formula>$Q$28="□"</formula>
    </cfRule>
  </conditionalFormatting>
  <conditionalFormatting sqref="G35">
    <cfRule type="expression" dxfId="171" priority="8">
      <formula>$G$35="□"</formula>
    </cfRule>
  </conditionalFormatting>
  <conditionalFormatting sqref="J39">
    <cfRule type="expression" dxfId="170" priority="6">
      <formula>$J$39="□"</formula>
    </cfRule>
  </conditionalFormatting>
  <conditionalFormatting sqref="P39">
    <cfRule type="expression" dxfId="169" priority="5">
      <formula>$P$39="□"</formula>
    </cfRule>
  </conditionalFormatting>
  <conditionalFormatting sqref="T39">
    <cfRule type="expression" dxfId="168" priority="4">
      <formula>$T$39="□"</formula>
    </cfRule>
  </conditionalFormatting>
  <conditionalFormatting sqref="M39">
    <cfRule type="containsText" dxfId="167" priority="3" operator="containsText" text="□">
      <formula>NOT(ISERROR(SEARCH("□",M39)))</formula>
    </cfRule>
  </conditionalFormatting>
  <conditionalFormatting sqref="T36">
    <cfRule type="expression" dxfId="166" priority="2">
      <formula>$G$36="□"</formula>
    </cfRule>
  </conditionalFormatting>
  <conditionalFormatting sqref="N36">
    <cfRule type="expression" dxfId="165" priority="1">
      <formula>$G$36="□"</formula>
    </cfRule>
  </conditionalFormatting>
  <dataValidations xWindow="427" yWindow="513" count="4">
    <dataValidation imeMode="disabled" allowBlank="1" showInputMessage="1" showErrorMessage="1" prompt="日付を2019/5/10のように入力してください。" sqref="I23:N23" xr:uid="{00000000-0002-0000-0200-000000000000}"/>
    <dataValidation imeMode="disabled" allowBlank="1" showInputMessage="1" showErrorMessage="1" sqref="AH22:AL22 H25:I25 T23:T24 I24:N24 N14:O14 J14 X14:AQ14 X12:AQ12 AE1:AF1 N12:O12 Z22:AA22 Q23:Q24 N25:O25 T14 J9 X22 J12 T12 AC22" xr:uid="{00000000-0002-0000-0200-000001000000}"/>
    <dataValidation type="list" allowBlank="1" showInputMessage="1" showErrorMessage="1" sqref="AD28 Y33:Y35 AF32:AG35 AF26:AG26" xr:uid="{59BC3139-EB61-400A-9B3B-831CEF1959ED}">
      <formula1>#REF!</formula1>
    </dataValidation>
    <dataValidation type="list" allowBlank="1" showInputMessage="1" showErrorMessage="1" sqref="L26:L29 V26 W28:W29 N31:N36 G26:G29 Q26:Q29 G31:G36 T31:T36 R40 J39 G40 M39 U40 P39 T39" xr:uid="{71EDC60D-AEF0-4142-B50B-128940F15259}">
      <formula1>$AQ$26:$AQ$27</formula1>
    </dataValidation>
  </dataValidations>
  <printOptions horizontalCentered="1"/>
  <pageMargins left="0.78740157480314965" right="0.43307086614173229" top="0.39370078740157483" bottom="0.39370078740157483" header="0.31496062992125984" footer="0.31496062992125984"/>
  <pageSetup paperSize="9" scale="72" orientation="portrait" horizontalDpi="4294967294" r:id="rId1"/>
  <headerFooter alignWithMargins="0">
    <oddFooter xml:space="preserve">&amp;R
</oddFooter>
  </headerFooter>
  <colBreaks count="1" manualBreakCount="1">
    <brk id="29" max="47"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C163-5E2C-4D08-9FDC-C906ECD59976}">
  <sheetPr>
    <tabColor rgb="FF92D050"/>
  </sheetPr>
  <dimension ref="A1:BL103"/>
  <sheetViews>
    <sheetView showZeros="0" view="pageBreakPreview" zoomScaleNormal="100" zoomScaleSheetLayoutView="100" workbookViewId="0">
      <selection activeCell="D4" sqref="D4:K4"/>
    </sheetView>
  </sheetViews>
  <sheetFormatPr defaultColWidth="8.875" defaultRowHeight="15.75"/>
  <cols>
    <col min="1" max="1" width="5.5" style="25" customWidth="1"/>
    <col min="2" max="2" width="2.75" style="25" bestFit="1" customWidth="1"/>
    <col min="3" max="3" width="5.5" style="25" customWidth="1"/>
    <col min="4" max="4" width="3.875" style="25" bestFit="1" customWidth="1"/>
    <col min="5" max="5" width="5.5" style="25" customWidth="1"/>
    <col min="6" max="6" width="2.75" style="25" bestFit="1" customWidth="1"/>
    <col min="7" max="7" width="5.5" style="25" customWidth="1"/>
    <col min="8" max="22" width="5.25" style="25" customWidth="1"/>
    <col min="23" max="23" width="8.875" style="25"/>
    <col min="24" max="24" width="35.125" style="25" hidden="1" customWidth="1"/>
    <col min="25" max="25" width="42.5" style="25" hidden="1" customWidth="1"/>
    <col min="26" max="26" width="3.875" style="25" hidden="1" customWidth="1"/>
    <col min="27" max="27" width="0" style="25" hidden="1" customWidth="1"/>
    <col min="28" max="28" width="3.875" style="25" hidden="1" customWidth="1"/>
    <col min="29" max="16384" width="8.875" style="25"/>
  </cols>
  <sheetData>
    <row r="1" spans="1:64" s="175" customFormat="1" ht="29.45" customHeight="1">
      <c r="A1" s="171" t="s">
        <v>417</v>
      </c>
      <c r="B1" s="172"/>
      <c r="C1" s="172"/>
      <c r="D1" s="173"/>
      <c r="E1" s="173"/>
      <c r="F1" s="173"/>
      <c r="G1" s="173"/>
      <c r="H1" s="173"/>
      <c r="I1" s="173"/>
      <c r="J1" s="173"/>
      <c r="K1" s="173"/>
      <c r="L1" s="173"/>
      <c r="M1" s="173"/>
      <c r="N1" s="173"/>
      <c r="O1" s="173"/>
      <c r="P1" s="173"/>
      <c r="Q1" s="173"/>
      <c r="R1" s="173"/>
      <c r="S1" s="173"/>
      <c r="T1" s="173"/>
      <c r="U1" s="173"/>
      <c r="V1" s="173"/>
      <c r="W1" s="174"/>
    </row>
    <row r="2" spans="1:64" s="175" customFormat="1" ht="19.899999999999999" customHeight="1">
      <c r="A2" s="176"/>
      <c r="B2" s="176"/>
      <c r="C2" s="176"/>
      <c r="D2" s="177"/>
      <c r="E2" s="177"/>
      <c r="F2" s="177"/>
      <c r="G2" s="177"/>
      <c r="H2" s="177"/>
      <c r="T2" s="177"/>
      <c r="U2" s="177"/>
      <c r="V2" s="177"/>
      <c r="W2" s="174"/>
    </row>
    <row r="3" spans="1:64" s="175" customFormat="1" ht="19.899999999999999" customHeight="1">
      <c r="A3" s="178" t="s">
        <v>74</v>
      </c>
      <c r="B3" s="179"/>
      <c r="C3" s="180"/>
      <c r="D3" s="723">
        <f>①使用申請書!I8</f>
        <v>0</v>
      </c>
      <c r="E3" s="724"/>
      <c r="F3" s="724"/>
      <c r="G3" s="724"/>
      <c r="H3" s="724"/>
      <c r="I3" s="724"/>
      <c r="J3" s="724"/>
      <c r="K3" s="725"/>
      <c r="L3" s="181"/>
      <c r="M3" s="181"/>
      <c r="N3" s="181"/>
      <c r="O3" s="181"/>
      <c r="P3" s="181"/>
      <c r="Q3" s="181"/>
      <c r="R3" s="182"/>
      <c r="S3" s="181"/>
      <c r="T3" s="181"/>
      <c r="U3" s="181"/>
      <c r="V3" s="181"/>
      <c r="W3" s="183"/>
    </row>
    <row r="4" spans="1:64" s="175" customFormat="1" ht="19.899999999999999" customHeight="1">
      <c r="A4" s="178" t="s">
        <v>271</v>
      </c>
      <c r="B4" s="179"/>
      <c r="C4" s="180"/>
      <c r="D4" s="738"/>
      <c r="E4" s="739"/>
      <c r="F4" s="739"/>
      <c r="G4" s="739"/>
      <c r="H4" s="739"/>
      <c r="I4" s="739"/>
      <c r="J4" s="739"/>
      <c r="K4" s="740"/>
      <c r="L4" s="181"/>
      <c r="M4" s="181"/>
      <c r="N4" s="181"/>
      <c r="O4" s="181"/>
      <c r="P4" s="181"/>
      <c r="Q4" s="181"/>
      <c r="R4" s="182"/>
      <c r="S4" s="181"/>
      <c r="T4" s="181"/>
      <c r="U4" s="181"/>
      <c r="V4" s="181"/>
      <c r="W4" s="183"/>
    </row>
    <row r="5" spans="1:64" s="175" customFormat="1" ht="19.899999999999999" customHeight="1">
      <c r="A5" s="182"/>
      <c r="B5" s="182"/>
      <c r="C5" s="182"/>
      <c r="D5" s="182"/>
      <c r="E5" s="182"/>
      <c r="F5" s="182"/>
      <c r="G5" s="182"/>
      <c r="H5" s="182"/>
      <c r="I5" s="182"/>
      <c r="J5" s="181"/>
      <c r="K5" s="181"/>
      <c r="L5" s="181"/>
      <c r="M5" s="181"/>
      <c r="N5" s="181"/>
      <c r="O5" s="181"/>
      <c r="P5" s="181"/>
      <c r="Q5" s="181"/>
      <c r="R5" s="182"/>
      <c r="S5" s="181"/>
      <c r="T5" s="181"/>
      <c r="U5" s="181"/>
      <c r="V5" s="181"/>
      <c r="W5" s="183"/>
    </row>
    <row r="6" spans="1:64" s="175" customFormat="1" ht="19.899999999999999" customHeight="1">
      <c r="A6" s="743" t="s">
        <v>75</v>
      </c>
      <c r="B6" s="744"/>
      <c r="C6" s="744"/>
      <c r="D6" s="744"/>
      <c r="E6" s="744"/>
      <c r="F6" s="744"/>
      <c r="G6" s="744"/>
      <c r="H6" s="744"/>
      <c r="I6" s="745"/>
      <c r="J6" s="746" t="s">
        <v>76</v>
      </c>
      <c r="K6" s="744"/>
      <c r="L6" s="744"/>
      <c r="M6" s="744"/>
      <c r="N6" s="744"/>
      <c r="O6" s="744"/>
      <c r="P6" s="744"/>
      <c r="Q6" s="747"/>
      <c r="R6" s="184"/>
      <c r="S6" s="184"/>
      <c r="T6" s="184"/>
      <c r="U6" s="184"/>
      <c r="V6" s="184"/>
    </row>
    <row r="7" spans="1:64" s="175" customFormat="1" ht="19.899999999999999" customHeight="1">
      <c r="A7" s="741"/>
      <c r="B7" s="726"/>
      <c r="C7" s="726"/>
      <c r="D7" s="726"/>
      <c r="E7" s="726"/>
      <c r="F7" s="726"/>
      <c r="G7" s="726"/>
      <c r="H7" s="726"/>
      <c r="I7" s="742"/>
      <c r="J7" s="726"/>
      <c r="K7" s="726"/>
      <c r="L7" s="726"/>
      <c r="M7" s="726"/>
      <c r="N7" s="726"/>
      <c r="O7" s="726"/>
      <c r="P7" s="726"/>
      <c r="Q7" s="727"/>
      <c r="R7" s="185"/>
      <c r="U7" s="185"/>
    </row>
    <row r="8" spans="1:64" s="175" customFormat="1" ht="19.899999999999999" customHeight="1">
      <c r="A8" s="743" t="s">
        <v>77</v>
      </c>
      <c r="B8" s="744"/>
      <c r="C8" s="744"/>
      <c r="D8" s="744"/>
      <c r="E8" s="744"/>
      <c r="F8" s="744"/>
      <c r="G8" s="744"/>
      <c r="H8" s="744"/>
      <c r="I8" s="745"/>
      <c r="J8" s="746" t="s">
        <v>76</v>
      </c>
      <c r="K8" s="744"/>
      <c r="L8" s="744"/>
      <c r="M8" s="744"/>
      <c r="N8" s="744"/>
      <c r="O8" s="744"/>
      <c r="P8" s="744"/>
      <c r="Q8" s="747"/>
      <c r="R8" s="185"/>
      <c r="S8" s="185"/>
      <c r="T8" s="185"/>
      <c r="U8" s="185"/>
      <c r="V8" s="185"/>
    </row>
    <row r="9" spans="1:64" s="175" customFormat="1" ht="19.899999999999999" customHeight="1">
      <c r="A9" s="741"/>
      <c r="B9" s="726"/>
      <c r="C9" s="726"/>
      <c r="D9" s="726"/>
      <c r="E9" s="726"/>
      <c r="F9" s="726"/>
      <c r="G9" s="726"/>
      <c r="H9" s="726"/>
      <c r="I9" s="742"/>
      <c r="J9" s="726"/>
      <c r="K9" s="726"/>
      <c r="L9" s="726"/>
      <c r="M9" s="726"/>
      <c r="N9" s="726"/>
      <c r="O9" s="726"/>
      <c r="P9" s="726"/>
      <c r="Q9" s="727"/>
      <c r="R9" s="185"/>
      <c r="S9" s="185"/>
      <c r="T9" s="185"/>
      <c r="U9" s="185"/>
      <c r="V9" s="185"/>
    </row>
    <row r="10" spans="1:64" s="175" customFormat="1" ht="19.899999999999999" customHeight="1" thickBot="1">
      <c r="A10" s="185"/>
      <c r="B10" s="185"/>
      <c r="C10" s="185"/>
      <c r="D10" s="185"/>
      <c r="E10" s="185"/>
      <c r="F10" s="185"/>
      <c r="G10" s="185"/>
      <c r="H10" s="185"/>
      <c r="I10" s="185"/>
      <c r="J10" s="185"/>
      <c r="K10" s="185"/>
      <c r="L10" s="185"/>
      <c r="M10" s="185"/>
      <c r="N10" s="185"/>
      <c r="O10" s="185"/>
      <c r="P10" s="185"/>
      <c r="Q10" s="185"/>
      <c r="R10" s="185"/>
      <c r="S10" s="185"/>
      <c r="T10" s="185"/>
      <c r="U10" s="185"/>
      <c r="V10" s="185"/>
      <c r="W10" s="185"/>
    </row>
    <row r="11" spans="1:64" s="187" customFormat="1" ht="19.149999999999999" customHeight="1">
      <c r="A11" s="186"/>
      <c r="B11" s="732" t="s">
        <v>334</v>
      </c>
      <c r="C11" s="733"/>
      <c r="D11" s="733"/>
      <c r="E11" s="733"/>
      <c r="F11" s="733"/>
      <c r="G11" s="734"/>
      <c r="H11" s="715" t="s">
        <v>111</v>
      </c>
      <c r="I11" s="716"/>
      <c r="J11" s="717"/>
      <c r="K11" s="721" t="s">
        <v>225</v>
      </c>
      <c r="L11" s="716"/>
      <c r="M11" s="722"/>
      <c r="N11" s="715" t="s">
        <v>226</v>
      </c>
      <c r="O11" s="716"/>
      <c r="P11" s="717"/>
      <c r="Q11" s="715" t="s">
        <v>227</v>
      </c>
      <c r="R11" s="716"/>
      <c r="S11" s="717"/>
      <c r="T11" s="715" t="s">
        <v>228</v>
      </c>
      <c r="U11" s="716"/>
      <c r="V11" s="717"/>
      <c r="BL11" s="187" t="s">
        <v>112</v>
      </c>
    </row>
    <row r="12" spans="1:64" s="187" customFormat="1" ht="19.149999999999999" customHeight="1">
      <c r="A12" s="188" t="s">
        <v>113</v>
      </c>
      <c r="B12" s="735"/>
      <c r="C12" s="736"/>
      <c r="D12" s="736"/>
      <c r="E12" s="736"/>
      <c r="F12" s="736"/>
      <c r="G12" s="737"/>
      <c r="H12" s="189" t="s">
        <v>114</v>
      </c>
      <c r="I12" s="190" t="s">
        <v>115</v>
      </c>
      <c r="J12" s="191" t="s">
        <v>116</v>
      </c>
      <c r="K12" s="192" t="s">
        <v>114</v>
      </c>
      <c r="L12" s="190" t="s">
        <v>115</v>
      </c>
      <c r="M12" s="193" t="s">
        <v>116</v>
      </c>
      <c r="N12" s="189" t="s">
        <v>114</v>
      </c>
      <c r="O12" s="190" t="s">
        <v>115</v>
      </c>
      <c r="P12" s="191" t="s">
        <v>116</v>
      </c>
      <c r="Q12" s="189" t="s">
        <v>114</v>
      </c>
      <c r="R12" s="193" t="s">
        <v>115</v>
      </c>
      <c r="S12" s="191" t="s">
        <v>116</v>
      </c>
      <c r="T12" s="189" t="s">
        <v>114</v>
      </c>
      <c r="U12" s="193" t="s">
        <v>115</v>
      </c>
      <c r="V12" s="191" t="s">
        <v>116</v>
      </c>
      <c r="BL12" s="187" t="s">
        <v>117</v>
      </c>
    </row>
    <row r="13" spans="1:64" s="187" customFormat="1" ht="19.149999999999999" customHeight="1">
      <c r="A13" s="188"/>
      <c r="B13" s="194" t="s">
        <v>339</v>
      </c>
      <c r="C13" s="195"/>
      <c r="D13" s="196"/>
      <c r="E13" s="196"/>
      <c r="F13" s="196"/>
      <c r="G13" s="197"/>
      <c r="H13" s="198"/>
      <c r="I13" s="199"/>
      <c r="J13" s="200">
        <f>SUM(H13:I13)</f>
        <v>0</v>
      </c>
      <c r="K13" s="201">
        <f>③宿泊者名簿!D9</f>
        <v>0</v>
      </c>
      <c r="L13" s="201">
        <f>③宿泊者名簿!E9</f>
        <v>0</v>
      </c>
      <c r="M13" s="202">
        <f>SUM(K13:L13)</f>
        <v>0</v>
      </c>
      <c r="N13" s="203">
        <f>③宿泊者名簿!G9</f>
        <v>0</v>
      </c>
      <c r="O13" s="201">
        <f>③宿泊者名簿!H9</f>
        <v>0</v>
      </c>
      <c r="P13" s="200">
        <f>SUM(N13:O13)</f>
        <v>0</v>
      </c>
      <c r="Q13" s="203">
        <f>③宿泊者名簿!J9</f>
        <v>0</v>
      </c>
      <c r="R13" s="201">
        <f>③宿泊者名簿!K9</f>
        <v>0</v>
      </c>
      <c r="S13" s="200">
        <f>SUM(Q13:R13)</f>
        <v>0</v>
      </c>
      <c r="T13" s="203">
        <f>③宿泊者名簿!M9</f>
        <v>0</v>
      </c>
      <c r="U13" s="201">
        <f>③宿泊者名簿!N9</f>
        <v>0</v>
      </c>
      <c r="V13" s="200">
        <f>SUM(T13:U13)</f>
        <v>0</v>
      </c>
      <c r="BL13" s="187" t="s">
        <v>118</v>
      </c>
    </row>
    <row r="14" spans="1:64" s="187" customFormat="1" ht="19.149999999999999" customHeight="1">
      <c r="A14" s="188" t="s">
        <v>119</v>
      </c>
      <c r="B14" s="194" t="s">
        <v>333</v>
      </c>
      <c r="C14" s="195"/>
      <c r="D14" s="196"/>
      <c r="E14" s="196"/>
      <c r="F14" s="196"/>
      <c r="G14" s="197"/>
      <c r="H14" s="204"/>
      <c r="I14" s="205"/>
      <c r="J14" s="200">
        <f t="shared" ref="J14:J19" si="0">SUM(H14:I14)</f>
        <v>0</v>
      </c>
      <c r="K14" s="201">
        <f>③宿泊者名簿!D10</f>
        <v>0</v>
      </c>
      <c r="L14" s="201">
        <f>③宿泊者名簿!E10</f>
        <v>0</v>
      </c>
      <c r="M14" s="202">
        <f t="shared" ref="M14:M19" si="1">SUM(K14:L14)</f>
        <v>0</v>
      </c>
      <c r="N14" s="203">
        <f>③宿泊者名簿!G10</f>
        <v>0</v>
      </c>
      <c r="O14" s="201">
        <f>③宿泊者名簿!H10</f>
        <v>0</v>
      </c>
      <c r="P14" s="200">
        <f t="shared" ref="P14:P19" si="2">SUM(N14:O14)</f>
        <v>0</v>
      </c>
      <c r="Q14" s="203">
        <f>③宿泊者名簿!J10</f>
        <v>0</v>
      </c>
      <c r="R14" s="201">
        <f>③宿泊者名簿!K10</f>
        <v>0</v>
      </c>
      <c r="S14" s="200">
        <f t="shared" ref="S14:S19" si="3">SUM(Q14:R14)</f>
        <v>0</v>
      </c>
      <c r="T14" s="203">
        <f>③宿泊者名簿!M10</f>
        <v>0</v>
      </c>
      <c r="U14" s="201">
        <f>③宿泊者名簿!N10</f>
        <v>0</v>
      </c>
      <c r="V14" s="200">
        <f t="shared" ref="V14:V19" si="4">SUM(T14:U14)</f>
        <v>0</v>
      </c>
    </row>
    <row r="15" spans="1:64" s="187" customFormat="1" ht="19.149999999999999" customHeight="1">
      <c r="A15" s="188"/>
      <c r="B15" s="194" t="s">
        <v>335</v>
      </c>
      <c r="C15" s="195"/>
      <c r="D15" s="196"/>
      <c r="E15" s="196"/>
      <c r="F15" s="196"/>
      <c r="G15" s="197"/>
      <c r="H15" s="204"/>
      <c r="I15" s="205"/>
      <c r="J15" s="200">
        <f t="shared" si="0"/>
        <v>0</v>
      </c>
      <c r="K15" s="201">
        <f>③宿泊者名簿!D11</f>
        <v>0</v>
      </c>
      <c r="L15" s="201">
        <f>③宿泊者名簿!E11</f>
        <v>0</v>
      </c>
      <c r="M15" s="202">
        <f t="shared" si="1"/>
        <v>0</v>
      </c>
      <c r="N15" s="203">
        <f>③宿泊者名簿!G11</f>
        <v>0</v>
      </c>
      <c r="O15" s="201">
        <f>③宿泊者名簿!H11</f>
        <v>0</v>
      </c>
      <c r="P15" s="200">
        <f t="shared" si="2"/>
        <v>0</v>
      </c>
      <c r="Q15" s="203">
        <f>③宿泊者名簿!J11</f>
        <v>0</v>
      </c>
      <c r="R15" s="201">
        <f>③宿泊者名簿!K11</f>
        <v>0</v>
      </c>
      <c r="S15" s="200">
        <f t="shared" si="3"/>
        <v>0</v>
      </c>
      <c r="T15" s="203">
        <f>③宿泊者名簿!M11</f>
        <v>0</v>
      </c>
      <c r="U15" s="201">
        <f>③宿泊者名簿!N11</f>
        <v>0</v>
      </c>
      <c r="V15" s="200">
        <f t="shared" si="4"/>
        <v>0</v>
      </c>
    </row>
    <row r="16" spans="1:64" s="187" customFormat="1" ht="19.149999999999999" customHeight="1">
      <c r="A16" s="188" t="s">
        <v>120</v>
      </c>
      <c r="B16" s="194" t="s">
        <v>336</v>
      </c>
      <c r="C16" s="195"/>
      <c r="D16" s="196"/>
      <c r="E16" s="196"/>
      <c r="F16" s="196"/>
      <c r="G16" s="197"/>
      <c r="H16" s="204"/>
      <c r="I16" s="205"/>
      <c r="J16" s="200">
        <f t="shared" si="0"/>
        <v>0</v>
      </c>
      <c r="K16" s="201">
        <f>③宿泊者名簿!D12</f>
        <v>0</v>
      </c>
      <c r="L16" s="201">
        <f>③宿泊者名簿!E12</f>
        <v>0</v>
      </c>
      <c r="M16" s="202">
        <f t="shared" si="1"/>
        <v>0</v>
      </c>
      <c r="N16" s="203">
        <f>③宿泊者名簿!G12</f>
        <v>0</v>
      </c>
      <c r="O16" s="201">
        <f>③宿泊者名簿!H12</f>
        <v>0</v>
      </c>
      <c r="P16" s="200">
        <f t="shared" si="2"/>
        <v>0</v>
      </c>
      <c r="Q16" s="203">
        <f>③宿泊者名簿!J12</f>
        <v>0</v>
      </c>
      <c r="R16" s="201">
        <f>③宿泊者名簿!K12</f>
        <v>0</v>
      </c>
      <c r="S16" s="200">
        <f t="shared" si="3"/>
        <v>0</v>
      </c>
      <c r="T16" s="203">
        <f>③宿泊者名簿!M12</f>
        <v>0</v>
      </c>
      <c r="U16" s="201">
        <f>③宿泊者名簿!N12</f>
        <v>0</v>
      </c>
      <c r="V16" s="200">
        <f t="shared" si="4"/>
        <v>0</v>
      </c>
    </row>
    <row r="17" spans="1:30" s="187" customFormat="1" ht="19.149999999999999" customHeight="1">
      <c r="A17" s="188"/>
      <c r="B17" s="728" t="s">
        <v>121</v>
      </c>
      <c r="C17" s="729"/>
      <c r="D17" s="206" t="s">
        <v>337</v>
      </c>
      <c r="E17" s="196"/>
      <c r="F17" s="196"/>
      <c r="G17" s="197"/>
      <c r="H17" s="204"/>
      <c r="I17" s="205"/>
      <c r="J17" s="200">
        <f t="shared" si="0"/>
        <v>0</v>
      </c>
      <c r="K17" s="201">
        <f>③宿泊者名簿!D13</f>
        <v>0</v>
      </c>
      <c r="L17" s="201">
        <f>③宿泊者名簿!E13</f>
        <v>0</v>
      </c>
      <c r="M17" s="202">
        <f t="shared" si="1"/>
        <v>0</v>
      </c>
      <c r="N17" s="203">
        <f>③宿泊者名簿!G13</f>
        <v>0</v>
      </c>
      <c r="O17" s="201">
        <f>③宿泊者名簿!H13</f>
        <v>0</v>
      </c>
      <c r="P17" s="200">
        <f t="shared" si="2"/>
        <v>0</v>
      </c>
      <c r="Q17" s="203">
        <f>③宿泊者名簿!J13</f>
        <v>0</v>
      </c>
      <c r="R17" s="201">
        <f>③宿泊者名簿!K13</f>
        <v>0</v>
      </c>
      <c r="S17" s="200">
        <f t="shared" si="3"/>
        <v>0</v>
      </c>
      <c r="T17" s="203">
        <f>③宿泊者名簿!M13</f>
        <v>0</v>
      </c>
      <c r="U17" s="201">
        <f>③宿泊者名簿!N13</f>
        <v>0</v>
      </c>
      <c r="V17" s="200">
        <f t="shared" si="4"/>
        <v>0</v>
      </c>
    </row>
    <row r="18" spans="1:30" s="187" customFormat="1" ht="19.149999999999999" customHeight="1">
      <c r="A18" s="188" t="s">
        <v>123</v>
      </c>
      <c r="B18" s="730"/>
      <c r="C18" s="731"/>
      <c r="D18" s="206" t="s">
        <v>124</v>
      </c>
      <c r="E18" s="196"/>
      <c r="F18" s="196"/>
      <c r="G18" s="197"/>
      <c r="H18" s="204"/>
      <c r="I18" s="205"/>
      <c r="J18" s="200">
        <f t="shared" si="0"/>
        <v>0</v>
      </c>
      <c r="K18" s="201">
        <f>③宿泊者名簿!D14</f>
        <v>0</v>
      </c>
      <c r="L18" s="201">
        <f>③宿泊者名簿!E14</f>
        <v>0</v>
      </c>
      <c r="M18" s="202">
        <f t="shared" si="1"/>
        <v>0</v>
      </c>
      <c r="N18" s="203">
        <f>③宿泊者名簿!G14</f>
        <v>0</v>
      </c>
      <c r="O18" s="201">
        <f>③宿泊者名簿!H14</f>
        <v>0</v>
      </c>
      <c r="P18" s="200">
        <f t="shared" si="2"/>
        <v>0</v>
      </c>
      <c r="Q18" s="203">
        <f>③宿泊者名簿!J14</f>
        <v>0</v>
      </c>
      <c r="R18" s="201">
        <f>③宿泊者名簿!K14</f>
        <v>0</v>
      </c>
      <c r="S18" s="200">
        <f t="shared" si="3"/>
        <v>0</v>
      </c>
      <c r="T18" s="203">
        <f>③宿泊者名簿!M14</f>
        <v>0</v>
      </c>
      <c r="U18" s="201">
        <f>③宿泊者名簿!N14</f>
        <v>0</v>
      </c>
      <c r="V18" s="200">
        <f t="shared" si="4"/>
        <v>0</v>
      </c>
    </row>
    <row r="19" spans="1:30" s="187" customFormat="1" ht="19.149999999999999" customHeight="1" thickBot="1">
      <c r="A19" s="188"/>
      <c r="B19" s="207" t="s">
        <v>338</v>
      </c>
      <c r="C19" s="208"/>
      <c r="D19" s="208"/>
      <c r="E19" s="208"/>
      <c r="F19" s="208"/>
      <c r="G19" s="209"/>
      <c r="H19" s="210"/>
      <c r="I19" s="211"/>
      <c r="J19" s="212">
        <f t="shared" si="0"/>
        <v>0</v>
      </c>
      <c r="K19" s="201">
        <f>③宿泊者名簿!D15</f>
        <v>0</v>
      </c>
      <c r="L19" s="213">
        <f>③宿泊者名簿!E15</f>
        <v>0</v>
      </c>
      <c r="M19" s="214">
        <f t="shared" si="1"/>
        <v>0</v>
      </c>
      <c r="N19" s="215">
        <f>③宿泊者名簿!G15</f>
        <v>0</v>
      </c>
      <c r="O19" s="213">
        <f>③宿泊者名簿!H15</f>
        <v>0</v>
      </c>
      <c r="P19" s="212">
        <f t="shared" si="2"/>
        <v>0</v>
      </c>
      <c r="Q19" s="215">
        <f>③宿泊者名簿!J15</f>
        <v>0</v>
      </c>
      <c r="R19" s="213">
        <f>③宿泊者名簿!K15</f>
        <v>0</v>
      </c>
      <c r="S19" s="212">
        <f t="shared" si="3"/>
        <v>0</v>
      </c>
      <c r="T19" s="215">
        <f>③宿泊者名簿!M15</f>
        <v>0</v>
      </c>
      <c r="U19" s="213">
        <f>③宿泊者名簿!N15</f>
        <v>0</v>
      </c>
      <c r="V19" s="212">
        <f t="shared" si="4"/>
        <v>0</v>
      </c>
    </row>
    <row r="20" spans="1:30" s="187" customFormat="1" ht="19.149999999999999" customHeight="1" thickTop="1" thickBot="1">
      <c r="A20" s="216"/>
      <c r="B20" s="217" t="s">
        <v>116</v>
      </c>
      <c r="C20" s="218"/>
      <c r="D20" s="218"/>
      <c r="E20" s="218"/>
      <c r="F20" s="218"/>
      <c r="G20" s="219"/>
      <c r="H20" s="220">
        <f>SUM(H13:H19)</f>
        <v>0</v>
      </c>
      <c r="I20" s="221">
        <f t="shared" ref="I20:V20" si="5">SUM(I13:I19)</f>
        <v>0</v>
      </c>
      <c r="J20" s="222">
        <f t="shared" si="5"/>
        <v>0</v>
      </c>
      <c r="K20" s="223">
        <f t="shared" si="5"/>
        <v>0</v>
      </c>
      <c r="L20" s="223">
        <f t="shared" si="5"/>
        <v>0</v>
      </c>
      <c r="M20" s="224">
        <f t="shared" si="5"/>
        <v>0</v>
      </c>
      <c r="N20" s="220">
        <f t="shared" si="5"/>
        <v>0</v>
      </c>
      <c r="O20" s="221">
        <f t="shared" si="5"/>
        <v>0</v>
      </c>
      <c r="P20" s="222">
        <f t="shared" si="5"/>
        <v>0</v>
      </c>
      <c r="Q20" s="220">
        <f t="shared" si="5"/>
        <v>0</v>
      </c>
      <c r="R20" s="221">
        <f t="shared" si="5"/>
        <v>0</v>
      </c>
      <c r="S20" s="225">
        <f t="shared" si="5"/>
        <v>0</v>
      </c>
      <c r="T20" s="220">
        <f t="shared" si="5"/>
        <v>0</v>
      </c>
      <c r="U20" s="221">
        <f t="shared" si="5"/>
        <v>0</v>
      </c>
      <c r="V20" s="225">
        <f t="shared" si="5"/>
        <v>0</v>
      </c>
      <c r="AD20" s="25"/>
    </row>
    <row r="21" spans="1:30" s="187" customFormat="1" ht="19.149999999999999" customHeight="1">
      <c r="A21" s="226" t="s">
        <v>399</v>
      </c>
      <c r="B21" s="227"/>
      <c r="C21" s="227"/>
      <c r="D21" s="227"/>
      <c r="E21" s="227"/>
      <c r="F21" s="227"/>
      <c r="G21" s="227"/>
      <c r="H21" s="228"/>
      <c r="I21" s="228"/>
      <c r="J21" s="228"/>
      <c r="K21" s="228"/>
      <c r="L21" s="228"/>
      <c r="M21" s="228"/>
      <c r="N21" s="228"/>
      <c r="O21" s="228"/>
      <c r="P21" s="228"/>
      <c r="Q21" s="228"/>
      <c r="R21" s="228"/>
      <c r="S21" s="228"/>
      <c r="T21" s="228"/>
      <c r="U21" s="228"/>
      <c r="V21" s="228"/>
      <c r="AD21" s="25"/>
    </row>
    <row r="22" spans="1:30" s="187" customFormat="1" ht="19.149999999999999" customHeight="1">
      <c r="A22" s="226" t="s">
        <v>400</v>
      </c>
      <c r="B22" s="227"/>
      <c r="C22" s="227"/>
      <c r="D22" s="227"/>
      <c r="E22" s="227"/>
      <c r="F22" s="227"/>
      <c r="G22" s="227"/>
      <c r="H22" s="229"/>
      <c r="I22" s="229"/>
      <c r="J22" s="229"/>
      <c r="K22" s="229"/>
      <c r="L22" s="229"/>
      <c r="M22" s="229"/>
      <c r="N22" s="229"/>
      <c r="O22" s="229"/>
      <c r="P22" s="229"/>
      <c r="Q22" s="229"/>
      <c r="R22" s="229"/>
      <c r="S22" s="229"/>
      <c r="T22" s="229"/>
      <c r="U22" s="229"/>
      <c r="V22" s="229"/>
      <c r="AD22" s="25"/>
    </row>
    <row r="23" spans="1:30" ht="24.6" customHeight="1">
      <c r="A23" s="230" t="s">
        <v>186</v>
      </c>
      <c r="B23" s="29"/>
      <c r="C23" s="29"/>
    </row>
    <row r="24" spans="1:30" ht="13.9" customHeight="1">
      <c r="A24" s="231" t="s">
        <v>187</v>
      </c>
      <c r="B24" s="232"/>
      <c r="C24" s="232"/>
      <c r="D24" s="232"/>
      <c r="E24" s="233"/>
      <c r="F24" s="233"/>
      <c r="G24" s="233"/>
      <c r="H24" s="750" t="s">
        <v>188</v>
      </c>
      <c r="I24" s="751"/>
      <c r="J24" s="751"/>
      <c r="K24" s="751"/>
      <c r="L24" s="751"/>
      <c r="M24" s="751"/>
      <c r="N24" s="752"/>
      <c r="O24" s="750" t="s">
        <v>189</v>
      </c>
      <c r="P24" s="751"/>
      <c r="Q24" s="751"/>
      <c r="R24" s="751"/>
      <c r="S24" s="752"/>
      <c r="T24" s="234"/>
      <c r="U24" s="234"/>
      <c r="V24" s="234"/>
    </row>
    <row r="25" spans="1:30" ht="13.9" customHeight="1">
      <c r="A25" s="235"/>
      <c r="B25" s="236" t="s">
        <v>324</v>
      </c>
      <c r="C25" s="237"/>
      <c r="D25" s="238" t="s">
        <v>190</v>
      </c>
      <c r="E25" s="237"/>
      <c r="F25" s="236" t="s">
        <v>324</v>
      </c>
      <c r="G25" s="237"/>
      <c r="H25" s="718"/>
      <c r="I25" s="719"/>
      <c r="J25" s="719"/>
      <c r="K25" s="719"/>
      <c r="L25" s="719"/>
      <c r="M25" s="719"/>
      <c r="N25" s="720"/>
      <c r="O25" s="748"/>
      <c r="P25" s="656"/>
      <c r="Q25" s="656"/>
      <c r="R25" s="656"/>
      <c r="S25" s="749"/>
      <c r="T25" s="239"/>
      <c r="U25" s="239"/>
      <c r="V25" s="239"/>
      <c r="X25" s="240" t="s">
        <v>188</v>
      </c>
      <c r="Y25" s="112" t="s">
        <v>189</v>
      </c>
      <c r="Z25" s="25">
        <v>6</v>
      </c>
      <c r="AB25" s="241" t="s">
        <v>326</v>
      </c>
    </row>
    <row r="26" spans="1:30" ht="13.9" customHeight="1">
      <c r="A26" s="235"/>
      <c r="B26" s="236" t="s">
        <v>324</v>
      </c>
      <c r="C26" s="237"/>
      <c r="D26" s="238" t="s">
        <v>190</v>
      </c>
      <c r="E26" s="237"/>
      <c r="F26" s="236" t="s">
        <v>324</v>
      </c>
      <c r="G26" s="237"/>
      <c r="H26" s="718"/>
      <c r="I26" s="719"/>
      <c r="J26" s="719"/>
      <c r="K26" s="719"/>
      <c r="L26" s="719"/>
      <c r="M26" s="719"/>
      <c r="N26" s="720"/>
      <c r="O26" s="748"/>
      <c r="P26" s="656"/>
      <c r="Q26" s="656"/>
      <c r="R26" s="656"/>
      <c r="S26" s="749"/>
      <c r="T26" s="239"/>
      <c r="U26" s="239"/>
      <c r="V26" s="239"/>
      <c r="X26" s="240" t="s">
        <v>191</v>
      </c>
      <c r="Y26" s="112" t="s">
        <v>201</v>
      </c>
      <c r="Z26" s="25">
        <v>7</v>
      </c>
      <c r="AB26" s="241" t="s">
        <v>327</v>
      </c>
    </row>
    <row r="27" spans="1:30" ht="13.9" customHeight="1">
      <c r="A27" s="235"/>
      <c r="B27" s="236" t="s">
        <v>324</v>
      </c>
      <c r="C27" s="237"/>
      <c r="D27" s="238" t="s">
        <v>190</v>
      </c>
      <c r="E27" s="237"/>
      <c r="F27" s="236" t="s">
        <v>324</v>
      </c>
      <c r="G27" s="237"/>
      <c r="H27" s="718"/>
      <c r="I27" s="719"/>
      <c r="J27" s="719"/>
      <c r="K27" s="719"/>
      <c r="L27" s="719"/>
      <c r="M27" s="719"/>
      <c r="N27" s="720"/>
      <c r="O27" s="748"/>
      <c r="P27" s="656"/>
      <c r="Q27" s="656"/>
      <c r="R27" s="656"/>
      <c r="S27" s="749"/>
      <c r="T27" s="239"/>
      <c r="U27" s="239"/>
      <c r="V27" s="239"/>
      <c r="X27" s="240" t="s">
        <v>81</v>
      </c>
      <c r="Y27" s="112" t="s">
        <v>202</v>
      </c>
      <c r="Z27" s="25">
        <v>8</v>
      </c>
      <c r="AB27" s="242">
        <v>10</v>
      </c>
    </row>
    <row r="28" spans="1:30" ht="13.9" customHeight="1">
      <c r="A28" s="235"/>
      <c r="B28" s="236" t="s">
        <v>324</v>
      </c>
      <c r="C28" s="237"/>
      <c r="D28" s="238" t="s">
        <v>190</v>
      </c>
      <c r="E28" s="237"/>
      <c r="F28" s="236" t="s">
        <v>324</v>
      </c>
      <c r="G28" s="237"/>
      <c r="H28" s="718"/>
      <c r="I28" s="719"/>
      <c r="J28" s="719"/>
      <c r="K28" s="719"/>
      <c r="L28" s="719"/>
      <c r="M28" s="719"/>
      <c r="N28" s="720"/>
      <c r="O28" s="748"/>
      <c r="P28" s="656"/>
      <c r="Q28" s="656"/>
      <c r="R28" s="656"/>
      <c r="S28" s="749"/>
      <c r="T28" s="239"/>
      <c r="U28" s="239"/>
      <c r="V28" s="239"/>
      <c r="X28" s="240" t="s">
        <v>215</v>
      </c>
      <c r="Y28" s="112" t="s">
        <v>203</v>
      </c>
      <c r="Z28" s="25">
        <v>9</v>
      </c>
      <c r="AB28" s="242">
        <v>15</v>
      </c>
    </row>
    <row r="29" spans="1:30" ht="13.9" customHeight="1">
      <c r="A29" s="235"/>
      <c r="B29" s="236" t="s">
        <v>324</v>
      </c>
      <c r="C29" s="237"/>
      <c r="D29" s="238" t="s">
        <v>190</v>
      </c>
      <c r="E29" s="237"/>
      <c r="F29" s="236" t="s">
        <v>324</v>
      </c>
      <c r="G29" s="237"/>
      <c r="H29" s="718"/>
      <c r="I29" s="719"/>
      <c r="J29" s="719"/>
      <c r="K29" s="719"/>
      <c r="L29" s="719"/>
      <c r="M29" s="719"/>
      <c r="N29" s="720"/>
      <c r="O29" s="748"/>
      <c r="P29" s="656"/>
      <c r="Q29" s="656"/>
      <c r="R29" s="656"/>
      <c r="S29" s="749"/>
      <c r="T29" s="239"/>
      <c r="U29" s="239"/>
      <c r="V29" s="239"/>
      <c r="X29" s="240" t="s">
        <v>216</v>
      </c>
      <c r="Y29" s="112" t="s">
        <v>204</v>
      </c>
      <c r="Z29" s="25">
        <v>10</v>
      </c>
      <c r="AB29" s="242">
        <v>20</v>
      </c>
    </row>
    <row r="30" spans="1:30" ht="13.9" customHeight="1">
      <c r="A30" s="235"/>
      <c r="B30" s="236" t="s">
        <v>324</v>
      </c>
      <c r="C30" s="237"/>
      <c r="D30" s="238" t="s">
        <v>190</v>
      </c>
      <c r="E30" s="237"/>
      <c r="F30" s="236" t="s">
        <v>324</v>
      </c>
      <c r="G30" s="237"/>
      <c r="H30" s="718"/>
      <c r="I30" s="719"/>
      <c r="J30" s="719"/>
      <c r="K30" s="719"/>
      <c r="L30" s="719"/>
      <c r="M30" s="719"/>
      <c r="N30" s="720"/>
      <c r="O30" s="748"/>
      <c r="P30" s="656"/>
      <c r="Q30" s="656"/>
      <c r="R30" s="656"/>
      <c r="S30" s="749"/>
      <c r="T30" s="239"/>
      <c r="U30" s="239"/>
      <c r="V30" s="239"/>
      <c r="X30" s="240" t="s">
        <v>192</v>
      </c>
      <c r="Y30" s="112" t="s">
        <v>205</v>
      </c>
      <c r="Z30" s="25">
        <v>11</v>
      </c>
      <c r="AB30" s="242">
        <v>25</v>
      </c>
    </row>
    <row r="31" spans="1:30" ht="13.9" customHeight="1">
      <c r="A31" s="235"/>
      <c r="B31" s="236" t="s">
        <v>324</v>
      </c>
      <c r="C31" s="237"/>
      <c r="D31" s="238" t="s">
        <v>190</v>
      </c>
      <c r="E31" s="237"/>
      <c r="F31" s="236" t="s">
        <v>324</v>
      </c>
      <c r="G31" s="237"/>
      <c r="H31" s="718"/>
      <c r="I31" s="719"/>
      <c r="J31" s="719"/>
      <c r="K31" s="719"/>
      <c r="L31" s="719"/>
      <c r="M31" s="719"/>
      <c r="N31" s="720"/>
      <c r="O31" s="748"/>
      <c r="P31" s="656"/>
      <c r="Q31" s="656"/>
      <c r="R31" s="656"/>
      <c r="S31" s="749"/>
      <c r="T31" s="239"/>
      <c r="U31" s="239"/>
      <c r="V31" s="239"/>
      <c r="X31" s="240" t="s">
        <v>84</v>
      </c>
      <c r="Y31" s="112" t="s">
        <v>58</v>
      </c>
      <c r="Z31" s="25">
        <v>12</v>
      </c>
      <c r="AB31" s="242">
        <v>30</v>
      </c>
    </row>
    <row r="32" spans="1:30" ht="13.9" customHeight="1">
      <c r="A32" s="235"/>
      <c r="B32" s="236" t="s">
        <v>324</v>
      </c>
      <c r="C32" s="237"/>
      <c r="D32" s="238" t="s">
        <v>190</v>
      </c>
      <c r="E32" s="237"/>
      <c r="F32" s="236" t="s">
        <v>324</v>
      </c>
      <c r="G32" s="237"/>
      <c r="H32" s="718"/>
      <c r="I32" s="719"/>
      <c r="J32" s="719"/>
      <c r="K32" s="719"/>
      <c r="L32" s="719"/>
      <c r="M32" s="719"/>
      <c r="N32" s="720"/>
      <c r="O32" s="748"/>
      <c r="P32" s="656"/>
      <c r="Q32" s="656"/>
      <c r="R32" s="656"/>
      <c r="S32" s="749"/>
      <c r="T32" s="239"/>
      <c r="U32" s="239"/>
      <c r="V32" s="239"/>
      <c r="X32" s="240" t="s">
        <v>78</v>
      </c>
      <c r="Y32" s="112" t="s">
        <v>59</v>
      </c>
      <c r="Z32" s="25">
        <v>13</v>
      </c>
      <c r="AB32" s="242">
        <v>35</v>
      </c>
    </row>
    <row r="33" spans="1:30" ht="13.9" customHeight="1">
      <c r="A33" s="235"/>
      <c r="B33" s="236" t="s">
        <v>324</v>
      </c>
      <c r="C33" s="237"/>
      <c r="D33" s="238" t="s">
        <v>190</v>
      </c>
      <c r="E33" s="237"/>
      <c r="F33" s="236" t="s">
        <v>324</v>
      </c>
      <c r="G33" s="237"/>
      <c r="H33" s="718"/>
      <c r="I33" s="719"/>
      <c r="J33" s="719"/>
      <c r="K33" s="719"/>
      <c r="L33" s="719"/>
      <c r="M33" s="719"/>
      <c r="N33" s="720"/>
      <c r="O33" s="748"/>
      <c r="P33" s="656"/>
      <c r="Q33" s="656"/>
      <c r="R33" s="656"/>
      <c r="S33" s="749"/>
      <c r="T33" s="239"/>
      <c r="U33" s="239"/>
      <c r="V33" s="239"/>
      <c r="X33" s="240" t="s">
        <v>193</v>
      </c>
      <c r="Y33" s="112" t="s">
        <v>206</v>
      </c>
      <c r="Z33" s="25">
        <v>14</v>
      </c>
      <c r="AB33" s="242">
        <v>40</v>
      </c>
      <c r="AD33" s="29"/>
    </row>
    <row r="34" spans="1:30" ht="13.9" customHeight="1">
      <c r="A34" s="235"/>
      <c r="B34" s="236" t="s">
        <v>324</v>
      </c>
      <c r="C34" s="237"/>
      <c r="D34" s="238" t="s">
        <v>190</v>
      </c>
      <c r="E34" s="237"/>
      <c r="F34" s="236" t="s">
        <v>324</v>
      </c>
      <c r="G34" s="237"/>
      <c r="H34" s="718"/>
      <c r="I34" s="719"/>
      <c r="J34" s="719"/>
      <c r="K34" s="719"/>
      <c r="L34" s="719"/>
      <c r="M34" s="719"/>
      <c r="N34" s="720"/>
      <c r="O34" s="748"/>
      <c r="P34" s="656"/>
      <c r="Q34" s="656"/>
      <c r="R34" s="656"/>
      <c r="S34" s="749"/>
      <c r="T34" s="239"/>
      <c r="U34" s="239"/>
      <c r="V34" s="239"/>
      <c r="X34" s="240" t="s">
        <v>194</v>
      </c>
      <c r="Y34" s="112" t="s">
        <v>207</v>
      </c>
      <c r="Z34" s="25">
        <v>15</v>
      </c>
      <c r="AB34" s="242">
        <v>45</v>
      </c>
    </row>
    <row r="35" spans="1:30" s="29" customFormat="1" ht="13.9" customHeight="1">
      <c r="A35" s="235"/>
      <c r="B35" s="236" t="s">
        <v>324</v>
      </c>
      <c r="C35" s="237"/>
      <c r="D35" s="238" t="s">
        <v>190</v>
      </c>
      <c r="E35" s="237"/>
      <c r="F35" s="236" t="s">
        <v>324</v>
      </c>
      <c r="G35" s="237"/>
      <c r="H35" s="718"/>
      <c r="I35" s="719"/>
      <c r="J35" s="719"/>
      <c r="K35" s="719"/>
      <c r="L35" s="719"/>
      <c r="M35" s="719"/>
      <c r="N35" s="720"/>
      <c r="O35" s="748"/>
      <c r="P35" s="656"/>
      <c r="Q35" s="656"/>
      <c r="R35" s="656"/>
      <c r="S35" s="749"/>
      <c r="X35" s="240" t="s">
        <v>83</v>
      </c>
      <c r="Y35" s="112" t="s">
        <v>79</v>
      </c>
      <c r="Z35" s="25">
        <v>16</v>
      </c>
      <c r="AA35" s="25"/>
      <c r="AB35" s="242">
        <v>50</v>
      </c>
      <c r="AC35" s="25"/>
      <c r="AD35" s="25"/>
    </row>
    <row r="36" spans="1:30" ht="13.9" customHeight="1">
      <c r="A36" s="235"/>
      <c r="B36" s="236" t="s">
        <v>324</v>
      </c>
      <c r="C36" s="237"/>
      <c r="D36" s="238" t="s">
        <v>190</v>
      </c>
      <c r="E36" s="237"/>
      <c r="F36" s="236" t="s">
        <v>324</v>
      </c>
      <c r="G36" s="237"/>
      <c r="H36" s="718"/>
      <c r="I36" s="719"/>
      <c r="J36" s="719"/>
      <c r="K36" s="719"/>
      <c r="L36" s="719"/>
      <c r="M36" s="719"/>
      <c r="N36" s="720"/>
      <c r="O36" s="748"/>
      <c r="P36" s="656"/>
      <c r="Q36" s="656"/>
      <c r="R36" s="656"/>
      <c r="S36" s="749"/>
      <c r="T36" s="239"/>
      <c r="U36" s="239"/>
      <c r="V36" s="239"/>
      <c r="W36" s="243"/>
      <c r="X36" s="240" t="s">
        <v>82</v>
      </c>
      <c r="Y36" s="112" t="s">
        <v>383</v>
      </c>
      <c r="Z36" s="25">
        <v>17</v>
      </c>
      <c r="AA36" s="29"/>
      <c r="AB36" s="242">
        <v>55</v>
      </c>
      <c r="AC36" s="29"/>
    </row>
    <row r="37" spans="1:30" ht="13.9" customHeight="1">
      <c r="A37" s="235"/>
      <c r="B37" s="236" t="s">
        <v>324</v>
      </c>
      <c r="C37" s="237"/>
      <c r="D37" s="238" t="s">
        <v>190</v>
      </c>
      <c r="E37" s="237"/>
      <c r="F37" s="236" t="s">
        <v>324</v>
      </c>
      <c r="G37" s="237"/>
      <c r="H37" s="718"/>
      <c r="I37" s="719"/>
      <c r="J37" s="719"/>
      <c r="K37" s="719"/>
      <c r="L37" s="719"/>
      <c r="M37" s="719"/>
      <c r="N37" s="720"/>
      <c r="O37" s="748"/>
      <c r="P37" s="656"/>
      <c r="Q37" s="656"/>
      <c r="R37" s="656"/>
      <c r="S37" s="749"/>
      <c r="T37" s="239"/>
      <c r="U37" s="239"/>
      <c r="V37" s="239"/>
      <c r="X37" s="240" t="s">
        <v>384</v>
      </c>
      <c r="Y37" s="112" t="s">
        <v>340</v>
      </c>
      <c r="Z37" s="25">
        <v>18</v>
      </c>
    </row>
    <row r="38" spans="1:30" ht="13.9" customHeight="1">
      <c r="A38" s="235"/>
      <c r="B38" s="236" t="s">
        <v>324</v>
      </c>
      <c r="C38" s="237"/>
      <c r="D38" s="238" t="s">
        <v>190</v>
      </c>
      <c r="E38" s="237"/>
      <c r="F38" s="236" t="s">
        <v>324</v>
      </c>
      <c r="G38" s="237"/>
      <c r="H38" s="718"/>
      <c r="I38" s="719"/>
      <c r="J38" s="719"/>
      <c r="K38" s="719"/>
      <c r="L38" s="719"/>
      <c r="M38" s="719"/>
      <c r="N38" s="720"/>
      <c r="O38" s="748"/>
      <c r="P38" s="656"/>
      <c r="Q38" s="656"/>
      <c r="R38" s="656"/>
      <c r="S38" s="749"/>
      <c r="T38" s="239"/>
      <c r="U38" s="239"/>
      <c r="V38" s="239"/>
      <c r="X38" s="240" t="s">
        <v>394</v>
      </c>
      <c r="Y38" s="112" t="s">
        <v>395</v>
      </c>
      <c r="Z38" s="25">
        <v>19</v>
      </c>
    </row>
    <row r="39" spans="1:30" ht="13.9" customHeight="1">
      <c r="A39" s="235"/>
      <c r="B39" s="236" t="s">
        <v>324</v>
      </c>
      <c r="C39" s="237"/>
      <c r="D39" s="238" t="s">
        <v>190</v>
      </c>
      <c r="E39" s="237"/>
      <c r="F39" s="236" t="s">
        <v>324</v>
      </c>
      <c r="G39" s="237"/>
      <c r="H39" s="718"/>
      <c r="I39" s="719"/>
      <c r="J39" s="719"/>
      <c r="K39" s="719"/>
      <c r="L39" s="719"/>
      <c r="M39" s="719"/>
      <c r="N39" s="720"/>
      <c r="O39" s="748"/>
      <c r="P39" s="656"/>
      <c r="Q39" s="656"/>
      <c r="R39" s="656"/>
      <c r="S39" s="749"/>
      <c r="T39" s="239"/>
      <c r="U39" s="239"/>
      <c r="V39" s="239"/>
      <c r="X39" s="240" t="s">
        <v>218</v>
      </c>
      <c r="Y39" s="112" t="s">
        <v>312</v>
      </c>
      <c r="Z39" s="25">
        <v>20</v>
      </c>
    </row>
    <row r="40" spans="1:30" ht="16.899999999999999" customHeight="1">
      <c r="A40" s="230" t="s">
        <v>210</v>
      </c>
      <c r="B40" s="244"/>
      <c r="C40" s="244"/>
      <c r="D40" s="238"/>
      <c r="E40" s="245"/>
      <c r="F40" s="245"/>
      <c r="G40" s="245"/>
      <c r="H40" s="246"/>
      <c r="I40" s="246"/>
      <c r="J40" s="29"/>
      <c r="K40" s="29"/>
      <c r="L40" s="29"/>
      <c r="M40" s="29"/>
      <c r="N40" s="29"/>
      <c r="O40" s="247"/>
      <c r="P40" s="29"/>
      <c r="Q40" s="29"/>
      <c r="R40" s="29"/>
      <c r="S40" s="29"/>
      <c r="T40" s="239"/>
      <c r="U40" s="239"/>
      <c r="V40" s="239"/>
      <c r="X40" s="240" t="s">
        <v>80</v>
      </c>
      <c r="Y40" s="112"/>
      <c r="Z40" s="25">
        <v>21</v>
      </c>
    </row>
    <row r="41" spans="1:30" ht="13.9" customHeight="1">
      <c r="A41" s="235"/>
      <c r="B41" s="236" t="s">
        <v>324</v>
      </c>
      <c r="C41" s="237"/>
      <c r="D41" s="238" t="s">
        <v>190</v>
      </c>
      <c r="E41" s="237"/>
      <c r="F41" s="236" t="s">
        <v>324</v>
      </c>
      <c r="G41" s="237"/>
      <c r="H41" s="718"/>
      <c r="I41" s="719"/>
      <c r="J41" s="719"/>
      <c r="K41" s="719"/>
      <c r="L41" s="719"/>
      <c r="M41" s="719"/>
      <c r="N41" s="720"/>
      <c r="O41" s="748"/>
      <c r="P41" s="656"/>
      <c r="Q41" s="656"/>
      <c r="R41" s="656"/>
      <c r="S41" s="749"/>
      <c r="T41" s="239"/>
      <c r="U41" s="239"/>
      <c r="V41" s="239"/>
      <c r="X41" s="240" t="s">
        <v>66</v>
      </c>
      <c r="Y41" s="112"/>
      <c r="Z41" s="25">
        <v>22</v>
      </c>
    </row>
    <row r="42" spans="1:30" ht="13.9" customHeight="1">
      <c r="A42" s="235"/>
      <c r="B42" s="236" t="s">
        <v>324</v>
      </c>
      <c r="C42" s="237"/>
      <c r="D42" s="238" t="s">
        <v>190</v>
      </c>
      <c r="E42" s="237"/>
      <c r="F42" s="236" t="s">
        <v>324</v>
      </c>
      <c r="G42" s="237"/>
      <c r="H42" s="718"/>
      <c r="I42" s="719"/>
      <c r="J42" s="719"/>
      <c r="K42" s="719"/>
      <c r="L42" s="719"/>
      <c r="M42" s="719"/>
      <c r="N42" s="720"/>
      <c r="O42" s="748"/>
      <c r="P42" s="656"/>
      <c r="Q42" s="656"/>
      <c r="R42" s="656"/>
      <c r="S42" s="749"/>
      <c r="T42" s="239"/>
      <c r="U42" s="239"/>
      <c r="V42" s="239"/>
      <c r="X42" s="240" t="s">
        <v>67</v>
      </c>
      <c r="Y42" s="112"/>
    </row>
    <row r="43" spans="1:30" ht="13.9" customHeight="1">
      <c r="A43" s="235"/>
      <c r="B43" s="236" t="s">
        <v>324</v>
      </c>
      <c r="C43" s="237"/>
      <c r="D43" s="238" t="s">
        <v>190</v>
      </c>
      <c r="E43" s="237"/>
      <c r="F43" s="236" t="s">
        <v>324</v>
      </c>
      <c r="G43" s="237"/>
      <c r="H43" s="718"/>
      <c r="I43" s="719"/>
      <c r="J43" s="719"/>
      <c r="K43" s="719"/>
      <c r="L43" s="719"/>
      <c r="M43" s="719"/>
      <c r="N43" s="720"/>
      <c r="O43" s="748"/>
      <c r="P43" s="656"/>
      <c r="Q43" s="656"/>
      <c r="R43" s="656"/>
      <c r="S43" s="749"/>
      <c r="T43" s="239"/>
      <c r="U43" s="239"/>
      <c r="V43" s="239"/>
      <c r="X43" s="240" t="s">
        <v>70</v>
      </c>
      <c r="Y43" s="112"/>
    </row>
    <row r="44" spans="1:30" ht="13.9" customHeight="1">
      <c r="A44" s="235"/>
      <c r="B44" s="236" t="s">
        <v>324</v>
      </c>
      <c r="C44" s="237"/>
      <c r="D44" s="238" t="s">
        <v>190</v>
      </c>
      <c r="E44" s="237"/>
      <c r="F44" s="236" t="s">
        <v>324</v>
      </c>
      <c r="G44" s="237"/>
      <c r="H44" s="718"/>
      <c r="I44" s="719"/>
      <c r="J44" s="719"/>
      <c r="K44" s="719"/>
      <c r="L44" s="719"/>
      <c r="M44" s="719"/>
      <c r="N44" s="720"/>
      <c r="O44" s="748"/>
      <c r="P44" s="656"/>
      <c r="Q44" s="656"/>
      <c r="R44" s="656"/>
      <c r="S44" s="749"/>
      <c r="T44" s="239"/>
      <c r="U44" s="239"/>
      <c r="V44" s="239"/>
      <c r="X44" s="240" t="s">
        <v>148</v>
      </c>
      <c r="Y44" s="112"/>
    </row>
    <row r="45" spans="1:30" ht="13.9" customHeight="1">
      <c r="A45" s="235"/>
      <c r="B45" s="236" t="s">
        <v>324</v>
      </c>
      <c r="C45" s="237"/>
      <c r="D45" s="238" t="s">
        <v>190</v>
      </c>
      <c r="E45" s="237"/>
      <c r="F45" s="236" t="s">
        <v>324</v>
      </c>
      <c r="G45" s="237"/>
      <c r="H45" s="718"/>
      <c r="I45" s="719"/>
      <c r="J45" s="719"/>
      <c r="K45" s="719"/>
      <c r="L45" s="719"/>
      <c r="M45" s="719"/>
      <c r="N45" s="720"/>
      <c r="O45" s="748"/>
      <c r="P45" s="656"/>
      <c r="Q45" s="656"/>
      <c r="R45" s="656"/>
      <c r="S45" s="749"/>
      <c r="T45" s="239"/>
      <c r="U45" s="239"/>
      <c r="V45" s="239"/>
      <c r="X45" s="240" t="s">
        <v>329</v>
      </c>
      <c r="Y45" s="112"/>
    </row>
    <row r="46" spans="1:30" ht="13.9" customHeight="1">
      <c r="A46" s="235"/>
      <c r="B46" s="236" t="s">
        <v>324</v>
      </c>
      <c r="C46" s="237"/>
      <c r="D46" s="238" t="s">
        <v>190</v>
      </c>
      <c r="E46" s="237"/>
      <c r="F46" s="236" t="s">
        <v>324</v>
      </c>
      <c r="G46" s="237"/>
      <c r="H46" s="718"/>
      <c r="I46" s="719"/>
      <c r="J46" s="719"/>
      <c r="K46" s="719"/>
      <c r="L46" s="719"/>
      <c r="M46" s="719"/>
      <c r="N46" s="720"/>
      <c r="O46" s="748"/>
      <c r="P46" s="656"/>
      <c r="Q46" s="656"/>
      <c r="R46" s="656"/>
      <c r="S46" s="749"/>
      <c r="T46" s="29"/>
      <c r="U46" s="29"/>
      <c r="V46" s="29"/>
      <c r="X46" s="240" t="s">
        <v>177</v>
      </c>
      <c r="Y46" s="112"/>
    </row>
    <row r="47" spans="1:30" ht="13.9" customHeight="1">
      <c r="A47" s="235"/>
      <c r="B47" s="236" t="s">
        <v>324</v>
      </c>
      <c r="C47" s="237"/>
      <c r="D47" s="238" t="s">
        <v>190</v>
      </c>
      <c r="E47" s="237"/>
      <c r="F47" s="236" t="s">
        <v>324</v>
      </c>
      <c r="G47" s="237"/>
      <c r="H47" s="718"/>
      <c r="I47" s="719"/>
      <c r="J47" s="719"/>
      <c r="K47" s="719"/>
      <c r="L47" s="719"/>
      <c r="M47" s="719"/>
      <c r="N47" s="720"/>
      <c r="O47" s="748"/>
      <c r="P47" s="656"/>
      <c r="Q47" s="656"/>
      <c r="R47" s="656"/>
      <c r="S47" s="749"/>
      <c r="T47" s="239"/>
      <c r="U47" s="239"/>
      <c r="V47" s="239"/>
      <c r="X47" s="240" t="s">
        <v>178</v>
      </c>
      <c r="Y47" s="112"/>
    </row>
    <row r="48" spans="1:30" ht="13.9" customHeight="1">
      <c r="A48" s="235"/>
      <c r="B48" s="236" t="s">
        <v>324</v>
      </c>
      <c r="C48" s="237"/>
      <c r="D48" s="238" t="s">
        <v>190</v>
      </c>
      <c r="E48" s="237"/>
      <c r="F48" s="236" t="s">
        <v>324</v>
      </c>
      <c r="G48" s="237"/>
      <c r="H48" s="718"/>
      <c r="I48" s="719"/>
      <c r="J48" s="719"/>
      <c r="K48" s="719"/>
      <c r="L48" s="719"/>
      <c r="M48" s="719"/>
      <c r="N48" s="720"/>
      <c r="O48" s="748"/>
      <c r="P48" s="656"/>
      <c r="Q48" s="656"/>
      <c r="R48" s="656"/>
      <c r="S48" s="749"/>
      <c r="T48" s="239"/>
      <c r="U48" s="239"/>
      <c r="V48" s="239"/>
      <c r="X48" s="240" t="s">
        <v>179</v>
      </c>
      <c r="Y48" s="112"/>
    </row>
    <row r="49" spans="1:25" ht="13.9" customHeight="1">
      <c r="A49" s="235"/>
      <c r="B49" s="236" t="s">
        <v>324</v>
      </c>
      <c r="C49" s="237"/>
      <c r="D49" s="238" t="s">
        <v>190</v>
      </c>
      <c r="E49" s="237"/>
      <c r="F49" s="236" t="s">
        <v>324</v>
      </c>
      <c r="G49" s="237"/>
      <c r="H49" s="718"/>
      <c r="I49" s="719"/>
      <c r="J49" s="719"/>
      <c r="K49" s="719"/>
      <c r="L49" s="719"/>
      <c r="M49" s="719"/>
      <c r="N49" s="720"/>
      <c r="O49" s="748"/>
      <c r="P49" s="656"/>
      <c r="Q49" s="656"/>
      <c r="R49" s="656"/>
      <c r="S49" s="749"/>
      <c r="T49" s="239"/>
      <c r="U49" s="239"/>
      <c r="V49" s="239"/>
      <c r="X49" s="240" t="s">
        <v>180</v>
      </c>
      <c r="Y49" s="112"/>
    </row>
    <row r="50" spans="1:25" ht="13.9" customHeight="1">
      <c r="A50" s="235"/>
      <c r="B50" s="236" t="s">
        <v>324</v>
      </c>
      <c r="C50" s="237"/>
      <c r="D50" s="238" t="s">
        <v>190</v>
      </c>
      <c r="E50" s="237"/>
      <c r="F50" s="236" t="s">
        <v>324</v>
      </c>
      <c r="G50" s="237"/>
      <c r="H50" s="718"/>
      <c r="I50" s="719"/>
      <c r="J50" s="719"/>
      <c r="K50" s="719"/>
      <c r="L50" s="719"/>
      <c r="M50" s="719"/>
      <c r="N50" s="720"/>
      <c r="O50" s="748"/>
      <c r="P50" s="656"/>
      <c r="Q50" s="656"/>
      <c r="R50" s="656"/>
      <c r="S50" s="749"/>
      <c r="T50" s="239"/>
      <c r="U50" s="239"/>
      <c r="V50" s="239"/>
      <c r="X50" s="240" t="s">
        <v>181</v>
      </c>
      <c r="Y50" s="112"/>
    </row>
    <row r="51" spans="1:25" ht="13.9" customHeight="1">
      <c r="A51" s="235"/>
      <c r="B51" s="236" t="s">
        <v>324</v>
      </c>
      <c r="C51" s="237"/>
      <c r="D51" s="238" t="s">
        <v>190</v>
      </c>
      <c r="E51" s="237"/>
      <c r="F51" s="236" t="s">
        <v>324</v>
      </c>
      <c r="G51" s="237"/>
      <c r="H51" s="718"/>
      <c r="I51" s="719"/>
      <c r="J51" s="719"/>
      <c r="K51" s="719"/>
      <c r="L51" s="719"/>
      <c r="M51" s="719"/>
      <c r="N51" s="720"/>
      <c r="O51" s="748"/>
      <c r="P51" s="656"/>
      <c r="Q51" s="656"/>
      <c r="R51" s="656"/>
      <c r="S51" s="749"/>
      <c r="T51" s="239"/>
      <c r="U51" s="239"/>
      <c r="V51" s="239"/>
      <c r="X51" s="240" t="s">
        <v>322</v>
      </c>
      <c r="Y51" s="112"/>
    </row>
    <row r="52" spans="1:25" ht="13.9" customHeight="1">
      <c r="A52" s="235"/>
      <c r="B52" s="236" t="s">
        <v>324</v>
      </c>
      <c r="C52" s="237"/>
      <c r="D52" s="238" t="s">
        <v>190</v>
      </c>
      <c r="E52" s="237"/>
      <c r="F52" s="236" t="s">
        <v>324</v>
      </c>
      <c r="G52" s="237"/>
      <c r="H52" s="718"/>
      <c r="I52" s="719"/>
      <c r="J52" s="719"/>
      <c r="K52" s="719"/>
      <c r="L52" s="719"/>
      <c r="M52" s="719"/>
      <c r="N52" s="720"/>
      <c r="O52" s="748"/>
      <c r="P52" s="656"/>
      <c r="Q52" s="656"/>
      <c r="R52" s="656"/>
      <c r="S52" s="749"/>
      <c r="T52" s="239"/>
      <c r="U52" s="239"/>
      <c r="V52" s="239"/>
      <c r="X52" s="240" t="s">
        <v>172</v>
      </c>
      <c r="Y52" s="112"/>
    </row>
    <row r="53" spans="1:25" ht="13.9" customHeight="1">
      <c r="A53" s="235"/>
      <c r="B53" s="236" t="s">
        <v>324</v>
      </c>
      <c r="C53" s="237"/>
      <c r="D53" s="238" t="s">
        <v>190</v>
      </c>
      <c r="E53" s="237"/>
      <c r="F53" s="236" t="s">
        <v>324</v>
      </c>
      <c r="G53" s="237"/>
      <c r="H53" s="718"/>
      <c r="I53" s="719"/>
      <c r="J53" s="719"/>
      <c r="K53" s="719"/>
      <c r="L53" s="719"/>
      <c r="M53" s="719"/>
      <c r="N53" s="720"/>
      <c r="O53" s="748"/>
      <c r="P53" s="656"/>
      <c r="Q53" s="656"/>
      <c r="R53" s="656"/>
      <c r="S53" s="749"/>
      <c r="T53" s="239"/>
      <c r="U53" s="239"/>
      <c r="V53" s="239"/>
      <c r="X53" s="240" t="s">
        <v>146</v>
      </c>
      <c r="Y53" s="112"/>
    </row>
    <row r="54" spans="1:25" ht="13.9" customHeight="1">
      <c r="A54" s="235"/>
      <c r="B54" s="236" t="s">
        <v>324</v>
      </c>
      <c r="C54" s="237"/>
      <c r="D54" s="238" t="s">
        <v>190</v>
      </c>
      <c r="E54" s="237"/>
      <c r="F54" s="236" t="s">
        <v>324</v>
      </c>
      <c r="G54" s="237"/>
      <c r="H54" s="718"/>
      <c r="I54" s="719"/>
      <c r="J54" s="719"/>
      <c r="K54" s="719"/>
      <c r="L54" s="719"/>
      <c r="M54" s="719"/>
      <c r="N54" s="720"/>
      <c r="O54" s="748"/>
      <c r="P54" s="656"/>
      <c r="Q54" s="656"/>
      <c r="R54" s="656"/>
      <c r="S54" s="749"/>
      <c r="T54" s="239"/>
      <c r="U54" s="239"/>
      <c r="V54" s="239"/>
      <c r="X54" s="240" t="s">
        <v>69</v>
      </c>
      <c r="Y54" s="112"/>
    </row>
    <row r="55" spans="1:25" ht="13.9" customHeight="1">
      <c r="A55" s="235"/>
      <c r="B55" s="236" t="s">
        <v>324</v>
      </c>
      <c r="C55" s="237"/>
      <c r="D55" s="238" t="s">
        <v>190</v>
      </c>
      <c r="E55" s="237"/>
      <c r="F55" s="236" t="s">
        <v>324</v>
      </c>
      <c r="G55" s="237"/>
      <c r="H55" s="718"/>
      <c r="I55" s="719"/>
      <c r="J55" s="719"/>
      <c r="K55" s="719"/>
      <c r="L55" s="719"/>
      <c r="M55" s="719"/>
      <c r="N55" s="720"/>
      <c r="O55" s="748"/>
      <c r="P55" s="656"/>
      <c r="Q55" s="656"/>
      <c r="R55" s="656"/>
      <c r="S55" s="749"/>
      <c r="T55" s="239"/>
      <c r="U55" s="239"/>
      <c r="V55" s="239"/>
      <c r="X55" s="240" t="s">
        <v>147</v>
      </c>
      <c r="Y55" s="112"/>
    </row>
    <row r="56" spans="1:25" ht="16.899999999999999" customHeight="1">
      <c r="A56" s="230" t="s">
        <v>211</v>
      </c>
      <c r="B56" s="29"/>
      <c r="C56" s="29"/>
      <c r="O56" s="248"/>
      <c r="T56" s="239"/>
      <c r="U56" s="239"/>
      <c r="V56" s="239"/>
      <c r="X56" s="240" t="s">
        <v>149</v>
      </c>
      <c r="Y56" s="112"/>
    </row>
    <row r="57" spans="1:25" ht="13.9" customHeight="1">
      <c r="A57" s="235"/>
      <c r="B57" s="236" t="s">
        <v>324</v>
      </c>
      <c r="C57" s="237"/>
      <c r="D57" s="238" t="s">
        <v>190</v>
      </c>
      <c r="E57" s="237"/>
      <c r="F57" s="236" t="s">
        <v>324</v>
      </c>
      <c r="G57" s="237"/>
      <c r="H57" s="718"/>
      <c r="I57" s="719"/>
      <c r="J57" s="719"/>
      <c r="K57" s="719"/>
      <c r="L57" s="719"/>
      <c r="M57" s="719"/>
      <c r="N57" s="720"/>
      <c r="O57" s="748"/>
      <c r="P57" s="656"/>
      <c r="Q57" s="656"/>
      <c r="R57" s="656"/>
      <c r="S57" s="749"/>
      <c r="T57" s="29"/>
      <c r="U57" s="29"/>
      <c r="V57" s="29"/>
      <c r="X57" s="240" t="s">
        <v>197</v>
      </c>
      <c r="Y57" s="112"/>
    </row>
    <row r="58" spans="1:25" ht="13.9" customHeight="1">
      <c r="A58" s="235"/>
      <c r="B58" s="236" t="s">
        <v>324</v>
      </c>
      <c r="C58" s="237"/>
      <c r="D58" s="238" t="s">
        <v>190</v>
      </c>
      <c r="E58" s="237"/>
      <c r="F58" s="236" t="s">
        <v>324</v>
      </c>
      <c r="G58" s="237"/>
      <c r="H58" s="718"/>
      <c r="I58" s="719"/>
      <c r="J58" s="719"/>
      <c r="K58" s="719"/>
      <c r="L58" s="719"/>
      <c r="M58" s="719"/>
      <c r="N58" s="720"/>
      <c r="O58" s="748"/>
      <c r="P58" s="656"/>
      <c r="Q58" s="656"/>
      <c r="R58" s="656"/>
      <c r="S58" s="749"/>
      <c r="T58" s="239"/>
      <c r="U58" s="239"/>
      <c r="V58" s="239"/>
      <c r="X58" s="240" t="s">
        <v>198</v>
      </c>
      <c r="Y58" s="112"/>
    </row>
    <row r="59" spans="1:25" ht="13.9" customHeight="1">
      <c r="A59" s="235"/>
      <c r="B59" s="236" t="s">
        <v>324</v>
      </c>
      <c r="C59" s="237"/>
      <c r="D59" s="238" t="s">
        <v>190</v>
      </c>
      <c r="E59" s="237"/>
      <c r="F59" s="236" t="s">
        <v>324</v>
      </c>
      <c r="G59" s="237"/>
      <c r="H59" s="718"/>
      <c r="I59" s="719"/>
      <c r="J59" s="719"/>
      <c r="K59" s="719"/>
      <c r="L59" s="719"/>
      <c r="M59" s="719"/>
      <c r="N59" s="720"/>
      <c r="O59" s="748"/>
      <c r="P59" s="656"/>
      <c r="Q59" s="656"/>
      <c r="R59" s="656"/>
      <c r="S59" s="749"/>
      <c r="T59" s="239"/>
      <c r="U59" s="239"/>
      <c r="V59" s="239"/>
      <c r="X59" s="240" t="s">
        <v>199</v>
      </c>
      <c r="Y59" s="112"/>
    </row>
    <row r="60" spans="1:25" ht="13.9" customHeight="1">
      <c r="A60" s="235"/>
      <c r="B60" s="236" t="s">
        <v>324</v>
      </c>
      <c r="C60" s="237"/>
      <c r="D60" s="238" t="s">
        <v>190</v>
      </c>
      <c r="E60" s="237"/>
      <c r="F60" s="236" t="s">
        <v>324</v>
      </c>
      <c r="G60" s="237"/>
      <c r="H60" s="718"/>
      <c r="I60" s="719"/>
      <c r="J60" s="719"/>
      <c r="K60" s="719"/>
      <c r="L60" s="719"/>
      <c r="M60" s="719"/>
      <c r="N60" s="720"/>
      <c r="O60" s="748"/>
      <c r="P60" s="656"/>
      <c r="Q60" s="656"/>
      <c r="R60" s="656"/>
      <c r="S60" s="749"/>
      <c r="T60" s="239"/>
      <c r="U60" s="239"/>
      <c r="V60" s="239"/>
      <c r="X60" s="240" t="s">
        <v>200</v>
      </c>
      <c r="Y60" s="112"/>
    </row>
    <row r="61" spans="1:25" ht="13.9" customHeight="1">
      <c r="A61" s="235"/>
      <c r="B61" s="236" t="s">
        <v>324</v>
      </c>
      <c r="C61" s="237"/>
      <c r="D61" s="238" t="s">
        <v>190</v>
      </c>
      <c r="E61" s="237"/>
      <c r="F61" s="236" t="s">
        <v>324</v>
      </c>
      <c r="G61" s="237"/>
      <c r="H61" s="718"/>
      <c r="I61" s="719"/>
      <c r="J61" s="719"/>
      <c r="K61" s="719"/>
      <c r="L61" s="719"/>
      <c r="M61" s="719"/>
      <c r="N61" s="720"/>
      <c r="O61" s="748"/>
      <c r="P61" s="656"/>
      <c r="Q61" s="656"/>
      <c r="R61" s="656"/>
      <c r="S61" s="749"/>
      <c r="T61" s="239"/>
      <c r="U61" s="239"/>
      <c r="V61" s="239"/>
      <c r="X61" s="240" t="s">
        <v>150</v>
      </c>
      <c r="Y61" s="112"/>
    </row>
    <row r="62" spans="1:25" ht="13.9" customHeight="1">
      <c r="A62" s="235"/>
      <c r="B62" s="236" t="s">
        <v>324</v>
      </c>
      <c r="C62" s="237"/>
      <c r="D62" s="238" t="s">
        <v>190</v>
      </c>
      <c r="E62" s="237"/>
      <c r="F62" s="236" t="s">
        <v>324</v>
      </c>
      <c r="G62" s="237"/>
      <c r="H62" s="718"/>
      <c r="I62" s="719"/>
      <c r="J62" s="719"/>
      <c r="K62" s="719"/>
      <c r="L62" s="719"/>
      <c r="M62" s="719"/>
      <c r="N62" s="720"/>
      <c r="O62" s="748"/>
      <c r="P62" s="656"/>
      <c r="Q62" s="656"/>
      <c r="R62" s="656"/>
      <c r="S62" s="749"/>
      <c r="T62" s="239"/>
      <c r="U62" s="239"/>
      <c r="V62" s="239"/>
      <c r="X62" s="240" t="s">
        <v>151</v>
      </c>
      <c r="Y62" s="112"/>
    </row>
    <row r="63" spans="1:25" ht="13.9" customHeight="1">
      <c r="A63" s="235"/>
      <c r="B63" s="236" t="s">
        <v>324</v>
      </c>
      <c r="C63" s="237"/>
      <c r="D63" s="238" t="s">
        <v>190</v>
      </c>
      <c r="E63" s="237"/>
      <c r="F63" s="236" t="s">
        <v>324</v>
      </c>
      <c r="G63" s="237"/>
      <c r="H63" s="718"/>
      <c r="I63" s="719"/>
      <c r="J63" s="719"/>
      <c r="K63" s="719"/>
      <c r="L63" s="719"/>
      <c r="M63" s="719"/>
      <c r="N63" s="720"/>
      <c r="O63" s="748"/>
      <c r="P63" s="656"/>
      <c r="Q63" s="656"/>
      <c r="R63" s="656"/>
      <c r="S63" s="749"/>
      <c r="T63" s="239"/>
      <c r="U63" s="239"/>
      <c r="V63" s="239"/>
      <c r="X63" s="112" t="s">
        <v>208</v>
      </c>
      <c r="Y63" s="112"/>
    </row>
    <row r="64" spans="1:25" ht="13.9" customHeight="1">
      <c r="A64" s="235"/>
      <c r="B64" s="236" t="s">
        <v>324</v>
      </c>
      <c r="C64" s="237"/>
      <c r="D64" s="238" t="s">
        <v>190</v>
      </c>
      <c r="E64" s="237"/>
      <c r="F64" s="236" t="s">
        <v>324</v>
      </c>
      <c r="G64" s="237"/>
      <c r="H64" s="718"/>
      <c r="I64" s="719"/>
      <c r="J64" s="719"/>
      <c r="K64" s="719"/>
      <c r="L64" s="719"/>
      <c r="M64" s="719"/>
      <c r="N64" s="720"/>
      <c r="O64" s="748"/>
      <c r="P64" s="656"/>
      <c r="Q64" s="656"/>
      <c r="R64" s="656"/>
      <c r="S64" s="749"/>
      <c r="T64" s="239"/>
      <c r="U64" s="239"/>
      <c r="V64" s="239"/>
      <c r="X64" s="240" t="s">
        <v>196</v>
      </c>
      <c r="Y64" s="112"/>
    </row>
    <row r="65" spans="1:25" ht="13.9" customHeight="1">
      <c r="A65" s="235"/>
      <c r="B65" s="236" t="s">
        <v>324</v>
      </c>
      <c r="C65" s="237"/>
      <c r="D65" s="238" t="s">
        <v>190</v>
      </c>
      <c r="E65" s="237"/>
      <c r="F65" s="236" t="s">
        <v>324</v>
      </c>
      <c r="G65" s="237"/>
      <c r="H65" s="718"/>
      <c r="I65" s="719"/>
      <c r="J65" s="719"/>
      <c r="K65" s="719"/>
      <c r="L65" s="719"/>
      <c r="M65" s="719"/>
      <c r="N65" s="720"/>
      <c r="O65" s="748"/>
      <c r="P65" s="656"/>
      <c r="Q65" s="656"/>
      <c r="R65" s="656"/>
      <c r="S65" s="749"/>
      <c r="T65" s="239"/>
      <c r="U65" s="239"/>
      <c r="V65" s="239"/>
      <c r="X65" s="240" t="s">
        <v>195</v>
      </c>
      <c r="Y65" s="112"/>
    </row>
    <row r="66" spans="1:25" ht="13.9" customHeight="1">
      <c r="A66" s="235"/>
      <c r="B66" s="236" t="s">
        <v>324</v>
      </c>
      <c r="C66" s="237"/>
      <c r="D66" s="238" t="s">
        <v>190</v>
      </c>
      <c r="E66" s="237"/>
      <c r="F66" s="236" t="s">
        <v>324</v>
      </c>
      <c r="G66" s="237"/>
      <c r="H66" s="718"/>
      <c r="I66" s="719"/>
      <c r="J66" s="719"/>
      <c r="K66" s="719"/>
      <c r="L66" s="719"/>
      <c r="M66" s="719"/>
      <c r="N66" s="720"/>
      <c r="O66" s="748"/>
      <c r="P66" s="656"/>
      <c r="Q66" s="656"/>
      <c r="R66" s="656"/>
      <c r="S66" s="749"/>
      <c r="T66" s="239"/>
      <c r="U66" s="239"/>
      <c r="V66" s="239"/>
      <c r="X66" s="240" t="s">
        <v>71</v>
      </c>
    </row>
    <row r="67" spans="1:25" ht="13.9" customHeight="1">
      <c r="A67" s="235"/>
      <c r="B67" s="236" t="s">
        <v>324</v>
      </c>
      <c r="C67" s="237"/>
      <c r="D67" s="238" t="s">
        <v>190</v>
      </c>
      <c r="E67" s="237"/>
      <c r="F67" s="236" t="s">
        <v>324</v>
      </c>
      <c r="G67" s="237"/>
      <c r="H67" s="718"/>
      <c r="I67" s="719"/>
      <c r="J67" s="719"/>
      <c r="K67" s="719"/>
      <c r="L67" s="719"/>
      <c r="M67" s="719"/>
      <c r="N67" s="720"/>
      <c r="O67" s="748"/>
      <c r="P67" s="656"/>
      <c r="Q67" s="656"/>
      <c r="R67" s="656"/>
      <c r="S67" s="749"/>
      <c r="T67" s="239"/>
      <c r="U67" s="239"/>
      <c r="V67" s="239"/>
    </row>
    <row r="68" spans="1:25" ht="13.9" customHeight="1">
      <c r="A68" s="235"/>
      <c r="B68" s="236" t="s">
        <v>324</v>
      </c>
      <c r="C68" s="237"/>
      <c r="D68" s="238" t="s">
        <v>190</v>
      </c>
      <c r="E68" s="237"/>
      <c r="F68" s="236" t="s">
        <v>324</v>
      </c>
      <c r="G68" s="237"/>
      <c r="H68" s="718"/>
      <c r="I68" s="719"/>
      <c r="J68" s="719"/>
      <c r="K68" s="719"/>
      <c r="L68" s="719"/>
      <c r="M68" s="719"/>
      <c r="N68" s="720"/>
      <c r="O68" s="748"/>
      <c r="P68" s="656"/>
      <c r="Q68" s="656"/>
      <c r="R68" s="656"/>
      <c r="S68" s="749"/>
      <c r="T68" s="29"/>
      <c r="U68" s="29"/>
      <c r="V68" s="29"/>
    </row>
    <row r="69" spans="1:25" ht="13.9" customHeight="1">
      <c r="A69" s="235"/>
      <c r="B69" s="236" t="s">
        <v>324</v>
      </c>
      <c r="C69" s="237"/>
      <c r="D69" s="238" t="s">
        <v>190</v>
      </c>
      <c r="E69" s="237"/>
      <c r="F69" s="236" t="s">
        <v>324</v>
      </c>
      <c r="G69" s="237"/>
      <c r="H69" s="718"/>
      <c r="I69" s="719"/>
      <c r="J69" s="719"/>
      <c r="K69" s="719"/>
      <c r="L69" s="719"/>
      <c r="M69" s="719"/>
      <c r="N69" s="720"/>
      <c r="O69" s="748"/>
      <c r="P69" s="656"/>
      <c r="Q69" s="656"/>
      <c r="R69" s="656"/>
      <c r="S69" s="749"/>
      <c r="T69" s="239"/>
      <c r="U69" s="239"/>
      <c r="V69" s="239"/>
    </row>
    <row r="70" spans="1:25" ht="13.9" customHeight="1">
      <c r="A70" s="235"/>
      <c r="B70" s="236" t="s">
        <v>324</v>
      </c>
      <c r="C70" s="237"/>
      <c r="D70" s="238" t="s">
        <v>190</v>
      </c>
      <c r="E70" s="237"/>
      <c r="F70" s="236" t="s">
        <v>324</v>
      </c>
      <c r="G70" s="237"/>
      <c r="H70" s="718"/>
      <c r="I70" s="719"/>
      <c r="J70" s="719"/>
      <c r="K70" s="719"/>
      <c r="L70" s="719"/>
      <c r="M70" s="719"/>
      <c r="N70" s="720"/>
      <c r="O70" s="748"/>
      <c r="P70" s="656"/>
      <c r="Q70" s="656"/>
      <c r="R70" s="656"/>
      <c r="S70" s="749"/>
      <c r="T70" s="239"/>
      <c r="U70" s="239"/>
      <c r="V70" s="239"/>
    </row>
    <row r="71" spans="1:25" ht="13.9" customHeight="1">
      <c r="A71" s="235"/>
      <c r="B71" s="236" t="s">
        <v>324</v>
      </c>
      <c r="C71" s="237"/>
      <c r="D71" s="238" t="s">
        <v>190</v>
      </c>
      <c r="E71" s="237"/>
      <c r="F71" s="236" t="s">
        <v>324</v>
      </c>
      <c r="G71" s="237"/>
      <c r="H71" s="718"/>
      <c r="I71" s="719"/>
      <c r="J71" s="719"/>
      <c r="K71" s="719"/>
      <c r="L71" s="719"/>
      <c r="M71" s="719"/>
      <c r="N71" s="720"/>
      <c r="O71" s="748"/>
      <c r="P71" s="656"/>
      <c r="Q71" s="656"/>
      <c r="R71" s="656"/>
      <c r="S71" s="749"/>
      <c r="T71" s="239"/>
      <c r="U71" s="239"/>
      <c r="V71" s="239"/>
    </row>
    <row r="72" spans="1:25" ht="18.75">
      <c r="A72" s="230" t="s">
        <v>212</v>
      </c>
      <c r="B72" s="29"/>
      <c r="C72" s="29"/>
      <c r="O72" s="248"/>
      <c r="T72" s="239"/>
      <c r="U72" s="239"/>
      <c r="V72" s="239"/>
    </row>
    <row r="73" spans="1:25" ht="13.9" customHeight="1">
      <c r="A73" s="235"/>
      <c r="B73" s="236" t="s">
        <v>324</v>
      </c>
      <c r="C73" s="237"/>
      <c r="D73" s="238" t="s">
        <v>190</v>
      </c>
      <c r="E73" s="237"/>
      <c r="F73" s="236" t="s">
        <v>324</v>
      </c>
      <c r="G73" s="237"/>
      <c r="H73" s="718"/>
      <c r="I73" s="719"/>
      <c r="J73" s="719"/>
      <c r="K73" s="719"/>
      <c r="L73" s="719"/>
      <c r="M73" s="719"/>
      <c r="N73" s="720"/>
      <c r="O73" s="748"/>
      <c r="P73" s="656"/>
      <c r="Q73" s="656"/>
      <c r="R73" s="656"/>
      <c r="S73" s="749"/>
      <c r="T73" s="239"/>
      <c r="U73" s="239"/>
      <c r="V73" s="239"/>
    </row>
    <row r="74" spans="1:25" ht="13.9" customHeight="1">
      <c r="A74" s="235"/>
      <c r="B74" s="236" t="s">
        <v>324</v>
      </c>
      <c r="C74" s="237"/>
      <c r="D74" s="238" t="s">
        <v>190</v>
      </c>
      <c r="E74" s="237"/>
      <c r="F74" s="236" t="s">
        <v>324</v>
      </c>
      <c r="G74" s="237"/>
      <c r="H74" s="718"/>
      <c r="I74" s="719"/>
      <c r="J74" s="719"/>
      <c r="K74" s="719"/>
      <c r="L74" s="719"/>
      <c r="M74" s="719"/>
      <c r="N74" s="720"/>
      <c r="O74" s="748"/>
      <c r="P74" s="656"/>
      <c r="Q74" s="656"/>
      <c r="R74" s="656"/>
      <c r="S74" s="749"/>
      <c r="T74" s="239"/>
      <c r="U74" s="239"/>
      <c r="V74" s="239"/>
    </row>
    <row r="75" spans="1:25" ht="13.9" customHeight="1">
      <c r="A75" s="235"/>
      <c r="B75" s="236" t="s">
        <v>324</v>
      </c>
      <c r="C75" s="237"/>
      <c r="D75" s="238" t="s">
        <v>190</v>
      </c>
      <c r="E75" s="237"/>
      <c r="F75" s="236" t="s">
        <v>324</v>
      </c>
      <c r="G75" s="237"/>
      <c r="H75" s="718"/>
      <c r="I75" s="719"/>
      <c r="J75" s="719"/>
      <c r="K75" s="719"/>
      <c r="L75" s="719"/>
      <c r="M75" s="719"/>
      <c r="N75" s="720"/>
      <c r="O75" s="748"/>
      <c r="P75" s="656"/>
      <c r="Q75" s="656"/>
      <c r="R75" s="656"/>
      <c r="S75" s="749"/>
      <c r="T75" s="239"/>
      <c r="U75" s="239"/>
      <c r="V75" s="239"/>
    </row>
    <row r="76" spans="1:25" ht="13.9" customHeight="1">
      <c r="A76" s="235"/>
      <c r="B76" s="236" t="s">
        <v>324</v>
      </c>
      <c r="C76" s="237"/>
      <c r="D76" s="238" t="s">
        <v>190</v>
      </c>
      <c r="E76" s="237"/>
      <c r="F76" s="236" t="s">
        <v>324</v>
      </c>
      <c r="G76" s="237"/>
      <c r="H76" s="718"/>
      <c r="I76" s="719"/>
      <c r="J76" s="719"/>
      <c r="K76" s="719"/>
      <c r="L76" s="719"/>
      <c r="M76" s="719"/>
      <c r="N76" s="720"/>
      <c r="O76" s="748"/>
      <c r="P76" s="656"/>
      <c r="Q76" s="656"/>
      <c r="R76" s="656"/>
      <c r="S76" s="749"/>
      <c r="T76" s="239"/>
      <c r="U76" s="239"/>
      <c r="V76" s="239"/>
    </row>
    <row r="77" spans="1:25" ht="13.9" customHeight="1">
      <c r="A77" s="235"/>
      <c r="B77" s="236" t="s">
        <v>324</v>
      </c>
      <c r="C77" s="237"/>
      <c r="D77" s="238" t="s">
        <v>190</v>
      </c>
      <c r="E77" s="237"/>
      <c r="F77" s="236" t="s">
        <v>324</v>
      </c>
      <c r="G77" s="237"/>
      <c r="H77" s="718"/>
      <c r="I77" s="719"/>
      <c r="J77" s="719"/>
      <c r="K77" s="719"/>
      <c r="L77" s="719"/>
      <c r="M77" s="719"/>
      <c r="N77" s="720"/>
      <c r="O77" s="748"/>
      <c r="P77" s="656"/>
      <c r="Q77" s="656"/>
      <c r="R77" s="656"/>
      <c r="S77" s="749"/>
      <c r="T77" s="239"/>
      <c r="U77" s="239"/>
      <c r="V77" s="239"/>
    </row>
    <row r="78" spans="1:25" ht="13.9" customHeight="1">
      <c r="A78" s="235"/>
      <c r="B78" s="236" t="s">
        <v>324</v>
      </c>
      <c r="C78" s="237"/>
      <c r="D78" s="238" t="s">
        <v>190</v>
      </c>
      <c r="E78" s="237"/>
      <c r="F78" s="236" t="s">
        <v>324</v>
      </c>
      <c r="G78" s="237"/>
      <c r="H78" s="718"/>
      <c r="I78" s="719"/>
      <c r="J78" s="719"/>
      <c r="K78" s="719"/>
      <c r="L78" s="719"/>
      <c r="M78" s="719"/>
      <c r="N78" s="720"/>
      <c r="O78" s="748"/>
      <c r="P78" s="656"/>
      <c r="Q78" s="656"/>
      <c r="R78" s="656"/>
      <c r="S78" s="749"/>
      <c r="T78" s="239"/>
      <c r="U78" s="239"/>
      <c r="V78" s="239"/>
    </row>
    <row r="79" spans="1:25" ht="13.9" customHeight="1">
      <c r="A79" s="235"/>
      <c r="B79" s="236" t="s">
        <v>324</v>
      </c>
      <c r="C79" s="237"/>
      <c r="D79" s="238" t="s">
        <v>190</v>
      </c>
      <c r="E79" s="237"/>
      <c r="F79" s="236" t="s">
        <v>324</v>
      </c>
      <c r="G79" s="237"/>
      <c r="H79" s="718"/>
      <c r="I79" s="719"/>
      <c r="J79" s="719"/>
      <c r="K79" s="719"/>
      <c r="L79" s="719"/>
      <c r="M79" s="719"/>
      <c r="N79" s="720"/>
      <c r="O79" s="748"/>
      <c r="P79" s="656"/>
      <c r="Q79" s="656"/>
      <c r="R79" s="656"/>
      <c r="S79" s="749"/>
    </row>
    <row r="80" spans="1:25" ht="13.9" customHeight="1">
      <c r="A80" s="235"/>
      <c r="B80" s="236" t="s">
        <v>324</v>
      </c>
      <c r="C80" s="237"/>
      <c r="D80" s="238" t="s">
        <v>190</v>
      </c>
      <c r="E80" s="237"/>
      <c r="F80" s="236" t="s">
        <v>324</v>
      </c>
      <c r="G80" s="237"/>
      <c r="H80" s="718"/>
      <c r="I80" s="719"/>
      <c r="J80" s="719"/>
      <c r="K80" s="719"/>
      <c r="L80" s="719"/>
      <c r="M80" s="719"/>
      <c r="N80" s="720"/>
      <c r="O80" s="748"/>
      <c r="P80" s="656"/>
      <c r="Q80" s="656"/>
      <c r="R80" s="656"/>
      <c r="S80" s="749"/>
    </row>
    <row r="81" spans="1:19" ht="13.9" customHeight="1">
      <c r="A81" s="235"/>
      <c r="B81" s="236" t="s">
        <v>324</v>
      </c>
      <c r="C81" s="237"/>
      <c r="D81" s="238" t="s">
        <v>190</v>
      </c>
      <c r="E81" s="237"/>
      <c r="F81" s="236" t="s">
        <v>324</v>
      </c>
      <c r="G81" s="237"/>
      <c r="H81" s="718"/>
      <c r="I81" s="719"/>
      <c r="J81" s="719"/>
      <c r="K81" s="719"/>
      <c r="L81" s="719"/>
      <c r="M81" s="719"/>
      <c r="N81" s="720"/>
      <c r="O81" s="748"/>
      <c r="P81" s="656"/>
      <c r="Q81" s="656"/>
      <c r="R81" s="656"/>
      <c r="S81" s="749"/>
    </row>
    <row r="82" spans="1:19" ht="13.9" customHeight="1">
      <c r="A82" s="235"/>
      <c r="B82" s="236" t="s">
        <v>324</v>
      </c>
      <c r="C82" s="237"/>
      <c r="D82" s="238" t="s">
        <v>190</v>
      </c>
      <c r="E82" s="237"/>
      <c r="F82" s="236" t="s">
        <v>324</v>
      </c>
      <c r="G82" s="237"/>
      <c r="H82" s="718"/>
      <c r="I82" s="719"/>
      <c r="J82" s="719"/>
      <c r="K82" s="719"/>
      <c r="L82" s="719"/>
      <c r="M82" s="719"/>
      <c r="N82" s="720"/>
      <c r="O82" s="748"/>
      <c r="P82" s="656"/>
      <c r="Q82" s="656"/>
      <c r="R82" s="656"/>
      <c r="S82" s="749"/>
    </row>
    <row r="83" spans="1:19" ht="13.9" customHeight="1">
      <c r="A83" s="235"/>
      <c r="B83" s="236" t="s">
        <v>324</v>
      </c>
      <c r="C83" s="237"/>
      <c r="D83" s="238" t="s">
        <v>190</v>
      </c>
      <c r="E83" s="237"/>
      <c r="F83" s="236" t="s">
        <v>324</v>
      </c>
      <c r="G83" s="237"/>
      <c r="H83" s="718"/>
      <c r="I83" s="719"/>
      <c r="J83" s="719"/>
      <c r="K83" s="719"/>
      <c r="L83" s="719"/>
      <c r="M83" s="719"/>
      <c r="N83" s="720"/>
      <c r="O83" s="748"/>
      <c r="P83" s="656"/>
      <c r="Q83" s="656"/>
      <c r="R83" s="656"/>
      <c r="S83" s="749"/>
    </row>
    <row r="84" spans="1:19" ht="13.9" customHeight="1">
      <c r="A84" s="235"/>
      <c r="B84" s="236" t="s">
        <v>324</v>
      </c>
      <c r="C84" s="237"/>
      <c r="D84" s="238" t="s">
        <v>190</v>
      </c>
      <c r="E84" s="237"/>
      <c r="F84" s="236" t="s">
        <v>324</v>
      </c>
      <c r="G84" s="237"/>
      <c r="H84" s="718"/>
      <c r="I84" s="719"/>
      <c r="J84" s="719"/>
      <c r="K84" s="719"/>
      <c r="L84" s="719"/>
      <c r="M84" s="719"/>
      <c r="N84" s="720"/>
      <c r="O84" s="748"/>
      <c r="P84" s="656"/>
      <c r="Q84" s="656"/>
      <c r="R84" s="656"/>
      <c r="S84" s="749"/>
    </row>
    <row r="85" spans="1:19" ht="13.9" customHeight="1">
      <c r="A85" s="235"/>
      <c r="B85" s="236" t="s">
        <v>324</v>
      </c>
      <c r="C85" s="237"/>
      <c r="D85" s="238" t="s">
        <v>190</v>
      </c>
      <c r="E85" s="237"/>
      <c r="F85" s="236" t="s">
        <v>324</v>
      </c>
      <c r="G85" s="237"/>
      <c r="H85" s="718"/>
      <c r="I85" s="719"/>
      <c r="J85" s="719"/>
      <c r="K85" s="719"/>
      <c r="L85" s="719"/>
      <c r="M85" s="719"/>
      <c r="N85" s="720"/>
      <c r="O85" s="748"/>
      <c r="P85" s="656"/>
      <c r="Q85" s="656"/>
      <c r="R85" s="656"/>
      <c r="S85" s="749"/>
    </row>
    <row r="86" spans="1:19" ht="13.9" customHeight="1">
      <c r="A86" s="235"/>
      <c r="B86" s="236" t="s">
        <v>324</v>
      </c>
      <c r="C86" s="237"/>
      <c r="D86" s="238" t="s">
        <v>190</v>
      </c>
      <c r="E86" s="237"/>
      <c r="F86" s="236" t="s">
        <v>324</v>
      </c>
      <c r="G86" s="237"/>
      <c r="H86" s="718"/>
      <c r="I86" s="719"/>
      <c r="J86" s="719"/>
      <c r="K86" s="719"/>
      <c r="L86" s="719"/>
      <c r="M86" s="719"/>
      <c r="N86" s="720"/>
      <c r="O86" s="748"/>
      <c r="P86" s="656"/>
      <c r="Q86" s="656"/>
      <c r="R86" s="656"/>
      <c r="S86" s="749"/>
    </row>
    <row r="87" spans="1:19" ht="13.9" customHeight="1">
      <c r="A87" s="235"/>
      <c r="B87" s="236" t="s">
        <v>324</v>
      </c>
      <c r="C87" s="237"/>
      <c r="D87" s="238" t="s">
        <v>190</v>
      </c>
      <c r="E87" s="237"/>
      <c r="F87" s="236" t="s">
        <v>324</v>
      </c>
      <c r="G87" s="237"/>
      <c r="H87" s="718"/>
      <c r="I87" s="719"/>
      <c r="J87" s="719"/>
      <c r="K87" s="719"/>
      <c r="L87" s="719"/>
      <c r="M87" s="719"/>
      <c r="N87" s="720"/>
      <c r="O87" s="748"/>
      <c r="P87" s="656"/>
      <c r="Q87" s="656"/>
      <c r="R87" s="656"/>
      <c r="S87" s="749"/>
    </row>
    <row r="88" spans="1:19" ht="18.75">
      <c r="A88" s="230" t="s">
        <v>213</v>
      </c>
      <c r="B88" s="29"/>
      <c r="C88" s="29"/>
      <c r="O88" s="248"/>
    </row>
    <row r="89" spans="1:19" ht="13.9" customHeight="1">
      <c r="A89" s="235"/>
      <c r="B89" s="236" t="s">
        <v>324</v>
      </c>
      <c r="C89" s="237"/>
      <c r="D89" s="238" t="s">
        <v>190</v>
      </c>
      <c r="E89" s="237"/>
      <c r="F89" s="236" t="s">
        <v>324</v>
      </c>
      <c r="G89" s="237"/>
      <c r="H89" s="718"/>
      <c r="I89" s="719"/>
      <c r="J89" s="719"/>
      <c r="K89" s="719"/>
      <c r="L89" s="719"/>
      <c r="M89" s="719"/>
      <c r="N89" s="720"/>
      <c r="O89" s="748"/>
      <c r="P89" s="656"/>
      <c r="Q89" s="656"/>
      <c r="R89" s="656"/>
      <c r="S89" s="749"/>
    </row>
    <row r="90" spans="1:19" ht="13.9" customHeight="1">
      <c r="A90" s="235"/>
      <c r="B90" s="236" t="s">
        <v>324</v>
      </c>
      <c r="C90" s="237"/>
      <c r="D90" s="238" t="s">
        <v>190</v>
      </c>
      <c r="E90" s="237"/>
      <c r="F90" s="236" t="s">
        <v>324</v>
      </c>
      <c r="G90" s="237"/>
      <c r="H90" s="718"/>
      <c r="I90" s="719"/>
      <c r="J90" s="719"/>
      <c r="K90" s="719"/>
      <c r="L90" s="719"/>
      <c r="M90" s="719"/>
      <c r="N90" s="720"/>
      <c r="O90" s="748"/>
      <c r="P90" s="656"/>
      <c r="Q90" s="656"/>
      <c r="R90" s="656"/>
      <c r="S90" s="749"/>
    </row>
    <row r="91" spans="1:19" ht="13.9" customHeight="1">
      <c r="A91" s="235"/>
      <c r="B91" s="236" t="s">
        <v>324</v>
      </c>
      <c r="C91" s="237"/>
      <c r="D91" s="238" t="s">
        <v>190</v>
      </c>
      <c r="E91" s="237"/>
      <c r="F91" s="236" t="s">
        <v>324</v>
      </c>
      <c r="G91" s="237"/>
      <c r="H91" s="718"/>
      <c r="I91" s="719"/>
      <c r="J91" s="719"/>
      <c r="K91" s="719"/>
      <c r="L91" s="719"/>
      <c r="M91" s="719"/>
      <c r="N91" s="720"/>
      <c r="O91" s="748"/>
      <c r="P91" s="656"/>
      <c r="Q91" s="656"/>
      <c r="R91" s="656"/>
      <c r="S91" s="749"/>
    </row>
    <row r="92" spans="1:19" ht="13.9" customHeight="1">
      <c r="A92" s="235"/>
      <c r="B92" s="236" t="s">
        <v>324</v>
      </c>
      <c r="C92" s="237"/>
      <c r="D92" s="238" t="s">
        <v>190</v>
      </c>
      <c r="E92" s="237"/>
      <c r="F92" s="236" t="s">
        <v>324</v>
      </c>
      <c r="G92" s="237"/>
      <c r="H92" s="718"/>
      <c r="I92" s="719"/>
      <c r="J92" s="719"/>
      <c r="K92" s="719"/>
      <c r="L92" s="719"/>
      <c r="M92" s="719"/>
      <c r="N92" s="720"/>
      <c r="O92" s="748"/>
      <c r="P92" s="656"/>
      <c r="Q92" s="656"/>
      <c r="R92" s="656"/>
      <c r="S92" s="749"/>
    </row>
    <row r="93" spans="1:19" ht="13.9" customHeight="1">
      <c r="A93" s="235"/>
      <c r="B93" s="236" t="s">
        <v>324</v>
      </c>
      <c r="C93" s="237"/>
      <c r="D93" s="238" t="s">
        <v>190</v>
      </c>
      <c r="E93" s="237"/>
      <c r="F93" s="236" t="s">
        <v>324</v>
      </c>
      <c r="G93" s="237"/>
      <c r="H93" s="718"/>
      <c r="I93" s="719"/>
      <c r="J93" s="719"/>
      <c r="K93" s="719"/>
      <c r="L93" s="719"/>
      <c r="M93" s="719"/>
      <c r="N93" s="720"/>
      <c r="O93" s="748"/>
      <c r="P93" s="656"/>
      <c r="Q93" s="656"/>
      <c r="R93" s="656"/>
      <c r="S93" s="749"/>
    </row>
    <row r="94" spans="1:19" ht="13.9" customHeight="1">
      <c r="A94" s="235"/>
      <c r="B94" s="236" t="s">
        <v>324</v>
      </c>
      <c r="C94" s="237"/>
      <c r="D94" s="238" t="s">
        <v>190</v>
      </c>
      <c r="E94" s="237"/>
      <c r="F94" s="236" t="s">
        <v>324</v>
      </c>
      <c r="G94" s="237"/>
      <c r="H94" s="718"/>
      <c r="I94" s="719"/>
      <c r="J94" s="719"/>
      <c r="K94" s="719"/>
      <c r="L94" s="719"/>
      <c r="M94" s="719"/>
      <c r="N94" s="720"/>
      <c r="O94" s="748"/>
      <c r="P94" s="656"/>
      <c r="Q94" s="656"/>
      <c r="R94" s="656"/>
      <c r="S94" s="749"/>
    </row>
    <row r="95" spans="1:19" ht="13.9" customHeight="1">
      <c r="A95" s="235"/>
      <c r="B95" s="236" t="s">
        <v>324</v>
      </c>
      <c r="C95" s="237"/>
      <c r="D95" s="238" t="s">
        <v>190</v>
      </c>
      <c r="E95" s="237"/>
      <c r="F95" s="236" t="s">
        <v>324</v>
      </c>
      <c r="G95" s="237"/>
      <c r="H95" s="718"/>
      <c r="I95" s="719"/>
      <c r="J95" s="719"/>
      <c r="K95" s="719"/>
      <c r="L95" s="719"/>
      <c r="M95" s="719"/>
      <c r="N95" s="720"/>
      <c r="O95" s="748"/>
      <c r="P95" s="656"/>
      <c r="Q95" s="656"/>
      <c r="R95" s="656"/>
      <c r="S95" s="749"/>
    </row>
    <row r="96" spans="1:19" ht="13.9" customHeight="1">
      <c r="A96" s="235"/>
      <c r="B96" s="236" t="s">
        <v>324</v>
      </c>
      <c r="C96" s="237"/>
      <c r="D96" s="238" t="s">
        <v>190</v>
      </c>
      <c r="E96" s="237"/>
      <c r="F96" s="236" t="s">
        <v>324</v>
      </c>
      <c r="G96" s="237"/>
      <c r="H96" s="718"/>
      <c r="I96" s="719"/>
      <c r="J96" s="719"/>
      <c r="K96" s="719"/>
      <c r="L96" s="719"/>
      <c r="M96" s="719"/>
      <c r="N96" s="720"/>
      <c r="O96" s="748"/>
      <c r="P96" s="656"/>
      <c r="Q96" s="656"/>
      <c r="R96" s="656"/>
      <c r="S96" s="749"/>
    </row>
    <row r="97" spans="1:19" ht="13.9" customHeight="1">
      <c r="A97" s="235"/>
      <c r="B97" s="236" t="s">
        <v>324</v>
      </c>
      <c r="C97" s="237"/>
      <c r="D97" s="238" t="s">
        <v>190</v>
      </c>
      <c r="E97" s="237"/>
      <c r="F97" s="236" t="s">
        <v>324</v>
      </c>
      <c r="G97" s="237"/>
      <c r="H97" s="718"/>
      <c r="I97" s="719"/>
      <c r="J97" s="719"/>
      <c r="K97" s="719"/>
      <c r="L97" s="719"/>
      <c r="M97" s="719"/>
      <c r="N97" s="720"/>
      <c r="O97" s="748"/>
      <c r="P97" s="656"/>
      <c r="Q97" s="656"/>
      <c r="R97" s="656"/>
      <c r="S97" s="749"/>
    </row>
    <row r="98" spans="1:19" ht="13.9" customHeight="1">
      <c r="A98" s="235"/>
      <c r="B98" s="236" t="s">
        <v>324</v>
      </c>
      <c r="C98" s="237"/>
      <c r="D98" s="238" t="s">
        <v>190</v>
      </c>
      <c r="E98" s="237"/>
      <c r="F98" s="236" t="s">
        <v>324</v>
      </c>
      <c r="G98" s="237"/>
      <c r="H98" s="718"/>
      <c r="I98" s="719"/>
      <c r="J98" s="719"/>
      <c r="K98" s="719"/>
      <c r="L98" s="719"/>
      <c r="M98" s="719"/>
      <c r="N98" s="720"/>
      <c r="O98" s="748"/>
      <c r="P98" s="656"/>
      <c r="Q98" s="656"/>
      <c r="R98" s="656"/>
      <c r="S98" s="749"/>
    </row>
    <row r="99" spans="1:19" ht="13.9" customHeight="1">
      <c r="A99" s="235"/>
      <c r="B99" s="236" t="s">
        <v>324</v>
      </c>
      <c r="C99" s="237"/>
      <c r="D99" s="238" t="s">
        <v>190</v>
      </c>
      <c r="E99" s="237"/>
      <c r="F99" s="236" t="s">
        <v>324</v>
      </c>
      <c r="G99" s="237"/>
      <c r="H99" s="718"/>
      <c r="I99" s="719"/>
      <c r="J99" s="719"/>
      <c r="K99" s="719"/>
      <c r="L99" s="719"/>
      <c r="M99" s="719"/>
      <c r="N99" s="720"/>
      <c r="O99" s="748"/>
      <c r="P99" s="656"/>
      <c r="Q99" s="656"/>
      <c r="R99" s="656"/>
      <c r="S99" s="749"/>
    </row>
    <row r="100" spans="1:19" ht="13.9" customHeight="1">
      <c r="A100" s="235"/>
      <c r="B100" s="236" t="s">
        <v>324</v>
      </c>
      <c r="C100" s="237"/>
      <c r="D100" s="238" t="s">
        <v>190</v>
      </c>
      <c r="E100" s="237"/>
      <c r="F100" s="236" t="s">
        <v>324</v>
      </c>
      <c r="G100" s="237"/>
      <c r="H100" s="718"/>
      <c r="I100" s="719"/>
      <c r="J100" s="719"/>
      <c r="K100" s="719"/>
      <c r="L100" s="719"/>
      <c r="M100" s="719"/>
      <c r="N100" s="720"/>
      <c r="O100" s="748"/>
      <c r="P100" s="656"/>
      <c r="Q100" s="656"/>
      <c r="R100" s="656"/>
      <c r="S100" s="749"/>
    </row>
    <row r="101" spans="1:19" ht="13.9" customHeight="1">
      <c r="A101" s="235"/>
      <c r="B101" s="236" t="s">
        <v>324</v>
      </c>
      <c r="C101" s="237"/>
      <c r="D101" s="238" t="s">
        <v>190</v>
      </c>
      <c r="E101" s="237"/>
      <c r="F101" s="236" t="s">
        <v>324</v>
      </c>
      <c r="G101" s="237"/>
      <c r="H101" s="718"/>
      <c r="I101" s="719"/>
      <c r="J101" s="719"/>
      <c r="K101" s="719"/>
      <c r="L101" s="719"/>
      <c r="M101" s="719"/>
      <c r="N101" s="720"/>
      <c r="O101" s="748"/>
      <c r="P101" s="656"/>
      <c r="Q101" s="656"/>
      <c r="R101" s="656"/>
      <c r="S101" s="749"/>
    </row>
    <row r="102" spans="1:19" ht="13.9" customHeight="1">
      <c r="A102" s="235"/>
      <c r="B102" s="236" t="s">
        <v>324</v>
      </c>
      <c r="C102" s="237"/>
      <c r="D102" s="238" t="s">
        <v>190</v>
      </c>
      <c r="E102" s="237"/>
      <c r="F102" s="236" t="s">
        <v>324</v>
      </c>
      <c r="G102" s="237"/>
      <c r="H102" s="718"/>
      <c r="I102" s="719"/>
      <c r="J102" s="719"/>
      <c r="K102" s="719"/>
      <c r="L102" s="719"/>
      <c r="M102" s="719"/>
      <c r="N102" s="720"/>
      <c r="O102" s="748"/>
      <c r="P102" s="656"/>
      <c r="Q102" s="656"/>
      <c r="R102" s="656"/>
      <c r="S102" s="749"/>
    </row>
    <row r="103" spans="1:19" ht="13.9" customHeight="1">
      <c r="A103" s="235"/>
      <c r="B103" s="236" t="s">
        <v>324</v>
      </c>
      <c r="C103" s="237"/>
      <c r="D103" s="238" t="s">
        <v>190</v>
      </c>
      <c r="E103" s="237"/>
      <c r="F103" s="236" t="s">
        <v>324</v>
      </c>
      <c r="G103" s="237"/>
      <c r="H103" s="718"/>
      <c r="I103" s="719"/>
      <c r="J103" s="719"/>
      <c r="K103" s="719"/>
      <c r="L103" s="719"/>
      <c r="M103" s="719"/>
      <c r="N103" s="720"/>
      <c r="O103" s="748"/>
      <c r="P103" s="656"/>
      <c r="Q103" s="656"/>
      <c r="R103" s="656"/>
      <c r="S103" s="749"/>
    </row>
  </sheetData>
  <sheetProtection sheet="1" objects="1" scenarios="1"/>
  <mergeCells count="169">
    <mergeCell ref="O102:S102"/>
    <mergeCell ref="O103:S103"/>
    <mergeCell ref="H103:N103"/>
    <mergeCell ref="O25:S25"/>
    <mergeCell ref="O24:S24"/>
    <mergeCell ref="H24:N24"/>
    <mergeCell ref="O26:S26"/>
    <mergeCell ref="O32:S32"/>
    <mergeCell ref="O33:S33"/>
    <mergeCell ref="O34:S34"/>
    <mergeCell ref="O35:S35"/>
    <mergeCell ref="O36:S36"/>
    <mergeCell ref="O37:S37"/>
    <mergeCell ref="O38:S38"/>
    <mergeCell ref="O39:S39"/>
    <mergeCell ref="O41:S41"/>
    <mergeCell ref="H100:N100"/>
    <mergeCell ref="H101:N101"/>
    <mergeCell ref="O99:S99"/>
    <mergeCell ref="O100:S100"/>
    <mergeCell ref="O101:S101"/>
    <mergeCell ref="H97:N97"/>
    <mergeCell ref="H98:N98"/>
    <mergeCell ref="O96:S96"/>
    <mergeCell ref="O97:S97"/>
    <mergeCell ref="O98:S98"/>
    <mergeCell ref="H89:N89"/>
    <mergeCell ref="H90:N90"/>
    <mergeCell ref="O87:S87"/>
    <mergeCell ref="O89:S89"/>
    <mergeCell ref="O90:S90"/>
    <mergeCell ref="H85:N85"/>
    <mergeCell ref="H86:N86"/>
    <mergeCell ref="H91:N91"/>
    <mergeCell ref="O91:S91"/>
    <mergeCell ref="H92:N92"/>
    <mergeCell ref="O92:S92"/>
    <mergeCell ref="H93:N93"/>
    <mergeCell ref="O93:S93"/>
    <mergeCell ref="H94:N94"/>
    <mergeCell ref="O94:S94"/>
    <mergeCell ref="H95:N95"/>
    <mergeCell ref="O95:S95"/>
    <mergeCell ref="O84:S84"/>
    <mergeCell ref="O85:S85"/>
    <mergeCell ref="O86:S86"/>
    <mergeCell ref="H82:N82"/>
    <mergeCell ref="H83:N83"/>
    <mergeCell ref="O81:S81"/>
    <mergeCell ref="O82:S82"/>
    <mergeCell ref="O83:S83"/>
    <mergeCell ref="H79:N79"/>
    <mergeCell ref="H80:N80"/>
    <mergeCell ref="O73:S73"/>
    <mergeCell ref="O79:S79"/>
    <mergeCell ref="O80:S80"/>
    <mergeCell ref="H70:N70"/>
    <mergeCell ref="H71:N71"/>
    <mergeCell ref="O69:S69"/>
    <mergeCell ref="O70:S70"/>
    <mergeCell ref="O71:S71"/>
    <mergeCell ref="H67:N67"/>
    <mergeCell ref="H68:N68"/>
    <mergeCell ref="H74:N74"/>
    <mergeCell ref="O74:S74"/>
    <mergeCell ref="H75:N75"/>
    <mergeCell ref="O75:S75"/>
    <mergeCell ref="H76:N76"/>
    <mergeCell ref="O76:S76"/>
    <mergeCell ref="H77:N77"/>
    <mergeCell ref="O77:S77"/>
    <mergeCell ref="H78:N78"/>
    <mergeCell ref="O78:S78"/>
    <mergeCell ref="O66:S66"/>
    <mergeCell ref="O67:S67"/>
    <mergeCell ref="O68:S68"/>
    <mergeCell ref="H64:N64"/>
    <mergeCell ref="H65:N65"/>
    <mergeCell ref="O63:S63"/>
    <mergeCell ref="O64:S64"/>
    <mergeCell ref="O65:S65"/>
    <mergeCell ref="H55:N55"/>
    <mergeCell ref="H57:N57"/>
    <mergeCell ref="H58:N58"/>
    <mergeCell ref="O58:S58"/>
    <mergeCell ref="H59:N59"/>
    <mergeCell ref="O59:S59"/>
    <mergeCell ref="H60:N60"/>
    <mergeCell ref="O60:S60"/>
    <mergeCell ref="H61:N61"/>
    <mergeCell ref="O61:S61"/>
    <mergeCell ref="H62:N62"/>
    <mergeCell ref="O62:S62"/>
    <mergeCell ref="O54:S54"/>
    <mergeCell ref="O55:S55"/>
    <mergeCell ref="O57:S57"/>
    <mergeCell ref="H52:N52"/>
    <mergeCell ref="H53:N53"/>
    <mergeCell ref="O51:S51"/>
    <mergeCell ref="O52:S52"/>
    <mergeCell ref="O53:S53"/>
    <mergeCell ref="H49:N49"/>
    <mergeCell ref="H50:N50"/>
    <mergeCell ref="O48:S48"/>
    <mergeCell ref="O49:S49"/>
    <mergeCell ref="O50:S50"/>
    <mergeCell ref="H41:N41"/>
    <mergeCell ref="H42:N42"/>
    <mergeCell ref="O42:S42"/>
    <mergeCell ref="H37:N37"/>
    <mergeCell ref="H38:N38"/>
    <mergeCell ref="H34:N34"/>
    <mergeCell ref="H35:N35"/>
    <mergeCell ref="H43:N43"/>
    <mergeCell ref="O43:S43"/>
    <mergeCell ref="H44:N44"/>
    <mergeCell ref="O44:S44"/>
    <mergeCell ref="H45:N45"/>
    <mergeCell ref="O45:S45"/>
    <mergeCell ref="H46:N46"/>
    <mergeCell ref="O46:S46"/>
    <mergeCell ref="H47:N47"/>
    <mergeCell ref="O47:S47"/>
    <mergeCell ref="O27:S27"/>
    <mergeCell ref="H28:N28"/>
    <mergeCell ref="O28:S28"/>
    <mergeCell ref="H29:N29"/>
    <mergeCell ref="O29:S29"/>
    <mergeCell ref="H30:N30"/>
    <mergeCell ref="O30:S30"/>
    <mergeCell ref="H31:N31"/>
    <mergeCell ref="O31:S31"/>
    <mergeCell ref="D3:K3"/>
    <mergeCell ref="J7:Q7"/>
    <mergeCell ref="J9:Q9"/>
    <mergeCell ref="B17:C18"/>
    <mergeCell ref="B11:G12"/>
    <mergeCell ref="D4:K4"/>
    <mergeCell ref="A7:I7"/>
    <mergeCell ref="A9:I9"/>
    <mergeCell ref="Q11:S11"/>
    <mergeCell ref="A6:I6"/>
    <mergeCell ref="J6:Q6"/>
    <mergeCell ref="A8:I8"/>
    <mergeCell ref="J8:Q8"/>
    <mergeCell ref="T11:V11"/>
    <mergeCell ref="H96:N96"/>
    <mergeCell ref="H99:N99"/>
    <mergeCell ref="H102:N102"/>
    <mergeCell ref="H84:N84"/>
    <mergeCell ref="H87:N87"/>
    <mergeCell ref="H81:N81"/>
    <mergeCell ref="H69:N69"/>
    <mergeCell ref="H73:N73"/>
    <mergeCell ref="H63:N63"/>
    <mergeCell ref="H66:N66"/>
    <mergeCell ref="H54:N54"/>
    <mergeCell ref="H48:N48"/>
    <mergeCell ref="H51:N51"/>
    <mergeCell ref="H36:N36"/>
    <mergeCell ref="H39:N39"/>
    <mergeCell ref="H33:N33"/>
    <mergeCell ref="H11:J11"/>
    <mergeCell ref="K11:M11"/>
    <mergeCell ref="N11:P11"/>
    <mergeCell ref="H25:N25"/>
    <mergeCell ref="H26:N26"/>
    <mergeCell ref="H32:N32"/>
    <mergeCell ref="H27:N27"/>
  </mergeCells>
  <phoneticPr fontId="4"/>
  <conditionalFormatting sqref="A7">
    <cfRule type="expression" dxfId="164" priority="54">
      <formula>A7=""</formula>
    </cfRule>
  </conditionalFormatting>
  <conditionalFormatting sqref="J7">
    <cfRule type="expression" dxfId="163" priority="53">
      <formula>J7=""</formula>
    </cfRule>
  </conditionalFormatting>
  <conditionalFormatting sqref="A9">
    <cfRule type="expression" dxfId="162" priority="52">
      <formula>A9=""</formula>
    </cfRule>
  </conditionalFormatting>
  <conditionalFormatting sqref="J9">
    <cfRule type="expression" dxfId="161" priority="49">
      <formula>J9=""</formula>
    </cfRule>
  </conditionalFormatting>
  <conditionalFormatting sqref="D4:K4 A25:C39 O25:S39 O41:S55 A41:C55 A57:C71 O57:S71 A73:C87 O73:S87 A89:C103 O89:S103 E25:H39 E41:H55 E57:H71 E73:H87 E89:H103">
    <cfRule type="expression" dxfId="160" priority="35">
      <formula>A4=""</formula>
    </cfRule>
  </conditionalFormatting>
  <conditionalFormatting sqref="H13:I13">
    <cfRule type="expression" dxfId="159" priority="13">
      <formula>$H$13=""</formula>
    </cfRule>
  </conditionalFormatting>
  <conditionalFormatting sqref="H14">
    <cfRule type="expression" dxfId="158" priority="12">
      <formula>$H$14=""</formula>
    </cfRule>
  </conditionalFormatting>
  <conditionalFormatting sqref="I14">
    <cfRule type="expression" dxfId="157" priority="11">
      <formula>$I$14=""</formula>
    </cfRule>
  </conditionalFormatting>
  <conditionalFormatting sqref="H15">
    <cfRule type="expression" dxfId="156" priority="10">
      <formula>$H$15=""</formula>
    </cfRule>
  </conditionalFormatting>
  <conditionalFormatting sqref="I15">
    <cfRule type="expression" dxfId="155" priority="9">
      <formula>$I$15=""</formula>
    </cfRule>
  </conditionalFormatting>
  <conditionalFormatting sqref="H16">
    <cfRule type="expression" dxfId="154" priority="8">
      <formula>$H$16=""</formula>
    </cfRule>
  </conditionalFormatting>
  <conditionalFormatting sqref="I16">
    <cfRule type="expression" dxfId="153" priority="7">
      <formula>$I$16=""</formula>
    </cfRule>
  </conditionalFormatting>
  <conditionalFormatting sqref="H17">
    <cfRule type="expression" dxfId="152" priority="6">
      <formula>$H$17=""</formula>
    </cfRule>
  </conditionalFormatting>
  <conditionalFormatting sqref="I17">
    <cfRule type="expression" dxfId="151" priority="5">
      <formula>$I$17=""</formula>
    </cfRule>
  </conditionalFormatting>
  <conditionalFormatting sqref="H18">
    <cfRule type="expression" dxfId="150" priority="4">
      <formula>$H$18=""</formula>
    </cfRule>
  </conditionalFormatting>
  <conditionalFormatting sqref="I18">
    <cfRule type="expression" dxfId="149" priority="3">
      <formula>$I$18=""</formula>
    </cfRule>
  </conditionalFormatting>
  <conditionalFormatting sqref="H19">
    <cfRule type="expression" dxfId="148" priority="2">
      <formula>$H$19=""</formula>
    </cfRule>
  </conditionalFormatting>
  <conditionalFormatting sqref="I19">
    <cfRule type="expression" dxfId="147" priority="1">
      <formula>$I$19=""</formula>
    </cfRule>
  </conditionalFormatting>
  <conditionalFormatting sqref="H13:I13">
    <cfRule type="expression" dxfId="146" priority="370">
      <formula>$H$36+$Z$32=0</formula>
    </cfRule>
  </conditionalFormatting>
  <dataValidations count="5">
    <dataValidation allowBlank="1" showInputMessage="1" showErrorMessage="1" prompt="入力しないでください" sqref="WVJ14:WVU22 WLN14:WLY22 WBR14:WCC22 VRV14:VSG22 VHZ14:VIK22 UYD14:UYO22 UOH14:UOS22 UEL14:UEW22 TUP14:TVA22 TKT14:TLE22 TAX14:TBI22 SRB14:SRM22 SHF14:SHQ22 RXJ14:RXU22 RNN14:RNY22 RDR14:REC22 QTV14:QUG22 QJZ14:QKK22 QAD14:QAO22 PQH14:PQS22 PGL14:PGW22 OWP14:OXA22 OMT14:ONE22 OCX14:ODI22 NTB14:NTM22 NJF14:NJQ22 MZJ14:MZU22 MPN14:MPY22 MFR14:MGC22 LVV14:LWG22 LLZ14:LMK22 LCD14:LCO22 KSH14:KSS22 KIL14:KIW22 JYP14:JZA22 JOT14:JPE22 JEX14:JFI22 IVB14:IVM22 ILF14:ILQ22 IBJ14:IBU22 HRN14:HRY22 HHR14:HIC22 GXV14:GYG22 GNZ14:GOK22 GED14:GEO22 FUH14:FUS22 FKL14:FKW22 FAP14:FBA22 EQT14:ERE22 EGX14:EHI22 DXB14:DXM22 DNF14:DNQ22 DDJ14:DDU22 CTN14:CTY22 CJR14:CKC22 BZV14:CAG22 BPZ14:BQK22 BGD14:BGO22 AWH14:AWS22 AML14:AMW22 ACP14:ADA22 ST14:TE22 IX14:JI22 H20:I22 J13:V22" xr:uid="{7DB88CAF-325A-4661-AEC4-C997DB91F71D}"/>
    <dataValidation type="list" allowBlank="1" showInputMessage="1" showErrorMessage="1" sqref="E25:E39 A25:A39 E41:E55 A41:A55 A57:A71 E57:E71 A73:A87 E73:E87 A89:A103 E89:E103" xr:uid="{80DBE607-540F-4D05-8788-B14D91D53BA1}">
      <formula1>$Z$25:$Z$41</formula1>
    </dataValidation>
    <dataValidation type="list" allowBlank="1" showInputMessage="1" showErrorMessage="1" sqref="G25:G39 C25:C39 G41:G55 C41:C55 C57:C71 G57:G71 C73:C87 G73:G87 C89:C103 G89:G103" xr:uid="{A2D5FC56-7786-4AC9-9753-B85AF6BEDD96}">
      <formula1>$AB$25:$AB$36</formula1>
    </dataValidation>
    <dataValidation type="list" allowBlank="1" showInputMessage="1" showErrorMessage="1" sqref="O25:O39 O41:O55 O57:O71 O73:O87 O89:O103" xr:uid="{A6D46C18-155B-458A-96B4-9B432642F922}">
      <formula1>$Y$26:$Y$39</formula1>
    </dataValidation>
    <dataValidation type="list" allowBlank="1" showInputMessage="1" sqref="H25:N39 H41:N55 H57:N71 H73:N87 H89:N103" xr:uid="{6E6CAD44-3F57-44EF-AA3D-99D419684518}">
      <formula1>$X$26:$X$66</formula1>
    </dataValidation>
  </dataValidations>
  <printOptions horizontalCentered="1"/>
  <pageMargins left="0.59055118110236227" right="0.39370078740157483" top="0.39370078740157483" bottom="0.39370078740157483" header="0.31496062992125984" footer="0.31496062992125984"/>
  <pageSetup paperSize="9" scale="85" orientation="portrait" r:id="rId1"/>
  <rowBreaks count="1" manualBreakCount="1">
    <brk id="55"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879D-F7BF-4038-BF09-F61577BBC062}">
  <sheetPr>
    <tabColor rgb="FF92D050"/>
  </sheetPr>
  <dimension ref="A1:BL77"/>
  <sheetViews>
    <sheetView showZeros="0" view="pageBreakPreview" zoomScaleNormal="100" zoomScaleSheetLayoutView="100" workbookViewId="0">
      <selection activeCell="D3" sqref="D3:K3"/>
    </sheetView>
  </sheetViews>
  <sheetFormatPr defaultColWidth="8.875" defaultRowHeight="14.25"/>
  <cols>
    <col min="1" max="1" width="5.5" style="2" customWidth="1"/>
    <col min="2" max="2" width="2.75" style="2" bestFit="1" customWidth="1"/>
    <col min="3" max="3" width="5.5" style="2" customWidth="1"/>
    <col min="4" max="4" width="3.875" style="2" bestFit="1" customWidth="1"/>
    <col min="5" max="5" width="5.5" style="2" customWidth="1"/>
    <col min="6" max="6" width="2.75" style="2" bestFit="1" customWidth="1"/>
    <col min="7" max="7" width="5.5" style="2" customWidth="1"/>
    <col min="8" max="22" width="5.25" style="2" customWidth="1"/>
    <col min="23" max="23" width="8.875" style="2"/>
    <col min="24" max="24" width="35.125" style="2" hidden="1" customWidth="1"/>
    <col min="25" max="25" width="42.5" style="2" hidden="1" customWidth="1"/>
    <col min="26" max="26" width="3.875" style="2" hidden="1" customWidth="1"/>
    <col min="27" max="27" width="0" style="2" hidden="1" customWidth="1"/>
    <col min="28" max="28" width="3.875" style="2" hidden="1" customWidth="1"/>
    <col min="29" max="29" width="0" style="2" hidden="1" customWidth="1"/>
    <col min="30" max="16384" width="8.875" style="2"/>
  </cols>
  <sheetData>
    <row r="1" spans="1:64" s="6" customFormat="1" ht="29.45" customHeight="1">
      <c r="A1" s="486" t="s">
        <v>209</v>
      </c>
      <c r="B1" s="487"/>
      <c r="C1" s="487"/>
      <c r="D1" s="488"/>
      <c r="E1" s="488"/>
      <c r="F1" s="488"/>
      <c r="G1" s="489" t="s">
        <v>402</v>
      </c>
      <c r="H1" s="488"/>
      <c r="I1" s="490"/>
      <c r="J1" s="490"/>
      <c r="K1" s="490"/>
      <c r="L1" s="490"/>
      <c r="M1" s="490"/>
      <c r="N1" s="490"/>
      <c r="O1" s="490"/>
      <c r="P1" s="490"/>
      <c r="Q1" s="490"/>
      <c r="R1" s="490"/>
      <c r="S1" s="490"/>
      <c r="T1" s="488"/>
      <c r="U1" s="488"/>
      <c r="V1" s="488"/>
      <c r="W1" s="7"/>
    </row>
    <row r="2" spans="1:64" s="6" customFormat="1" ht="19.899999999999999" customHeight="1">
      <c r="A2" s="487"/>
      <c r="B2" s="487"/>
      <c r="C2" s="487"/>
      <c r="D2" s="488"/>
      <c r="E2" s="488"/>
      <c r="F2" s="488"/>
      <c r="G2" s="488"/>
      <c r="H2" s="488"/>
      <c r="I2" s="490"/>
      <c r="J2" s="490"/>
      <c r="K2" s="490"/>
      <c r="L2" s="490"/>
      <c r="M2" s="490"/>
      <c r="N2" s="490"/>
      <c r="O2" s="490"/>
      <c r="P2" s="490"/>
      <c r="Q2" s="490"/>
      <c r="R2" s="490"/>
      <c r="S2" s="490"/>
      <c r="T2" s="488"/>
      <c r="U2" s="488"/>
      <c r="V2" s="488"/>
      <c r="W2" s="7"/>
    </row>
    <row r="3" spans="1:64" s="6" customFormat="1" ht="19.899999999999999" customHeight="1">
      <c r="A3" s="491" t="s">
        <v>74</v>
      </c>
      <c r="B3" s="492"/>
      <c r="C3" s="493"/>
      <c r="D3" s="782" t="s">
        <v>363</v>
      </c>
      <c r="E3" s="783"/>
      <c r="F3" s="783"/>
      <c r="G3" s="783"/>
      <c r="H3" s="783"/>
      <c r="I3" s="783"/>
      <c r="J3" s="783"/>
      <c r="K3" s="784"/>
      <c r="L3" s="494"/>
      <c r="M3" s="494"/>
      <c r="N3" s="494"/>
      <c r="O3" s="494"/>
      <c r="P3" s="494"/>
      <c r="Q3" s="494"/>
      <c r="R3" s="495"/>
      <c r="S3" s="494"/>
      <c r="T3" s="494"/>
      <c r="U3" s="494"/>
      <c r="V3" s="494"/>
      <c r="W3" s="8"/>
    </row>
    <row r="4" spans="1:64" s="6" customFormat="1" ht="19.899999999999999" customHeight="1">
      <c r="A4" s="491" t="s">
        <v>271</v>
      </c>
      <c r="B4" s="492"/>
      <c r="C4" s="493"/>
      <c r="D4" s="782" t="s">
        <v>364</v>
      </c>
      <c r="E4" s="783"/>
      <c r="F4" s="783"/>
      <c r="G4" s="783"/>
      <c r="H4" s="783"/>
      <c r="I4" s="783"/>
      <c r="J4" s="783"/>
      <c r="K4" s="784"/>
      <c r="L4" s="494"/>
      <c r="M4" s="494"/>
      <c r="N4" s="494"/>
      <c r="O4" s="494"/>
      <c r="P4" s="494"/>
      <c r="Q4" s="494"/>
      <c r="R4" s="495"/>
      <c r="S4" s="494"/>
      <c r="T4" s="494"/>
      <c r="U4" s="494"/>
      <c r="V4" s="494"/>
      <c r="W4" s="8"/>
    </row>
    <row r="5" spans="1:64" s="6" customFormat="1" ht="19.899999999999999" customHeight="1">
      <c r="A5" s="495"/>
      <c r="B5" s="495"/>
      <c r="C5" s="495"/>
      <c r="D5" s="495"/>
      <c r="E5" s="495"/>
      <c r="F5" s="495"/>
      <c r="G5" s="495"/>
      <c r="H5" s="495"/>
      <c r="I5" s="495"/>
      <c r="J5" s="494"/>
      <c r="K5" s="494"/>
      <c r="L5" s="494"/>
      <c r="M5" s="494"/>
      <c r="N5" s="494"/>
      <c r="O5" s="494"/>
      <c r="P5" s="494"/>
      <c r="Q5" s="494"/>
      <c r="R5" s="495"/>
      <c r="S5" s="494"/>
      <c r="T5" s="494"/>
      <c r="U5" s="494"/>
      <c r="V5" s="494"/>
      <c r="W5" s="8"/>
    </row>
    <row r="6" spans="1:64" s="6" customFormat="1" ht="19.899999999999999" customHeight="1">
      <c r="A6" s="496" t="s">
        <v>75</v>
      </c>
      <c r="B6" s="497"/>
      <c r="C6" s="497"/>
      <c r="D6" s="497"/>
      <c r="E6" s="497"/>
      <c r="F6" s="497"/>
      <c r="G6" s="497"/>
      <c r="H6" s="497"/>
      <c r="I6" s="498"/>
      <c r="J6" s="497" t="s">
        <v>76</v>
      </c>
      <c r="K6" s="499"/>
      <c r="L6" s="497"/>
      <c r="M6" s="497"/>
      <c r="N6" s="497"/>
      <c r="O6" s="497"/>
      <c r="P6" s="500"/>
      <c r="Q6" s="501"/>
      <c r="R6" s="502"/>
      <c r="S6" s="502"/>
      <c r="T6" s="502"/>
      <c r="U6" s="502"/>
      <c r="V6" s="502"/>
    </row>
    <row r="7" spans="1:64" s="6" customFormat="1" ht="19.899999999999999" customHeight="1">
      <c r="A7" s="785" t="s">
        <v>365</v>
      </c>
      <c r="B7" s="786"/>
      <c r="C7" s="786"/>
      <c r="D7" s="786"/>
      <c r="E7" s="786"/>
      <c r="F7" s="786"/>
      <c r="G7" s="786"/>
      <c r="H7" s="786"/>
      <c r="I7" s="787"/>
      <c r="J7" s="786" t="s">
        <v>404</v>
      </c>
      <c r="K7" s="786"/>
      <c r="L7" s="786"/>
      <c r="M7" s="786"/>
      <c r="N7" s="786"/>
      <c r="O7" s="786"/>
      <c r="P7" s="786"/>
      <c r="Q7" s="788"/>
      <c r="R7" s="9"/>
      <c r="S7" s="490"/>
      <c r="T7" s="490"/>
      <c r="U7" s="9"/>
      <c r="V7" s="490"/>
    </row>
    <row r="8" spans="1:64" s="6" customFormat="1" ht="19.899999999999999" customHeight="1">
      <c r="A8" s="503" t="s">
        <v>77</v>
      </c>
      <c r="B8" s="502"/>
      <c r="C8" s="502"/>
      <c r="D8" s="9"/>
      <c r="E8" s="9"/>
      <c r="F8" s="9"/>
      <c r="G8" s="9"/>
      <c r="H8" s="9"/>
      <c r="I8" s="504"/>
      <c r="J8" s="497" t="s">
        <v>76</v>
      </c>
      <c r="K8" s="499"/>
      <c r="L8" s="497"/>
      <c r="M8" s="497"/>
      <c r="N8" s="497"/>
      <c r="O8" s="497"/>
      <c r="P8" s="500"/>
      <c r="Q8" s="501"/>
      <c r="R8" s="9"/>
      <c r="S8" s="9"/>
      <c r="T8" s="9"/>
      <c r="U8" s="9"/>
      <c r="V8" s="9"/>
    </row>
    <row r="9" spans="1:64" s="6" customFormat="1" ht="19.899999999999999" customHeight="1">
      <c r="A9" s="785"/>
      <c r="B9" s="786"/>
      <c r="C9" s="786"/>
      <c r="D9" s="786"/>
      <c r="E9" s="786"/>
      <c r="F9" s="786"/>
      <c r="G9" s="786"/>
      <c r="H9" s="786"/>
      <c r="I9" s="787"/>
      <c r="J9" s="786"/>
      <c r="K9" s="786"/>
      <c r="L9" s="786"/>
      <c r="M9" s="786"/>
      <c r="N9" s="786"/>
      <c r="O9" s="786"/>
      <c r="P9" s="786"/>
      <c r="Q9" s="788"/>
      <c r="R9" s="9"/>
      <c r="S9" s="9"/>
      <c r="T9" s="9"/>
      <c r="U9" s="9"/>
      <c r="V9" s="9"/>
    </row>
    <row r="10" spans="1:64" s="6" customFormat="1" ht="19.899999999999999" customHeight="1" thickBot="1">
      <c r="A10" s="9"/>
      <c r="B10" s="9"/>
      <c r="C10" s="9"/>
      <c r="D10" s="9"/>
      <c r="E10" s="9"/>
      <c r="F10" s="9"/>
      <c r="G10" s="9"/>
      <c r="H10" s="9"/>
      <c r="I10" s="9"/>
      <c r="J10" s="9"/>
      <c r="K10" s="9"/>
      <c r="L10" s="9"/>
      <c r="M10" s="9"/>
      <c r="N10" s="9"/>
      <c r="O10" s="9"/>
      <c r="P10" s="9"/>
      <c r="Q10" s="9"/>
      <c r="R10" s="9"/>
      <c r="S10" s="9"/>
      <c r="T10" s="9"/>
      <c r="U10" s="9"/>
      <c r="V10" s="9"/>
      <c r="W10" s="9"/>
    </row>
    <row r="11" spans="1:64" s="10" customFormat="1" ht="19.149999999999999" customHeight="1">
      <c r="A11" s="505"/>
      <c r="B11" s="771" t="s">
        <v>334</v>
      </c>
      <c r="C11" s="772"/>
      <c r="D11" s="772"/>
      <c r="E11" s="772"/>
      <c r="F11" s="772"/>
      <c r="G11" s="773"/>
      <c r="H11" s="777" t="s">
        <v>111</v>
      </c>
      <c r="I11" s="778"/>
      <c r="J11" s="779"/>
      <c r="K11" s="780" t="s">
        <v>225</v>
      </c>
      <c r="L11" s="778"/>
      <c r="M11" s="781"/>
      <c r="N11" s="777" t="s">
        <v>226</v>
      </c>
      <c r="O11" s="778"/>
      <c r="P11" s="779"/>
      <c r="Q11" s="777" t="s">
        <v>227</v>
      </c>
      <c r="R11" s="778"/>
      <c r="S11" s="779"/>
      <c r="T11" s="777" t="s">
        <v>228</v>
      </c>
      <c r="U11" s="778"/>
      <c r="V11" s="779"/>
      <c r="BL11" s="10" t="s">
        <v>112</v>
      </c>
    </row>
    <row r="12" spans="1:64" s="10" customFormat="1" ht="19.149999999999999" customHeight="1">
      <c r="A12" s="506" t="s">
        <v>113</v>
      </c>
      <c r="B12" s="774"/>
      <c r="C12" s="775"/>
      <c r="D12" s="775"/>
      <c r="E12" s="775"/>
      <c r="F12" s="775"/>
      <c r="G12" s="776"/>
      <c r="H12" s="507" t="s">
        <v>114</v>
      </c>
      <c r="I12" s="508" t="s">
        <v>115</v>
      </c>
      <c r="J12" s="509" t="s">
        <v>116</v>
      </c>
      <c r="K12" s="510" t="s">
        <v>114</v>
      </c>
      <c r="L12" s="508" t="s">
        <v>115</v>
      </c>
      <c r="M12" s="511" t="s">
        <v>116</v>
      </c>
      <c r="N12" s="507" t="s">
        <v>114</v>
      </c>
      <c r="O12" s="508" t="s">
        <v>115</v>
      </c>
      <c r="P12" s="509" t="s">
        <v>116</v>
      </c>
      <c r="Q12" s="507" t="s">
        <v>114</v>
      </c>
      <c r="R12" s="511" t="s">
        <v>115</v>
      </c>
      <c r="S12" s="509" t="s">
        <v>116</v>
      </c>
      <c r="T12" s="507" t="s">
        <v>114</v>
      </c>
      <c r="U12" s="511" t="s">
        <v>115</v>
      </c>
      <c r="V12" s="509" t="s">
        <v>116</v>
      </c>
      <c r="BL12" s="10" t="s">
        <v>117</v>
      </c>
    </row>
    <row r="13" spans="1:64" s="10" customFormat="1" ht="19.149999999999999" customHeight="1">
      <c r="A13" s="506"/>
      <c r="B13" s="512" t="s">
        <v>339</v>
      </c>
      <c r="C13" s="513"/>
      <c r="D13" s="514"/>
      <c r="E13" s="514"/>
      <c r="F13" s="514"/>
      <c r="G13" s="515"/>
      <c r="H13" s="507"/>
      <c r="I13" s="508"/>
      <c r="J13" s="516">
        <f>SUM(H13:I13)</f>
        <v>0</v>
      </c>
      <c r="K13" s="517">
        <f>③宿泊者名簿!D9</f>
        <v>0</v>
      </c>
      <c r="L13" s="517">
        <f>③宿泊者名簿!E9</f>
        <v>0</v>
      </c>
      <c r="M13" s="518">
        <f>SUM(K13:L13)</f>
        <v>0</v>
      </c>
      <c r="N13" s="519">
        <f>③宿泊者名簿!G9</f>
        <v>0</v>
      </c>
      <c r="O13" s="517">
        <f>③宿泊者名簿!H9</f>
        <v>0</v>
      </c>
      <c r="P13" s="516">
        <f>SUM(N13:O13)</f>
        <v>0</v>
      </c>
      <c r="Q13" s="519">
        <f>③宿泊者名簿!J9</f>
        <v>0</v>
      </c>
      <c r="R13" s="517">
        <f>③宿泊者名簿!K9</f>
        <v>0</v>
      </c>
      <c r="S13" s="516">
        <f>SUM(Q13:R13)</f>
        <v>0</v>
      </c>
      <c r="T13" s="519">
        <f>③宿泊者名簿!M9</f>
        <v>0</v>
      </c>
      <c r="U13" s="517">
        <f>③宿泊者名簿!N9</f>
        <v>0</v>
      </c>
      <c r="V13" s="516">
        <f>SUM(T13:U13)</f>
        <v>0</v>
      </c>
      <c r="BL13" s="10" t="s">
        <v>118</v>
      </c>
    </row>
    <row r="14" spans="1:64" s="10" customFormat="1" ht="19.149999999999999" customHeight="1">
      <c r="A14" s="506" t="s">
        <v>119</v>
      </c>
      <c r="B14" s="512" t="s">
        <v>333</v>
      </c>
      <c r="C14" s="513"/>
      <c r="D14" s="514"/>
      <c r="E14" s="514"/>
      <c r="F14" s="514"/>
      <c r="G14" s="515"/>
      <c r="H14" s="555"/>
      <c r="I14" s="556"/>
      <c r="J14" s="516">
        <f t="shared" ref="J14:J19" si="0">SUM(H14:I14)</f>
        <v>0</v>
      </c>
      <c r="K14" s="517">
        <v>12</v>
      </c>
      <c r="L14" s="517">
        <v>12</v>
      </c>
      <c r="M14" s="518">
        <f t="shared" ref="M14:M19" si="1">SUM(K14:L14)</f>
        <v>24</v>
      </c>
      <c r="N14" s="519">
        <f>③宿泊者名簿!G10</f>
        <v>0</v>
      </c>
      <c r="O14" s="517">
        <f>③宿泊者名簿!H10</f>
        <v>0</v>
      </c>
      <c r="P14" s="516">
        <f t="shared" ref="P14:P19" si="2">SUM(N14:O14)</f>
        <v>0</v>
      </c>
      <c r="Q14" s="519">
        <f>③宿泊者名簿!J10</f>
        <v>0</v>
      </c>
      <c r="R14" s="517">
        <f>③宿泊者名簿!K10</f>
        <v>0</v>
      </c>
      <c r="S14" s="516">
        <f t="shared" ref="S14:S19" si="3">SUM(Q14:R14)</f>
        <v>0</v>
      </c>
      <c r="T14" s="519">
        <f>③宿泊者名簿!M10</f>
        <v>0</v>
      </c>
      <c r="U14" s="517">
        <f>③宿泊者名簿!N10</f>
        <v>0</v>
      </c>
      <c r="V14" s="516">
        <f t="shared" ref="V14:V19" si="4">SUM(T14:U14)</f>
        <v>0</v>
      </c>
    </row>
    <row r="15" spans="1:64" s="10" customFormat="1" ht="19.149999999999999" customHeight="1">
      <c r="A15" s="506"/>
      <c r="B15" s="512" t="s">
        <v>335</v>
      </c>
      <c r="C15" s="513"/>
      <c r="D15" s="514"/>
      <c r="E15" s="514"/>
      <c r="F15" s="514"/>
      <c r="G15" s="515"/>
      <c r="H15" s="555"/>
      <c r="I15" s="556"/>
      <c r="J15" s="516">
        <f t="shared" si="0"/>
        <v>0</v>
      </c>
      <c r="K15" s="517">
        <f>③宿泊者名簿!D11</f>
        <v>0</v>
      </c>
      <c r="L15" s="517">
        <f>③宿泊者名簿!E11</f>
        <v>0</v>
      </c>
      <c r="M15" s="518">
        <f t="shared" si="1"/>
        <v>0</v>
      </c>
      <c r="N15" s="519">
        <f>③宿泊者名簿!G11</f>
        <v>0</v>
      </c>
      <c r="O15" s="517">
        <f>③宿泊者名簿!H11</f>
        <v>0</v>
      </c>
      <c r="P15" s="516">
        <f t="shared" si="2"/>
        <v>0</v>
      </c>
      <c r="Q15" s="519">
        <f>③宿泊者名簿!J11</f>
        <v>0</v>
      </c>
      <c r="R15" s="517">
        <f>③宿泊者名簿!K11</f>
        <v>0</v>
      </c>
      <c r="S15" s="516">
        <f t="shared" si="3"/>
        <v>0</v>
      </c>
      <c r="T15" s="519">
        <f>③宿泊者名簿!M11</f>
        <v>0</v>
      </c>
      <c r="U15" s="517">
        <f>③宿泊者名簿!N11</f>
        <v>0</v>
      </c>
      <c r="V15" s="516">
        <f t="shared" si="4"/>
        <v>0</v>
      </c>
    </row>
    <row r="16" spans="1:64" s="10" customFormat="1" ht="19.149999999999999" customHeight="1">
      <c r="A16" s="506" t="s">
        <v>120</v>
      </c>
      <c r="B16" s="512" t="s">
        <v>336</v>
      </c>
      <c r="C16" s="513"/>
      <c r="D16" s="514"/>
      <c r="E16" s="514"/>
      <c r="F16" s="514"/>
      <c r="G16" s="515"/>
      <c r="H16" s="555"/>
      <c r="I16" s="556"/>
      <c r="J16" s="516">
        <f t="shared" si="0"/>
        <v>0</v>
      </c>
      <c r="K16" s="517">
        <f>③宿泊者名簿!D12</f>
        <v>0</v>
      </c>
      <c r="L16" s="517">
        <f>③宿泊者名簿!E12</f>
        <v>0</v>
      </c>
      <c r="M16" s="518">
        <f t="shared" si="1"/>
        <v>0</v>
      </c>
      <c r="N16" s="519">
        <f>③宿泊者名簿!G12</f>
        <v>0</v>
      </c>
      <c r="O16" s="517">
        <f>③宿泊者名簿!H12</f>
        <v>0</v>
      </c>
      <c r="P16" s="516">
        <f t="shared" si="2"/>
        <v>0</v>
      </c>
      <c r="Q16" s="519">
        <f>③宿泊者名簿!J12</f>
        <v>0</v>
      </c>
      <c r="R16" s="517">
        <f>③宿泊者名簿!K12</f>
        <v>0</v>
      </c>
      <c r="S16" s="516">
        <f t="shared" si="3"/>
        <v>0</v>
      </c>
      <c r="T16" s="519">
        <f>③宿泊者名簿!M12</f>
        <v>0</v>
      </c>
      <c r="U16" s="517">
        <f>③宿泊者名簿!N12</f>
        <v>0</v>
      </c>
      <c r="V16" s="516">
        <f t="shared" si="4"/>
        <v>0</v>
      </c>
    </row>
    <row r="17" spans="1:30" s="10" customFormat="1" ht="19.149999999999999" customHeight="1">
      <c r="A17" s="506"/>
      <c r="B17" s="789" t="s">
        <v>121</v>
      </c>
      <c r="C17" s="790"/>
      <c r="D17" s="520" t="s">
        <v>337</v>
      </c>
      <c r="E17" s="514"/>
      <c r="F17" s="514"/>
      <c r="G17" s="515"/>
      <c r="H17" s="555"/>
      <c r="I17" s="556"/>
      <c r="J17" s="516">
        <f t="shared" si="0"/>
        <v>0</v>
      </c>
      <c r="K17" s="517">
        <f>③宿泊者名簿!D13</f>
        <v>0</v>
      </c>
      <c r="L17" s="517">
        <f>③宿泊者名簿!E13</f>
        <v>0</v>
      </c>
      <c r="M17" s="518">
        <f t="shared" si="1"/>
        <v>0</v>
      </c>
      <c r="N17" s="519">
        <f>③宿泊者名簿!G13</f>
        <v>0</v>
      </c>
      <c r="O17" s="517">
        <f>③宿泊者名簿!H13</f>
        <v>0</v>
      </c>
      <c r="P17" s="516">
        <f t="shared" si="2"/>
        <v>0</v>
      </c>
      <c r="Q17" s="519">
        <f>③宿泊者名簿!J13</f>
        <v>0</v>
      </c>
      <c r="R17" s="517">
        <f>③宿泊者名簿!K13</f>
        <v>0</v>
      </c>
      <c r="S17" s="516">
        <f t="shared" si="3"/>
        <v>0</v>
      </c>
      <c r="T17" s="519">
        <f>③宿泊者名簿!M13</f>
        <v>0</v>
      </c>
      <c r="U17" s="517">
        <f>③宿泊者名簿!N13</f>
        <v>0</v>
      </c>
      <c r="V17" s="516">
        <f t="shared" si="4"/>
        <v>0</v>
      </c>
    </row>
    <row r="18" spans="1:30" s="10" customFormat="1" ht="19.149999999999999" customHeight="1">
      <c r="A18" s="506" t="s">
        <v>123</v>
      </c>
      <c r="B18" s="791"/>
      <c r="C18" s="792"/>
      <c r="D18" s="520" t="s">
        <v>124</v>
      </c>
      <c r="E18" s="514"/>
      <c r="F18" s="514"/>
      <c r="G18" s="515"/>
      <c r="H18" s="555"/>
      <c r="I18" s="556"/>
      <c r="J18" s="516">
        <f t="shared" si="0"/>
        <v>0</v>
      </c>
      <c r="K18" s="517">
        <f>③宿泊者名簿!D14</f>
        <v>0</v>
      </c>
      <c r="L18" s="517">
        <f>③宿泊者名簿!E14</f>
        <v>0</v>
      </c>
      <c r="M18" s="518">
        <f t="shared" si="1"/>
        <v>0</v>
      </c>
      <c r="N18" s="519">
        <f>③宿泊者名簿!G14</f>
        <v>0</v>
      </c>
      <c r="O18" s="517">
        <f>③宿泊者名簿!H14</f>
        <v>0</v>
      </c>
      <c r="P18" s="516">
        <f t="shared" si="2"/>
        <v>0</v>
      </c>
      <c r="Q18" s="519">
        <f>③宿泊者名簿!J14</f>
        <v>0</v>
      </c>
      <c r="R18" s="517">
        <f>③宿泊者名簿!K14</f>
        <v>0</v>
      </c>
      <c r="S18" s="516">
        <f t="shared" si="3"/>
        <v>0</v>
      </c>
      <c r="T18" s="519">
        <f>③宿泊者名簿!M14</f>
        <v>0</v>
      </c>
      <c r="U18" s="517">
        <f>③宿泊者名簿!N14</f>
        <v>0</v>
      </c>
      <c r="V18" s="516">
        <f t="shared" si="4"/>
        <v>0</v>
      </c>
    </row>
    <row r="19" spans="1:30" s="10" customFormat="1" ht="19.149999999999999" customHeight="1" thickBot="1">
      <c r="A19" s="506"/>
      <c r="B19" s="521" t="s">
        <v>338</v>
      </c>
      <c r="C19" s="522"/>
      <c r="D19" s="522"/>
      <c r="E19" s="522"/>
      <c r="F19" s="522"/>
      <c r="G19" s="523"/>
      <c r="H19" s="557"/>
      <c r="I19" s="558"/>
      <c r="J19" s="524">
        <f t="shared" si="0"/>
        <v>0</v>
      </c>
      <c r="K19" s="517">
        <v>1</v>
      </c>
      <c r="L19" s="525">
        <v>1</v>
      </c>
      <c r="M19" s="526">
        <f t="shared" si="1"/>
        <v>2</v>
      </c>
      <c r="N19" s="527">
        <f>③宿泊者名簿!G15</f>
        <v>0</v>
      </c>
      <c r="O19" s="525">
        <f>③宿泊者名簿!H15</f>
        <v>0</v>
      </c>
      <c r="P19" s="524">
        <f t="shared" si="2"/>
        <v>0</v>
      </c>
      <c r="Q19" s="527">
        <f>③宿泊者名簿!J15</f>
        <v>0</v>
      </c>
      <c r="R19" s="525">
        <f>③宿泊者名簿!K15</f>
        <v>0</v>
      </c>
      <c r="S19" s="524">
        <f t="shared" si="3"/>
        <v>0</v>
      </c>
      <c r="T19" s="527">
        <f>③宿泊者名簿!M15</f>
        <v>0</v>
      </c>
      <c r="U19" s="525">
        <f>③宿泊者名簿!N15</f>
        <v>0</v>
      </c>
      <c r="V19" s="524">
        <f t="shared" si="4"/>
        <v>0</v>
      </c>
    </row>
    <row r="20" spans="1:30" s="10" customFormat="1" ht="19.149999999999999" customHeight="1" thickTop="1" thickBot="1">
      <c r="A20" s="528"/>
      <c r="B20" s="529" t="s">
        <v>116</v>
      </c>
      <c r="C20" s="530"/>
      <c r="D20" s="530"/>
      <c r="E20" s="530"/>
      <c r="F20" s="530"/>
      <c r="G20" s="531"/>
      <c r="H20" s="532">
        <f>SUM(H13:H19)</f>
        <v>0</v>
      </c>
      <c r="I20" s="533">
        <f t="shared" ref="I20:V20" si="5">SUM(I13:I19)</f>
        <v>0</v>
      </c>
      <c r="J20" s="534">
        <f t="shared" si="5"/>
        <v>0</v>
      </c>
      <c r="K20" s="535">
        <f t="shared" si="5"/>
        <v>13</v>
      </c>
      <c r="L20" s="535">
        <f t="shared" si="5"/>
        <v>13</v>
      </c>
      <c r="M20" s="536">
        <f t="shared" si="5"/>
        <v>26</v>
      </c>
      <c r="N20" s="532">
        <f t="shared" si="5"/>
        <v>0</v>
      </c>
      <c r="O20" s="533">
        <f t="shared" si="5"/>
        <v>0</v>
      </c>
      <c r="P20" s="534">
        <f t="shared" si="5"/>
        <v>0</v>
      </c>
      <c r="Q20" s="532">
        <f t="shared" si="5"/>
        <v>0</v>
      </c>
      <c r="R20" s="533">
        <f t="shared" si="5"/>
        <v>0</v>
      </c>
      <c r="S20" s="537">
        <f t="shared" si="5"/>
        <v>0</v>
      </c>
      <c r="T20" s="532">
        <f t="shared" si="5"/>
        <v>0</v>
      </c>
      <c r="U20" s="533">
        <f t="shared" si="5"/>
        <v>0</v>
      </c>
      <c r="V20" s="537">
        <f t="shared" si="5"/>
        <v>0</v>
      </c>
      <c r="AD20" s="2"/>
    </row>
    <row r="21" spans="1:30" s="10" customFormat="1" ht="19.149999999999999" customHeight="1">
      <c r="A21" s="538" t="s">
        <v>341</v>
      </c>
      <c r="B21" s="539"/>
      <c r="C21" s="539"/>
      <c r="D21" s="539"/>
      <c r="E21" s="539"/>
      <c r="F21" s="539"/>
      <c r="G21" s="539"/>
      <c r="H21" s="540"/>
      <c r="I21" s="540"/>
      <c r="J21" s="540"/>
      <c r="K21" s="540"/>
      <c r="L21" s="540"/>
      <c r="M21" s="540"/>
      <c r="N21" s="540"/>
      <c r="O21" s="540"/>
      <c r="P21" s="540"/>
      <c r="Q21" s="540"/>
      <c r="R21" s="540"/>
      <c r="S21" s="540"/>
      <c r="T21" s="540"/>
      <c r="U21" s="540"/>
      <c r="V21" s="540"/>
      <c r="AD21" s="2"/>
    </row>
    <row r="22" spans="1:30" ht="24.6" customHeight="1">
      <c r="A22" s="541" t="s">
        <v>186</v>
      </c>
      <c r="B22" s="542"/>
      <c r="C22" s="542"/>
      <c r="D22" s="543"/>
      <c r="E22" s="543"/>
      <c r="F22" s="543"/>
      <c r="G22" s="543"/>
      <c r="H22" s="543"/>
      <c r="I22" s="543"/>
      <c r="J22" s="543"/>
      <c r="K22" s="543"/>
      <c r="L22" s="543"/>
      <c r="M22" s="543"/>
      <c r="N22" s="543"/>
      <c r="O22" s="543"/>
      <c r="P22" s="543"/>
      <c r="Q22" s="543"/>
      <c r="R22" s="543"/>
      <c r="S22" s="543"/>
      <c r="T22" s="543"/>
      <c r="U22" s="543"/>
      <c r="V22" s="543"/>
    </row>
    <row r="23" spans="1:30" ht="19.149999999999999" customHeight="1">
      <c r="A23" s="544" t="s">
        <v>187</v>
      </c>
      <c r="B23" s="545"/>
      <c r="C23" s="545"/>
      <c r="D23" s="545"/>
      <c r="E23" s="546"/>
      <c r="F23" s="546"/>
      <c r="G23" s="546"/>
      <c r="H23" s="793" t="s">
        <v>188</v>
      </c>
      <c r="I23" s="794"/>
      <c r="J23" s="794"/>
      <c r="K23" s="794"/>
      <c r="L23" s="794"/>
      <c r="M23" s="794"/>
      <c r="N23" s="795"/>
      <c r="O23" s="793" t="s">
        <v>189</v>
      </c>
      <c r="P23" s="794"/>
      <c r="Q23" s="794"/>
      <c r="R23" s="794"/>
      <c r="S23" s="795"/>
      <c r="T23" s="547"/>
      <c r="U23" s="547"/>
      <c r="V23" s="547"/>
    </row>
    <row r="24" spans="1:30" ht="16.899999999999999" customHeight="1">
      <c r="A24" s="561">
        <v>16</v>
      </c>
      <c r="B24" s="22" t="s">
        <v>324</v>
      </c>
      <c r="C24" s="559">
        <v>45</v>
      </c>
      <c r="D24" s="548" t="s">
        <v>190</v>
      </c>
      <c r="E24" s="559"/>
      <c r="F24" s="22" t="s">
        <v>324</v>
      </c>
      <c r="G24" s="559"/>
      <c r="H24" s="765" t="s">
        <v>191</v>
      </c>
      <c r="I24" s="766"/>
      <c r="J24" s="766"/>
      <c r="K24" s="766"/>
      <c r="L24" s="766"/>
      <c r="M24" s="766"/>
      <c r="N24" s="767"/>
      <c r="O24" s="768"/>
      <c r="P24" s="769"/>
      <c r="Q24" s="769"/>
      <c r="R24" s="769"/>
      <c r="S24" s="770"/>
      <c r="T24" s="16"/>
      <c r="U24" s="16"/>
      <c r="V24" s="16"/>
      <c r="X24" s="17" t="s">
        <v>188</v>
      </c>
      <c r="Y24" s="5" t="s">
        <v>189</v>
      </c>
      <c r="Z24" s="2">
        <v>6</v>
      </c>
      <c r="AB24" s="18" t="s">
        <v>326</v>
      </c>
    </row>
    <row r="25" spans="1:30" ht="16.899999999999999" customHeight="1">
      <c r="A25" s="561">
        <v>16</v>
      </c>
      <c r="B25" s="22" t="s">
        <v>324</v>
      </c>
      <c r="C25" s="559">
        <v>45</v>
      </c>
      <c r="D25" s="548" t="s">
        <v>190</v>
      </c>
      <c r="E25" s="559">
        <v>17</v>
      </c>
      <c r="F25" s="22" t="s">
        <v>324</v>
      </c>
      <c r="G25" s="559" t="s">
        <v>325</v>
      </c>
      <c r="H25" s="765" t="s">
        <v>214</v>
      </c>
      <c r="I25" s="766"/>
      <c r="J25" s="766"/>
      <c r="K25" s="766"/>
      <c r="L25" s="766"/>
      <c r="M25" s="766"/>
      <c r="N25" s="767"/>
      <c r="O25" s="768" t="s">
        <v>58</v>
      </c>
      <c r="P25" s="769"/>
      <c r="Q25" s="769"/>
      <c r="R25" s="769"/>
      <c r="S25" s="770"/>
      <c r="T25" s="16"/>
      <c r="U25" s="16"/>
      <c r="V25" s="16"/>
      <c r="X25" s="17" t="s">
        <v>191</v>
      </c>
      <c r="Y25" s="5" t="s">
        <v>201</v>
      </c>
      <c r="Z25" s="2">
        <v>7</v>
      </c>
      <c r="AB25" s="18" t="s">
        <v>327</v>
      </c>
    </row>
    <row r="26" spans="1:30" ht="16.899999999999999" customHeight="1">
      <c r="A26" s="561">
        <v>17</v>
      </c>
      <c r="B26" s="22" t="s">
        <v>324</v>
      </c>
      <c r="C26" s="559" t="s">
        <v>325</v>
      </c>
      <c r="D26" s="548" t="s">
        <v>190</v>
      </c>
      <c r="E26" s="559">
        <v>17</v>
      </c>
      <c r="F26" s="22" t="s">
        <v>324</v>
      </c>
      <c r="G26" s="559">
        <v>30</v>
      </c>
      <c r="H26" s="765" t="s">
        <v>216</v>
      </c>
      <c r="I26" s="766"/>
      <c r="J26" s="766"/>
      <c r="K26" s="766"/>
      <c r="L26" s="766"/>
      <c r="M26" s="766"/>
      <c r="N26" s="767"/>
      <c r="O26" s="768" t="s">
        <v>206</v>
      </c>
      <c r="P26" s="769"/>
      <c r="Q26" s="769"/>
      <c r="R26" s="769"/>
      <c r="S26" s="770"/>
      <c r="T26" s="16"/>
      <c r="U26" s="16"/>
      <c r="V26" s="16"/>
      <c r="X26" s="17" t="s">
        <v>81</v>
      </c>
      <c r="Y26" s="5" t="s">
        <v>202</v>
      </c>
      <c r="Z26" s="2">
        <v>8</v>
      </c>
      <c r="AB26" s="19">
        <v>10</v>
      </c>
    </row>
    <row r="27" spans="1:30" ht="16.899999999999999" customHeight="1">
      <c r="A27" s="561">
        <v>17</v>
      </c>
      <c r="B27" s="22" t="s">
        <v>324</v>
      </c>
      <c r="C27" s="559">
        <v>30</v>
      </c>
      <c r="D27" s="548" t="s">
        <v>190</v>
      </c>
      <c r="E27" s="559">
        <v>18</v>
      </c>
      <c r="F27" s="22" t="s">
        <v>324</v>
      </c>
      <c r="G27" s="559" t="s">
        <v>325</v>
      </c>
      <c r="H27" s="765" t="s">
        <v>328</v>
      </c>
      <c r="I27" s="766"/>
      <c r="J27" s="766"/>
      <c r="K27" s="766"/>
      <c r="L27" s="766"/>
      <c r="M27" s="766"/>
      <c r="N27" s="767"/>
      <c r="O27" s="768" t="s">
        <v>206</v>
      </c>
      <c r="P27" s="769"/>
      <c r="Q27" s="769"/>
      <c r="R27" s="769"/>
      <c r="S27" s="770"/>
      <c r="T27" s="16"/>
      <c r="U27" s="16"/>
      <c r="V27" s="16"/>
      <c r="X27" s="17" t="s">
        <v>215</v>
      </c>
      <c r="Y27" s="5" t="s">
        <v>203</v>
      </c>
      <c r="Z27" s="2">
        <v>9</v>
      </c>
      <c r="AB27" s="19">
        <v>15</v>
      </c>
    </row>
    <row r="28" spans="1:30" ht="16.899999999999999" customHeight="1">
      <c r="A28" s="561">
        <v>18</v>
      </c>
      <c r="B28" s="22" t="s">
        <v>324</v>
      </c>
      <c r="C28" s="559" t="s">
        <v>325</v>
      </c>
      <c r="D28" s="548" t="s">
        <v>190</v>
      </c>
      <c r="E28" s="559">
        <v>19</v>
      </c>
      <c r="F28" s="22" t="s">
        <v>324</v>
      </c>
      <c r="G28" s="559" t="s">
        <v>325</v>
      </c>
      <c r="H28" s="765" t="s">
        <v>194</v>
      </c>
      <c r="I28" s="766"/>
      <c r="J28" s="766"/>
      <c r="K28" s="766"/>
      <c r="L28" s="766"/>
      <c r="M28" s="766"/>
      <c r="N28" s="767"/>
      <c r="O28" s="768" t="s">
        <v>79</v>
      </c>
      <c r="P28" s="769"/>
      <c r="Q28" s="769"/>
      <c r="R28" s="769"/>
      <c r="S28" s="770"/>
      <c r="T28" s="16"/>
      <c r="U28" s="16"/>
      <c r="V28" s="16"/>
      <c r="X28" s="17" t="s">
        <v>216</v>
      </c>
      <c r="Y28" s="5" t="s">
        <v>204</v>
      </c>
      <c r="Z28" s="2">
        <v>10</v>
      </c>
      <c r="AB28" s="19">
        <v>20</v>
      </c>
    </row>
    <row r="29" spans="1:30" ht="16.899999999999999" customHeight="1">
      <c r="A29" s="561">
        <v>19</v>
      </c>
      <c r="B29" s="22" t="s">
        <v>324</v>
      </c>
      <c r="C29" s="559" t="s">
        <v>325</v>
      </c>
      <c r="D29" s="548" t="s">
        <v>190</v>
      </c>
      <c r="E29" s="559">
        <v>20</v>
      </c>
      <c r="F29" s="22" t="s">
        <v>324</v>
      </c>
      <c r="G29" s="559" t="s">
        <v>325</v>
      </c>
      <c r="H29" s="765" t="s">
        <v>217</v>
      </c>
      <c r="I29" s="766"/>
      <c r="J29" s="766"/>
      <c r="K29" s="766"/>
      <c r="L29" s="766"/>
      <c r="M29" s="766"/>
      <c r="N29" s="767"/>
      <c r="O29" s="768" t="s">
        <v>201</v>
      </c>
      <c r="P29" s="769"/>
      <c r="Q29" s="769"/>
      <c r="R29" s="769"/>
      <c r="S29" s="770"/>
      <c r="T29" s="16"/>
      <c r="U29" s="16"/>
      <c r="V29" s="16"/>
      <c r="X29" s="17" t="s">
        <v>192</v>
      </c>
      <c r="Y29" s="5" t="s">
        <v>205</v>
      </c>
      <c r="Z29" s="2">
        <v>11</v>
      </c>
      <c r="AB29" s="19">
        <v>25</v>
      </c>
    </row>
    <row r="30" spans="1:30" ht="16.899999999999999" customHeight="1">
      <c r="A30" s="561">
        <v>20</v>
      </c>
      <c r="B30" s="22" t="s">
        <v>324</v>
      </c>
      <c r="C30" s="559" t="s">
        <v>325</v>
      </c>
      <c r="D30" s="548" t="s">
        <v>190</v>
      </c>
      <c r="E30" s="559">
        <v>21</v>
      </c>
      <c r="F30" s="22" t="s">
        <v>324</v>
      </c>
      <c r="G30" s="559" t="s">
        <v>325</v>
      </c>
      <c r="H30" s="765" t="s">
        <v>83</v>
      </c>
      <c r="I30" s="766"/>
      <c r="J30" s="766"/>
      <c r="K30" s="766"/>
      <c r="L30" s="766"/>
      <c r="M30" s="766"/>
      <c r="N30" s="767"/>
      <c r="O30" s="768" t="s">
        <v>207</v>
      </c>
      <c r="P30" s="769"/>
      <c r="Q30" s="769"/>
      <c r="R30" s="769"/>
      <c r="S30" s="770"/>
      <c r="T30" s="16"/>
      <c r="U30" s="16"/>
      <c r="V30" s="16"/>
      <c r="X30" s="17" t="s">
        <v>84</v>
      </c>
      <c r="Y30" s="5" t="s">
        <v>58</v>
      </c>
      <c r="Z30" s="2">
        <v>12</v>
      </c>
      <c r="AB30" s="19">
        <v>30</v>
      </c>
    </row>
    <row r="31" spans="1:30" ht="16.899999999999999" customHeight="1">
      <c r="A31" s="561">
        <v>21</v>
      </c>
      <c r="B31" s="22" t="s">
        <v>324</v>
      </c>
      <c r="C31" s="559" t="s">
        <v>325</v>
      </c>
      <c r="D31" s="548" t="s">
        <v>190</v>
      </c>
      <c r="E31" s="559">
        <v>21</v>
      </c>
      <c r="F31" s="22" t="s">
        <v>324</v>
      </c>
      <c r="G31" s="559">
        <v>30</v>
      </c>
      <c r="H31" s="765" t="s">
        <v>328</v>
      </c>
      <c r="I31" s="766"/>
      <c r="J31" s="766"/>
      <c r="K31" s="766"/>
      <c r="L31" s="766"/>
      <c r="M31" s="766"/>
      <c r="N31" s="767"/>
      <c r="O31" s="768" t="s">
        <v>206</v>
      </c>
      <c r="P31" s="769"/>
      <c r="Q31" s="769"/>
      <c r="R31" s="769"/>
      <c r="S31" s="770"/>
      <c r="T31" s="16"/>
      <c r="U31" s="16"/>
      <c r="V31" s="16"/>
      <c r="X31" s="17" t="s">
        <v>78</v>
      </c>
      <c r="Y31" s="5" t="s">
        <v>59</v>
      </c>
      <c r="Z31" s="2">
        <v>13</v>
      </c>
      <c r="AB31" s="19">
        <v>35</v>
      </c>
    </row>
    <row r="32" spans="1:30" ht="16.899999999999999" customHeight="1">
      <c r="A32" s="561">
        <v>21</v>
      </c>
      <c r="B32" s="22" t="s">
        <v>324</v>
      </c>
      <c r="C32" s="559">
        <v>30</v>
      </c>
      <c r="D32" s="548" t="s">
        <v>190</v>
      </c>
      <c r="E32" s="559"/>
      <c r="F32" s="22" t="s">
        <v>324</v>
      </c>
      <c r="G32" s="559"/>
      <c r="H32" s="765" t="s">
        <v>84</v>
      </c>
      <c r="I32" s="766"/>
      <c r="J32" s="766"/>
      <c r="K32" s="766"/>
      <c r="L32" s="766"/>
      <c r="M32" s="766"/>
      <c r="N32" s="767"/>
      <c r="O32" s="768"/>
      <c r="P32" s="769"/>
      <c r="Q32" s="769"/>
      <c r="R32" s="769"/>
      <c r="S32" s="770"/>
      <c r="T32" s="16"/>
      <c r="U32" s="16"/>
      <c r="V32" s="16"/>
      <c r="X32" s="17" t="s">
        <v>193</v>
      </c>
      <c r="Y32" s="5" t="s">
        <v>206</v>
      </c>
      <c r="Z32" s="2">
        <v>14</v>
      </c>
      <c r="AB32" s="19">
        <v>40</v>
      </c>
      <c r="AD32" s="3"/>
    </row>
    <row r="33" spans="1:30" ht="16.899999999999999" customHeight="1">
      <c r="A33" s="562"/>
      <c r="B33" s="13" t="s">
        <v>324</v>
      </c>
      <c r="C33" s="560"/>
      <c r="D33" s="549" t="s">
        <v>190</v>
      </c>
      <c r="E33" s="560"/>
      <c r="F33" s="13" t="s">
        <v>324</v>
      </c>
      <c r="G33" s="560"/>
      <c r="H33" s="759"/>
      <c r="I33" s="760"/>
      <c r="J33" s="760"/>
      <c r="K33" s="760"/>
      <c r="L33" s="760"/>
      <c r="M33" s="760"/>
      <c r="N33" s="761"/>
      <c r="O33" s="762"/>
      <c r="P33" s="763"/>
      <c r="Q33" s="763"/>
      <c r="R33" s="763"/>
      <c r="S33" s="764"/>
      <c r="T33" s="16"/>
      <c r="U33" s="16"/>
      <c r="V33" s="16"/>
      <c r="X33" s="17" t="s">
        <v>194</v>
      </c>
      <c r="Y33" s="5" t="s">
        <v>207</v>
      </c>
      <c r="Z33" s="2">
        <v>15</v>
      </c>
      <c r="AB33" s="19">
        <v>45</v>
      </c>
    </row>
    <row r="34" spans="1:30" s="3" customFormat="1" ht="24.6" customHeight="1">
      <c r="A34" s="541" t="s">
        <v>210</v>
      </c>
      <c r="B34" s="550"/>
      <c r="C34" s="550"/>
      <c r="D34" s="549"/>
      <c r="E34" s="551"/>
      <c r="F34" s="551"/>
      <c r="G34" s="551"/>
      <c r="H34" s="552"/>
      <c r="I34" s="552"/>
      <c r="J34" s="542"/>
      <c r="K34" s="542"/>
      <c r="L34" s="542"/>
      <c r="M34" s="542"/>
      <c r="N34" s="542"/>
      <c r="O34" s="553"/>
      <c r="P34" s="542"/>
      <c r="Q34" s="542"/>
      <c r="R34" s="542"/>
      <c r="S34" s="542"/>
      <c r="T34" s="542"/>
      <c r="U34" s="542"/>
      <c r="V34" s="542"/>
      <c r="X34" s="17" t="s">
        <v>83</v>
      </c>
      <c r="Y34" s="5" t="s">
        <v>79</v>
      </c>
      <c r="Z34" s="2">
        <v>16</v>
      </c>
      <c r="AA34" s="2"/>
      <c r="AB34" s="19">
        <v>50</v>
      </c>
      <c r="AC34" s="2"/>
      <c r="AD34" s="2"/>
    </row>
    <row r="35" spans="1:30" ht="16.899999999999999" customHeight="1">
      <c r="A35" s="561">
        <v>6</v>
      </c>
      <c r="B35" s="22" t="s">
        <v>324</v>
      </c>
      <c r="C35" s="559" t="s">
        <v>325</v>
      </c>
      <c r="D35" s="548" t="s">
        <v>190</v>
      </c>
      <c r="E35" s="559"/>
      <c r="F35" s="22" t="s">
        <v>324</v>
      </c>
      <c r="G35" s="559"/>
      <c r="H35" s="765" t="s">
        <v>192</v>
      </c>
      <c r="I35" s="766"/>
      <c r="J35" s="766"/>
      <c r="K35" s="766"/>
      <c r="L35" s="766"/>
      <c r="M35" s="766"/>
      <c r="N35" s="767"/>
      <c r="O35" s="768" t="s">
        <v>206</v>
      </c>
      <c r="P35" s="769"/>
      <c r="Q35" s="769"/>
      <c r="R35" s="769"/>
      <c r="S35" s="770"/>
      <c r="T35" s="16"/>
      <c r="U35" s="16"/>
      <c r="V35" s="16"/>
      <c r="X35" s="17" t="s">
        <v>82</v>
      </c>
      <c r="Y35" s="4" t="s">
        <v>340</v>
      </c>
      <c r="Z35" s="2">
        <v>17</v>
      </c>
      <c r="AA35" s="3"/>
      <c r="AB35" s="19">
        <v>55</v>
      </c>
      <c r="AC35" s="3"/>
    </row>
    <row r="36" spans="1:30" ht="16.899999999999999" customHeight="1">
      <c r="A36" s="561">
        <v>7</v>
      </c>
      <c r="B36" s="22" t="s">
        <v>324</v>
      </c>
      <c r="C36" s="559" t="s">
        <v>325</v>
      </c>
      <c r="D36" s="548" t="s">
        <v>190</v>
      </c>
      <c r="E36" s="559">
        <v>8</v>
      </c>
      <c r="F36" s="22" t="s">
        <v>324</v>
      </c>
      <c r="G36" s="559" t="s">
        <v>325</v>
      </c>
      <c r="H36" s="765" t="s">
        <v>78</v>
      </c>
      <c r="I36" s="766"/>
      <c r="J36" s="766"/>
      <c r="K36" s="766"/>
      <c r="L36" s="766"/>
      <c r="M36" s="766"/>
      <c r="N36" s="767"/>
      <c r="O36" s="768" t="s">
        <v>79</v>
      </c>
      <c r="P36" s="769"/>
      <c r="Q36" s="769"/>
      <c r="R36" s="769"/>
      <c r="S36" s="770"/>
      <c r="T36" s="16"/>
      <c r="U36" s="16"/>
      <c r="V36" s="16"/>
      <c r="X36" s="17" t="s">
        <v>328</v>
      </c>
      <c r="Y36" s="5" t="s">
        <v>312</v>
      </c>
      <c r="Z36" s="2">
        <v>18</v>
      </c>
    </row>
    <row r="37" spans="1:30" ht="16.899999999999999" customHeight="1">
      <c r="A37" s="561">
        <v>8</v>
      </c>
      <c r="B37" s="22" t="s">
        <v>324</v>
      </c>
      <c r="C37" s="559" t="s">
        <v>325</v>
      </c>
      <c r="D37" s="548" t="s">
        <v>190</v>
      </c>
      <c r="E37" s="559">
        <v>8</v>
      </c>
      <c r="F37" s="22" t="s">
        <v>324</v>
      </c>
      <c r="G37" s="559">
        <v>30</v>
      </c>
      <c r="H37" s="765" t="s">
        <v>218</v>
      </c>
      <c r="I37" s="766"/>
      <c r="J37" s="766"/>
      <c r="K37" s="766"/>
      <c r="L37" s="766"/>
      <c r="M37" s="766"/>
      <c r="N37" s="767"/>
      <c r="O37" s="768" t="s">
        <v>206</v>
      </c>
      <c r="P37" s="769"/>
      <c r="Q37" s="769"/>
      <c r="R37" s="769"/>
      <c r="S37" s="770"/>
      <c r="T37" s="16"/>
      <c r="U37" s="16"/>
      <c r="V37" s="16"/>
      <c r="X37" s="17" t="s">
        <v>218</v>
      </c>
      <c r="Y37" s="5"/>
      <c r="Z37" s="2">
        <v>19</v>
      </c>
    </row>
    <row r="38" spans="1:30" ht="16.899999999999999" customHeight="1">
      <c r="A38" s="561">
        <v>8</v>
      </c>
      <c r="B38" s="22" t="s">
        <v>324</v>
      </c>
      <c r="C38" s="559">
        <v>30</v>
      </c>
      <c r="D38" s="548" t="s">
        <v>190</v>
      </c>
      <c r="E38" s="559">
        <v>8</v>
      </c>
      <c r="F38" s="22" t="s">
        <v>324</v>
      </c>
      <c r="G38" s="559">
        <v>45</v>
      </c>
      <c r="H38" s="765" t="s">
        <v>80</v>
      </c>
      <c r="I38" s="766"/>
      <c r="J38" s="766"/>
      <c r="K38" s="766"/>
      <c r="L38" s="766"/>
      <c r="M38" s="766"/>
      <c r="N38" s="767"/>
      <c r="O38" s="768" t="s">
        <v>206</v>
      </c>
      <c r="P38" s="769"/>
      <c r="Q38" s="769"/>
      <c r="R38" s="769"/>
      <c r="S38" s="770"/>
      <c r="T38" s="16"/>
      <c r="U38" s="16"/>
      <c r="V38" s="16"/>
      <c r="X38" s="17" t="s">
        <v>80</v>
      </c>
      <c r="Y38" s="5"/>
      <c r="Z38" s="2">
        <v>20</v>
      </c>
    </row>
    <row r="39" spans="1:30" ht="16.899999999999999" customHeight="1">
      <c r="A39" s="561">
        <v>8</v>
      </c>
      <c r="B39" s="22" t="s">
        <v>324</v>
      </c>
      <c r="C39" s="559">
        <v>45</v>
      </c>
      <c r="D39" s="548" t="s">
        <v>190</v>
      </c>
      <c r="E39" s="559">
        <v>10</v>
      </c>
      <c r="F39" s="22" t="s">
        <v>324</v>
      </c>
      <c r="G39" s="559" t="s">
        <v>325</v>
      </c>
      <c r="H39" s="765" t="s">
        <v>329</v>
      </c>
      <c r="I39" s="766"/>
      <c r="J39" s="766"/>
      <c r="K39" s="766"/>
      <c r="L39" s="766"/>
      <c r="M39" s="766"/>
      <c r="N39" s="767"/>
      <c r="O39" s="768" t="s">
        <v>59</v>
      </c>
      <c r="P39" s="769"/>
      <c r="Q39" s="769"/>
      <c r="R39" s="769"/>
      <c r="S39" s="770"/>
      <c r="T39" s="16"/>
      <c r="U39" s="16"/>
      <c r="V39" s="16"/>
      <c r="X39" s="17" t="s">
        <v>66</v>
      </c>
      <c r="Y39" s="5"/>
      <c r="Z39" s="2">
        <v>21</v>
      </c>
    </row>
    <row r="40" spans="1:30" ht="16.899999999999999" customHeight="1">
      <c r="A40" s="561">
        <v>10</v>
      </c>
      <c r="B40" s="22" t="s">
        <v>324</v>
      </c>
      <c r="C40" s="559" t="s">
        <v>325</v>
      </c>
      <c r="D40" s="548" t="s">
        <v>190</v>
      </c>
      <c r="E40" s="559">
        <v>13</v>
      </c>
      <c r="F40" s="22" t="s">
        <v>324</v>
      </c>
      <c r="G40" s="559" t="s">
        <v>325</v>
      </c>
      <c r="H40" s="765" t="s">
        <v>403</v>
      </c>
      <c r="I40" s="766"/>
      <c r="J40" s="766"/>
      <c r="K40" s="766"/>
      <c r="L40" s="766"/>
      <c r="M40" s="766"/>
      <c r="N40" s="767"/>
      <c r="O40" s="768" t="s">
        <v>340</v>
      </c>
      <c r="P40" s="769"/>
      <c r="Q40" s="769"/>
      <c r="R40" s="769"/>
      <c r="S40" s="770"/>
      <c r="T40" s="16"/>
      <c r="U40" s="16"/>
      <c r="V40" s="16"/>
      <c r="X40" s="24" t="s">
        <v>67</v>
      </c>
      <c r="Y40" s="5"/>
      <c r="Z40" s="2">
        <v>22</v>
      </c>
    </row>
    <row r="41" spans="1:30" ht="16.899999999999999" customHeight="1">
      <c r="A41" s="561">
        <v>13</v>
      </c>
      <c r="B41" s="22" t="s">
        <v>324</v>
      </c>
      <c r="C41" s="559" t="s">
        <v>325</v>
      </c>
      <c r="D41" s="548" t="s">
        <v>190</v>
      </c>
      <c r="E41" s="559"/>
      <c r="F41" s="22" t="s">
        <v>324</v>
      </c>
      <c r="G41" s="559"/>
      <c r="H41" s="765" t="s">
        <v>81</v>
      </c>
      <c r="I41" s="766"/>
      <c r="J41" s="766"/>
      <c r="K41" s="766"/>
      <c r="L41" s="766"/>
      <c r="M41" s="766"/>
      <c r="N41" s="767"/>
      <c r="O41" s="762"/>
      <c r="P41" s="763"/>
      <c r="Q41" s="763"/>
      <c r="R41" s="763"/>
      <c r="S41" s="764"/>
      <c r="T41" s="16"/>
      <c r="U41" s="16"/>
      <c r="V41" s="16"/>
      <c r="X41" s="17" t="s">
        <v>70</v>
      </c>
      <c r="Y41" s="5"/>
    </row>
    <row r="42" spans="1:30" ht="16.899999999999999" customHeight="1">
      <c r="A42" s="562"/>
      <c r="B42" s="13" t="s">
        <v>324</v>
      </c>
      <c r="C42" s="560"/>
      <c r="D42" s="549" t="s">
        <v>190</v>
      </c>
      <c r="E42" s="560"/>
      <c r="F42" s="13" t="s">
        <v>324</v>
      </c>
      <c r="G42" s="560"/>
      <c r="H42" s="759"/>
      <c r="I42" s="760"/>
      <c r="J42" s="760"/>
      <c r="K42" s="760"/>
      <c r="L42" s="760"/>
      <c r="M42" s="760"/>
      <c r="N42" s="761"/>
      <c r="O42" s="762"/>
      <c r="P42" s="763"/>
      <c r="Q42" s="763"/>
      <c r="R42" s="763"/>
      <c r="S42" s="764"/>
      <c r="T42" s="16"/>
      <c r="U42" s="16"/>
      <c r="V42" s="16"/>
      <c r="X42" s="17" t="s">
        <v>148</v>
      </c>
      <c r="Y42" s="5"/>
    </row>
    <row r="43" spans="1:30" ht="16.899999999999999" customHeight="1">
      <c r="A43" s="562"/>
      <c r="B43" s="13" t="s">
        <v>324</v>
      </c>
      <c r="C43" s="560"/>
      <c r="D43" s="549" t="s">
        <v>190</v>
      </c>
      <c r="E43" s="560"/>
      <c r="F43" s="13" t="s">
        <v>324</v>
      </c>
      <c r="G43" s="560"/>
      <c r="H43" s="759"/>
      <c r="I43" s="760"/>
      <c r="J43" s="760"/>
      <c r="K43" s="760"/>
      <c r="L43" s="760"/>
      <c r="M43" s="760"/>
      <c r="N43" s="761"/>
      <c r="O43" s="762"/>
      <c r="P43" s="763"/>
      <c r="Q43" s="763"/>
      <c r="R43" s="763"/>
      <c r="S43" s="764"/>
      <c r="T43" s="16"/>
      <c r="U43" s="16"/>
      <c r="V43" s="16"/>
      <c r="X43" s="17" t="s">
        <v>329</v>
      </c>
      <c r="Y43" s="5"/>
    </row>
    <row r="44" spans="1:30" ht="16.899999999999999" customHeight="1">
      <c r="A44" s="562"/>
      <c r="B44" s="13" t="s">
        <v>324</v>
      </c>
      <c r="C44" s="560"/>
      <c r="D44" s="549" t="s">
        <v>190</v>
      </c>
      <c r="E44" s="560"/>
      <c r="F44" s="13" t="s">
        <v>324</v>
      </c>
      <c r="G44" s="560"/>
      <c r="H44" s="759"/>
      <c r="I44" s="760"/>
      <c r="J44" s="760"/>
      <c r="K44" s="760"/>
      <c r="L44" s="760"/>
      <c r="M44" s="760"/>
      <c r="N44" s="761"/>
      <c r="O44" s="762"/>
      <c r="P44" s="763"/>
      <c r="Q44" s="763"/>
      <c r="R44" s="763"/>
      <c r="S44" s="764"/>
      <c r="T44" s="16"/>
      <c r="U44" s="16"/>
      <c r="V44" s="16"/>
      <c r="X44" s="17" t="s">
        <v>177</v>
      </c>
      <c r="Y44" s="5"/>
    </row>
    <row r="45" spans="1:30" ht="24.6" customHeight="1">
      <c r="A45" s="541" t="s">
        <v>211</v>
      </c>
      <c r="B45" s="542"/>
      <c r="C45" s="542"/>
      <c r="D45" s="543"/>
      <c r="E45" s="543"/>
      <c r="F45" s="543"/>
      <c r="G45" s="543"/>
      <c r="H45" s="543"/>
      <c r="I45" s="543"/>
      <c r="J45" s="543"/>
      <c r="K45" s="543"/>
      <c r="L45" s="543"/>
      <c r="M45" s="543"/>
      <c r="N45" s="543"/>
      <c r="O45" s="554"/>
      <c r="P45" s="543"/>
      <c r="Q45" s="543"/>
      <c r="R45" s="543"/>
      <c r="S45" s="543"/>
      <c r="T45" s="542"/>
      <c r="U45" s="542"/>
      <c r="V45" s="542"/>
      <c r="X45" s="17" t="s">
        <v>178</v>
      </c>
      <c r="Y45" s="5"/>
    </row>
    <row r="46" spans="1:30" ht="16.899999999999999" customHeight="1">
      <c r="A46" s="12"/>
      <c r="B46" s="13" t="s">
        <v>324</v>
      </c>
      <c r="C46" s="14"/>
      <c r="D46" s="549" t="s">
        <v>190</v>
      </c>
      <c r="E46" s="14"/>
      <c r="F46" s="13" t="s">
        <v>324</v>
      </c>
      <c r="G46" s="14"/>
      <c r="H46" s="753"/>
      <c r="I46" s="754"/>
      <c r="J46" s="754"/>
      <c r="K46" s="754"/>
      <c r="L46" s="754"/>
      <c r="M46" s="754"/>
      <c r="N46" s="755"/>
      <c r="O46" s="756"/>
      <c r="P46" s="757"/>
      <c r="Q46" s="757"/>
      <c r="R46" s="757"/>
      <c r="S46" s="758"/>
      <c r="T46" s="16"/>
      <c r="U46" s="16"/>
      <c r="V46" s="16"/>
      <c r="X46" s="17" t="s">
        <v>179</v>
      </c>
      <c r="Y46" s="5"/>
    </row>
    <row r="47" spans="1:30" ht="16.899999999999999" customHeight="1">
      <c r="A47" s="12"/>
      <c r="B47" s="13" t="s">
        <v>324</v>
      </c>
      <c r="C47" s="14"/>
      <c r="D47" s="549" t="s">
        <v>190</v>
      </c>
      <c r="E47" s="14"/>
      <c r="F47" s="13" t="s">
        <v>324</v>
      </c>
      <c r="G47" s="14"/>
      <c r="H47" s="753"/>
      <c r="I47" s="754"/>
      <c r="J47" s="754"/>
      <c r="K47" s="754"/>
      <c r="L47" s="754"/>
      <c r="M47" s="754"/>
      <c r="N47" s="755"/>
      <c r="O47" s="756"/>
      <c r="P47" s="757"/>
      <c r="Q47" s="757"/>
      <c r="R47" s="757"/>
      <c r="S47" s="758"/>
      <c r="T47" s="16"/>
      <c r="U47" s="16"/>
      <c r="V47" s="16"/>
      <c r="X47" s="17" t="s">
        <v>180</v>
      </c>
      <c r="Y47" s="5"/>
    </row>
    <row r="48" spans="1:30" ht="16.899999999999999" customHeight="1">
      <c r="A48" s="12"/>
      <c r="B48" s="13" t="s">
        <v>324</v>
      </c>
      <c r="C48" s="14"/>
      <c r="D48" s="549" t="s">
        <v>190</v>
      </c>
      <c r="E48" s="14"/>
      <c r="F48" s="13" t="s">
        <v>324</v>
      </c>
      <c r="G48" s="14"/>
      <c r="H48" s="753"/>
      <c r="I48" s="754"/>
      <c r="J48" s="754"/>
      <c r="K48" s="754"/>
      <c r="L48" s="754"/>
      <c r="M48" s="754"/>
      <c r="N48" s="755"/>
      <c r="O48" s="756"/>
      <c r="P48" s="757"/>
      <c r="Q48" s="757"/>
      <c r="R48" s="757"/>
      <c r="S48" s="758"/>
      <c r="T48" s="16"/>
      <c r="U48" s="16"/>
      <c r="V48" s="16"/>
      <c r="X48" s="17" t="s">
        <v>181</v>
      </c>
      <c r="Y48" s="5"/>
    </row>
    <row r="49" spans="1:25" ht="16.899999999999999" customHeight="1">
      <c r="A49" s="12"/>
      <c r="B49" s="13" t="s">
        <v>324</v>
      </c>
      <c r="C49" s="14"/>
      <c r="D49" s="549" t="s">
        <v>190</v>
      </c>
      <c r="E49" s="14"/>
      <c r="F49" s="13" t="s">
        <v>324</v>
      </c>
      <c r="G49" s="14"/>
      <c r="H49" s="753"/>
      <c r="I49" s="754"/>
      <c r="J49" s="754"/>
      <c r="K49" s="754"/>
      <c r="L49" s="754"/>
      <c r="M49" s="754"/>
      <c r="N49" s="755"/>
      <c r="O49" s="756"/>
      <c r="P49" s="757"/>
      <c r="Q49" s="757"/>
      <c r="R49" s="757"/>
      <c r="S49" s="758"/>
      <c r="T49" s="16"/>
      <c r="U49" s="16"/>
      <c r="V49" s="16"/>
      <c r="X49" s="17" t="s">
        <v>322</v>
      </c>
      <c r="Y49" s="5"/>
    </row>
    <row r="50" spans="1:25" ht="16.899999999999999" customHeight="1">
      <c r="A50" s="12"/>
      <c r="B50" s="13" t="s">
        <v>324</v>
      </c>
      <c r="C50" s="14"/>
      <c r="D50" s="549" t="s">
        <v>190</v>
      </c>
      <c r="E50" s="14"/>
      <c r="F50" s="13" t="s">
        <v>324</v>
      </c>
      <c r="G50" s="14"/>
      <c r="H50" s="753"/>
      <c r="I50" s="754"/>
      <c r="J50" s="754"/>
      <c r="K50" s="754"/>
      <c r="L50" s="754"/>
      <c r="M50" s="754"/>
      <c r="N50" s="755"/>
      <c r="O50" s="756"/>
      <c r="P50" s="757"/>
      <c r="Q50" s="757"/>
      <c r="R50" s="757"/>
      <c r="S50" s="758"/>
      <c r="T50" s="16"/>
      <c r="U50" s="16"/>
      <c r="V50" s="16"/>
      <c r="X50" s="17" t="s">
        <v>172</v>
      </c>
      <c r="Y50" s="5"/>
    </row>
    <row r="51" spans="1:25" ht="16.899999999999999" customHeight="1">
      <c r="A51" s="12"/>
      <c r="B51" s="13" t="s">
        <v>324</v>
      </c>
      <c r="C51" s="14"/>
      <c r="D51" s="549" t="s">
        <v>190</v>
      </c>
      <c r="E51" s="14"/>
      <c r="F51" s="13" t="s">
        <v>324</v>
      </c>
      <c r="G51" s="14"/>
      <c r="H51" s="753"/>
      <c r="I51" s="754"/>
      <c r="J51" s="754"/>
      <c r="K51" s="754"/>
      <c r="L51" s="754"/>
      <c r="M51" s="754"/>
      <c r="N51" s="755"/>
      <c r="O51" s="756"/>
      <c r="P51" s="757"/>
      <c r="Q51" s="757"/>
      <c r="R51" s="757"/>
      <c r="S51" s="758"/>
      <c r="T51" s="16"/>
      <c r="U51" s="16"/>
      <c r="V51" s="16"/>
      <c r="X51" s="17" t="s">
        <v>146</v>
      </c>
      <c r="Y51" s="5"/>
    </row>
    <row r="52" spans="1:25" ht="16.899999999999999" customHeight="1">
      <c r="A52" s="12"/>
      <c r="B52" s="13" t="s">
        <v>324</v>
      </c>
      <c r="C52" s="14"/>
      <c r="D52" s="549" t="s">
        <v>190</v>
      </c>
      <c r="E52" s="14"/>
      <c r="F52" s="13" t="s">
        <v>324</v>
      </c>
      <c r="G52" s="14"/>
      <c r="H52" s="753"/>
      <c r="I52" s="754"/>
      <c r="J52" s="754"/>
      <c r="K52" s="754"/>
      <c r="L52" s="754"/>
      <c r="M52" s="754"/>
      <c r="N52" s="755"/>
      <c r="O52" s="756"/>
      <c r="P52" s="757"/>
      <c r="Q52" s="757"/>
      <c r="R52" s="757"/>
      <c r="S52" s="758"/>
      <c r="T52" s="16"/>
      <c r="U52" s="16"/>
      <c r="V52" s="16"/>
      <c r="X52" s="17" t="s">
        <v>69</v>
      </c>
      <c r="Y52" s="5"/>
    </row>
    <row r="53" spans="1:25" ht="16.899999999999999" customHeight="1">
      <c r="A53" s="12"/>
      <c r="B53" s="13" t="s">
        <v>324</v>
      </c>
      <c r="C53" s="14"/>
      <c r="D53" s="549" t="s">
        <v>190</v>
      </c>
      <c r="E53" s="14"/>
      <c r="F53" s="13" t="s">
        <v>324</v>
      </c>
      <c r="G53" s="14"/>
      <c r="H53" s="753"/>
      <c r="I53" s="754"/>
      <c r="J53" s="754"/>
      <c r="K53" s="754"/>
      <c r="L53" s="754"/>
      <c r="M53" s="754"/>
      <c r="N53" s="755"/>
      <c r="O53" s="756"/>
      <c r="P53" s="757"/>
      <c r="Q53" s="757"/>
      <c r="R53" s="757"/>
      <c r="S53" s="758"/>
      <c r="T53" s="16"/>
      <c r="U53" s="16"/>
      <c r="V53" s="16"/>
      <c r="X53" s="17" t="s">
        <v>147</v>
      </c>
      <c r="Y53" s="5"/>
    </row>
    <row r="54" spans="1:25" ht="16.899999999999999" customHeight="1">
      <c r="A54" s="12"/>
      <c r="B54" s="13" t="s">
        <v>324</v>
      </c>
      <c r="C54" s="14"/>
      <c r="D54" s="549" t="s">
        <v>190</v>
      </c>
      <c r="E54" s="14"/>
      <c r="F54" s="13" t="s">
        <v>324</v>
      </c>
      <c r="G54" s="14"/>
      <c r="H54" s="753"/>
      <c r="I54" s="754"/>
      <c r="J54" s="754"/>
      <c r="K54" s="754"/>
      <c r="L54" s="754"/>
      <c r="M54" s="754"/>
      <c r="N54" s="755"/>
      <c r="O54" s="756"/>
      <c r="P54" s="757"/>
      <c r="Q54" s="757"/>
      <c r="R54" s="757"/>
      <c r="S54" s="758"/>
      <c r="T54" s="16"/>
      <c r="U54" s="16"/>
      <c r="V54" s="16"/>
      <c r="X54" s="17" t="s">
        <v>149</v>
      </c>
      <c r="Y54" s="5"/>
    </row>
    <row r="55" spans="1:25" ht="16.899999999999999" customHeight="1">
      <c r="A55" s="12"/>
      <c r="B55" s="13" t="s">
        <v>324</v>
      </c>
      <c r="C55" s="14"/>
      <c r="D55" s="549" t="s">
        <v>190</v>
      </c>
      <c r="E55" s="14"/>
      <c r="F55" s="13" t="s">
        <v>324</v>
      </c>
      <c r="G55" s="14"/>
      <c r="H55" s="753"/>
      <c r="I55" s="754"/>
      <c r="J55" s="754"/>
      <c r="K55" s="754"/>
      <c r="L55" s="754"/>
      <c r="M55" s="754"/>
      <c r="N55" s="755"/>
      <c r="O55" s="756"/>
      <c r="P55" s="757"/>
      <c r="Q55" s="757"/>
      <c r="R55" s="757"/>
      <c r="S55" s="758"/>
      <c r="T55" s="16"/>
      <c r="U55" s="16"/>
      <c r="V55" s="16"/>
      <c r="X55" s="17" t="s">
        <v>197</v>
      </c>
      <c r="Y55" s="5"/>
    </row>
    <row r="56" spans="1:25" ht="24.6" customHeight="1">
      <c r="A56" s="11" t="s">
        <v>212</v>
      </c>
      <c r="B56" s="3"/>
      <c r="C56" s="3"/>
      <c r="O56" s="20"/>
      <c r="T56" s="3"/>
      <c r="U56" s="3"/>
      <c r="V56" s="3"/>
      <c r="X56" s="17" t="s">
        <v>198</v>
      </c>
      <c r="Y56" s="5"/>
    </row>
    <row r="57" spans="1:25">
      <c r="A57" s="12"/>
      <c r="B57" s="13" t="s">
        <v>324</v>
      </c>
      <c r="C57" s="14"/>
      <c r="D57" s="15" t="s">
        <v>190</v>
      </c>
      <c r="E57" s="14"/>
      <c r="F57" s="13" t="s">
        <v>324</v>
      </c>
      <c r="G57" s="14"/>
      <c r="H57" s="753"/>
      <c r="I57" s="754"/>
      <c r="J57" s="754"/>
      <c r="K57" s="754"/>
      <c r="L57" s="754"/>
      <c r="M57" s="754"/>
      <c r="N57" s="755"/>
      <c r="O57" s="756"/>
      <c r="P57" s="757"/>
      <c r="Q57" s="757"/>
      <c r="R57" s="757"/>
      <c r="S57" s="758"/>
      <c r="T57" s="16"/>
      <c r="U57" s="16"/>
      <c r="V57" s="16"/>
      <c r="X57" s="17" t="s">
        <v>199</v>
      </c>
      <c r="Y57" s="5"/>
    </row>
    <row r="58" spans="1:25">
      <c r="A58" s="12"/>
      <c r="B58" s="13" t="s">
        <v>324</v>
      </c>
      <c r="C58" s="14"/>
      <c r="D58" s="15" t="s">
        <v>190</v>
      </c>
      <c r="E58" s="14"/>
      <c r="F58" s="13" t="s">
        <v>324</v>
      </c>
      <c r="G58" s="14"/>
      <c r="H58" s="753"/>
      <c r="I58" s="754"/>
      <c r="J58" s="754"/>
      <c r="K58" s="754"/>
      <c r="L58" s="754"/>
      <c r="M58" s="754"/>
      <c r="N58" s="755"/>
      <c r="O58" s="756"/>
      <c r="P58" s="757"/>
      <c r="Q58" s="757"/>
      <c r="R58" s="757"/>
      <c r="S58" s="758"/>
      <c r="T58" s="16"/>
      <c r="U58" s="16"/>
      <c r="V58" s="16"/>
      <c r="X58" s="17" t="s">
        <v>200</v>
      </c>
      <c r="Y58" s="5"/>
    </row>
    <row r="59" spans="1:25">
      <c r="A59" s="12"/>
      <c r="B59" s="13" t="s">
        <v>324</v>
      </c>
      <c r="C59" s="14"/>
      <c r="D59" s="15" t="s">
        <v>190</v>
      </c>
      <c r="E59" s="14"/>
      <c r="F59" s="13" t="s">
        <v>324</v>
      </c>
      <c r="G59" s="14"/>
      <c r="H59" s="753"/>
      <c r="I59" s="754"/>
      <c r="J59" s="754"/>
      <c r="K59" s="754"/>
      <c r="L59" s="754"/>
      <c r="M59" s="754"/>
      <c r="N59" s="755"/>
      <c r="O59" s="756"/>
      <c r="P59" s="757"/>
      <c r="Q59" s="757"/>
      <c r="R59" s="757"/>
      <c r="S59" s="758"/>
      <c r="T59" s="16"/>
      <c r="U59" s="16"/>
      <c r="V59" s="16"/>
      <c r="X59" s="17" t="s">
        <v>150</v>
      </c>
      <c r="Y59" s="5"/>
    </row>
    <row r="60" spans="1:25">
      <c r="A60" s="12"/>
      <c r="B60" s="13" t="s">
        <v>324</v>
      </c>
      <c r="C60" s="14"/>
      <c r="D60" s="15" t="s">
        <v>190</v>
      </c>
      <c r="E60" s="14"/>
      <c r="F60" s="13" t="s">
        <v>324</v>
      </c>
      <c r="G60" s="14"/>
      <c r="H60" s="753"/>
      <c r="I60" s="754"/>
      <c r="J60" s="754"/>
      <c r="K60" s="754"/>
      <c r="L60" s="754"/>
      <c r="M60" s="754"/>
      <c r="N60" s="755"/>
      <c r="O60" s="756"/>
      <c r="P60" s="757"/>
      <c r="Q60" s="757"/>
      <c r="R60" s="757"/>
      <c r="S60" s="758"/>
      <c r="T60" s="16"/>
      <c r="U60" s="16"/>
      <c r="V60" s="16"/>
      <c r="X60" s="17" t="s">
        <v>151</v>
      </c>
      <c r="Y60" s="5"/>
    </row>
    <row r="61" spans="1:25">
      <c r="A61" s="12"/>
      <c r="B61" s="13" t="s">
        <v>324</v>
      </c>
      <c r="C61" s="14"/>
      <c r="D61" s="15" t="s">
        <v>190</v>
      </c>
      <c r="E61" s="14"/>
      <c r="F61" s="13" t="s">
        <v>324</v>
      </c>
      <c r="G61" s="14"/>
      <c r="H61" s="753"/>
      <c r="I61" s="754"/>
      <c r="J61" s="754"/>
      <c r="K61" s="754"/>
      <c r="L61" s="754"/>
      <c r="M61" s="754"/>
      <c r="N61" s="755"/>
      <c r="O61" s="756"/>
      <c r="P61" s="757"/>
      <c r="Q61" s="757"/>
      <c r="R61" s="757"/>
      <c r="S61" s="758"/>
      <c r="T61" s="16"/>
      <c r="U61" s="16"/>
      <c r="V61" s="16"/>
      <c r="X61" s="5" t="s">
        <v>208</v>
      </c>
      <c r="Y61" s="5"/>
    </row>
    <row r="62" spans="1:25">
      <c r="A62" s="12"/>
      <c r="B62" s="13" t="s">
        <v>324</v>
      </c>
      <c r="C62" s="14"/>
      <c r="D62" s="15" t="s">
        <v>190</v>
      </c>
      <c r="E62" s="14"/>
      <c r="F62" s="13" t="s">
        <v>324</v>
      </c>
      <c r="G62" s="14"/>
      <c r="H62" s="753"/>
      <c r="I62" s="754"/>
      <c r="J62" s="754"/>
      <c r="K62" s="754"/>
      <c r="L62" s="754"/>
      <c r="M62" s="754"/>
      <c r="N62" s="755"/>
      <c r="O62" s="756"/>
      <c r="P62" s="757"/>
      <c r="Q62" s="757"/>
      <c r="R62" s="757"/>
      <c r="S62" s="758"/>
      <c r="T62" s="16"/>
      <c r="U62" s="16"/>
      <c r="V62" s="16"/>
      <c r="X62" s="17" t="s">
        <v>196</v>
      </c>
      <c r="Y62" s="5"/>
    </row>
    <row r="63" spans="1:25">
      <c r="A63" s="12"/>
      <c r="B63" s="13" t="s">
        <v>324</v>
      </c>
      <c r="C63" s="14"/>
      <c r="D63" s="15" t="s">
        <v>190</v>
      </c>
      <c r="E63" s="14"/>
      <c r="F63" s="13" t="s">
        <v>324</v>
      </c>
      <c r="G63" s="14"/>
      <c r="H63" s="753"/>
      <c r="I63" s="754"/>
      <c r="J63" s="754"/>
      <c r="K63" s="754"/>
      <c r="L63" s="754"/>
      <c r="M63" s="754"/>
      <c r="N63" s="755"/>
      <c r="O63" s="756"/>
      <c r="P63" s="757"/>
      <c r="Q63" s="757"/>
      <c r="R63" s="757"/>
      <c r="S63" s="758"/>
      <c r="T63" s="16"/>
      <c r="U63" s="16"/>
      <c r="V63" s="16"/>
      <c r="X63" s="17" t="s">
        <v>195</v>
      </c>
    </row>
    <row r="64" spans="1:25">
      <c r="A64" s="12"/>
      <c r="B64" s="13" t="s">
        <v>324</v>
      </c>
      <c r="C64" s="14"/>
      <c r="D64" s="15" t="s">
        <v>190</v>
      </c>
      <c r="E64" s="14"/>
      <c r="F64" s="13" t="s">
        <v>324</v>
      </c>
      <c r="G64" s="14"/>
      <c r="H64" s="753"/>
      <c r="I64" s="754"/>
      <c r="J64" s="754"/>
      <c r="K64" s="754"/>
      <c r="L64" s="754"/>
      <c r="M64" s="754"/>
      <c r="N64" s="755"/>
      <c r="O64" s="756"/>
      <c r="P64" s="757"/>
      <c r="Q64" s="757"/>
      <c r="R64" s="757"/>
      <c r="S64" s="758"/>
      <c r="T64" s="16"/>
      <c r="U64" s="16"/>
      <c r="V64" s="16"/>
      <c r="X64" s="17" t="s">
        <v>71</v>
      </c>
    </row>
    <row r="65" spans="1:22">
      <c r="A65" s="12"/>
      <c r="B65" s="13" t="s">
        <v>324</v>
      </c>
      <c r="C65" s="14"/>
      <c r="D65" s="15" t="s">
        <v>190</v>
      </c>
      <c r="E65" s="14"/>
      <c r="F65" s="13" t="s">
        <v>324</v>
      </c>
      <c r="G65" s="14"/>
      <c r="H65" s="753"/>
      <c r="I65" s="754"/>
      <c r="J65" s="754"/>
      <c r="K65" s="754"/>
      <c r="L65" s="754"/>
      <c r="M65" s="754"/>
      <c r="N65" s="755"/>
      <c r="O65" s="756"/>
      <c r="P65" s="757"/>
      <c r="Q65" s="757"/>
      <c r="R65" s="757"/>
      <c r="S65" s="758"/>
      <c r="T65" s="16"/>
      <c r="U65" s="16"/>
      <c r="V65" s="16"/>
    </row>
    <row r="66" spans="1:22">
      <c r="A66" s="12"/>
      <c r="B66" s="13" t="s">
        <v>324</v>
      </c>
      <c r="C66" s="14"/>
      <c r="D66" s="15" t="s">
        <v>190</v>
      </c>
      <c r="E66" s="14"/>
      <c r="F66" s="13" t="s">
        <v>324</v>
      </c>
      <c r="G66" s="14"/>
      <c r="H66" s="753"/>
      <c r="I66" s="754"/>
      <c r="J66" s="754"/>
      <c r="K66" s="754"/>
      <c r="L66" s="754"/>
      <c r="M66" s="754"/>
      <c r="N66" s="755"/>
      <c r="O66" s="756"/>
      <c r="P66" s="757"/>
      <c r="Q66" s="757"/>
      <c r="R66" s="757"/>
      <c r="S66" s="758"/>
      <c r="T66" s="16"/>
      <c r="U66" s="16"/>
      <c r="V66" s="16"/>
    </row>
    <row r="67" spans="1:22" ht="24.6" customHeight="1">
      <c r="A67" s="11" t="s">
        <v>213</v>
      </c>
      <c r="B67" s="3"/>
      <c r="C67" s="3"/>
      <c r="O67" s="20"/>
      <c r="T67" s="3"/>
      <c r="U67" s="3"/>
      <c r="V67" s="3"/>
    </row>
    <row r="68" spans="1:22">
      <c r="A68" s="12"/>
      <c r="B68" s="13" t="s">
        <v>324</v>
      </c>
      <c r="C68" s="14"/>
      <c r="D68" s="15" t="s">
        <v>190</v>
      </c>
      <c r="E68" s="14"/>
      <c r="F68" s="13" t="s">
        <v>324</v>
      </c>
      <c r="G68" s="14"/>
      <c r="H68" s="753"/>
      <c r="I68" s="754"/>
      <c r="J68" s="754"/>
      <c r="K68" s="754"/>
      <c r="L68" s="754"/>
      <c r="M68" s="754"/>
      <c r="N68" s="755"/>
      <c r="O68" s="756"/>
      <c r="P68" s="757"/>
      <c r="Q68" s="757"/>
      <c r="R68" s="757"/>
      <c r="S68" s="758"/>
      <c r="T68" s="16"/>
      <c r="U68" s="16"/>
      <c r="V68" s="16"/>
    </row>
    <row r="69" spans="1:22">
      <c r="A69" s="12"/>
      <c r="B69" s="13" t="s">
        <v>324</v>
      </c>
      <c r="C69" s="14"/>
      <c r="D69" s="15" t="s">
        <v>190</v>
      </c>
      <c r="E69" s="14"/>
      <c r="F69" s="13" t="s">
        <v>324</v>
      </c>
      <c r="G69" s="14"/>
      <c r="H69" s="753"/>
      <c r="I69" s="754"/>
      <c r="J69" s="754"/>
      <c r="K69" s="754"/>
      <c r="L69" s="754"/>
      <c r="M69" s="754"/>
      <c r="N69" s="755"/>
      <c r="O69" s="756"/>
      <c r="P69" s="757"/>
      <c r="Q69" s="757"/>
      <c r="R69" s="757"/>
      <c r="S69" s="758"/>
      <c r="T69" s="16"/>
      <c r="U69" s="16"/>
      <c r="V69" s="16"/>
    </row>
    <row r="70" spans="1:22">
      <c r="A70" s="12"/>
      <c r="B70" s="13" t="s">
        <v>324</v>
      </c>
      <c r="C70" s="14"/>
      <c r="D70" s="15" t="s">
        <v>190</v>
      </c>
      <c r="E70" s="14"/>
      <c r="F70" s="13" t="s">
        <v>324</v>
      </c>
      <c r="G70" s="14"/>
      <c r="H70" s="753"/>
      <c r="I70" s="754"/>
      <c r="J70" s="754"/>
      <c r="K70" s="754"/>
      <c r="L70" s="754"/>
      <c r="M70" s="754"/>
      <c r="N70" s="755"/>
      <c r="O70" s="756"/>
      <c r="P70" s="757"/>
      <c r="Q70" s="757"/>
      <c r="R70" s="757"/>
      <c r="S70" s="758"/>
      <c r="T70" s="16"/>
      <c r="U70" s="16"/>
      <c r="V70" s="16"/>
    </row>
    <row r="71" spans="1:22">
      <c r="A71" s="12"/>
      <c r="B71" s="13" t="s">
        <v>324</v>
      </c>
      <c r="C71" s="14"/>
      <c r="D71" s="15" t="s">
        <v>190</v>
      </c>
      <c r="E71" s="14"/>
      <c r="F71" s="13" t="s">
        <v>324</v>
      </c>
      <c r="G71" s="14"/>
      <c r="H71" s="753"/>
      <c r="I71" s="754"/>
      <c r="J71" s="754"/>
      <c r="K71" s="754"/>
      <c r="L71" s="754"/>
      <c r="M71" s="754"/>
      <c r="N71" s="755"/>
      <c r="O71" s="756"/>
      <c r="P71" s="757"/>
      <c r="Q71" s="757"/>
      <c r="R71" s="757"/>
      <c r="S71" s="758"/>
      <c r="T71" s="16"/>
      <c r="U71" s="16"/>
      <c r="V71" s="16"/>
    </row>
    <row r="72" spans="1:22">
      <c r="A72" s="12"/>
      <c r="B72" s="13" t="s">
        <v>324</v>
      </c>
      <c r="C72" s="14"/>
      <c r="D72" s="15" t="s">
        <v>190</v>
      </c>
      <c r="E72" s="14"/>
      <c r="F72" s="13" t="s">
        <v>324</v>
      </c>
      <c r="G72" s="14"/>
      <c r="H72" s="753"/>
      <c r="I72" s="754"/>
      <c r="J72" s="754"/>
      <c r="K72" s="754"/>
      <c r="L72" s="754"/>
      <c r="M72" s="754"/>
      <c r="N72" s="755"/>
      <c r="O72" s="756"/>
      <c r="P72" s="757"/>
      <c r="Q72" s="757"/>
      <c r="R72" s="757"/>
      <c r="S72" s="758"/>
      <c r="T72" s="16"/>
      <c r="U72" s="16"/>
      <c r="V72" s="16"/>
    </row>
    <row r="73" spans="1:22">
      <c r="A73" s="12"/>
      <c r="B73" s="13" t="s">
        <v>324</v>
      </c>
      <c r="C73" s="14"/>
      <c r="D73" s="15" t="s">
        <v>190</v>
      </c>
      <c r="E73" s="14"/>
      <c r="F73" s="13" t="s">
        <v>324</v>
      </c>
      <c r="G73" s="14"/>
      <c r="H73" s="753"/>
      <c r="I73" s="754"/>
      <c r="J73" s="754"/>
      <c r="K73" s="754"/>
      <c r="L73" s="754"/>
      <c r="M73" s="754"/>
      <c r="N73" s="755"/>
      <c r="O73" s="756"/>
      <c r="P73" s="757"/>
      <c r="Q73" s="757"/>
      <c r="R73" s="757"/>
      <c r="S73" s="758"/>
      <c r="T73" s="16"/>
      <c r="U73" s="16"/>
      <c r="V73" s="16"/>
    </row>
    <row r="74" spans="1:22">
      <c r="A74" s="12"/>
      <c r="B74" s="13" t="s">
        <v>324</v>
      </c>
      <c r="C74" s="14"/>
      <c r="D74" s="15" t="s">
        <v>190</v>
      </c>
      <c r="E74" s="14"/>
      <c r="F74" s="13" t="s">
        <v>324</v>
      </c>
      <c r="G74" s="14"/>
      <c r="H74" s="753"/>
      <c r="I74" s="754"/>
      <c r="J74" s="754"/>
      <c r="K74" s="754"/>
      <c r="L74" s="754"/>
      <c r="M74" s="754"/>
      <c r="N74" s="755"/>
      <c r="O74" s="756"/>
      <c r="P74" s="757"/>
      <c r="Q74" s="757"/>
      <c r="R74" s="757"/>
      <c r="S74" s="758"/>
      <c r="T74" s="16"/>
      <c r="U74" s="16"/>
      <c r="V74" s="16"/>
    </row>
    <row r="75" spans="1:22">
      <c r="A75" s="12"/>
      <c r="B75" s="13" t="s">
        <v>324</v>
      </c>
      <c r="C75" s="14"/>
      <c r="D75" s="15" t="s">
        <v>190</v>
      </c>
      <c r="E75" s="14"/>
      <c r="F75" s="13" t="s">
        <v>324</v>
      </c>
      <c r="G75" s="14"/>
      <c r="H75" s="753"/>
      <c r="I75" s="754"/>
      <c r="J75" s="754"/>
      <c r="K75" s="754"/>
      <c r="L75" s="754"/>
      <c r="M75" s="754"/>
      <c r="N75" s="755"/>
      <c r="O75" s="756"/>
      <c r="P75" s="757"/>
      <c r="Q75" s="757"/>
      <c r="R75" s="757"/>
      <c r="S75" s="758"/>
      <c r="T75" s="16"/>
      <c r="U75" s="16"/>
      <c r="V75" s="16"/>
    </row>
    <row r="76" spans="1:22">
      <c r="A76" s="12"/>
      <c r="B76" s="13" t="s">
        <v>324</v>
      </c>
      <c r="C76" s="14"/>
      <c r="D76" s="15" t="s">
        <v>190</v>
      </c>
      <c r="E76" s="14"/>
      <c r="F76" s="13" t="s">
        <v>324</v>
      </c>
      <c r="G76" s="14"/>
      <c r="H76" s="753"/>
      <c r="I76" s="754"/>
      <c r="J76" s="754"/>
      <c r="K76" s="754"/>
      <c r="L76" s="754"/>
      <c r="M76" s="754"/>
      <c r="N76" s="755"/>
      <c r="O76" s="756"/>
      <c r="P76" s="757"/>
      <c r="Q76" s="757"/>
      <c r="R76" s="757"/>
      <c r="S76" s="758"/>
      <c r="T76" s="16"/>
      <c r="U76" s="16"/>
      <c r="V76" s="16"/>
    </row>
    <row r="77" spans="1:22">
      <c r="A77" s="12"/>
      <c r="B77" s="13" t="s">
        <v>324</v>
      </c>
      <c r="C77" s="14"/>
      <c r="D77" s="15" t="s">
        <v>190</v>
      </c>
      <c r="E77" s="14"/>
      <c r="F77" s="13" t="s">
        <v>324</v>
      </c>
      <c r="G77" s="14"/>
      <c r="H77" s="753"/>
      <c r="I77" s="754"/>
      <c r="J77" s="754"/>
      <c r="K77" s="754"/>
      <c r="L77" s="754"/>
      <c r="M77" s="754"/>
      <c r="N77" s="755"/>
      <c r="O77" s="756"/>
      <c r="P77" s="757"/>
      <c r="Q77" s="757"/>
      <c r="R77" s="757"/>
      <c r="S77" s="758"/>
      <c r="T77" s="16"/>
      <c r="U77" s="16"/>
      <c r="V77" s="16"/>
    </row>
  </sheetData>
  <sheetProtection sheet="1" objects="1" scenarios="1" formatCells="0"/>
  <mergeCells count="115">
    <mergeCell ref="D3:K3"/>
    <mergeCell ref="D4:K4"/>
    <mergeCell ref="A7:I7"/>
    <mergeCell ref="J7:Q7"/>
    <mergeCell ref="A9:I9"/>
    <mergeCell ref="J9:Q9"/>
    <mergeCell ref="B17:C18"/>
    <mergeCell ref="T11:V11"/>
    <mergeCell ref="H23:N23"/>
    <mergeCell ref="O23:S23"/>
    <mergeCell ref="H24:N24"/>
    <mergeCell ref="O24:S24"/>
    <mergeCell ref="B11:G12"/>
    <mergeCell ref="H11:J11"/>
    <mergeCell ref="K11:M11"/>
    <mergeCell ref="N11:P11"/>
    <mergeCell ref="Q11:S11"/>
    <mergeCell ref="H28:N28"/>
    <mergeCell ref="O28:S28"/>
    <mergeCell ref="H29:N29"/>
    <mergeCell ref="O29:S29"/>
    <mergeCell ref="H30:N30"/>
    <mergeCell ref="O30:S30"/>
    <mergeCell ref="H25:N25"/>
    <mergeCell ref="O25:S25"/>
    <mergeCell ref="H26:N26"/>
    <mergeCell ref="O26:S26"/>
    <mergeCell ref="H27:N27"/>
    <mergeCell ref="O27:S27"/>
    <mergeCell ref="H35:N35"/>
    <mergeCell ref="O35:S35"/>
    <mergeCell ref="H36:N36"/>
    <mergeCell ref="O36:S36"/>
    <mergeCell ref="H37:N37"/>
    <mergeCell ref="O37:S37"/>
    <mergeCell ref="H31:N31"/>
    <mergeCell ref="O31:S31"/>
    <mergeCell ref="H32:N32"/>
    <mergeCell ref="O32:S32"/>
    <mergeCell ref="H33:N33"/>
    <mergeCell ref="O33:S33"/>
    <mergeCell ref="H41:N41"/>
    <mergeCell ref="O41:S41"/>
    <mergeCell ref="H42:N42"/>
    <mergeCell ref="O42:S42"/>
    <mergeCell ref="H43:N43"/>
    <mergeCell ref="O43:S43"/>
    <mergeCell ref="H38:N38"/>
    <mergeCell ref="O38:S38"/>
    <mergeCell ref="H39:N39"/>
    <mergeCell ref="O39:S39"/>
    <mergeCell ref="H40:N40"/>
    <mergeCell ref="O40:S40"/>
    <mergeCell ref="H48:N48"/>
    <mergeCell ref="O48:S48"/>
    <mergeCell ref="H49:N49"/>
    <mergeCell ref="O49:S49"/>
    <mergeCell ref="H50:N50"/>
    <mergeCell ref="O50:S50"/>
    <mergeCell ref="H44:N44"/>
    <mergeCell ref="O44:S44"/>
    <mergeCell ref="H46:N46"/>
    <mergeCell ref="O46:S46"/>
    <mergeCell ref="H47:N47"/>
    <mergeCell ref="O47:S47"/>
    <mergeCell ref="H54:N54"/>
    <mergeCell ref="O54:S54"/>
    <mergeCell ref="H55:N55"/>
    <mergeCell ref="O55:S55"/>
    <mergeCell ref="H57:N57"/>
    <mergeCell ref="O57:S57"/>
    <mergeCell ref="H51:N51"/>
    <mergeCell ref="O51:S51"/>
    <mergeCell ref="H52:N52"/>
    <mergeCell ref="O52:S52"/>
    <mergeCell ref="H53:N53"/>
    <mergeCell ref="O53:S53"/>
    <mergeCell ref="H61:N61"/>
    <mergeCell ref="O61:S61"/>
    <mergeCell ref="H62:N62"/>
    <mergeCell ref="O62:S62"/>
    <mergeCell ref="H63:N63"/>
    <mergeCell ref="O63:S63"/>
    <mergeCell ref="H58:N58"/>
    <mergeCell ref="O58:S58"/>
    <mergeCell ref="H59:N59"/>
    <mergeCell ref="O59:S59"/>
    <mergeCell ref="H60:N60"/>
    <mergeCell ref="O60:S60"/>
    <mergeCell ref="H68:N68"/>
    <mergeCell ref="O68:S68"/>
    <mergeCell ref="H69:N69"/>
    <mergeCell ref="O69:S69"/>
    <mergeCell ref="H70:N70"/>
    <mergeCell ref="O70:S70"/>
    <mergeCell ref="H64:N64"/>
    <mergeCell ref="O64:S64"/>
    <mergeCell ref="H65:N65"/>
    <mergeCell ref="O65:S65"/>
    <mergeCell ref="H66:N66"/>
    <mergeCell ref="O66:S66"/>
    <mergeCell ref="H77:N77"/>
    <mergeCell ref="O77:S77"/>
    <mergeCell ref="H74:N74"/>
    <mergeCell ref="O74:S74"/>
    <mergeCell ref="H75:N75"/>
    <mergeCell ref="O75:S75"/>
    <mergeCell ref="H76:N76"/>
    <mergeCell ref="O76:S76"/>
    <mergeCell ref="H71:N71"/>
    <mergeCell ref="O71:S71"/>
    <mergeCell ref="H72:N72"/>
    <mergeCell ref="O72:S72"/>
    <mergeCell ref="H73:N73"/>
    <mergeCell ref="O73:S73"/>
  </mergeCells>
  <phoneticPr fontId="2"/>
  <conditionalFormatting sqref="A24:C33">
    <cfRule type="expression" dxfId="145" priority="63">
      <formula>A24=""</formula>
    </cfRule>
  </conditionalFormatting>
  <conditionalFormatting sqref="O27:O33">
    <cfRule type="expression" dxfId="144" priority="61">
      <formula>O27=""</formula>
    </cfRule>
  </conditionalFormatting>
  <conditionalFormatting sqref="E24:G33">
    <cfRule type="expression" dxfId="143" priority="60">
      <formula>E24=""</formula>
    </cfRule>
  </conditionalFormatting>
  <conditionalFormatting sqref="A7">
    <cfRule type="expression" dxfId="142" priority="51">
      <formula>A7=""</formula>
    </cfRule>
  </conditionalFormatting>
  <conditionalFormatting sqref="J7">
    <cfRule type="expression" dxfId="141" priority="50">
      <formula>J7=""</formula>
    </cfRule>
  </conditionalFormatting>
  <conditionalFormatting sqref="D4:K4">
    <cfRule type="expression" dxfId="140" priority="38">
      <formula>D4=""</formula>
    </cfRule>
  </conditionalFormatting>
  <conditionalFormatting sqref="A35:C44">
    <cfRule type="expression" dxfId="139" priority="35">
      <formula>A35=""</formula>
    </cfRule>
  </conditionalFormatting>
  <conditionalFormatting sqref="E35:G44">
    <cfRule type="expression" dxfId="138" priority="34">
      <formula>E35=""</formula>
    </cfRule>
  </conditionalFormatting>
  <conditionalFormatting sqref="A46:C55">
    <cfRule type="expression" dxfId="137" priority="33">
      <formula>A46=""</formula>
    </cfRule>
  </conditionalFormatting>
  <conditionalFormatting sqref="E46:G55">
    <cfRule type="expression" dxfId="136" priority="32">
      <formula>E46=""</formula>
    </cfRule>
  </conditionalFormatting>
  <conditionalFormatting sqref="A57:C66">
    <cfRule type="expression" dxfId="135" priority="31">
      <formula>A57=""</formula>
    </cfRule>
  </conditionalFormatting>
  <conditionalFormatting sqref="E57:G66">
    <cfRule type="expression" dxfId="134" priority="30">
      <formula>E57=""</formula>
    </cfRule>
  </conditionalFormatting>
  <conditionalFormatting sqref="A68:C77">
    <cfRule type="expression" dxfId="133" priority="29">
      <formula>A68=""</formula>
    </cfRule>
  </conditionalFormatting>
  <conditionalFormatting sqref="E68:G77">
    <cfRule type="expression" dxfId="132" priority="28">
      <formula>E68=""</formula>
    </cfRule>
  </conditionalFormatting>
  <conditionalFormatting sqref="H35:H44">
    <cfRule type="expression" dxfId="131" priority="27">
      <formula>H35=""</formula>
    </cfRule>
  </conditionalFormatting>
  <conditionalFormatting sqref="H46:H55">
    <cfRule type="expression" dxfId="130" priority="26">
      <formula>H46=""</formula>
    </cfRule>
  </conditionalFormatting>
  <conditionalFormatting sqref="H57:H66">
    <cfRule type="expression" dxfId="129" priority="25">
      <formula>H57=""</formula>
    </cfRule>
  </conditionalFormatting>
  <conditionalFormatting sqref="H68:H77">
    <cfRule type="expression" dxfId="128" priority="24">
      <formula>H68=""</formula>
    </cfRule>
  </conditionalFormatting>
  <conditionalFormatting sqref="O35:S44">
    <cfRule type="expression" dxfId="127" priority="23">
      <formula>O35=""</formula>
    </cfRule>
  </conditionalFormatting>
  <conditionalFormatting sqref="O46:S55">
    <cfRule type="expression" dxfId="126" priority="22">
      <formula>O46=""</formula>
    </cfRule>
  </conditionalFormatting>
  <conditionalFormatting sqref="O57:S66">
    <cfRule type="expression" dxfId="125" priority="21">
      <formula>O57=""</formula>
    </cfRule>
  </conditionalFormatting>
  <conditionalFormatting sqref="O68:S77">
    <cfRule type="expression" dxfId="124" priority="20">
      <formula>O68=""</formula>
    </cfRule>
  </conditionalFormatting>
  <conditionalFormatting sqref="H24">
    <cfRule type="expression" dxfId="123" priority="19">
      <formula>H24=""</formula>
    </cfRule>
  </conditionalFormatting>
  <conditionalFormatting sqref="H25:N33">
    <cfRule type="expression" dxfId="122" priority="18">
      <formula>H25=""</formula>
    </cfRule>
  </conditionalFormatting>
  <conditionalFormatting sqref="A9">
    <cfRule type="expression" dxfId="121" priority="17">
      <formula>A9=""</formula>
    </cfRule>
  </conditionalFormatting>
  <conditionalFormatting sqref="J9">
    <cfRule type="expression" dxfId="120" priority="16">
      <formula>J9=""</formula>
    </cfRule>
  </conditionalFormatting>
  <conditionalFormatting sqref="H13:I13">
    <cfRule type="expression" dxfId="119" priority="14">
      <formula>$H$13=""</formula>
    </cfRule>
  </conditionalFormatting>
  <conditionalFormatting sqref="H14">
    <cfRule type="expression" dxfId="118" priority="13">
      <formula>$H$14=""</formula>
    </cfRule>
  </conditionalFormatting>
  <conditionalFormatting sqref="I14">
    <cfRule type="expression" dxfId="117" priority="12">
      <formula>$I$14=""</formula>
    </cfRule>
  </conditionalFormatting>
  <conditionalFormatting sqref="H15">
    <cfRule type="expression" dxfId="116" priority="11">
      <formula>$H$15=""</formula>
    </cfRule>
  </conditionalFormatting>
  <conditionalFormatting sqref="I15">
    <cfRule type="expression" dxfId="115" priority="10">
      <formula>$I$15=""</formula>
    </cfRule>
  </conditionalFormatting>
  <conditionalFormatting sqref="H16">
    <cfRule type="expression" dxfId="114" priority="9">
      <formula>$H$16=""</formula>
    </cfRule>
  </conditionalFormatting>
  <conditionalFormatting sqref="I16">
    <cfRule type="expression" dxfId="113" priority="8">
      <formula>$I$16=""</formula>
    </cfRule>
  </conditionalFormatting>
  <conditionalFormatting sqref="H17">
    <cfRule type="expression" dxfId="112" priority="7">
      <formula>$H$17=""</formula>
    </cfRule>
  </conditionalFormatting>
  <conditionalFormatting sqref="I17">
    <cfRule type="expression" dxfId="111" priority="6">
      <formula>$I$17=""</formula>
    </cfRule>
  </conditionalFormatting>
  <conditionalFormatting sqref="H18">
    <cfRule type="expression" dxfId="110" priority="5">
      <formula>$H$18=""</formula>
    </cfRule>
  </conditionalFormatting>
  <conditionalFormatting sqref="I18">
    <cfRule type="expression" dxfId="109" priority="4">
      <formula>$I$18=""</formula>
    </cfRule>
  </conditionalFormatting>
  <conditionalFormatting sqref="H19">
    <cfRule type="expression" dxfId="108" priority="3">
      <formula>$H$19=""</formula>
    </cfRule>
  </conditionalFormatting>
  <conditionalFormatting sqref="I19">
    <cfRule type="expression" dxfId="107" priority="2">
      <formula>$I$19=""</formula>
    </cfRule>
  </conditionalFormatting>
  <conditionalFormatting sqref="O24">
    <cfRule type="expression" dxfId="106" priority="1">
      <formula>O24=""</formula>
    </cfRule>
  </conditionalFormatting>
  <conditionalFormatting sqref="H13:I13">
    <cfRule type="expression" dxfId="105" priority="371">
      <formula>$H$30+$Z$31=0</formula>
    </cfRule>
  </conditionalFormatting>
  <dataValidations count="5">
    <dataValidation type="list" allowBlank="1" showInputMessage="1" showErrorMessage="1" sqref="H46:H55 H24:H33 H35:H44 H68:H77 H57:H66" xr:uid="{C4BF6B9D-FBD4-4E07-A9AC-7CCD2A62D831}">
      <formula1>$X$25:$X$63</formula1>
    </dataValidation>
    <dataValidation type="list" allowBlank="1" showInputMessage="1" showErrorMessage="1" sqref="C24:C33 G68:G77 C68:C77 G24:G33 G35:G44 C35:C44 G46:G55 C46:C55 G57:G66 C57:C66" xr:uid="{F0ADCEAA-CB89-4B8C-8D75-FDA169F98DDD}">
      <formula1>$AB$24:$AB$35</formula1>
    </dataValidation>
    <dataValidation type="list" allowBlank="1" showInputMessage="1" showErrorMessage="1" sqref="A24:A33 E68:E77 A68:A77 E24:E33 E35:E44 A35:A44 E46:E55 A46:A55 E57:E66 A57:A66" xr:uid="{10D53AA6-CD89-49CE-90CF-DBE8F54B7D79}">
      <formula1>$Z$24:$Z$40</formula1>
    </dataValidation>
    <dataValidation type="list" allowBlank="1" showInputMessage="1" showErrorMessage="1" sqref="O35:O44 O24:O33 O57:O66 O68:O77 O46:O55" xr:uid="{4814A65B-84A0-4243-8B47-69614B1518C3}">
      <formula1>$Y$25:$Y$36</formula1>
    </dataValidation>
    <dataValidation allowBlank="1" showInputMessage="1" showErrorMessage="1" prompt="入力しないでください" sqref="WVJ14:WVU21 WLN14:WLY21 WBR14:WCC21 VRV14:VSG21 VHZ14:VIK21 UYD14:UYO21 UOH14:UOS21 UEL14:UEW21 TUP14:TVA21 TKT14:TLE21 TAX14:TBI21 SRB14:SRM21 SHF14:SHQ21 RXJ14:RXU21 RNN14:RNY21 RDR14:REC21 QTV14:QUG21 QJZ14:QKK21 QAD14:QAO21 PQH14:PQS21 PGL14:PGW21 OWP14:OXA21 OMT14:ONE21 OCX14:ODI21 NTB14:NTM21 NJF14:NJQ21 MZJ14:MZU21 MPN14:MPY21 MFR14:MGC21 LVV14:LWG21 LLZ14:LMK21 LCD14:LCO21 KSH14:KSS21 KIL14:KIW21 JYP14:JZA21 JOT14:JPE21 JEX14:JFI21 IVB14:IVM21 ILF14:ILQ21 IBJ14:IBU21 HRN14:HRY21 HHR14:HIC21 GXV14:GYG21 GNZ14:GOK21 GED14:GEO21 FUH14:FUS21 FKL14:FKW21 FAP14:FBA21 EQT14:ERE21 EGX14:EHI21 DXB14:DXM21 DNF14:DNQ21 DDJ14:DDU21 CTN14:CTY21 CJR14:CKC21 BZV14:CAG21 BPZ14:BQK21 BGD14:BGO21 AWH14:AWS21 AML14:AMW21 ACP14:ADA21 ST14:TE21 IX14:JI21 H20:I21 J13:V21" xr:uid="{2644DB1B-6D37-4332-892C-33233168C5AB}"/>
  </dataValidations>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55" max="2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AD3D-7E41-4DD2-A658-7C601E5D9B5D}">
  <sheetPr>
    <tabColor rgb="FF92D050"/>
  </sheetPr>
  <dimension ref="A1:BL77"/>
  <sheetViews>
    <sheetView showZeros="0" view="pageBreakPreview" zoomScaleNormal="100" zoomScaleSheetLayoutView="100" workbookViewId="0">
      <selection activeCell="N21" sqref="N21"/>
    </sheetView>
  </sheetViews>
  <sheetFormatPr defaultColWidth="8.875" defaultRowHeight="14.25"/>
  <cols>
    <col min="1" max="1" width="5.5" style="2" customWidth="1"/>
    <col min="2" max="2" width="2.75" style="2" bestFit="1" customWidth="1"/>
    <col min="3" max="3" width="5.5" style="2" customWidth="1"/>
    <col min="4" max="4" width="3.875" style="2" bestFit="1" customWidth="1"/>
    <col min="5" max="5" width="5.5" style="2" customWidth="1"/>
    <col min="6" max="6" width="2.75" style="2" bestFit="1" customWidth="1"/>
    <col min="7" max="7" width="5.5" style="2" customWidth="1"/>
    <col min="8" max="22" width="5.25" style="2" customWidth="1"/>
    <col min="23" max="23" width="8.875" style="2"/>
    <col min="24" max="24" width="35.125" style="2" hidden="1" customWidth="1"/>
    <col min="25" max="25" width="42.5" style="2" hidden="1" customWidth="1"/>
    <col min="26" max="26" width="3.875" style="2" hidden="1" customWidth="1"/>
    <col min="27" max="27" width="0" style="2" hidden="1" customWidth="1"/>
    <col min="28" max="28" width="3.875" style="2" hidden="1" customWidth="1"/>
    <col min="29" max="16384" width="8.875" style="2"/>
  </cols>
  <sheetData>
    <row r="1" spans="1:64" s="6" customFormat="1" ht="29.45" customHeight="1">
      <c r="A1" s="486" t="s">
        <v>209</v>
      </c>
      <c r="B1" s="487"/>
      <c r="C1" s="487"/>
      <c r="D1" s="488"/>
      <c r="E1" s="488"/>
      <c r="F1" s="488"/>
      <c r="G1" s="489" t="s">
        <v>401</v>
      </c>
      <c r="H1" s="488"/>
      <c r="I1" s="490"/>
      <c r="J1" s="490"/>
      <c r="K1" s="490"/>
      <c r="L1" s="490"/>
      <c r="M1" s="490"/>
      <c r="N1" s="490"/>
      <c r="O1" s="490"/>
      <c r="P1" s="490"/>
      <c r="Q1" s="490"/>
      <c r="R1" s="490"/>
      <c r="S1" s="490"/>
      <c r="T1" s="488"/>
      <c r="U1" s="488"/>
      <c r="V1" s="488"/>
      <c r="W1" s="7"/>
    </row>
    <row r="2" spans="1:64" s="6" customFormat="1" ht="19.899999999999999" customHeight="1">
      <c r="A2" s="487"/>
      <c r="B2" s="487"/>
      <c r="C2" s="487"/>
      <c r="D2" s="488"/>
      <c r="E2" s="488"/>
      <c r="F2" s="488"/>
      <c r="G2" s="488"/>
      <c r="H2" s="488"/>
      <c r="I2" s="490"/>
      <c r="J2" s="490"/>
      <c r="K2" s="490"/>
      <c r="L2" s="490"/>
      <c r="M2" s="490"/>
      <c r="N2" s="490"/>
      <c r="O2" s="490"/>
      <c r="P2" s="490"/>
      <c r="Q2" s="490"/>
      <c r="R2" s="490"/>
      <c r="S2" s="490"/>
      <c r="T2" s="488"/>
      <c r="U2" s="488"/>
      <c r="V2" s="488"/>
      <c r="W2" s="7"/>
    </row>
    <row r="3" spans="1:64" s="6" customFormat="1" ht="19.899999999999999" customHeight="1">
      <c r="A3" s="491" t="s">
        <v>74</v>
      </c>
      <c r="B3" s="492"/>
      <c r="C3" s="493"/>
      <c r="D3" s="782" t="s">
        <v>366</v>
      </c>
      <c r="E3" s="783"/>
      <c r="F3" s="783"/>
      <c r="G3" s="783"/>
      <c r="H3" s="783"/>
      <c r="I3" s="783"/>
      <c r="J3" s="783"/>
      <c r="K3" s="784"/>
      <c r="L3" s="494"/>
      <c r="M3" s="494"/>
      <c r="N3" s="494"/>
      <c r="O3" s="494"/>
      <c r="P3" s="494"/>
      <c r="Q3" s="494"/>
      <c r="R3" s="495"/>
      <c r="S3" s="494"/>
      <c r="T3" s="494"/>
      <c r="U3" s="494"/>
      <c r="V3" s="494"/>
      <c r="W3" s="8"/>
    </row>
    <row r="4" spans="1:64" s="6" customFormat="1" ht="19.899999999999999" customHeight="1">
      <c r="A4" s="491" t="s">
        <v>271</v>
      </c>
      <c r="B4" s="492"/>
      <c r="C4" s="493"/>
      <c r="D4" s="782" t="s">
        <v>364</v>
      </c>
      <c r="E4" s="783"/>
      <c r="F4" s="783"/>
      <c r="G4" s="783"/>
      <c r="H4" s="783"/>
      <c r="I4" s="783"/>
      <c r="J4" s="783"/>
      <c r="K4" s="784"/>
      <c r="L4" s="494"/>
      <c r="M4" s="494"/>
      <c r="N4" s="494"/>
      <c r="O4" s="494"/>
      <c r="P4" s="494"/>
      <c r="Q4" s="494"/>
      <c r="R4" s="495"/>
      <c r="S4" s="494"/>
      <c r="T4" s="494"/>
      <c r="U4" s="494"/>
      <c r="V4" s="494"/>
      <c r="W4" s="8"/>
    </row>
    <row r="5" spans="1:64" s="6" customFormat="1" ht="19.899999999999999" customHeight="1">
      <c r="A5" s="495"/>
      <c r="B5" s="495"/>
      <c r="C5" s="495"/>
      <c r="D5" s="495"/>
      <c r="E5" s="495"/>
      <c r="F5" s="495"/>
      <c r="G5" s="495"/>
      <c r="H5" s="495"/>
      <c r="I5" s="495"/>
      <c r="J5" s="494"/>
      <c r="K5" s="494"/>
      <c r="L5" s="494"/>
      <c r="M5" s="494"/>
      <c r="N5" s="494"/>
      <c r="O5" s="494"/>
      <c r="P5" s="494"/>
      <c r="Q5" s="494"/>
      <c r="R5" s="495"/>
      <c r="S5" s="494"/>
      <c r="T5" s="494"/>
      <c r="U5" s="494"/>
      <c r="V5" s="494"/>
      <c r="W5" s="8"/>
    </row>
    <row r="6" spans="1:64" s="6" customFormat="1" ht="19.899999999999999" customHeight="1">
      <c r="A6" s="496" t="s">
        <v>75</v>
      </c>
      <c r="B6" s="497"/>
      <c r="C6" s="497"/>
      <c r="D6" s="497"/>
      <c r="E6" s="497"/>
      <c r="F6" s="497"/>
      <c r="G6" s="497"/>
      <c r="H6" s="497"/>
      <c r="I6" s="498"/>
      <c r="J6" s="497" t="s">
        <v>76</v>
      </c>
      <c r="K6" s="499"/>
      <c r="L6" s="497"/>
      <c r="M6" s="497"/>
      <c r="N6" s="497"/>
      <c r="O6" s="497"/>
      <c r="P6" s="500"/>
      <c r="Q6" s="501"/>
      <c r="R6" s="502"/>
      <c r="S6" s="502"/>
      <c r="T6" s="502"/>
      <c r="U6" s="502"/>
      <c r="V6" s="502"/>
    </row>
    <row r="7" spans="1:64" s="6" customFormat="1" ht="19.899999999999999" customHeight="1">
      <c r="A7" s="802"/>
      <c r="B7" s="803"/>
      <c r="C7" s="803"/>
      <c r="D7" s="803"/>
      <c r="E7" s="803"/>
      <c r="F7" s="803"/>
      <c r="G7" s="803"/>
      <c r="H7" s="803"/>
      <c r="I7" s="804"/>
      <c r="J7" s="803"/>
      <c r="K7" s="803"/>
      <c r="L7" s="803"/>
      <c r="M7" s="803"/>
      <c r="N7" s="803"/>
      <c r="O7" s="803"/>
      <c r="P7" s="803"/>
      <c r="Q7" s="805"/>
      <c r="R7" s="9"/>
      <c r="S7" s="490"/>
      <c r="T7" s="490"/>
      <c r="U7" s="9"/>
      <c r="V7" s="490"/>
    </row>
    <row r="8" spans="1:64" s="6" customFormat="1" ht="19.899999999999999" customHeight="1">
      <c r="A8" s="503" t="s">
        <v>77</v>
      </c>
      <c r="B8" s="502"/>
      <c r="C8" s="502"/>
      <c r="D8" s="9"/>
      <c r="E8" s="9"/>
      <c r="F8" s="9"/>
      <c r="G8" s="9"/>
      <c r="H8" s="9"/>
      <c r="I8" s="504"/>
      <c r="J8" s="497" t="s">
        <v>76</v>
      </c>
      <c r="K8" s="499"/>
      <c r="L8" s="497"/>
      <c r="M8" s="497"/>
      <c r="N8" s="497"/>
      <c r="O8" s="497"/>
      <c r="P8" s="500"/>
      <c r="Q8" s="501"/>
      <c r="R8" s="9"/>
      <c r="S8" s="9"/>
      <c r="T8" s="9"/>
      <c r="U8" s="9"/>
      <c r="V8" s="9"/>
    </row>
    <row r="9" spans="1:64" s="6" customFormat="1" ht="19.899999999999999" customHeight="1">
      <c r="A9" s="802"/>
      <c r="B9" s="803"/>
      <c r="C9" s="803"/>
      <c r="D9" s="803"/>
      <c r="E9" s="803"/>
      <c r="F9" s="803"/>
      <c r="G9" s="803"/>
      <c r="H9" s="803"/>
      <c r="I9" s="804"/>
      <c r="J9" s="803"/>
      <c r="K9" s="803"/>
      <c r="L9" s="803"/>
      <c r="M9" s="803"/>
      <c r="N9" s="803"/>
      <c r="O9" s="803"/>
      <c r="P9" s="803"/>
      <c r="Q9" s="805"/>
      <c r="R9" s="9"/>
      <c r="S9" s="9"/>
      <c r="T9" s="9"/>
      <c r="U9" s="9"/>
      <c r="V9" s="9"/>
    </row>
    <row r="10" spans="1:64" s="6" customFormat="1" ht="19.899999999999999" customHeight="1" thickBot="1">
      <c r="A10" s="9"/>
      <c r="B10" s="9"/>
      <c r="C10" s="9"/>
      <c r="D10" s="9"/>
      <c r="E10" s="9"/>
      <c r="F10" s="9"/>
      <c r="G10" s="9"/>
      <c r="H10" s="9"/>
      <c r="I10" s="9"/>
      <c r="J10" s="9"/>
      <c r="K10" s="9"/>
      <c r="L10" s="9"/>
      <c r="M10" s="9"/>
      <c r="N10" s="9"/>
      <c r="O10" s="9"/>
      <c r="P10" s="9"/>
      <c r="Q10" s="9"/>
      <c r="R10" s="9"/>
      <c r="S10" s="9"/>
      <c r="T10" s="9"/>
      <c r="U10" s="9"/>
      <c r="V10" s="9"/>
      <c r="W10" s="9"/>
    </row>
    <row r="11" spans="1:64" s="10" customFormat="1" ht="19.149999999999999" customHeight="1">
      <c r="A11" s="505"/>
      <c r="B11" s="771" t="s">
        <v>334</v>
      </c>
      <c r="C11" s="772"/>
      <c r="D11" s="772"/>
      <c r="E11" s="772"/>
      <c r="F11" s="772"/>
      <c r="G11" s="773"/>
      <c r="H11" s="777" t="s">
        <v>111</v>
      </c>
      <c r="I11" s="778"/>
      <c r="J11" s="779"/>
      <c r="K11" s="780" t="s">
        <v>225</v>
      </c>
      <c r="L11" s="778"/>
      <c r="M11" s="781"/>
      <c r="N11" s="777" t="s">
        <v>226</v>
      </c>
      <c r="O11" s="778"/>
      <c r="P11" s="779"/>
      <c r="Q11" s="777" t="s">
        <v>227</v>
      </c>
      <c r="R11" s="778"/>
      <c r="S11" s="779"/>
      <c r="T11" s="777" t="s">
        <v>228</v>
      </c>
      <c r="U11" s="778"/>
      <c r="V11" s="779"/>
      <c r="BL11" s="10" t="s">
        <v>112</v>
      </c>
    </row>
    <row r="12" spans="1:64" s="10" customFormat="1" ht="19.149999999999999" customHeight="1">
      <c r="A12" s="506" t="s">
        <v>113</v>
      </c>
      <c r="B12" s="774"/>
      <c r="C12" s="775"/>
      <c r="D12" s="775"/>
      <c r="E12" s="775"/>
      <c r="F12" s="775"/>
      <c r="G12" s="776"/>
      <c r="H12" s="507" t="s">
        <v>114</v>
      </c>
      <c r="I12" s="508" t="s">
        <v>115</v>
      </c>
      <c r="J12" s="509" t="s">
        <v>116</v>
      </c>
      <c r="K12" s="510" t="s">
        <v>114</v>
      </c>
      <c r="L12" s="508" t="s">
        <v>115</v>
      </c>
      <c r="M12" s="511" t="s">
        <v>116</v>
      </c>
      <c r="N12" s="507" t="s">
        <v>114</v>
      </c>
      <c r="O12" s="508" t="s">
        <v>115</v>
      </c>
      <c r="P12" s="509" t="s">
        <v>116</v>
      </c>
      <c r="Q12" s="507" t="s">
        <v>114</v>
      </c>
      <c r="R12" s="511" t="s">
        <v>115</v>
      </c>
      <c r="S12" s="509" t="s">
        <v>116</v>
      </c>
      <c r="T12" s="507" t="s">
        <v>114</v>
      </c>
      <c r="U12" s="511" t="s">
        <v>115</v>
      </c>
      <c r="V12" s="509" t="s">
        <v>116</v>
      </c>
      <c r="BL12" s="10" t="s">
        <v>117</v>
      </c>
    </row>
    <row r="13" spans="1:64" s="10" customFormat="1" ht="19.149999999999999" customHeight="1">
      <c r="A13" s="506"/>
      <c r="B13" s="512" t="s">
        <v>339</v>
      </c>
      <c r="C13" s="513"/>
      <c r="D13" s="514"/>
      <c r="E13" s="514"/>
      <c r="F13" s="514"/>
      <c r="G13" s="515"/>
      <c r="H13" s="507"/>
      <c r="I13" s="508"/>
      <c r="J13" s="516">
        <f>SUM(H13:I13)</f>
        <v>0</v>
      </c>
      <c r="K13" s="517">
        <f>③宿泊者名簿!D9</f>
        <v>0</v>
      </c>
      <c r="L13" s="517">
        <f>③宿泊者名簿!E9</f>
        <v>0</v>
      </c>
      <c r="M13" s="518">
        <f>SUM(K13:L13)</f>
        <v>0</v>
      </c>
      <c r="N13" s="519">
        <f>③宿泊者名簿!G9</f>
        <v>0</v>
      </c>
      <c r="O13" s="517">
        <f>③宿泊者名簿!H9</f>
        <v>0</v>
      </c>
      <c r="P13" s="516">
        <f>SUM(N13:O13)</f>
        <v>0</v>
      </c>
      <c r="Q13" s="519">
        <f>③宿泊者名簿!J9</f>
        <v>0</v>
      </c>
      <c r="R13" s="517">
        <f>③宿泊者名簿!K9</f>
        <v>0</v>
      </c>
      <c r="S13" s="516">
        <f>SUM(Q13:R13)</f>
        <v>0</v>
      </c>
      <c r="T13" s="519">
        <f>③宿泊者名簿!M9</f>
        <v>0</v>
      </c>
      <c r="U13" s="517">
        <f>③宿泊者名簿!N9</f>
        <v>0</v>
      </c>
      <c r="V13" s="516">
        <f>SUM(T13:U13)</f>
        <v>0</v>
      </c>
      <c r="BL13" s="10" t="s">
        <v>118</v>
      </c>
    </row>
    <row r="14" spans="1:64" s="10" customFormat="1" ht="19.149999999999999" customHeight="1">
      <c r="A14" s="506" t="s">
        <v>119</v>
      </c>
      <c r="B14" s="512" t="s">
        <v>333</v>
      </c>
      <c r="C14" s="513"/>
      <c r="D14" s="514"/>
      <c r="E14" s="514"/>
      <c r="F14" s="514"/>
      <c r="G14" s="515"/>
      <c r="H14" s="555">
        <v>16</v>
      </c>
      <c r="I14" s="556">
        <v>18</v>
      </c>
      <c r="J14" s="516">
        <f t="shared" ref="J14:J19" si="0">SUM(H14:I14)</f>
        <v>34</v>
      </c>
      <c r="K14" s="517">
        <f>③宿泊者名簿!D10</f>
        <v>0</v>
      </c>
      <c r="L14" s="517">
        <f>③宿泊者名簿!E10</f>
        <v>0</v>
      </c>
      <c r="M14" s="518">
        <f t="shared" ref="M14:M19" si="1">SUM(K14:L14)</f>
        <v>0</v>
      </c>
      <c r="N14" s="519">
        <f>③宿泊者名簿!G10</f>
        <v>0</v>
      </c>
      <c r="O14" s="517">
        <f>③宿泊者名簿!H10</f>
        <v>0</v>
      </c>
      <c r="P14" s="516">
        <f t="shared" ref="P14:P19" si="2">SUM(N14:O14)</f>
        <v>0</v>
      </c>
      <c r="Q14" s="519">
        <f>③宿泊者名簿!J10</f>
        <v>0</v>
      </c>
      <c r="R14" s="517">
        <f>③宿泊者名簿!K10</f>
        <v>0</v>
      </c>
      <c r="S14" s="516">
        <f t="shared" ref="S14:S19" si="3">SUM(Q14:R14)</f>
        <v>0</v>
      </c>
      <c r="T14" s="519">
        <f>③宿泊者名簿!M10</f>
        <v>0</v>
      </c>
      <c r="U14" s="517">
        <f>③宿泊者名簿!N10</f>
        <v>0</v>
      </c>
      <c r="V14" s="516">
        <f t="shared" ref="V14:V19" si="4">SUM(T14:U14)</f>
        <v>0</v>
      </c>
    </row>
    <row r="15" spans="1:64" s="10" customFormat="1" ht="19.149999999999999" customHeight="1">
      <c r="A15" s="506"/>
      <c r="B15" s="512" t="s">
        <v>335</v>
      </c>
      <c r="C15" s="513"/>
      <c r="D15" s="514"/>
      <c r="E15" s="514"/>
      <c r="F15" s="514"/>
      <c r="G15" s="515"/>
      <c r="H15" s="555"/>
      <c r="I15" s="556"/>
      <c r="J15" s="516">
        <f t="shared" si="0"/>
        <v>0</v>
      </c>
      <c r="K15" s="517">
        <f>③宿泊者名簿!D11</f>
        <v>0</v>
      </c>
      <c r="L15" s="517">
        <f>③宿泊者名簿!E11</f>
        <v>0</v>
      </c>
      <c r="M15" s="518">
        <f t="shared" si="1"/>
        <v>0</v>
      </c>
      <c r="N15" s="519">
        <f>③宿泊者名簿!G11</f>
        <v>0</v>
      </c>
      <c r="O15" s="517">
        <f>③宿泊者名簿!H11</f>
        <v>0</v>
      </c>
      <c r="P15" s="516">
        <f t="shared" si="2"/>
        <v>0</v>
      </c>
      <c r="Q15" s="519">
        <f>③宿泊者名簿!J11</f>
        <v>0</v>
      </c>
      <c r="R15" s="517">
        <f>③宿泊者名簿!K11</f>
        <v>0</v>
      </c>
      <c r="S15" s="516">
        <f t="shared" si="3"/>
        <v>0</v>
      </c>
      <c r="T15" s="519">
        <f>③宿泊者名簿!M11</f>
        <v>0</v>
      </c>
      <c r="U15" s="517">
        <f>③宿泊者名簿!N11</f>
        <v>0</v>
      </c>
      <c r="V15" s="516">
        <f t="shared" si="4"/>
        <v>0</v>
      </c>
    </row>
    <row r="16" spans="1:64" s="10" customFormat="1" ht="19.149999999999999" customHeight="1">
      <c r="A16" s="506" t="s">
        <v>120</v>
      </c>
      <c r="B16" s="512" t="s">
        <v>336</v>
      </c>
      <c r="C16" s="513"/>
      <c r="D16" s="514"/>
      <c r="E16" s="514"/>
      <c r="F16" s="514"/>
      <c r="G16" s="515"/>
      <c r="H16" s="555"/>
      <c r="I16" s="556"/>
      <c r="J16" s="516">
        <f t="shared" si="0"/>
        <v>0</v>
      </c>
      <c r="K16" s="517">
        <f>③宿泊者名簿!D12</f>
        <v>0</v>
      </c>
      <c r="L16" s="517">
        <f>③宿泊者名簿!E12</f>
        <v>0</v>
      </c>
      <c r="M16" s="518">
        <f t="shared" si="1"/>
        <v>0</v>
      </c>
      <c r="N16" s="519">
        <f>③宿泊者名簿!G12</f>
        <v>0</v>
      </c>
      <c r="O16" s="517">
        <f>③宿泊者名簿!H12</f>
        <v>0</v>
      </c>
      <c r="P16" s="516">
        <f t="shared" si="2"/>
        <v>0</v>
      </c>
      <c r="Q16" s="519">
        <f>③宿泊者名簿!J12</f>
        <v>0</v>
      </c>
      <c r="R16" s="517">
        <f>③宿泊者名簿!K12</f>
        <v>0</v>
      </c>
      <c r="S16" s="516">
        <f t="shared" si="3"/>
        <v>0</v>
      </c>
      <c r="T16" s="519">
        <f>③宿泊者名簿!M12</f>
        <v>0</v>
      </c>
      <c r="U16" s="517">
        <f>③宿泊者名簿!N12</f>
        <v>0</v>
      </c>
      <c r="V16" s="516">
        <f t="shared" si="4"/>
        <v>0</v>
      </c>
    </row>
    <row r="17" spans="1:30" s="10" customFormat="1" ht="19.149999999999999" customHeight="1">
      <c r="A17" s="506"/>
      <c r="B17" s="789" t="s">
        <v>121</v>
      </c>
      <c r="C17" s="790"/>
      <c r="D17" s="520" t="s">
        <v>337</v>
      </c>
      <c r="E17" s="514"/>
      <c r="F17" s="514"/>
      <c r="G17" s="515"/>
      <c r="H17" s="555"/>
      <c r="I17" s="556"/>
      <c r="J17" s="516">
        <f t="shared" si="0"/>
        <v>0</v>
      </c>
      <c r="K17" s="517">
        <f>③宿泊者名簿!D13</f>
        <v>0</v>
      </c>
      <c r="L17" s="517">
        <f>③宿泊者名簿!E13</f>
        <v>0</v>
      </c>
      <c r="M17" s="518">
        <f t="shared" si="1"/>
        <v>0</v>
      </c>
      <c r="N17" s="519">
        <f>③宿泊者名簿!G13</f>
        <v>0</v>
      </c>
      <c r="O17" s="517">
        <f>③宿泊者名簿!H13</f>
        <v>0</v>
      </c>
      <c r="P17" s="516">
        <f t="shared" si="2"/>
        <v>0</v>
      </c>
      <c r="Q17" s="519">
        <f>③宿泊者名簿!J13</f>
        <v>0</v>
      </c>
      <c r="R17" s="517">
        <f>③宿泊者名簿!K13</f>
        <v>0</v>
      </c>
      <c r="S17" s="516">
        <f t="shared" si="3"/>
        <v>0</v>
      </c>
      <c r="T17" s="519">
        <f>③宿泊者名簿!M13</f>
        <v>0</v>
      </c>
      <c r="U17" s="517">
        <f>③宿泊者名簿!N13</f>
        <v>0</v>
      </c>
      <c r="V17" s="516">
        <f t="shared" si="4"/>
        <v>0</v>
      </c>
    </row>
    <row r="18" spans="1:30" s="10" customFormat="1" ht="19.149999999999999" customHeight="1">
      <c r="A18" s="506" t="s">
        <v>123</v>
      </c>
      <c r="B18" s="791"/>
      <c r="C18" s="792"/>
      <c r="D18" s="520" t="s">
        <v>124</v>
      </c>
      <c r="E18" s="514"/>
      <c r="F18" s="514"/>
      <c r="G18" s="515"/>
      <c r="H18" s="555"/>
      <c r="I18" s="556"/>
      <c r="J18" s="516">
        <f t="shared" si="0"/>
        <v>0</v>
      </c>
      <c r="K18" s="517">
        <f>③宿泊者名簿!D14</f>
        <v>0</v>
      </c>
      <c r="L18" s="517">
        <f>③宿泊者名簿!E14</f>
        <v>0</v>
      </c>
      <c r="M18" s="518">
        <f t="shared" si="1"/>
        <v>0</v>
      </c>
      <c r="N18" s="519">
        <f>③宿泊者名簿!G14</f>
        <v>0</v>
      </c>
      <c r="O18" s="517">
        <f>③宿泊者名簿!H14</f>
        <v>0</v>
      </c>
      <c r="P18" s="516">
        <f t="shared" si="2"/>
        <v>0</v>
      </c>
      <c r="Q18" s="519">
        <f>③宿泊者名簿!J14</f>
        <v>0</v>
      </c>
      <c r="R18" s="517">
        <f>③宿泊者名簿!K14</f>
        <v>0</v>
      </c>
      <c r="S18" s="516">
        <f t="shared" si="3"/>
        <v>0</v>
      </c>
      <c r="T18" s="519">
        <f>③宿泊者名簿!M14</f>
        <v>0</v>
      </c>
      <c r="U18" s="517">
        <f>③宿泊者名簿!N14</f>
        <v>0</v>
      </c>
      <c r="V18" s="516">
        <f t="shared" si="4"/>
        <v>0</v>
      </c>
    </row>
    <row r="19" spans="1:30" s="10" customFormat="1" ht="19.149999999999999" customHeight="1" thickBot="1">
      <c r="A19" s="506"/>
      <c r="B19" s="521" t="s">
        <v>338</v>
      </c>
      <c r="C19" s="522"/>
      <c r="D19" s="522"/>
      <c r="E19" s="522"/>
      <c r="F19" s="522"/>
      <c r="G19" s="523"/>
      <c r="H19" s="557">
        <v>5</v>
      </c>
      <c r="I19" s="558">
        <v>5</v>
      </c>
      <c r="J19" s="524">
        <f t="shared" si="0"/>
        <v>10</v>
      </c>
      <c r="K19" s="517">
        <f>③宿泊者名簿!D15</f>
        <v>0</v>
      </c>
      <c r="L19" s="525">
        <f>③宿泊者名簿!E15</f>
        <v>0</v>
      </c>
      <c r="M19" s="526">
        <f t="shared" si="1"/>
        <v>0</v>
      </c>
      <c r="N19" s="527">
        <f>③宿泊者名簿!G15</f>
        <v>0</v>
      </c>
      <c r="O19" s="525">
        <f>③宿泊者名簿!H15</f>
        <v>0</v>
      </c>
      <c r="P19" s="524">
        <f t="shared" si="2"/>
        <v>0</v>
      </c>
      <c r="Q19" s="527">
        <f>③宿泊者名簿!J15</f>
        <v>0</v>
      </c>
      <c r="R19" s="525">
        <f>③宿泊者名簿!K15</f>
        <v>0</v>
      </c>
      <c r="S19" s="524">
        <f t="shared" si="3"/>
        <v>0</v>
      </c>
      <c r="T19" s="527">
        <f>③宿泊者名簿!M15</f>
        <v>0</v>
      </c>
      <c r="U19" s="525">
        <f>③宿泊者名簿!N15</f>
        <v>0</v>
      </c>
      <c r="V19" s="524">
        <f t="shared" si="4"/>
        <v>0</v>
      </c>
    </row>
    <row r="20" spans="1:30" s="10" customFormat="1" ht="19.149999999999999" customHeight="1" thickTop="1" thickBot="1">
      <c r="A20" s="528"/>
      <c r="B20" s="529" t="s">
        <v>116</v>
      </c>
      <c r="C20" s="530"/>
      <c r="D20" s="530"/>
      <c r="E20" s="530"/>
      <c r="F20" s="530"/>
      <c r="G20" s="531"/>
      <c r="H20" s="532">
        <f>SUM(H13:H19)</f>
        <v>21</v>
      </c>
      <c r="I20" s="533">
        <f t="shared" ref="I20:V20" si="5">SUM(I13:I19)</f>
        <v>23</v>
      </c>
      <c r="J20" s="534">
        <f t="shared" si="5"/>
        <v>44</v>
      </c>
      <c r="K20" s="535">
        <f t="shared" si="5"/>
        <v>0</v>
      </c>
      <c r="L20" s="535">
        <f t="shared" si="5"/>
        <v>0</v>
      </c>
      <c r="M20" s="536">
        <f t="shared" si="5"/>
        <v>0</v>
      </c>
      <c r="N20" s="532">
        <f t="shared" si="5"/>
        <v>0</v>
      </c>
      <c r="O20" s="533">
        <f t="shared" si="5"/>
        <v>0</v>
      </c>
      <c r="P20" s="534">
        <f t="shared" si="5"/>
        <v>0</v>
      </c>
      <c r="Q20" s="532">
        <f t="shared" si="5"/>
        <v>0</v>
      </c>
      <c r="R20" s="533">
        <f t="shared" si="5"/>
        <v>0</v>
      </c>
      <c r="S20" s="537">
        <f t="shared" si="5"/>
        <v>0</v>
      </c>
      <c r="T20" s="532">
        <f t="shared" si="5"/>
        <v>0</v>
      </c>
      <c r="U20" s="533">
        <f t="shared" si="5"/>
        <v>0</v>
      </c>
      <c r="V20" s="537">
        <f t="shared" si="5"/>
        <v>0</v>
      </c>
      <c r="AD20" s="2"/>
    </row>
    <row r="21" spans="1:30" s="10" customFormat="1" ht="19.149999999999999" customHeight="1">
      <c r="A21" s="538" t="s">
        <v>341</v>
      </c>
      <c r="B21" s="539"/>
      <c r="C21" s="539"/>
      <c r="D21" s="539"/>
      <c r="E21" s="539"/>
      <c r="F21" s="539"/>
      <c r="G21" s="539"/>
      <c r="H21" s="540"/>
      <c r="I21" s="540"/>
      <c r="J21" s="540"/>
      <c r="K21" s="540"/>
      <c r="L21" s="540"/>
      <c r="M21" s="540"/>
      <c r="N21" s="540"/>
      <c r="O21" s="540"/>
      <c r="P21" s="540"/>
      <c r="Q21" s="540"/>
      <c r="R21" s="540"/>
      <c r="S21" s="540"/>
      <c r="T21" s="540"/>
      <c r="U21" s="540"/>
      <c r="V21" s="540"/>
      <c r="AD21" s="2"/>
    </row>
    <row r="22" spans="1:30" ht="24.6" customHeight="1">
      <c r="A22" s="541" t="s">
        <v>186</v>
      </c>
      <c r="B22" s="542"/>
      <c r="C22" s="542"/>
      <c r="D22" s="543"/>
      <c r="E22" s="543"/>
      <c r="F22" s="543"/>
      <c r="G22" s="543"/>
      <c r="H22" s="543"/>
      <c r="I22" s="543"/>
      <c r="J22" s="543"/>
      <c r="K22" s="543"/>
      <c r="L22" s="543"/>
      <c r="M22" s="543"/>
      <c r="N22" s="543"/>
      <c r="O22" s="543"/>
      <c r="P22" s="543"/>
      <c r="Q22" s="543"/>
      <c r="R22" s="543"/>
      <c r="S22" s="543"/>
      <c r="T22" s="543"/>
      <c r="U22" s="543"/>
      <c r="V22" s="543"/>
    </row>
    <row r="23" spans="1:30" ht="19.149999999999999" customHeight="1">
      <c r="A23" s="544" t="s">
        <v>187</v>
      </c>
      <c r="B23" s="545"/>
      <c r="C23" s="545"/>
      <c r="D23" s="545"/>
      <c r="E23" s="546"/>
      <c r="F23" s="546"/>
      <c r="G23" s="546"/>
      <c r="H23" s="793" t="s">
        <v>188</v>
      </c>
      <c r="I23" s="794"/>
      <c r="J23" s="794"/>
      <c r="K23" s="794"/>
      <c r="L23" s="794"/>
      <c r="M23" s="794"/>
      <c r="N23" s="795"/>
      <c r="O23" s="793" t="s">
        <v>189</v>
      </c>
      <c r="P23" s="794"/>
      <c r="Q23" s="794"/>
      <c r="R23" s="794"/>
      <c r="S23" s="795"/>
      <c r="T23" s="547"/>
      <c r="U23" s="547"/>
      <c r="V23" s="547"/>
    </row>
    <row r="24" spans="1:30" ht="16.899999999999999" customHeight="1">
      <c r="A24" s="561">
        <v>10</v>
      </c>
      <c r="B24" s="22" t="s">
        <v>324</v>
      </c>
      <c r="C24" s="559" t="s">
        <v>325</v>
      </c>
      <c r="D24" s="548" t="s">
        <v>190</v>
      </c>
      <c r="E24" s="559"/>
      <c r="F24" s="22" t="s">
        <v>324</v>
      </c>
      <c r="G24" s="559"/>
      <c r="H24" s="765" t="s">
        <v>191</v>
      </c>
      <c r="I24" s="766"/>
      <c r="J24" s="766"/>
      <c r="K24" s="766"/>
      <c r="L24" s="766"/>
      <c r="M24" s="766"/>
      <c r="N24" s="767"/>
      <c r="O24" s="768"/>
      <c r="P24" s="769"/>
      <c r="Q24" s="769"/>
      <c r="R24" s="769"/>
      <c r="S24" s="770"/>
      <c r="T24" s="16"/>
      <c r="U24" s="16"/>
      <c r="V24" s="16"/>
      <c r="X24" s="17" t="s">
        <v>188</v>
      </c>
      <c r="Y24" s="5" t="s">
        <v>189</v>
      </c>
      <c r="Z24" s="2">
        <v>6</v>
      </c>
      <c r="AB24" s="18" t="s">
        <v>326</v>
      </c>
    </row>
    <row r="25" spans="1:30" ht="16.899999999999999" customHeight="1">
      <c r="A25" s="561">
        <v>10</v>
      </c>
      <c r="B25" s="22" t="s">
        <v>324</v>
      </c>
      <c r="C25" s="559" t="s">
        <v>325</v>
      </c>
      <c r="D25" s="548" t="s">
        <v>190</v>
      </c>
      <c r="E25" s="559">
        <v>13</v>
      </c>
      <c r="F25" s="22" t="s">
        <v>324</v>
      </c>
      <c r="G25" s="559" t="s">
        <v>325</v>
      </c>
      <c r="H25" s="765" t="s">
        <v>367</v>
      </c>
      <c r="I25" s="766"/>
      <c r="J25" s="766"/>
      <c r="K25" s="766"/>
      <c r="L25" s="766"/>
      <c r="M25" s="766"/>
      <c r="N25" s="767"/>
      <c r="O25" s="768" t="s">
        <v>340</v>
      </c>
      <c r="P25" s="769"/>
      <c r="Q25" s="769"/>
      <c r="R25" s="769"/>
      <c r="S25" s="770"/>
      <c r="T25" s="16"/>
      <c r="U25" s="16"/>
      <c r="V25" s="16"/>
      <c r="X25" s="17" t="s">
        <v>191</v>
      </c>
      <c r="Y25" s="5" t="s">
        <v>201</v>
      </c>
      <c r="Z25" s="2">
        <v>7</v>
      </c>
      <c r="AB25" s="18" t="s">
        <v>327</v>
      </c>
    </row>
    <row r="26" spans="1:30" ht="16.899999999999999" customHeight="1">
      <c r="A26" s="561">
        <v>13</v>
      </c>
      <c r="B26" s="22" t="s">
        <v>324</v>
      </c>
      <c r="C26" s="559" t="s">
        <v>325</v>
      </c>
      <c r="D26" s="548" t="s">
        <v>190</v>
      </c>
      <c r="E26" s="559">
        <v>13</v>
      </c>
      <c r="F26" s="22" t="s">
        <v>324</v>
      </c>
      <c r="G26" s="559">
        <v>30</v>
      </c>
      <c r="H26" s="765" t="s">
        <v>328</v>
      </c>
      <c r="I26" s="766"/>
      <c r="J26" s="766"/>
      <c r="K26" s="766"/>
      <c r="L26" s="766"/>
      <c r="M26" s="766"/>
      <c r="N26" s="767"/>
      <c r="O26" s="768" t="s">
        <v>371</v>
      </c>
      <c r="P26" s="769"/>
      <c r="Q26" s="769"/>
      <c r="R26" s="769"/>
      <c r="S26" s="770"/>
      <c r="T26" s="16"/>
      <c r="U26" s="16"/>
      <c r="V26" s="16"/>
      <c r="X26" s="17" t="s">
        <v>81</v>
      </c>
      <c r="Y26" s="5" t="s">
        <v>202</v>
      </c>
      <c r="Z26" s="2">
        <v>8</v>
      </c>
      <c r="AB26" s="19">
        <v>10</v>
      </c>
    </row>
    <row r="27" spans="1:30" ht="16.899999999999999" customHeight="1">
      <c r="A27" s="561">
        <v>13</v>
      </c>
      <c r="B27" s="22" t="s">
        <v>324</v>
      </c>
      <c r="C27" s="559">
        <v>30</v>
      </c>
      <c r="D27" s="548" t="s">
        <v>190</v>
      </c>
      <c r="E27" s="559">
        <v>14</v>
      </c>
      <c r="F27" s="22" t="s">
        <v>324</v>
      </c>
      <c r="G27" s="559">
        <v>30</v>
      </c>
      <c r="H27" s="765" t="s">
        <v>368</v>
      </c>
      <c r="I27" s="766"/>
      <c r="J27" s="766"/>
      <c r="K27" s="766"/>
      <c r="L27" s="766"/>
      <c r="M27" s="766"/>
      <c r="N27" s="767"/>
      <c r="O27" s="768" t="s">
        <v>369</v>
      </c>
      <c r="P27" s="769"/>
      <c r="Q27" s="769"/>
      <c r="R27" s="769"/>
      <c r="S27" s="770"/>
      <c r="T27" s="16"/>
      <c r="U27" s="16"/>
      <c r="V27" s="16"/>
      <c r="X27" s="17" t="s">
        <v>215</v>
      </c>
      <c r="Y27" s="5" t="s">
        <v>203</v>
      </c>
      <c r="Z27" s="2">
        <v>9</v>
      </c>
      <c r="AB27" s="19">
        <v>15</v>
      </c>
    </row>
    <row r="28" spans="1:30" ht="16.899999999999999" customHeight="1">
      <c r="A28" s="561">
        <v>14</v>
      </c>
      <c r="B28" s="22" t="s">
        <v>324</v>
      </c>
      <c r="C28" s="559">
        <v>30</v>
      </c>
      <c r="D28" s="548" t="s">
        <v>190</v>
      </c>
      <c r="E28" s="559">
        <v>16</v>
      </c>
      <c r="F28" s="22" t="s">
        <v>324</v>
      </c>
      <c r="G28" s="559" t="s">
        <v>325</v>
      </c>
      <c r="H28" s="765" t="s">
        <v>370</v>
      </c>
      <c r="I28" s="766"/>
      <c r="J28" s="766"/>
      <c r="K28" s="766"/>
      <c r="L28" s="766"/>
      <c r="M28" s="766"/>
      <c r="N28" s="767"/>
      <c r="O28" s="768" t="s">
        <v>58</v>
      </c>
      <c r="P28" s="769"/>
      <c r="Q28" s="769"/>
      <c r="R28" s="769"/>
      <c r="S28" s="770"/>
      <c r="T28" s="16"/>
      <c r="U28" s="16"/>
      <c r="V28" s="16"/>
      <c r="X28" s="17" t="s">
        <v>216</v>
      </c>
      <c r="Y28" s="5" t="s">
        <v>204</v>
      </c>
      <c r="Z28" s="2">
        <v>10</v>
      </c>
      <c r="AB28" s="19">
        <v>20</v>
      </c>
    </row>
    <row r="29" spans="1:30" ht="16.899999999999999" customHeight="1">
      <c r="A29" s="561">
        <v>16</v>
      </c>
      <c r="B29" s="22" t="s">
        <v>324</v>
      </c>
      <c r="C29" s="559" t="s">
        <v>325</v>
      </c>
      <c r="D29" s="548"/>
      <c r="E29" s="559"/>
      <c r="F29" s="22" t="s">
        <v>324</v>
      </c>
      <c r="G29" s="559"/>
      <c r="H29" s="765" t="s">
        <v>81</v>
      </c>
      <c r="I29" s="766"/>
      <c r="J29" s="766"/>
      <c r="K29" s="766"/>
      <c r="L29" s="766"/>
      <c r="M29" s="766"/>
      <c r="N29" s="767"/>
      <c r="O29" s="768"/>
      <c r="P29" s="769"/>
      <c r="Q29" s="769"/>
      <c r="R29" s="769"/>
      <c r="S29" s="770"/>
      <c r="T29" s="16"/>
      <c r="U29" s="16"/>
      <c r="V29" s="16"/>
      <c r="X29" s="17" t="s">
        <v>192</v>
      </c>
      <c r="Y29" s="5" t="s">
        <v>205</v>
      </c>
      <c r="Z29" s="2">
        <v>11</v>
      </c>
      <c r="AB29" s="19">
        <v>25</v>
      </c>
    </row>
    <row r="30" spans="1:30" ht="16.899999999999999" customHeight="1">
      <c r="A30" s="561"/>
      <c r="B30" s="22" t="s">
        <v>324</v>
      </c>
      <c r="C30" s="559"/>
      <c r="D30" s="548"/>
      <c r="E30" s="559"/>
      <c r="F30" s="22" t="s">
        <v>324</v>
      </c>
      <c r="G30" s="559"/>
      <c r="H30" s="765"/>
      <c r="I30" s="766"/>
      <c r="J30" s="766"/>
      <c r="K30" s="766"/>
      <c r="L30" s="766"/>
      <c r="M30" s="766"/>
      <c r="N30" s="767"/>
      <c r="O30" s="768"/>
      <c r="P30" s="769"/>
      <c r="Q30" s="769"/>
      <c r="R30" s="769"/>
      <c r="S30" s="770"/>
      <c r="T30" s="16"/>
      <c r="U30" s="16"/>
      <c r="V30" s="16"/>
      <c r="X30" s="17" t="s">
        <v>84</v>
      </c>
      <c r="Y30" s="5" t="s">
        <v>58</v>
      </c>
      <c r="Z30" s="2">
        <v>12</v>
      </c>
      <c r="AB30" s="19">
        <v>30</v>
      </c>
    </row>
    <row r="31" spans="1:30" ht="16.899999999999999" customHeight="1">
      <c r="A31" s="561"/>
      <c r="B31" s="22" t="s">
        <v>324</v>
      </c>
      <c r="C31" s="559"/>
      <c r="D31" s="548"/>
      <c r="E31" s="559"/>
      <c r="F31" s="22" t="s">
        <v>324</v>
      </c>
      <c r="G31" s="559"/>
      <c r="H31" s="765"/>
      <c r="I31" s="766"/>
      <c r="J31" s="766"/>
      <c r="K31" s="766"/>
      <c r="L31" s="766"/>
      <c r="M31" s="766"/>
      <c r="N31" s="767"/>
      <c r="O31" s="768"/>
      <c r="P31" s="769"/>
      <c r="Q31" s="769"/>
      <c r="R31" s="769"/>
      <c r="S31" s="770"/>
      <c r="T31" s="16"/>
      <c r="U31" s="16"/>
      <c r="V31" s="16"/>
      <c r="X31" s="17" t="s">
        <v>78</v>
      </c>
      <c r="Y31" s="5" t="s">
        <v>59</v>
      </c>
      <c r="Z31" s="2">
        <v>13</v>
      </c>
      <c r="AB31" s="19">
        <v>35</v>
      </c>
    </row>
    <row r="32" spans="1:30" ht="16.899999999999999" customHeight="1">
      <c r="A32" s="561"/>
      <c r="B32" s="22" t="s">
        <v>324</v>
      </c>
      <c r="C32" s="559"/>
      <c r="D32" s="548"/>
      <c r="E32" s="559"/>
      <c r="F32" s="22" t="s">
        <v>324</v>
      </c>
      <c r="G32" s="559"/>
      <c r="H32" s="765"/>
      <c r="I32" s="766"/>
      <c r="J32" s="766"/>
      <c r="K32" s="766"/>
      <c r="L32" s="766"/>
      <c r="M32" s="766"/>
      <c r="N32" s="767"/>
      <c r="O32" s="768"/>
      <c r="P32" s="769"/>
      <c r="Q32" s="769"/>
      <c r="R32" s="769"/>
      <c r="S32" s="770"/>
      <c r="T32" s="16"/>
      <c r="U32" s="16"/>
      <c r="V32" s="16"/>
      <c r="X32" s="17" t="s">
        <v>193</v>
      </c>
      <c r="Y32" s="5" t="s">
        <v>206</v>
      </c>
      <c r="Z32" s="2">
        <v>14</v>
      </c>
      <c r="AB32" s="19">
        <v>40</v>
      </c>
      <c r="AD32" s="3"/>
    </row>
    <row r="33" spans="1:30" ht="16.899999999999999" customHeight="1">
      <c r="A33" s="562"/>
      <c r="B33" s="13" t="s">
        <v>324</v>
      </c>
      <c r="C33" s="560"/>
      <c r="D33" s="549" t="s">
        <v>190</v>
      </c>
      <c r="E33" s="560"/>
      <c r="F33" s="13" t="s">
        <v>324</v>
      </c>
      <c r="G33" s="560"/>
      <c r="H33" s="759"/>
      <c r="I33" s="760"/>
      <c r="J33" s="760"/>
      <c r="K33" s="760"/>
      <c r="L33" s="760"/>
      <c r="M33" s="760"/>
      <c r="N33" s="761"/>
      <c r="O33" s="762"/>
      <c r="P33" s="763"/>
      <c r="Q33" s="763"/>
      <c r="R33" s="763"/>
      <c r="S33" s="764"/>
      <c r="T33" s="16"/>
      <c r="U33" s="16"/>
      <c r="V33" s="16"/>
      <c r="X33" s="17" t="s">
        <v>194</v>
      </c>
      <c r="Y33" s="5" t="s">
        <v>207</v>
      </c>
      <c r="Z33" s="2">
        <v>15</v>
      </c>
      <c r="AB33" s="19">
        <v>45</v>
      </c>
    </row>
    <row r="34" spans="1:30" s="3" customFormat="1" ht="24.6" customHeight="1">
      <c r="A34" s="541" t="s">
        <v>210</v>
      </c>
      <c r="B34" s="550"/>
      <c r="C34" s="550"/>
      <c r="D34" s="549"/>
      <c r="E34" s="551"/>
      <c r="F34" s="551"/>
      <c r="G34" s="551"/>
      <c r="H34" s="552"/>
      <c r="I34" s="552"/>
      <c r="J34" s="542"/>
      <c r="K34" s="542"/>
      <c r="L34" s="542"/>
      <c r="M34" s="542"/>
      <c r="N34" s="542"/>
      <c r="O34" s="553"/>
      <c r="P34" s="542"/>
      <c r="Q34" s="542"/>
      <c r="R34" s="542"/>
      <c r="S34" s="542"/>
      <c r="T34" s="542"/>
      <c r="U34" s="542"/>
      <c r="V34" s="542"/>
      <c r="X34" s="17" t="s">
        <v>83</v>
      </c>
      <c r="Y34" s="5" t="s">
        <v>79</v>
      </c>
      <c r="Z34" s="2">
        <v>16</v>
      </c>
      <c r="AA34" s="2"/>
      <c r="AB34" s="19">
        <v>50</v>
      </c>
      <c r="AC34" s="2"/>
      <c r="AD34" s="2"/>
    </row>
    <row r="35" spans="1:30" ht="16.899999999999999" customHeight="1">
      <c r="A35" s="21"/>
      <c r="B35" s="22" t="s">
        <v>324</v>
      </c>
      <c r="C35" s="23"/>
      <c r="D35" s="548" t="s">
        <v>190</v>
      </c>
      <c r="E35" s="23"/>
      <c r="F35" s="22" t="s">
        <v>324</v>
      </c>
      <c r="G35" s="23"/>
      <c r="H35" s="796"/>
      <c r="I35" s="797"/>
      <c r="J35" s="797"/>
      <c r="K35" s="797"/>
      <c r="L35" s="797"/>
      <c r="M35" s="797"/>
      <c r="N35" s="798"/>
      <c r="O35" s="799"/>
      <c r="P35" s="800"/>
      <c r="Q35" s="800"/>
      <c r="R35" s="800"/>
      <c r="S35" s="801"/>
      <c r="T35" s="16"/>
      <c r="U35" s="16"/>
      <c r="V35" s="16"/>
      <c r="X35" s="17" t="s">
        <v>82</v>
      </c>
      <c r="Y35" s="4" t="s">
        <v>340</v>
      </c>
      <c r="Z35" s="2">
        <v>17</v>
      </c>
      <c r="AA35" s="3"/>
      <c r="AB35" s="19">
        <v>55</v>
      </c>
      <c r="AC35" s="3"/>
    </row>
    <row r="36" spans="1:30" ht="16.899999999999999" customHeight="1">
      <c r="A36" s="21"/>
      <c r="B36" s="22" t="s">
        <v>324</v>
      </c>
      <c r="C36" s="23"/>
      <c r="D36" s="548" t="s">
        <v>190</v>
      </c>
      <c r="E36" s="23"/>
      <c r="F36" s="22" t="s">
        <v>324</v>
      </c>
      <c r="G36" s="23"/>
      <c r="H36" s="796"/>
      <c r="I36" s="797"/>
      <c r="J36" s="797"/>
      <c r="K36" s="797"/>
      <c r="L36" s="797"/>
      <c r="M36" s="797"/>
      <c r="N36" s="798"/>
      <c r="O36" s="799"/>
      <c r="P36" s="800"/>
      <c r="Q36" s="800"/>
      <c r="R36" s="800"/>
      <c r="S36" s="801"/>
      <c r="T36" s="16"/>
      <c r="U36" s="16"/>
      <c r="V36" s="16"/>
      <c r="X36" s="17" t="s">
        <v>328</v>
      </c>
      <c r="Y36" s="4" t="s">
        <v>372</v>
      </c>
      <c r="Z36" s="2">
        <v>18</v>
      </c>
    </row>
    <row r="37" spans="1:30" ht="16.899999999999999" customHeight="1">
      <c r="A37" s="21"/>
      <c r="B37" s="22" t="s">
        <v>324</v>
      </c>
      <c r="C37" s="23"/>
      <c r="D37" s="548" t="s">
        <v>190</v>
      </c>
      <c r="E37" s="23"/>
      <c r="F37" s="22" t="s">
        <v>324</v>
      </c>
      <c r="G37" s="23"/>
      <c r="H37" s="796"/>
      <c r="I37" s="797"/>
      <c r="J37" s="797"/>
      <c r="K37" s="797"/>
      <c r="L37" s="797"/>
      <c r="M37" s="797"/>
      <c r="N37" s="798"/>
      <c r="O37" s="799"/>
      <c r="P37" s="800"/>
      <c r="Q37" s="800"/>
      <c r="R37" s="800"/>
      <c r="S37" s="801"/>
      <c r="T37" s="16"/>
      <c r="U37" s="16"/>
      <c r="V37" s="16"/>
      <c r="X37" s="17" t="s">
        <v>218</v>
      </c>
      <c r="Y37" s="4" t="s">
        <v>369</v>
      </c>
      <c r="Z37" s="2">
        <v>19</v>
      </c>
    </row>
    <row r="38" spans="1:30" ht="16.899999999999999" customHeight="1">
      <c r="A38" s="21"/>
      <c r="B38" s="22" t="s">
        <v>324</v>
      </c>
      <c r="C38" s="23"/>
      <c r="D38" s="548" t="s">
        <v>190</v>
      </c>
      <c r="E38" s="23"/>
      <c r="F38" s="22" t="s">
        <v>324</v>
      </c>
      <c r="G38" s="23"/>
      <c r="H38" s="796"/>
      <c r="I38" s="797"/>
      <c r="J38" s="797"/>
      <c r="K38" s="797"/>
      <c r="L38" s="797"/>
      <c r="M38" s="797"/>
      <c r="N38" s="798"/>
      <c r="O38" s="799"/>
      <c r="P38" s="800"/>
      <c r="Q38" s="800"/>
      <c r="R38" s="800"/>
      <c r="S38" s="801"/>
      <c r="T38" s="16"/>
      <c r="U38" s="16"/>
      <c r="V38" s="16"/>
      <c r="X38" s="17" t="s">
        <v>80</v>
      </c>
      <c r="Y38" s="5" t="s">
        <v>312</v>
      </c>
      <c r="Z38" s="2">
        <v>20</v>
      </c>
    </row>
    <row r="39" spans="1:30" ht="16.899999999999999" customHeight="1">
      <c r="A39" s="21"/>
      <c r="B39" s="22" t="s">
        <v>324</v>
      </c>
      <c r="C39" s="23"/>
      <c r="D39" s="548" t="s">
        <v>190</v>
      </c>
      <c r="E39" s="23"/>
      <c r="F39" s="22" t="s">
        <v>324</v>
      </c>
      <c r="G39" s="23"/>
      <c r="H39" s="796"/>
      <c r="I39" s="797"/>
      <c r="J39" s="797"/>
      <c r="K39" s="797"/>
      <c r="L39" s="797"/>
      <c r="M39" s="797"/>
      <c r="N39" s="798"/>
      <c r="O39" s="799"/>
      <c r="P39" s="800"/>
      <c r="Q39" s="800"/>
      <c r="R39" s="800"/>
      <c r="S39" s="801"/>
      <c r="T39" s="16"/>
      <c r="U39" s="16"/>
      <c r="V39" s="16"/>
      <c r="X39" s="17" t="s">
        <v>66</v>
      </c>
      <c r="Y39" s="5"/>
      <c r="Z39" s="2">
        <v>21</v>
      </c>
    </row>
    <row r="40" spans="1:30" ht="16.899999999999999" customHeight="1">
      <c r="A40" s="12"/>
      <c r="B40" s="13" t="s">
        <v>324</v>
      </c>
      <c r="C40" s="14"/>
      <c r="D40" s="549" t="s">
        <v>190</v>
      </c>
      <c r="E40" s="14"/>
      <c r="F40" s="13" t="s">
        <v>324</v>
      </c>
      <c r="G40" s="14"/>
      <c r="H40" s="753"/>
      <c r="I40" s="754"/>
      <c r="J40" s="754"/>
      <c r="K40" s="754"/>
      <c r="L40" s="754"/>
      <c r="M40" s="754"/>
      <c r="N40" s="755"/>
      <c r="O40" s="756"/>
      <c r="P40" s="757"/>
      <c r="Q40" s="757"/>
      <c r="R40" s="757"/>
      <c r="S40" s="758"/>
      <c r="T40" s="16"/>
      <c r="U40" s="16"/>
      <c r="V40" s="16"/>
      <c r="X40" s="24" t="s">
        <v>67</v>
      </c>
      <c r="Y40" s="5"/>
      <c r="Z40" s="2">
        <v>22</v>
      </c>
    </row>
    <row r="41" spans="1:30" ht="16.899999999999999" customHeight="1">
      <c r="A41" s="12"/>
      <c r="B41" s="13" t="s">
        <v>324</v>
      </c>
      <c r="C41" s="14"/>
      <c r="D41" s="549" t="s">
        <v>190</v>
      </c>
      <c r="E41" s="14"/>
      <c r="F41" s="13" t="s">
        <v>324</v>
      </c>
      <c r="G41" s="14"/>
      <c r="H41" s="753"/>
      <c r="I41" s="754"/>
      <c r="J41" s="754"/>
      <c r="K41" s="754"/>
      <c r="L41" s="754"/>
      <c r="M41" s="754"/>
      <c r="N41" s="755"/>
      <c r="O41" s="756"/>
      <c r="P41" s="757"/>
      <c r="Q41" s="757"/>
      <c r="R41" s="757"/>
      <c r="S41" s="758"/>
      <c r="T41" s="16"/>
      <c r="U41" s="16"/>
      <c r="V41" s="16"/>
      <c r="X41" s="17" t="s">
        <v>70</v>
      </c>
      <c r="Y41" s="5"/>
    </row>
    <row r="42" spans="1:30" ht="16.899999999999999" customHeight="1">
      <c r="A42" s="12"/>
      <c r="B42" s="13" t="s">
        <v>324</v>
      </c>
      <c r="C42" s="14"/>
      <c r="D42" s="549" t="s">
        <v>190</v>
      </c>
      <c r="E42" s="14"/>
      <c r="F42" s="13" t="s">
        <v>324</v>
      </c>
      <c r="G42" s="14"/>
      <c r="H42" s="753"/>
      <c r="I42" s="754"/>
      <c r="J42" s="754"/>
      <c r="K42" s="754"/>
      <c r="L42" s="754"/>
      <c r="M42" s="754"/>
      <c r="N42" s="755"/>
      <c r="O42" s="756"/>
      <c r="P42" s="757"/>
      <c r="Q42" s="757"/>
      <c r="R42" s="757"/>
      <c r="S42" s="758"/>
      <c r="T42" s="16"/>
      <c r="U42" s="16"/>
      <c r="V42" s="16"/>
      <c r="X42" s="17" t="s">
        <v>148</v>
      </c>
      <c r="Y42" s="5"/>
    </row>
    <row r="43" spans="1:30" ht="16.899999999999999" customHeight="1">
      <c r="A43" s="12"/>
      <c r="B43" s="13" t="s">
        <v>324</v>
      </c>
      <c r="C43" s="14"/>
      <c r="D43" s="549" t="s">
        <v>190</v>
      </c>
      <c r="E43" s="14"/>
      <c r="F43" s="13" t="s">
        <v>324</v>
      </c>
      <c r="G43" s="14"/>
      <c r="H43" s="753"/>
      <c r="I43" s="754"/>
      <c r="J43" s="754"/>
      <c r="K43" s="754"/>
      <c r="L43" s="754"/>
      <c r="M43" s="754"/>
      <c r="N43" s="755"/>
      <c r="O43" s="756"/>
      <c r="P43" s="757"/>
      <c r="Q43" s="757"/>
      <c r="R43" s="757"/>
      <c r="S43" s="758"/>
      <c r="T43" s="16"/>
      <c r="U43" s="16"/>
      <c r="V43" s="16"/>
      <c r="X43" s="17" t="s">
        <v>329</v>
      </c>
      <c r="Y43" s="5"/>
    </row>
    <row r="44" spans="1:30" ht="16.899999999999999" customHeight="1">
      <c r="A44" s="12"/>
      <c r="B44" s="13" t="s">
        <v>324</v>
      </c>
      <c r="C44" s="14"/>
      <c r="D44" s="549" t="s">
        <v>190</v>
      </c>
      <c r="E44" s="14"/>
      <c r="F44" s="13" t="s">
        <v>324</v>
      </c>
      <c r="G44" s="14"/>
      <c r="H44" s="753"/>
      <c r="I44" s="754"/>
      <c r="J44" s="754"/>
      <c r="K44" s="754"/>
      <c r="L44" s="754"/>
      <c r="M44" s="754"/>
      <c r="N44" s="755"/>
      <c r="O44" s="756"/>
      <c r="P44" s="757"/>
      <c r="Q44" s="757"/>
      <c r="R44" s="757"/>
      <c r="S44" s="758"/>
      <c r="T44" s="16"/>
      <c r="U44" s="16"/>
      <c r="V44" s="16"/>
      <c r="X44" s="17" t="s">
        <v>177</v>
      </c>
      <c r="Y44" s="5"/>
    </row>
    <row r="45" spans="1:30" ht="24.6" customHeight="1">
      <c r="A45" s="541" t="s">
        <v>211</v>
      </c>
      <c r="B45" s="542"/>
      <c r="C45" s="542"/>
      <c r="D45" s="543"/>
      <c r="E45" s="543"/>
      <c r="F45" s="543"/>
      <c r="G45" s="543"/>
      <c r="H45" s="543"/>
      <c r="I45" s="543"/>
      <c r="J45" s="543"/>
      <c r="K45" s="543"/>
      <c r="L45" s="543"/>
      <c r="M45" s="543"/>
      <c r="N45" s="543"/>
      <c r="O45" s="554"/>
      <c r="P45" s="543"/>
      <c r="Q45" s="543"/>
      <c r="R45" s="543"/>
      <c r="S45" s="543"/>
      <c r="T45" s="542"/>
      <c r="U45" s="542"/>
      <c r="V45" s="542"/>
      <c r="X45" s="17" t="s">
        <v>178</v>
      </c>
      <c r="Y45" s="5"/>
    </row>
    <row r="46" spans="1:30" ht="16.899999999999999" customHeight="1">
      <c r="A46" s="12"/>
      <c r="B46" s="13" t="s">
        <v>324</v>
      </c>
      <c r="C46" s="14"/>
      <c r="D46" s="549" t="s">
        <v>190</v>
      </c>
      <c r="E46" s="14"/>
      <c r="F46" s="13" t="s">
        <v>324</v>
      </c>
      <c r="G46" s="14"/>
      <c r="H46" s="753"/>
      <c r="I46" s="754"/>
      <c r="J46" s="754"/>
      <c r="K46" s="754"/>
      <c r="L46" s="754"/>
      <c r="M46" s="754"/>
      <c r="N46" s="755"/>
      <c r="O46" s="756"/>
      <c r="P46" s="757"/>
      <c r="Q46" s="757"/>
      <c r="R46" s="757"/>
      <c r="S46" s="758"/>
      <c r="T46" s="16"/>
      <c r="U46" s="16"/>
      <c r="V46" s="16"/>
      <c r="X46" s="17" t="s">
        <v>179</v>
      </c>
      <c r="Y46" s="5"/>
    </row>
    <row r="47" spans="1:30" ht="16.899999999999999" customHeight="1">
      <c r="A47" s="12"/>
      <c r="B47" s="13" t="s">
        <v>324</v>
      </c>
      <c r="C47" s="14"/>
      <c r="D47" s="549" t="s">
        <v>190</v>
      </c>
      <c r="E47" s="14"/>
      <c r="F47" s="13" t="s">
        <v>324</v>
      </c>
      <c r="G47" s="14"/>
      <c r="H47" s="753"/>
      <c r="I47" s="754"/>
      <c r="J47" s="754"/>
      <c r="K47" s="754"/>
      <c r="L47" s="754"/>
      <c r="M47" s="754"/>
      <c r="N47" s="755"/>
      <c r="O47" s="756"/>
      <c r="P47" s="757"/>
      <c r="Q47" s="757"/>
      <c r="R47" s="757"/>
      <c r="S47" s="758"/>
      <c r="T47" s="16"/>
      <c r="U47" s="16"/>
      <c r="V47" s="16"/>
      <c r="X47" s="17" t="s">
        <v>180</v>
      </c>
      <c r="Y47" s="5"/>
    </row>
    <row r="48" spans="1:30" ht="16.899999999999999" customHeight="1">
      <c r="A48" s="12"/>
      <c r="B48" s="13" t="s">
        <v>324</v>
      </c>
      <c r="C48" s="14"/>
      <c r="D48" s="549" t="s">
        <v>190</v>
      </c>
      <c r="E48" s="14"/>
      <c r="F48" s="13" t="s">
        <v>324</v>
      </c>
      <c r="G48" s="14"/>
      <c r="H48" s="753"/>
      <c r="I48" s="754"/>
      <c r="J48" s="754"/>
      <c r="K48" s="754"/>
      <c r="L48" s="754"/>
      <c r="M48" s="754"/>
      <c r="N48" s="755"/>
      <c r="O48" s="756"/>
      <c r="P48" s="757"/>
      <c r="Q48" s="757"/>
      <c r="R48" s="757"/>
      <c r="S48" s="758"/>
      <c r="T48" s="16"/>
      <c r="U48" s="16"/>
      <c r="V48" s="16"/>
      <c r="X48" s="17" t="s">
        <v>181</v>
      </c>
      <c r="Y48" s="5"/>
    </row>
    <row r="49" spans="1:25" ht="16.899999999999999" customHeight="1">
      <c r="A49" s="12"/>
      <c r="B49" s="13" t="s">
        <v>324</v>
      </c>
      <c r="C49" s="14"/>
      <c r="D49" s="549" t="s">
        <v>190</v>
      </c>
      <c r="E49" s="14"/>
      <c r="F49" s="13" t="s">
        <v>324</v>
      </c>
      <c r="G49" s="14"/>
      <c r="H49" s="753"/>
      <c r="I49" s="754"/>
      <c r="J49" s="754"/>
      <c r="K49" s="754"/>
      <c r="L49" s="754"/>
      <c r="M49" s="754"/>
      <c r="N49" s="755"/>
      <c r="O49" s="756"/>
      <c r="P49" s="757"/>
      <c r="Q49" s="757"/>
      <c r="R49" s="757"/>
      <c r="S49" s="758"/>
      <c r="T49" s="16"/>
      <c r="U49" s="16"/>
      <c r="V49" s="16"/>
      <c r="X49" s="17" t="s">
        <v>322</v>
      </c>
      <c r="Y49" s="5"/>
    </row>
    <row r="50" spans="1:25" ht="16.899999999999999" customHeight="1">
      <c r="A50" s="12"/>
      <c r="B50" s="13" t="s">
        <v>324</v>
      </c>
      <c r="C50" s="14"/>
      <c r="D50" s="549" t="s">
        <v>190</v>
      </c>
      <c r="E50" s="14"/>
      <c r="F50" s="13" t="s">
        <v>324</v>
      </c>
      <c r="G50" s="14"/>
      <c r="H50" s="753"/>
      <c r="I50" s="754"/>
      <c r="J50" s="754"/>
      <c r="K50" s="754"/>
      <c r="L50" s="754"/>
      <c r="M50" s="754"/>
      <c r="N50" s="755"/>
      <c r="O50" s="756"/>
      <c r="P50" s="757"/>
      <c r="Q50" s="757"/>
      <c r="R50" s="757"/>
      <c r="S50" s="758"/>
      <c r="T50" s="16"/>
      <c r="U50" s="16"/>
      <c r="V50" s="16"/>
      <c r="X50" s="17" t="s">
        <v>172</v>
      </c>
      <c r="Y50" s="5"/>
    </row>
    <row r="51" spans="1:25" ht="16.899999999999999" customHeight="1">
      <c r="A51" s="12"/>
      <c r="B51" s="13" t="s">
        <v>324</v>
      </c>
      <c r="C51" s="14"/>
      <c r="D51" s="549" t="s">
        <v>190</v>
      </c>
      <c r="E51" s="14"/>
      <c r="F51" s="13" t="s">
        <v>324</v>
      </c>
      <c r="G51" s="14"/>
      <c r="H51" s="753"/>
      <c r="I51" s="754"/>
      <c r="J51" s="754"/>
      <c r="K51" s="754"/>
      <c r="L51" s="754"/>
      <c r="M51" s="754"/>
      <c r="N51" s="755"/>
      <c r="O51" s="756"/>
      <c r="P51" s="757"/>
      <c r="Q51" s="757"/>
      <c r="R51" s="757"/>
      <c r="S51" s="758"/>
      <c r="T51" s="16"/>
      <c r="U51" s="16"/>
      <c r="V51" s="16"/>
      <c r="X51" s="17" t="s">
        <v>146</v>
      </c>
      <c r="Y51" s="5"/>
    </row>
    <row r="52" spans="1:25" ht="16.899999999999999" customHeight="1">
      <c r="A52" s="12"/>
      <c r="B52" s="13" t="s">
        <v>324</v>
      </c>
      <c r="C52" s="14"/>
      <c r="D52" s="549" t="s">
        <v>190</v>
      </c>
      <c r="E52" s="14"/>
      <c r="F52" s="13" t="s">
        <v>324</v>
      </c>
      <c r="G52" s="14"/>
      <c r="H52" s="753"/>
      <c r="I52" s="754"/>
      <c r="J52" s="754"/>
      <c r="K52" s="754"/>
      <c r="L52" s="754"/>
      <c r="M52" s="754"/>
      <c r="N52" s="755"/>
      <c r="O52" s="756"/>
      <c r="P52" s="757"/>
      <c r="Q52" s="757"/>
      <c r="R52" s="757"/>
      <c r="S52" s="758"/>
      <c r="T52" s="16"/>
      <c r="U52" s="16"/>
      <c r="V52" s="16"/>
      <c r="X52" s="17" t="s">
        <v>69</v>
      </c>
      <c r="Y52" s="5"/>
    </row>
    <row r="53" spans="1:25" ht="16.899999999999999" customHeight="1">
      <c r="A53" s="12"/>
      <c r="B53" s="13" t="s">
        <v>324</v>
      </c>
      <c r="C53" s="14"/>
      <c r="D53" s="549" t="s">
        <v>190</v>
      </c>
      <c r="E53" s="14"/>
      <c r="F53" s="13" t="s">
        <v>324</v>
      </c>
      <c r="G53" s="14"/>
      <c r="H53" s="753"/>
      <c r="I53" s="754"/>
      <c r="J53" s="754"/>
      <c r="K53" s="754"/>
      <c r="L53" s="754"/>
      <c r="M53" s="754"/>
      <c r="N53" s="755"/>
      <c r="O53" s="756"/>
      <c r="P53" s="757"/>
      <c r="Q53" s="757"/>
      <c r="R53" s="757"/>
      <c r="S53" s="758"/>
      <c r="T53" s="16"/>
      <c r="U53" s="16"/>
      <c r="V53" s="16"/>
      <c r="X53" s="17" t="s">
        <v>147</v>
      </c>
      <c r="Y53" s="5"/>
    </row>
    <row r="54" spans="1:25" ht="16.899999999999999" customHeight="1">
      <c r="A54" s="12"/>
      <c r="B54" s="13" t="s">
        <v>324</v>
      </c>
      <c r="C54" s="14"/>
      <c r="D54" s="549" t="s">
        <v>190</v>
      </c>
      <c r="E54" s="14"/>
      <c r="F54" s="13" t="s">
        <v>324</v>
      </c>
      <c r="G54" s="14"/>
      <c r="H54" s="753"/>
      <c r="I54" s="754"/>
      <c r="J54" s="754"/>
      <c r="K54" s="754"/>
      <c r="L54" s="754"/>
      <c r="M54" s="754"/>
      <c r="N54" s="755"/>
      <c r="O54" s="756"/>
      <c r="P54" s="757"/>
      <c r="Q54" s="757"/>
      <c r="R54" s="757"/>
      <c r="S54" s="758"/>
      <c r="T54" s="16"/>
      <c r="U54" s="16"/>
      <c r="V54" s="16"/>
      <c r="X54" s="17" t="s">
        <v>149</v>
      </c>
      <c r="Y54" s="5"/>
    </row>
    <row r="55" spans="1:25" ht="16.899999999999999" customHeight="1">
      <c r="A55" s="12"/>
      <c r="B55" s="13" t="s">
        <v>324</v>
      </c>
      <c r="C55" s="14"/>
      <c r="D55" s="549" t="s">
        <v>190</v>
      </c>
      <c r="E55" s="14"/>
      <c r="F55" s="13" t="s">
        <v>324</v>
      </c>
      <c r="G55" s="14"/>
      <c r="H55" s="753"/>
      <c r="I55" s="754"/>
      <c r="J55" s="754"/>
      <c r="K55" s="754"/>
      <c r="L55" s="754"/>
      <c r="M55" s="754"/>
      <c r="N55" s="755"/>
      <c r="O55" s="756"/>
      <c r="P55" s="757"/>
      <c r="Q55" s="757"/>
      <c r="R55" s="757"/>
      <c r="S55" s="758"/>
      <c r="T55" s="16"/>
      <c r="U55" s="16"/>
      <c r="V55" s="16"/>
      <c r="X55" s="17" t="s">
        <v>197</v>
      </c>
      <c r="Y55" s="5"/>
    </row>
    <row r="56" spans="1:25" ht="24.6" customHeight="1">
      <c r="A56" s="11" t="s">
        <v>212</v>
      </c>
      <c r="B56" s="3"/>
      <c r="C56" s="3"/>
      <c r="O56" s="20"/>
      <c r="T56" s="3"/>
      <c r="U56" s="3"/>
      <c r="V56" s="3"/>
      <c r="X56" s="17" t="s">
        <v>198</v>
      </c>
      <c r="Y56" s="5"/>
    </row>
    <row r="57" spans="1:25">
      <c r="A57" s="12"/>
      <c r="B57" s="13" t="s">
        <v>324</v>
      </c>
      <c r="C57" s="14"/>
      <c r="D57" s="15" t="s">
        <v>190</v>
      </c>
      <c r="E57" s="14"/>
      <c r="F57" s="13" t="s">
        <v>324</v>
      </c>
      <c r="G57" s="14"/>
      <c r="H57" s="753"/>
      <c r="I57" s="754"/>
      <c r="J57" s="754"/>
      <c r="K57" s="754"/>
      <c r="L57" s="754"/>
      <c r="M57" s="754"/>
      <c r="N57" s="755"/>
      <c r="O57" s="756"/>
      <c r="P57" s="757"/>
      <c r="Q57" s="757"/>
      <c r="R57" s="757"/>
      <c r="S57" s="758"/>
      <c r="T57" s="16"/>
      <c r="U57" s="16"/>
      <c r="V57" s="16"/>
      <c r="X57" s="17" t="s">
        <v>199</v>
      </c>
      <c r="Y57" s="5"/>
    </row>
    <row r="58" spans="1:25">
      <c r="A58" s="12"/>
      <c r="B58" s="13" t="s">
        <v>324</v>
      </c>
      <c r="C58" s="14"/>
      <c r="D58" s="15" t="s">
        <v>190</v>
      </c>
      <c r="E58" s="14"/>
      <c r="F58" s="13" t="s">
        <v>324</v>
      </c>
      <c r="G58" s="14"/>
      <c r="H58" s="753"/>
      <c r="I58" s="754"/>
      <c r="J58" s="754"/>
      <c r="K58" s="754"/>
      <c r="L58" s="754"/>
      <c r="M58" s="754"/>
      <c r="N58" s="755"/>
      <c r="O58" s="756"/>
      <c r="P58" s="757"/>
      <c r="Q58" s="757"/>
      <c r="R58" s="757"/>
      <c r="S58" s="758"/>
      <c r="T58" s="16"/>
      <c r="U58" s="16"/>
      <c r="V58" s="16"/>
      <c r="X58" s="17" t="s">
        <v>200</v>
      </c>
      <c r="Y58" s="5"/>
    </row>
    <row r="59" spans="1:25">
      <c r="A59" s="12"/>
      <c r="B59" s="13" t="s">
        <v>324</v>
      </c>
      <c r="C59" s="14"/>
      <c r="D59" s="15" t="s">
        <v>190</v>
      </c>
      <c r="E59" s="14"/>
      <c r="F59" s="13" t="s">
        <v>324</v>
      </c>
      <c r="G59" s="14"/>
      <c r="H59" s="753"/>
      <c r="I59" s="754"/>
      <c r="J59" s="754"/>
      <c r="K59" s="754"/>
      <c r="L59" s="754"/>
      <c r="M59" s="754"/>
      <c r="N59" s="755"/>
      <c r="O59" s="756"/>
      <c r="P59" s="757"/>
      <c r="Q59" s="757"/>
      <c r="R59" s="757"/>
      <c r="S59" s="758"/>
      <c r="T59" s="16"/>
      <c r="U59" s="16"/>
      <c r="V59" s="16"/>
      <c r="X59" s="17" t="s">
        <v>150</v>
      </c>
      <c r="Y59" s="5"/>
    </row>
    <row r="60" spans="1:25">
      <c r="A60" s="12"/>
      <c r="B60" s="13" t="s">
        <v>324</v>
      </c>
      <c r="C60" s="14"/>
      <c r="D60" s="15" t="s">
        <v>190</v>
      </c>
      <c r="E60" s="14"/>
      <c r="F60" s="13" t="s">
        <v>324</v>
      </c>
      <c r="G60" s="14"/>
      <c r="H60" s="753"/>
      <c r="I60" s="754"/>
      <c r="J60" s="754"/>
      <c r="K60" s="754"/>
      <c r="L60" s="754"/>
      <c r="M60" s="754"/>
      <c r="N60" s="755"/>
      <c r="O60" s="756"/>
      <c r="P60" s="757"/>
      <c r="Q60" s="757"/>
      <c r="R60" s="757"/>
      <c r="S60" s="758"/>
      <c r="T60" s="16"/>
      <c r="U60" s="16"/>
      <c r="V60" s="16"/>
      <c r="X60" s="17" t="s">
        <v>151</v>
      </c>
      <c r="Y60" s="5"/>
    </row>
    <row r="61" spans="1:25">
      <c r="A61" s="12"/>
      <c r="B61" s="13" t="s">
        <v>324</v>
      </c>
      <c r="C61" s="14"/>
      <c r="D61" s="15" t="s">
        <v>190</v>
      </c>
      <c r="E61" s="14"/>
      <c r="F61" s="13" t="s">
        <v>324</v>
      </c>
      <c r="G61" s="14"/>
      <c r="H61" s="753"/>
      <c r="I61" s="754"/>
      <c r="J61" s="754"/>
      <c r="K61" s="754"/>
      <c r="L61" s="754"/>
      <c r="M61" s="754"/>
      <c r="N61" s="755"/>
      <c r="O61" s="756"/>
      <c r="P61" s="757"/>
      <c r="Q61" s="757"/>
      <c r="R61" s="757"/>
      <c r="S61" s="758"/>
      <c r="T61" s="16"/>
      <c r="U61" s="16"/>
      <c r="V61" s="16"/>
      <c r="X61" s="5" t="s">
        <v>208</v>
      </c>
      <c r="Y61" s="5"/>
    </row>
    <row r="62" spans="1:25">
      <c r="A62" s="12"/>
      <c r="B62" s="13" t="s">
        <v>324</v>
      </c>
      <c r="C62" s="14"/>
      <c r="D62" s="15" t="s">
        <v>190</v>
      </c>
      <c r="E62" s="14"/>
      <c r="F62" s="13" t="s">
        <v>324</v>
      </c>
      <c r="G62" s="14"/>
      <c r="H62" s="753"/>
      <c r="I62" s="754"/>
      <c r="J62" s="754"/>
      <c r="K62" s="754"/>
      <c r="L62" s="754"/>
      <c r="M62" s="754"/>
      <c r="N62" s="755"/>
      <c r="O62" s="756"/>
      <c r="P62" s="757"/>
      <c r="Q62" s="757"/>
      <c r="R62" s="757"/>
      <c r="S62" s="758"/>
      <c r="T62" s="16"/>
      <c r="U62" s="16"/>
      <c r="V62" s="16"/>
      <c r="X62" s="17" t="s">
        <v>196</v>
      </c>
      <c r="Y62" s="5"/>
    </row>
    <row r="63" spans="1:25">
      <c r="A63" s="12"/>
      <c r="B63" s="13" t="s">
        <v>324</v>
      </c>
      <c r="C63" s="14"/>
      <c r="D63" s="15" t="s">
        <v>190</v>
      </c>
      <c r="E63" s="14"/>
      <c r="F63" s="13" t="s">
        <v>324</v>
      </c>
      <c r="G63" s="14"/>
      <c r="H63" s="753"/>
      <c r="I63" s="754"/>
      <c r="J63" s="754"/>
      <c r="K63" s="754"/>
      <c r="L63" s="754"/>
      <c r="M63" s="754"/>
      <c r="N63" s="755"/>
      <c r="O63" s="756"/>
      <c r="P63" s="757"/>
      <c r="Q63" s="757"/>
      <c r="R63" s="757"/>
      <c r="S63" s="758"/>
      <c r="T63" s="16"/>
      <c r="U63" s="16"/>
      <c r="V63" s="16"/>
      <c r="X63" s="17" t="s">
        <v>195</v>
      </c>
      <c r="Y63" s="5"/>
    </row>
    <row r="64" spans="1:25">
      <c r="A64" s="12"/>
      <c r="B64" s="13" t="s">
        <v>324</v>
      </c>
      <c r="C64" s="14"/>
      <c r="D64" s="15" t="s">
        <v>190</v>
      </c>
      <c r="E64" s="14"/>
      <c r="F64" s="13" t="s">
        <v>324</v>
      </c>
      <c r="G64" s="14"/>
      <c r="H64" s="753"/>
      <c r="I64" s="754"/>
      <c r="J64" s="754"/>
      <c r="K64" s="754"/>
      <c r="L64" s="754"/>
      <c r="M64" s="754"/>
      <c r="N64" s="755"/>
      <c r="O64" s="756"/>
      <c r="P64" s="757"/>
      <c r="Q64" s="757"/>
      <c r="R64" s="757"/>
      <c r="S64" s="758"/>
      <c r="T64" s="16"/>
      <c r="U64" s="16"/>
      <c r="V64" s="16"/>
      <c r="X64" s="17" t="s">
        <v>71</v>
      </c>
      <c r="Y64" s="5"/>
    </row>
    <row r="65" spans="1:22">
      <c r="A65" s="12"/>
      <c r="B65" s="13" t="s">
        <v>324</v>
      </c>
      <c r="C65" s="14"/>
      <c r="D65" s="15" t="s">
        <v>190</v>
      </c>
      <c r="E65" s="14"/>
      <c r="F65" s="13" t="s">
        <v>324</v>
      </c>
      <c r="G65" s="14"/>
      <c r="H65" s="753"/>
      <c r="I65" s="754"/>
      <c r="J65" s="754"/>
      <c r="K65" s="754"/>
      <c r="L65" s="754"/>
      <c r="M65" s="754"/>
      <c r="N65" s="755"/>
      <c r="O65" s="756"/>
      <c r="P65" s="757"/>
      <c r="Q65" s="757"/>
      <c r="R65" s="757"/>
      <c r="S65" s="758"/>
      <c r="T65" s="16"/>
      <c r="U65" s="16"/>
      <c r="V65" s="16"/>
    </row>
    <row r="66" spans="1:22">
      <c r="A66" s="12"/>
      <c r="B66" s="13" t="s">
        <v>324</v>
      </c>
      <c r="C66" s="14"/>
      <c r="D66" s="15" t="s">
        <v>190</v>
      </c>
      <c r="E66" s="14"/>
      <c r="F66" s="13" t="s">
        <v>324</v>
      </c>
      <c r="G66" s="14"/>
      <c r="H66" s="753"/>
      <c r="I66" s="754"/>
      <c r="J66" s="754"/>
      <c r="K66" s="754"/>
      <c r="L66" s="754"/>
      <c r="M66" s="754"/>
      <c r="N66" s="755"/>
      <c r="O66" s="756"/>
      <c r="P66" s="757"/>
      <c r="Q66" s="757"/>
      <c r="R66" s="757"/>
      <c r="S66" s="758"/>
      <c r="T66" s="16"/>
      <c r="U66" s="16"/>
      <c r="V66" s="16"/>
    </row>
    <row r="67" spans="1:22" ht="24.6" customHeight="1">
      <c r="A67" s="11" t="s">
        <v>213</v>
      </c>
      <c r="B67" s="3"/>
      <c r="C67" s="3"/>
      <c r="O67" s="20"/>
      <c r="T67" s="3"/>
      <c r="U67" s="3"/>
      <c r="V67" s="3"/>
    </row>
    <row r="68" spans="1:22">
      <c r="A68" s="12"/>
      <c r="B68" s="13" t="s">
        <v>324</v>
      </c>
      <c r="C68" s="14"/>
      <c r="D68" s="15" t="s">
        <v>190</v>
      </c>
      <c r="E68" s="14"/>
      <c r="F68" s="13" t="s">
        <v>324</v>
      </c>
      <c r="G68" s="14"/>
      <c r="H68" s="753"/>
      <c r="I68" s="754"/>
      <c r="J68" s="754"/>
      <c r="K68" s="754"/>
      <c r="L68" s="754"/>
      <c r="M68" s="754"/>
      <c r="N68" s="755"/>
      <c r="O68" s="756"/>
      <c r="P68" s="757"/>
      <c r="Q68" s="757"/>
      <c r="R68" s="757"/>
      <c r="S68" s="758"/>
      <c r="T68" s="16"/>
      <c r="U68" s="16"/>
      <c r="V68" s="16"/>
    </row>
    <row r="69" spans="1:22">
      <c r="A69" s="12"/>
      <c r="B69" s="13" t="s">
        <v>324</v>
      </c>
      <c r="C69" s="14"/>
      <c r="D69" s="15" t="s">
        <v>190</v>
      </c>
      <c r="E69" s="14"/>
      <c r="F69" s="13" t="s">
        <v>324</v>
      </c>
      <c r="G69" s="14"/>
      <c r="H69" s="753"/>
      <c r="I69" s="754"/>
      <c r="J69" s="754"/>
      <c r="K69" s="754"/>
      <c r="L69" s="754"/>
      <c r="M69" s="754"/>
      <c r="N69" s="755"/>
      <c r="O69" s="756"/>
      <c r="P69" s="757"/>
      <c r="Q69" s="757"/>
      <c r="R69" s="757"/>
      <c r="S69" s="758"/>
      <c r="T69" s="16"/>
      <c r="U69" s="16"/>
      <c r="V69" s="16"/>
    </row>
    <row r="70" spans="1:22">
      <c r="A70" s="12"/>
      <c r="B70" s="13" t="s">
        <v>324</v>
      </c>
      <c r="C70" s="14"/>
      <c r="D70" s="15" t="s">
        <v>190</v>
      </c>
      <c r="E70" s="14"/>
      <c r="F70" s="13" t="s">
        <v>324</v>
      </c>
      <c r="G70" s="14"/>
      <c r="H70" s="753"/>
      <c r="I70" s="754"/>
      <c r="J70" s="754"/>
      <c r="K70" s="754"/>
      <c r="L70" s="754"/>
      <c r="M70" s="754"/>
      <c r="N70" s="755"/>
      <c r="O70" s="756"/>
      <c r="P70" s="757"/>
      <c r="Q70" s="757"/>
      <c r="R70" s="757"/>
      <c r="S70" s="758"/>
      <c r="T70" s="16"/>
      <c r="U70" s="16"/>
      <c r="V70" s="16"/>
    </row>
    <row r="71" spans="1:22">
      <c r="A71" s="12"/>
      <c r="B71" s="13" t="s">
        <v>324</v>
      </c>
      <c r="C71" s="14"/>
      <c r="D71" s="15" t="s">
        <v>190</v>
      </c>
      <c r="E71" s="14"/>
      <c r="F71" s="13" t="s">
        <v>324</v>
      </c>
      <c r="G71" s="14"/>
      <c r="H71" s="753"/>
      <c r="I71" s="754"/>
      <c r="J71" s="754"/>
      <c r="K71" s="754"/>
      <c r="L71" s="754"/>
      <c r="M71" s="754"/>
      <c r="N71" s="755"/>
      <c r="O71" s="756"/>
      <c r="P71" s="757"/>
      <c r="Q71" s="757"/>
      <c r="R71" s="757"/>
      <c r="S71" s="758"/>
      <c r="T71" s="16"/>
      <c r="U71" s="16"/>
      <c r="V71" s="16"/>
    </row>
    <row r="72" spans="1:22">
      <c r="A72" s="12"/>
      <c r="B72" s="13" t="s">
        <v>324</v>
      </c>
      <c r="C72" s="14"/>
      <c r="D72" s="15" t="s">
        <v>190</v>
      </c>
      <c r="E72" s="14"/>
      <c r="F72" s="13" t="s">
        <v>324</v>
      </c>
      <c r="G72" s="14"/>
      <c r="H72" s="753"/>
      <c r="I72" s="754"/>
      <c r="J72" s="754"/>
      <c r="K72" s="754"/>
      <c r="L72" s="754"/>
      <c r="M72" s="754"/>
      <c r="N72" s="755"/>
      <c r="O72" s="756"/>
      <c r="P72" s="757"/>
      <c r="Q72" s="757"/>
      <c r="R72" s="757"/>
      <c r="S72" s="758"/>
      <c r="T72" s="16"/>
      <c r="U72" s="16"/>
      <c r="V72" s="16"/>
    </row>
    <row r="73" spans="1:22">
      <c r="A73" s="12"/>
      <c r="B73" s="13" t="s">
        <v>324</v>
      </c>
      <c r="C73" s="14"/>
      <c r="D73" s="15" t="s">
        <v>190</v>
      </c>
      <c r="E73" s="14"/>
      <c r="F73" s="13" t="s">
        <v>324</v>
      </c>
      <c r="G73" s="14"/>
      <c r="H73" s="753"/>
      <c r="I73" s="754"/>
      <c r="J73" s="754"/>
      <c r="K73" s="754"/>
      <c r="L73" s="754"/>
      <c r="M73" s="754"/>
      <c r="N73" s="755"/>
      <c r="O73" s="756"/>
      <c r="P73" s="757"/>
      <c r="Q73" s="757"/>
      <c r="R73" s="757"/>
      <c r="S73" s="758"/>
      <c r="T73" s="16"/>
      <c r="U73" s="16"/>
      <c r="V73" s="16"/>
    </row>
    <row r="74" spans="1:22">
      <c r="A74" s="12"/>
      <c r="B74" s="13" t="s">
        <v>324</v>
      </c>
      <c r="C74" s="14"/>
      <c r="D74" s="15" t="s">
        <v>190</v>
      </c>
      <c r="E74" s="14"/>
      <c r="F74" s="13" t="s">
        <v>324</v>
      </c>
      <c r="G74" s="14"/>
      <c r="H74" s="753"/>
      <c r="I74" s="754"/>
      <c r="J74" s="754"/>
      <c r="K74" s="754"/>
      <c r="L74" s="754"/>
      <c r="M74" s="754"/>
      <c r="N74" s="755"/>
      <c r="O74" s="756"/>
      <c r="P74" s="757"/>
      <c r="Q74" s="757"/>
      <c r="R74" s="757"/>
      <c r="S74" s="758"/>
      <c r="T74" s="16"/>
      <c r="U74" s="16"/>
      <c r="V74" s="16"/>
    </row>
    <row r="75" spans="1:22">
      <c r="A75" s="12"/>
      <c r="B75" s="13" t="s">
        <v>324</v>
      </c>
      <c r="C75" s="14"/>
      <c r="D75" s="15" t="s">
        <v>190</v>
      </c>
      <c r="E75" s="14"/>
      <c r="F75" s="13" t="s">
        <v>324</v>
      </c>
      <c r="G75" s="14"/>
      <c r="H75" s="753"/>
      <c r="I75" s="754"/>
      <c r="J75" s="754"/>
      <c r="K75" s="754"/>
      <c r="L75" s="754"/>
      <c r="M75" s="754"/>
      <c r="N75" s="755"/>
      <c r="O75" s="756"/>
      <c r="P75" s="757"/>
      <c r="Q75" s="757"/>
      <c r="R75" s="757"/>
      <c r="S75" s="758"/>
      <c r="T75" s="16"/>
      <c r="U75" s="16"/>
      <c r="V75" s="16"/>
    </row>
    <row r="76" spans="1:22">
      <c r="A76" s="12"/>
      <c r="B76" s="13" t="s">
        <v>324</v>
      </c>
      <c r="C76" s="14"/>
      <c r="D76" s="15" t="s">
        <v>190</v>
      </c>
      <c r="E76" s="14"/>
      <c r="F76" s="13" t="s">
        <v>324</v>
      </c>
      <c r="G76" s="14"/>
      <c r="H76" s="753"/>
      <c r="I76" s="754"/>
      <c r="J76" s="754"/>
      <c r="K76" s="754"/>
      <c r="L76" s="754"/>
      <c r="M76" s="754"/>
      <c r="N76" s="755"/>
      <c r="O76" s="756"/>
      <c r="P76" s="757"/>
      <c r="Q76" s="757"/>
      <c r="R76" s="757"/>
      <c r="S76" s="758"/>
      <c r="T76" s="16"/>
      <c r="U76" s="16"/>
      <c r="V76" s="16"/>
    </row>
    <row r="77" spans="1:22">
      <c r="A77" s="12"/>
      <c r="B77" s="13" t="s">
        <v>324</v>
      </c>
      <c r="C77" s="14"/>
      <c r="D77" s="15" t="s">
        <v>190</v>
      </c>
      <c r="E77" s="14"/>
      <c r="F77" s="13" t="s">
        <v>324</v>
      </c>
      <c r="G77" s="14"/>
      <c r="H77" s="753"/>
      <c r="I77" s="754"/>
      <c r="J77" s="754"/>
      <c r="K77" s="754"/>
      <c r="L77" s="754"/>
      <c r="M77" s="754"/>
      <c r="N77" s="755"/>
      <c r="O77" s="756"/>
      <c r="P77" s="757"/>
      <c r="Q77" s="757"/>
      <c r="R77" s="757"/>
      <c r="S77" s="758"/>
      <c r="T77" s="16"/>
      <c r="U77" s="16"/>
      <c r="V77" s="16"/>
    </row>
  </sheetData>
  <sheetProtection sheet="1" objects="1" scenarios="1" formatCells="0"/>
  <mergeCells count="115">
    <mergeCell ref="D3:K3"/>
    <mergeCell ref="D4:K4"/>
    <mergeCell ref="A7:I7"/>
    <mergeCell ref="J7:Q7"/>
    <mergeCell ref="A9:I9"/>
    <mergeCell ref="J9:Q9"/>
    <mergeCell ref="B17:C18"/>
    <mergeCell ref="T11:V11"/>
    <mergeCell ref="H23:N23"/>
    <mergeCell ref="O23:S23"/>
    <mergeCell ref="H24:N24"/>
    <mergeCell ref="O24:S24"/>
    <mergeCell ref="B11:G12"/>
    <mergeCell ref="H11:J11"/>
    <mergeCell ref="K11:M11"/>
    <mergeCell ref="N11:P11"/>
    <mergeCell ref="Q11:S11"/>
    <mergeCell ref="H28:N28"/>
    <mergeCell ref="O28:S28"/>
    <mergeCell ref="H29:N29"/>
    <mergeCell ref="O29:S29"/>
    <mergeCell ref="H30:N30"/>
    <mergeCell ref="O30:S30"/>
    <mergeCell ref="H25:N25"/>
    <mergeCell ref="O25:S25"/>
    <mergeCell ref="H26:N26"/>
    <mergeCell ref="O26:S26"/>
    <mergeCell ref="H27:N27"/>
    <mergeCell ref="O27:S27"/>
    <mergeCell ref="H35:N35"/>
    <mergeCell ref="O35:S35"/>
    <mergeCell ref="H36:N36"/>
    <mergeCell ref="O36:S36"/>
    <mergeCell ref="H37:N37"/>
    <mergeCell ref="O37:S37"/>
    <mergeCell ref="H31:N31"/>
    <mergeCell ref="O31:S31"/>
    <mergeCell ref="H32:N32"/>
    <mergeCell ref="O32:S32"/>
    <mergeCell ref="H33:N33"/>
    <mergeCell ref="O33:S33"/>
    <mergeCell ref="H41:N41"/>
    <mergeCell ref="O41:S41"/>
    <mergeCell ref="H42:N42"/>
    <mergeCell ref="O42:S42"/>
    <mergeCell ref="H43:N43"/>
    <mergeCell ref="O43:S43"/>
    <mergeCell ref="H38:N38"/>
    <mergeCell ref="O38:S38"/>
    <mergeCell ref="H39:N39"/>
    <mergeCell ref="O39:S39"/>
    <mergeCell ref="H40:N40"/>
    <mergeCell ref="O40:S40"/>
    <mergeCell ref="H48:N48"/>
    <mergeCell ref="O48:S48"/>
    <mergeCell ref="H49:N49"/>
    <mergeCell ref="O49:S49"/>
    <mergeCell ref="H50:N50"/>
    <mergeCell ref="O50:S50"/>
    <mergeCell ref="H44:N44"/>
    <mergeCell ref="O44:S44"/>
    <mergeCell ref="H46:N46"/>
    <mergeCell ref="O46:S46"/>
    <mergeCell ref="H47:N47"/>
    <mergeCell ref="O47:S47"/>
    <mergeCell ref="H54:N54"/>
    <mergeCell ref="O54:S54"/>
    <mergeCell ref="H55:N55"/>
    <mergeCell ref="O55:S55"/>
    <mergeCell ref="H57:N57"/>
    <mergeCell ref="O57:S57"/>
    <mergeCell ref="H51:N51"/>
    <mergeCell ref="O51:S51"/>
    <mergeCell ref="H52:N52"/>
    <mergeCell ref="O52:S52"/>
    <mergeCell ref="H53:N53"/>
    <mergeCell ref="O53:S53"/>
    <mergeCell ref="H61:N61"/>
    <mergeCell ref="O61:S61"/>
    <mergeCell ref="H62:N62"/>
    <mergeCell ref="O62:S62"/>
    <mergeCell ref="H63:N63"/>
    <mergeCell ref="O63:S63"/>
    <mergeCell ref="H58:N58"/>
    <mergeCell ref="O58:S58"/>
    <mergeCell ref="H59:N59"/>
    <mergeCell ref="O59:S59"/>
    <mergeCell ref="H60:N60"/>
    <mergeCell ref="O60:S60"/>
    <mergeCell ref="H68:N68"/>
    <mergeCell ref="O68:S68"/>
    <mergeCell ref="H69:N69"/>
    <mergeCell ref="O69:S69"/>
    <mergeCell ref="H70:N70"/>
    <mergeCell ref="O70:S70"/>
    <mergeCell ref="H64:N64"/>
    <mergeCell ref="O64:S64"/>
    <mergeCell ref="H65:N65"/>
    <mergeCell ref="O65:S65"/>
    <mergeCell ref="H66:N66"/>
    <mergeCell ref="O66:S66"/>
    <mergeCell ref="H77:N77"/>
    <mergeCell ref="O77:S77"/>
    <mergeCell ref="H74:N74"/>
    <mergeCell ref="O74:S74"/>
    <mergeCell ref="H75:N75"/>
    <mergeCell ref="O75:S75"/>
    <mergeCell ref="H76:N76"/>
    <mergeCell ref="O76:S76"/>
    <mergeCell ref="H71:N71"/>
    <mergeCell ref="O71:S71"/>
    <mergeCell ref="H72:N72"/>
    <mergeCell ref="O72:S72"/>
    <mergeCell ref="H73:N73"/>
    <mergeCell ref="O73:S73"/>
  </mergeCells>
  <phoneticPr fontId="2"/>
  <conditionalFormatting sqref="A24:C33">
    <cfRule type="expression" dxfId="104" priority="40">
      <formula>A24=""</formula>
    </cfRule>
  </conditionalFormatting>
  <conditionalFormatting sqref="O26:O33">
    <cfRule type="expression" dxfId="103" priority="39">
      <formula>O26=""</formula>
    </cfRule>
  </conditionalFormatting>
  <conditionalFormatting sqref="E24:G33">
    <cfRule type="expression" dxfId="102" priority="38">
      <formula>E24=""</formula>
    </cfRule>
  </conditionalFormatting>
  <conditionalFormatting sqref="A7">
    <cfRule type="expression" dxfId="101" priority="37">
      <formula>A7=""</formula>
    </cfRule>
  </conditionalFormatting>
  <conditionalFormatting sqref="J7">
    <cfRule type="expression" dxfId="100" priority="36">
      <formula>J7=""</formula>
    </cfRule>
  </conditionalFormatting>
  <conditionalFormatting sqref="H13:I13">
    <cfRule type="expression" dxfId="99" priority="35">
      <formula>$H$13=""</formula>
    </cfRule>
  </conditionalFormatting>
  <conditionalFormatting sqref="D4:K4">
    <cfRule type="expression" dxfId="98" priority="34">
      <formula>D4=""</formula>
    </cfRule>
  </conditionalFormatting>
  <conditionalFormatting sqref="A35:C44">
    <cfRule type="expression" dxfId="97" priority="33">
      <formula>A35=""</formula>
    </cfRule>
  </conditionalFormatting>
  <conditionalFormatting sqref="E35:G44">
    <cfRule type="expression" dxfId="96" priority="32">
      <formula>E35=""</formula>
    </cfRule>
  </conditionalFormatting>
  <conditionalFormatting sqref="A46:C55">
    <cfRule type="expression" dxfId="95" priority="31">
      <formula>A46=""</formula>
    </cfRule>
  </conditionalFormatting>
  <conditionalFormatting sqref="E46:G55">
    <cfRule type="expression" dxfId="94" priority="30">
      <formula>E46=""</formula>
    </cfRule>
  </conditionalFormatting>
  <conditionalFormatting sqref="A57:C66">
    <cfRule type="expression" dxfId="93" priority="29">
      <formula>A57=""</formula>
    </cfRule>
  </conditionalFormatting>
  <conditionalFormatting sqref="E57:G66">
    <cfRule type="expression" dxfId="92" priority="28">
      <formula>E57=""</formula>
    </cfRule>
  </conditionalFormatting>
  <conditionalFormatting sqref="A68:C77">
    <cfRule type="expression" dxfId="91" priority="27">
      <formula>A68=""</formula>
    </cfRule>
  </conditionalFormatting>
  <conditionalFormatting sqref="E68:G77">
    <cfRule type="expression" dxfId="90" priority="26">
      <formula>E68=""</formula>
    </cfRule>
  </conditionalFormatting>
  <conditionalFormatting sqref="H35:H44">
    <cfRule type="expression" dxfId="89" priority="25">
      <formula>H35=""</formula>
    </cfRule>
  </conditionalFormatting>
  <conditionalFormatting sqref="H46:H55">
    <cfRule type="expression" dxfId="88" priority="24">
      <formula>H46=""</formula>
    </cfRule>
  </conditionalFormatting>
  <conditionalFormatting sqref="H57:H66">
    <cfRule type="expression" dxfId="87" priority="23">
      <formula>H57=""</formula>
    </cfRule>
  </conditionalFormatting>
  <conditionalFormatting sqref="H68:H77">
    <cfRule type="expression" dxfId="86" priority="22">
      <formula>H68=""</formula>
    </cfRule>
  </conditionalFormatting>
  <conditionalFormatting sqref="O35:S44">
    <cfRule type="expression" dxfId="85" priority="21">
      <formula>O35=""</formula>
    </cfRule>
  </conditionalFormatting>
  <conditionalFormatting sqref="O46:S55">
    <cfRule type="expression" dxfId="84" priority="20">
      <formula>O46=""</formula>
    </cfRule>
  </conditionalFormatting>
  <conditionalFormatting sqref="O57:S66">
    <cfRule type="expression" dxfId="83" priority="19">
      <formula>O57=""</formula>
    </cfRule>
  </conditionalFormatting>
  <conditionalFormatting sqref="O68:S77">
    <cfRule type="expression" dxfId="82" priority="18">
      <formula>O68=""</formula>
    </cfRule>
  </conditionalFormatting>
  <conditionalFormatting sqref="H24">
    <cfRule type="expression" dxfId="81" priority="17">
      <formula>H24=""</formula>
    </cfRule>
  </conditionalFormatting>
  <conditionalFormatting sqref="H25:N33">
    <cfRule type="expression" dxfId="80" priority="16">
      <formula>H25=""</formula>
    </cfRule>
  </conditionalFormatting>
  <conditionalFormatting sqref="A9">
    <cfRule type="expression" dxfId="79" priority="15">
      <formula>A9=""</formula>
    </cfRule>
  </conditionalFormatting>
  <conditionalFormatting sqref="J9">
    <cfRule type="expression" dxfId="78" priority="14">
      <formula>J9=""</formula>
    </cfRule>
  </conditionalFormatting>
  <conditionalFormatting sqref="H14">
    <cfRule type="expression" dxfId="77" priority="13">
      <formula>$H$14=""</formula>
    </cfRule>
  </conditionalFormatting>
  <conditionalFormatting sqref="I14">
    <cfRule type="expression" dxfId="76" priority="12">
      <formula>$I$14=""</formula>
    </cfRule>
  </conditionalFormatting>
  <conditionalFormatting sqref="H15">
    <cfRule type="expression" dxfId="75" priority="11">
      <formula>$H$15=""</formula>
    </cfRule>
  </conditionalFormatting>
  <conditionalFormatting sqref="I15">
    <cfRule type="expression" dxfId="74" priority="10">
      <formula>$I$15=""</formula>
    </cfRule>
  </conditionalFormatting>
  <conditionalFormatting sqref="H16">
    <cfRule type="expression" dxfId="73" priority="9">
      <formula>$H$16=""</formula>
    </cfRule>
  </conditionalFormatting>
  <conditionalFormatting sqref="I16">
    <cfRule type="expression" dxfId="72" priority="8">
      <formula>$I$16=""</formula>
    </cfRule>
  </conditionalFormatting>
  <conditionalFormatting sqref="H17">
    <cfRule type="expression" dxfId="71" priority="7">
      <formula>$H$17=""</formula>
    </cfRule>
  </conditionalFormatting>
  <conditionalFormatting sqref="I17">
    <cfRule type="expression" dxfId="70" priority="6">
      <formula>$I$17=""</formula>
    </cfRule>
  </conditionalFormatting>
  <conditionalFormatting sqref="H18">
    <cfRule type="expression" dxfId="69" priority="5">
      <formula>$H$18=""</formula>
    </cfRule>
  </conditionalFormatting>
  <conditionalFormatting sqref="I18">
    <cfRule type="expression" dxfId="68" priority="4">
      <formula>$I$18=""</formula>
    </cfRule>
  </conditionalFormatting>
  <conditionalFormatting sqref="H19">
    <cfRule type="expression" dxfId="67" priority="3">
      <formula>$H$19=""</formula>
    </cfRule>
  </conditionalFormatting>
  <conditionalFormatting sqref="I19">
    <cfRule type="expression" dxfId="66" priority="2">
      <formula>$I$19=""</formula>
    </cfRule>
  </conditionalFormatting>
  <conditionalFormatting sqref="O24">
    <cfRule type="expression" dxfId="65" priority="1">
      <formula>O24=""</formula>
    </cfRule>
  </conditionalFormatting>
  <conditionalFormatting sqref="H13:I13">
    <cfRule type="expression" dxfId="64" priority="372">
      <formula>$H$30+$Z$31=0</formula>
    </cfRule>
  </conditionalFormatting>
  <dataValidations count="5">
    <dataValidation allowBlank="1" showInputMessage="1" showErrorMessage="1" prompt="入力しないでください" sqref="WVJ14:WVU21 WLN14:WLY21 WBR14:WCC21 VRV14:VSG21 VHZ14:VIK21 UYD14:UYO21 UOH14:UOS21 UEL14:UEW21 TUP14:TVA21 TKT14:TLE21 TAX14:TBI21 SRB14:SRM21 SHF14:SHQ21 RXJ14:RXU21 RNN14:RNY21 RDR14:REC21 QTV14:QUG21 QJZ14:QKK21 QAD14:QAO21 PQH14:PQS21 PGL14:PGW21 OWP14:OXA21 OMT14:ONE21 OCX14:ODI21 NTB14:NTM21 NJF14:NJQ21 MZJ14:MZU21 MPN14:MPY21 MFR14:MGC21 LVV14:LWG21 LLZ14:LMK21 LCD14:LCO21 KSH14:KSS21 KIL14:KIW21 JYP14:JZA21 JOT14:JPE21 JEX14:JFI21 IVB14:IVM21 ILF14:ILQ21 IBJ14:IBU21 HRN14:HRY21 HHR14:HIC21 GXV14:GYG21 GNZ14:GOK21 GED14:GEO21 FUH14:FUS21 FKL14:FKW21 FAP14:FBA21 EQT14:ERE21 EGX14:EHI21 DXB14:DXM21 DNF14:DNQ21 DDJ14:DDU21 CTN14:CTY21 CJR14:CKC21 BZV14:CAG21 BPZ14:BQK21 BGD14:BGO21 AWH14:AWS21 AML14:AMW21 ACP14:ADA21 ST14:TE21 IX14:JI21 H20:I21 J13:V21" xr:uid="{74DDFC49-4C30-4E6E-9D65-9F09A85CA782}"/>
    <dataValidation type="list" allowBlank="1" showInputMessage="1" showErrorMessage="1" sqref="A24:A33 E68:E77 A68:A77 E24:E33 E35:E44 A35:A44 E46:E55 A46:A55 E57:E66 A57:A66" xr:uid="{6B68F7BF-4798-4833-9F7E-3731407540BE}">
      <formula1>$Z$24:$Z$40</formula1>
    </dataValidation>
    <dataValidation type="list" allowBlank="1" showInputMessage="1" showErrorMessage="1" sqref="C24:C33 G68:G77 C68:C77 G24:G33 G35:G44 C35:C44 G46:G55 C46:C55 G57:G66 C57:C66" xr:uid="{B6C6F349-2595-41F3-BC79-73FCBC6752BC}">
      <formula1>$AB$24:$AB$35</formula1>
    </dataValidation>
    <dataValidation type="list" allowBlank="1" showInputMessage="1" showErrorMessage="1" sqref="H46:H55 H24:H33 H35:H44 H68:H77 H57:H66" xr:uid="{7C5398DF-8F18-4CAC-B742-F22D219BDA8A}">
      <formula1>$X$25:$X$63</formula1>
    </dataValidation>
    <dataValidation type="list" allowBlank="1" showInputMessage="1" showErrorMessage="1" sqref="O35:O44 O24:O33 O57:O66 O68:O77 O46:O55" xr:uid="{46A7DF9C-94BE-4BC8-9341-FD8F111FD736}">
      <formula1>$Y$25:$Y$38</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55" max="2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000"/>
  </sheetPr>
  <dimension ref="A1:BO147"/>
  <sheetViews>
    <sheetView showZeros="0" view="pageBreakPreview" zoomScaleNormal="100" zoomScaleSheetLayoutView="100" workbookViewId="0">
      <selection activeCell="D5" sqref="D5:O5"/>
    </sheetView>
  </sheetViews>
  <sheetFormatPr defaultRowHeight="13.5"/>
  <cols>
    <col min="1" max="1" width="4.625" style="187" customWidth="1"/>
    <col min="2" max="2" width="6.875" style="187" customWidth="1"/>
    <col min="3" max="3" width="14" style="187" customWidth="1"/>
    <col min="4" max="17" width="6" style="187" customWidth="1"/>
    <col min="18" max="24" width="6" style="187" hidden="1" customWidth="1"/>
    <col min="25" max="25" width="6" style="250" hidden="1" customWidth="1"/>
    <col min="26" max="26" width="9" style="187"/>
    <col min="27" max="30" width="8.875" style="187" customWidth="1"/>
    <col min="31" max="257" width="9" style="187"/>
    <col min="258" max="258" width="2.875" style="187" customWidth="1"/>
    <col min="259" max="259" width="5" style="187" customWidth="1"/>
    <col min="260" max="260" width="11" style="187" customWidth="1"/>
    <col min="261" max="272" width="6" style="187" customWidth="1"/>
    <col min="273" max="513" width="9" style="187"/>
    <col min="514" max="514" width="2.875" style="187" customWidth="1"/>
    <col min="515" max="515" width="5" style="187" customWidth="1"/>
    <col min="516" max="516" width="11" style="187" customWidth="1"/>
    <col min="517" max="528" width="6" style="187" customWidth="1"/>
    <col min="529" max="769" width="9" style="187"/>
    <col min="770" max="770" width="2.875" style="187" customWidth="1"/>
    <col min="771" max="771" width="5" style="187" customWidth="1"/>
    <col min="772" max="772" width="11" style="187" customWidth="1"/>
    <col min="773" max="784" width="6" style="187" customWidth="1"/>
    <col min="785" max="1025" width="9" style="187"/>
    <col min="1026" max="1026" width="2.875" style="187" customWidth="1"/>
    <col min="1027" max="1027" width="5" style="187" customWidth="1"/>
    <col min="1028" max="1028" width="11" style="187" customWidth="1"/>
    <col min="1029" max="1040" width="6" style="187" customWidth="1"/>
    <col min="1041" max="1281" width="9" style="187"/>
    <col min="1282" max="1282" width="2.875" style="187" customWidth="1"/>
    <col min="1283" max="1283" width="5" style="187" customWidth="1"/>
    <col min="1284" max="1284" width="11" style="187" customWidth="1"/>
    <col min="1285" max="1296" width="6" style="187" customWidth="1"/>
    <col min="1297" max="1537" width="9" style="187"/>
    <col min="1538" max="1538" width="2.875" style="187" customWidth="1"/>
    <col min="1539" max="1539" width="5" style="187" customWidth="1"/>
    <col min="1540" max="1540" width="11" style="187" customWidth="1"/>
    <col min="1541" max="1552" width="6" style="187" customWidth="1"/>
    <col min="1553" max="1793" width="9" style="187"/>
    <col min="1794" max="1794" width="2.875" style="187" customWidth="1"/>
    <col min="1795" max="1795" width="5" style="187" customWidth="1"/>
    <col min="1796" max="1796" width="11" style="187" customWidth="1"/>
    <col min="1797" max="1808" width="6" style="187" customWidth="1"/>
    <col min="1809" max="2049" width="9" style="187"/>
    <col min="2050" max="2050" width="2.875" style="187" customWidth="1"/>
    <col min="2051" max="2051" width="5" style="187" customWidth="1"/>
    <col min="2052" max="2052" width="11" style="187" customWidth="1"/>
    <col min="2053" max="2064" width="6" style="187" customWidth="1"/>
    <col min="2065" max="2305" width="9" style="187"/>
    <col min="2306" max="2306" width="2.875" style="187" customWidth="1"/>
    <col min="2307" max="2307" width="5" style="187" customWidth="1"/>
    <col min="2308" max="2308" width="11" style="187" customWidth="1"/>
    <col min="2309" max="2320" width="6" style="187" customWidth="1"/>
    <col min="2321" max="2561" width="9" style="187"/>
    <col min="2562" max="2562" width="2.875" style="187" customWidth="1"/>
    <col min="2563" max="2563" width="5" style="187" customWidth="1"/>
    <col min="2564" max="2564" width="11" style="187" customWidth="1"/>
    <col min="2565" max="2576" width="6" style="187" customWidth="1"/>
    <col min="2577" max="2817" width="9" style="187"/>
    <col min="2818" max="2818" width="2.875" style="187" customWidth="1"/>
    <col min="2819" max="2819" width="5" style="187" customWidth="1"/>
    <col min="2820" max="2820" width="11" style="187" customWidth="1"/>
    <col min="2821" max="2832" width="6" style="187" customWidth="1"/>
    <col min="2833" max="3073" width="9" style="187"/>
    <col min="3074" max="3074" width="2.875" style="187" customWidth="1"/>
    <col min="3075" max="3075" width="5" style="187" customWidth="1"/>
    <col min="3076" max="3076" width="11" style="187" customWidth="1"/>
    <col min="3077" max="3088" width="6" style="187" customWidth="1"/>
    <col min="3089" max="3329" width="9" style="187"/>
    <col min="3330" max="3330" width="2.875" style="187" customWidth="1"/>
    <col min="3331" max="3331" width="5" style="187" customWidth="1"/>
    <col min="3332" max="3332" width="11" style="187" customWidth="1"/>
    <col min="3333" max="3344" width="6" style="187" customWidth="1"/>
    <col min="3345" max="3585" width="9" style="187"/>
    <col min="3586" max="3586" width="2.875" style="187" customWidth="1"/>
    <col min="3587" max="3587" width="5" style="187" customWidth="1"/>
    <col min="3588" max="3588" width="11" style="187" customWidth="1"/>
    <col min="3589" max="3600" width="6" style="187" customWidth="1"/>
    <col min="3601" max="3841" width="9" style="187"/>
    <col min="3842" max="3842" width="2.875" style="187" customWidth="1"/>
    <col min="3843" max="3843" width="5" style="187" customWidth="1"/>
    <col min="3844" max="3844" width="11" style="187" customWidth="1"/>
    <col min="3845" max="3856" width="6" style="187" customWidth="1"/>
    <col min="3857" max="4097" width="9" style="187"/>
    <col min="4098" max="4098" width="2.875" style="187" customWidth="1"/>
    <col min="4099" max="4099" width="5" style="187" customWidth="1"/>
    <col min="4100" max="4100" width="11" style="187" customWidth="1"/>
    <col min="4101" max="4112" width="6" style="187" customWidth="1"/>
    <col min="4113" max="4353" width="9" style="187"/>
    <col min="4354" max="4354" width="2.875" style="187" customWidth="1"/>
    <col min="4355" max="4355" width="5" style="187" customWidth="1"/>
    <col min="4356" max="4356" width="11" style="187" customWidth="1"/>
    <col min="4357" max="4368" width="6" style="187" customWidth="1"/>
    <col min="4369" max="4609" width="9" style="187"/>
    <col min="4610" max="4610" width="2.875" style="187" customWidth="1"/>
    <col min="4611" max="4611" width="5" style="187" customWidth="1"/>
    <col min="4612" max="4612" width="11" style="187" customWidth="1"/>
    <col min="4613" max="4624" width="6" style="187" customWidth="1"/>
    <col min="4625" max="4865" width="9" style="187"/>
    <col min="4866" max="4866" width="2.875" style="187" customWidth="1"/>
    <col min="4867" max="4867" width="5" style="187" customWidth="1"/>
    <col min="4868" max="4868" width="11" style="187" customWidth="1"/>
    <col min="4869" max="4880" width="6" style="187" customWidth="1"/>
    <col min="4881" max="5121" width="9" style="187"/>
    <col min="5122" max="5122" width="2.875" style="187" customWidth="1"/>
    <col min="5123" max="5123" width="5" style="187" customWidth="1"/>
    <col min="5124" max="5124" width="11" style="187" customWidth="1"/>
    <col min="5125" max="5136" width="6" style="187" customWidth="1"/>
    <col min="5137" max="5377" width="9" style="187"/>
    <col min="5378" max="5378" width="2.875" style="187" customWidth="1"/>
    <col min="5379" max="5379" width="5" style="187" customWidth="1"/>
    <col min="5380" max="5380" width="11" style="187" customWidth="1"/>
    <col min="5381" max="5392" width="6" style="187" customWidth="1"/>
    <col min="5393" max="5633" width="9" style="187"/>
    <col min="5634" max="5634" width="2.875" style="187" customWidth="1"/>
    <col min="5635" max="5635" width="5" style="187" customWidth="1"/>
    <col min="5636" max="5636" width="11" style="187" customWidth="1"/>
    <col min="5637" max="5648" width="6" style="187" customWidth="1"/>
    <col min="5649" max="5889" width="9" style="187"/>
    <col min="5890" max="5890" width="2.875" style="187" customWidth="1"/>
    <col min="5891" max="5891" width="5" style="187" customWidth="1"/>
    <col min="5892" max="5892" width="11" style="187" customWidth="1"/>
    <col min="5893" max="5904" width="6" style="187" customWidth="1"/>
    <col min="5905" max="6145" width="9" style="187"/>
    <col min="6146" max="6146" width="2.875" style="187" customWidth="1"/>
    <col min="6147" max="6147" width="5" style="187" customWidth="1"/>
    <col min="6148" max="6148" width="11" style="187" customWidth="1"/>
    <col min="6149" max="6160" width="6" style="187" customWidth="1"/>
    <col min="6161" max="6401" width="9" style="187"/>
    <col min="6402" max="6402" width="2.875" style="187" customWidth="1"/>
    <col min="6403" max="6403" width="5" style="187" customWidth="1"/>
    <col min="6404" max="6404" width="11" style="187" customWidth="1"/>
    <col min="6405" max="6416" width="6" style="187" customWidth="1"/>
    <col min="6417" max="6657" width="9" style="187"/>
    <col min="6658" max="6658" width="2.875" style="187" customWidth="1"/>
    <col min="6659" max="6659" width="5" style="187" customWidth="1"/>
    <col min="6660" max="6660" width="11" style="187" customWidth="1"/>
    <col min="6661" max="6672" width="6" style="187" customWidth="1"/>
    <col min="6673" max="6913" width="9" style="187"/>
    <col min="6914" max="6914" width="2.875" style="187" customWidth="1"/>
    <col min="6915" max="6915" width="5" style="187" customWidth="1"/>
    <col min="6916" max="6916" width="11" style="187" customWidth="1"/>
    <col min="6917" max="6928" width="6" style="187" customWidth="1"/>
    <col min="6929" max="7169" width="9" style="187"/>
    <col min="7170" max="7170" width="2.875" style="187" customWidth="1"/>
    <col min="7171" max="7171" width="5" style="187" customWidth="1"/>
    <col min="7172" max="7172" width="11" style="187" customWidth="1"/>
    <col min="7173" max="7184" width="6" style="187" customWidth="1"/>
    <col min="7185" max="7425" width="9" style="187"/>
    <col min="7426" max="7426" width="2.875" style="187" customWidth="1"/>
    <col min="7427" max="7427" width="5" style="187" customWidth="1"/>
    <col min="7428" max="7428" width="11" style="187" customWidth="1"/>
    <col min="7429" max="7440" width="6" style="187" customWidth="1"/>
    <col min="7441" max="7681" width="9" style="187"/>
    <col min="7682" max="7682" width="2.875" style="187" customWidth="1"/>
    <col min="7683" max="7683" width="5" style="187" customWidth="1"/>
    <col min="7684" max="7684" width="11" style="187" customWidth="1"/>
    <col min="7685" max="7696" width="6" style="187" customWidth="1"/>
    <col min="7697" max="7937" width="9" style="187"/>
    <col min="7938" max="7938" width="2.875" style="187" customWidth="1"/>
    <col min="7939" max="7939" width="5" style="187" customWidth="1"/>
    <col min="7940" max="7940" width="11" style="187" customWidth="1"/>
    <col min="7941" max="7952" width="6" style="187" customWidth="1"/>
    <col min="7953" max="8193" width="9" style="187"/>
    <col min="8194" max="8194" width="2.875" style="187" customWidth="1"/>
    <col min="8195" max="8195" width="5" style="187" customWidth="1"/>
    <col min="8196" max="8196" width="11" style="187" customWidth="1"/>
    <col min="8197" max="8208" width="6" style="187" customWidth="1"/>
    <col min="8209" max="8449" width="9" style="187"/>
    <col min="8450" max="8450" width="2.875" style="187" customWidth="1"/>
    <col min="8451" max="8451" width="5" style="187" customWidth="1"/>
    <col min="8452" max="8452" width="11" style="187" customWidth="1"/>
    <col min="8453" max="8464" width="6" style="187" customWidth="1"/>
    <col min="8465" max="8705" width="9" style="187"/>
    <col min="8706" max="8706" width="2.875" style="187" customWidth="1"/>
    <col min="8707" max="8707" width="5" style="187" customWidth="1"/>
    <col min="8708" max="8708" width="11" style="187" customWidth="1"/>
    <col min="8709" max="8720" width="6" style="187" customWidth="1"/>
    <col min="8721" max="8961" width="9" style="187"/>
    <col min="8962" max="8962" width="2.875" style="187" customWidth="1"/>
    <col min="8963" max="8963" width="5" style="187" customWidth="1"/>
    <col min="8964" max="8964" width="11" style="187" customWidth="1"/>
    <col min="8965" max="8976" width="6" style="187" customWidth="1"/>
    <col min="8977" max="9217" width="9" style="187"/>
    <col min="9218" max="9218" width="2.875" style="187" customWidth="1"/>
    <col min="9219" max="9219" width="5" style="187" customWidth="1"/>
    <col min="9220" max="9220" width="11" style="187" customWidth="1"/>
    <col min="9221" max="9232" width="6" style="187" customWidth="1"/>
    <col min="9233" max="9473" width="9" style="187"/>
    <col min="9474" max="9474" width="2.875" style="187" customWidth="1"/>
    <col min="9475" max="9475" width="5" style="187" customWidth="1"/>
    <col min="9476" max="9476" width="11" style="187" customWidth="1"/>
    <col min="9477" max="9488" width="6" style="187" customWidth="1"/>
    <col min="9489" max="9729" width="9" style="187"/>
    <col min="9730" max="9730" width="2.875" style="187" customWidth="1"/>
    <col min="9731" max="9731" width="5" style="187" customWidth="1"/>
    <col min="9732" max="9732" width="11" style="187" customWidth="1"/>
    <col min="9733" max="9744" width="6" style="187" customWidth="1"/>
    <col min="9745" max="9985" width="9" style="187"/>
    <col min="9986" max="9986" width="2.875" style="187" customWidth="1"/>
    <col min="9987" max="9987" width="5" style="187" customWidth="1"/>
    <col min="9988" max="9988" width="11" style="187" customWidth="1"/>
    <col min="9989" max="10000" width="6" style="187" customWidth="1"/>
    <col min="10001" max="10241" width="9" style="187"/>
    <col min="10242" max="10242" width="2.875" style="187" customWidth="1"/>
    <col min="10243" max="10243" width="5" style="187" customWidth="1"/>
    <col min="10244" max="10244" width="11" style="187" customWidth="1"/>
    <col min="10245" max="10256" width="6" style="187" customWidth="1"/>
    <col min="10257" max="10497" width="9" style="187"/>
    <col min="10498" max="10498" width="2.875" style="187" customWidth="1"/>
    <col min="10499" max="10499" width="5" style="187" customWidth="1"/>
    <col min="10500" max="10500" width="11" style="187" customWidth="1"/>
    <col min="10501" max="10512" width="6" style="187" customWidth="1"/>
    <col min="10513" max="10753" width="9" style="187"/>
    <col min="10754" max="10754" width="2.875" style="187" customWidth="1"/>
    <col min="10755" max="10755" width="5" style="187" customWidth="1"/>
    <col min="10756" max="10756" width="11" style="187" customWidth="1"/>
    <col min="10757" max="10768" width="6" style="187" customWidth="1"/>
    <col min="10769" max="11009" width="9" style="187"/>
    <col min="11010" max="11010" width="2.875" style="187" customWidth="1"/>
    <col min="11011" max="11011" width="5" style="187" customWidth="1"/>
    <col min="11012" max="11012" width="11" style="187" customWidth="1"/>
    <col min="11013" max="11024" width="6" style="187" customWidth="1"/>
    <col min="11025" max="11265" width="9" style="187"/>
    <col min="11266" max="11266" width="2.875" style="187" customWidth="1"/>
    <col min="11267" max="11267" width="5" style="187" customWidth="1"/>
    <col min="11268" max="11268" width="11" style="187" customWidth="1"/>
    <col min="11269" max="11280" width="6" style="187" customWidth="1"/>
    <col min="11281" max="11521" width="9" style="187"/>
    <col min="11522" max="11522" width="2.875" style="187" customWidth="1"/>
    <col min="11523" max="11523" width="5" style="187" customWidth="1"/>
    <col min="11524" max="11524" width="11" style="187" customWidth="1"/>
    <col min="11525" max="11536" width="6" style="187" customWidth="1"/>
    <col min="11537" max="11777" width="9" style="187"/>
    <col min="11778" max="11778" width="2.875" style="187" customWidth="1"/>
    <col min="11779" max="11779" width="5" style="187" customWidth="1"/>
    <col min="11780" max="11780" width="11" style="187" customWidth="1"/>
    <col min="11781" max="11792" width="6" style="187" customWidth="1"/>
    <col min="11793" max="12033" width="9" style="187"/>
    <col min="12034" max="12034" width="2.875" style="187" customWidth="1"/>
    <col min="12035" max="12035" width="5" style="187" customWidth="1"/>
    <col min="12036" max="12036" width="11" style="187" customWidth="1"/>
    <col min="12037" max="12048" width="6" style="187" customWidth="1"/>
    <col min="12049" max="12289" width="9" style="187"/>
    <col min="12290" max="12290" width="2.875" style="187" customWidth="1"/>
    <col min="12291" max="12291" width="5" style="187" customWidth="1"/>
    <col min="12292" max="12292" width="11" style="187" customWidth="1"/>
    <col min="12293" max="12304" width="6" style="187" customWidth="1"/>
    <col min="12305" max="12545" width="9" style="187"/>
    <col min="12546" max="12546" width="2.875" style="187" customWidth="1"/>
    <col min="12547" max="12547" width="5" style="187" customWidth="1"/>
    <col min="12548" max="12548" width="11" style="187" customWidth="1"/>
    <col min="12549" max="12560" width="6" style="187" customWidth="1"/>
    <col min="12561" max="12801" width="9" style="187"/>
    <col min="12802" max="12802" width="2.875" style="187" customWidth="1"/>
    <col min="12803" max="12803" width="5" style="187" customWidth="1"/>
    <col min="12804" max="12804" width="11" style="187" customWidth="1"/>
    <col min="12805" max="12816" width="6" style="187" customWidth="1"/>
    <col min="12817" max="13057" width="9" style="187"/>
    <col min="13058" max="13058" width="2.875" style="187" customWidth="1"/>
    <col min="13059" max="13059" width="5" style="187" customWidth="1"/>
    <col min="13060" max="13060" width="11" style="187" customWidth="1"/>
    <col min="13061" max="13072" width="6" style="187" customWidth="1"/>
    <col min="13073" max="13313" width="9" style="187"/>
    <col min="13314" max="13314" width="2.875" style="187" customWidth="1"/>
    <col min="13315" max="13315" width="5" style="187" customWidth="1"/>
    <col min="13316" max="13316" width="11" style="187" customWidth="1"/>
    <col min="13317" max="13328" width="6" style="187" customWidth="1"/>
    <col min="13329" max="13569" width="9" style="187"/>
    <col min="13570" max="13570" width="2.875" style="187" customWidth="1"/>
    <col min="13571" max="13571" width="5" style="187" customWidth="1"/>
    <col min="13572" max="13572" width="11" style="187" customWidth="1"/>
    <col min="13573" max="13584" width="6" style="187" customWidth="1"/>
    <col min="13585" max="13825" width="9" style="187"/>
    <col min="13826" max="13826" width="2.875" style="187" customWidth="1"/>
    <col min="13827" max="13827" width="5" style="187" customWidth="1"/>
    <col min="13828" max="13828" width="11" style="187" customWidth="1"/>
    <col min="13829" max="13840" width="6" style="187" customWidth="1"/>
    <col min="13841" max="14081" width="9" style="187"/>
    <col min="14082" max="14082" width="2.875" style="187" customWidth="1"/>
    <col min="14083" max="14083" width="5" style="187" customWidth="1"/>
    <col min="14084" max="14084" width="11" style="187" customWidth="1"/>
    <col min="14085" max="14096" width="6" style="187" customWidth="1"/>
    <col min="14097" max="14337" width="9" style="187"/>
    <col min="14338" max="14338" width="2.875" style="187" customWidth="1"/>
    <col min="14339" max="14339" width="5" style="187" customWidth="1"/>
    <col min="14340" max="14340" width="11" style="187" customWidth="1"/>
    <col min="14341" max="14352" width="6" style="187" customWidth="1"/>
    <col min="14353" max="14593" width="9" style="187"/>
    <col min="14594" max="14594" width="2.875" style="187" customWidth="1"/>
    <col min="14595" max="14595" width="5" style="187" customWidth="1"/>
    <col min="14596" max="14596" width="11" style="187" customWidth="1"/>
    <col min="14597" max="14608" width="6" style="187" customWidth="1"/>
    <col min="14609" max="14849" width="9" style="187"/>
    <col min="14850" max="14850" width="2.875" style="187" customWidth="1"/>
    <col min="14851" max="14851" width="5" style="187" customWidth="1"/>
    <col min="14852" max="14852" width="11" style="187" customWidth="1"/>
    <col min="14853" max="14864" width="6" style="187" customWidth="1"/>
    <col min="14865" max="15105" width="9" style="187"/>
    <col min="15106" max="15106" width="2.875" style="187" customWidth="1"/>
    <col min="15107" max="15107" width="5" style="187" customWidth="1"/>
    <col min="15108" max="15108" width="11" style="187" customWidth="1"/>
    <col min="15109" max="15120" width="6" style="187" customWidth="1"/>
    <col min="15121" max="15361" width="9" style="187"/>
    <col min="15362" max="15362" width="2.875" style="187" customWidth="1"/>
    <col min="15363" max="15363" width="5" style="187" customWidth="1"/>
    <col min="15364" max="15364" width="11" style="187" customWidth="1"/>
    <col min="15365" max="15376" width="6" style="187" customWidth="1"/>
    <col min="15377" max="15617" width="9" style="187"/>
    <col min="15618" max="15618" width="2.875" style="187" customWidth="1"/>
    <col min="15619" max="15619" width="5" style="187" customWidth="1"/>
    <col min="15620" max="15620" width="11" style="187" customWidth="1"/>
    <col min="15621" max="15632" width="6" style="187" customWidth="1"/>
    <col min="15633" max="15873" width="9" style="187"/>
    <col min="15874" max="15874" width="2.875" style="187" customWidth="1"/>
    <col min="15875" max="15875" width="5" style="187" customWidth="1"/>
    <col min="15876" max="15876" width="11" style="187" customWidth="1"/>
    <col min="15877" max="15888" width="6" style="187" customWidth="1"/>
    <col min="15889" max="16129" width="9" style="187"/>
    <col min="16130" max="16130" width="2.875" style="187" customWidth="1"/>
    <col min="16131" max="16131" width="5" style="187" customWidth="1"/>
    <col min="16132" max="16132" width="11" style="187" customWidth="1"/>
    <col min="16133" max="16144" width="6" style="187" customWidth="1"/>
    <col min="16145" max="16383" width="9" style="187"/>
    <col min="16384" max="16384" width="9" style="187" customWidth="1"/>
  </cols>
  <sheetData>
    <row r="1" spans="1:67" ht="31.5">
      <c r="A1" s="806" t="s">
        <v>251</v>
      </c>
      <c r="B1" s="806"/>
      <c r="C1" s="806"/>
      <c r="D1" s="806"/>
      <c r="E1" s="806"/>
      <c r="F1" s="806"/>
      <c r="G1" s="806"/>
      <c r="H1" s="806"/>
      <c r="I1" s="806"/>
      <c r="J1" s="806"/>
      <c r="K1" s="806"/>
      <c r="L1" s="806"/>
      <c r="M1" s="806"/>
      <c r="N1" s="806"/>
      <c r="O1" s="806"/>
      <c r="P1" s="806"/>
      <c r="Q1" s="249"/>
      <c r="R1" s="249"/>
      <c r="BO1" s="187" t="s">
        <v>104</v>
      </c>
    </row>
    <row r="2" spans="1:67" ht="17.45" customHeight="1">
      <c r="A2" s="251"/>
      <c r="B2" s="251"/>
      <c r="C2" s="251"/>
      <c r="D2" s="251"/>
      <c r="E2" s="251"/>
      <c r="F2" s="251"/>
      <c r="G2" s="251"/>
      <c r="H2" s="251"/>
      <c r="I2" s="251"/>
      <c r="J2" s="251"/>
      <c r="K2" s="251"/>
      <c r="L2" s="251"/>
      <c r="M2" s="251"/>
      <c r="N2" s="251"/>
      <c r="O2" s="251"/>
      <c r="P2" s="251"/>
      <c r="Q2" s="249"/>
      <c r="R2" s="249"/>
    </row>
    <row r="3" spans="1:67" s="252" customFormat="1" ht="18.600000000000001" customHeight="1">
      <c r="A3" s="848" t="s">
        <v>274</v>
      </c>
      <c r="B3" s="849"/>
      <c r="C3" s="849"/>
      <c r="D3" s="850">
        <f>①使用申請書!I8</f>
        <v>0</v>
      </c>
      <c r="E3" s="851"/>
      <c r="F3" s="851"/>
      <c r="G3" s="851"/>
      <c r="H3" s="851"/>
      <c r="I3" s="851"/>
      <c r="J3" s="851"/>
      <c r="K3" s="851"/>
      <c r="L3" s="851"/>
      <c r="M3" s="851"/>
      <c r="N3" s="851"/>
      <c r="O3" s="852"/>
      <c r="Y3" s="253"/>
      <c r="BO3" s="252" t="s">
        <v>105</v>
      </c>
    </row>
    <row r="4" spans="1:67" ht="18.600000000000001" customHeight="1" thickBot="1">
      <c r="A4" s="848" t="s">
        <v>275</v>
      </c>
      <c r="B4" s="849"/>
      <c r="C4" s="849"/>
      <c r="D4" s="254"/>
      <c r="E4" s="858">
        <f>①使用申請書!I23</f>
        <v>0</v>
      </c>
      <c r="F4" s="858"/>
      <c r="G4" s="858"/>
      <c r="H4" s="858"/>
      <c r="I4" s="255" t="s">
        <v>106</v>
      </c>
      <c r="J4" s="858">
        <f>①使用申請書!I24</f>
        <v>0</v>
      </c>
      <c r="K4" s="858"/>
      <c r="L4" s="858"/>
      <c r="M4" s="858"/>
      <c r="N4" s="255" t="s">
        <v>107</v>
      </c>
      <c r="O4" s="256"/>
      <c r="BO4" s="187" t="s">
        <v>108</v>
      </c>
    </row>
    <row r="5" spans="1:67" ht="18.600000000000001" customHeight="1" thickTop="1">
      <c r="A5" s="848" t="s">
        <v>276</v>
      </c>
      <c r="B5" s="849"/>
      <c r="C5" s="849"/>
      <c r="D5" s="855"/>
      <c r="E5" s="856"/>
      <c r="F5" s="856"/>
      <c r="G5" s="856"/>
      <c r="H5" s="856"/>
      <c r="I5" s="856"/>
      <c r="J5" s="856"/>
      <c r="K5" s="856"/>
      <c r="L5" s="856"/>
      <c r="M5" s="856"/>
      <c r="N5" s="856"/>
      <c r="O5" s="857"/>
    </row>
    <row r="6" spans="1:67" ht="15" customHeight="1" thickBot="1">
      <c r="A6" s="257"/>
      <c r="B6" s="257"/>
      <c r="C6" s="257"/>
      <c r="D6" s="258"/>
      <c r="E6" s="257"/>
      <c r="F6" s="257"/>
      <c r="G6" s="259"/>
      <c r="H6" s="259"/>
      <c r="I6" s="259"/>
      <c r="J6" s="257"/>
      <c r="K6" s="257"/>
      <c r="L6" s="257"/>
      <c r="M6" s="257"/>
      <c r="N6" s="257"/>
      <c r="O6" s="257"/>
      <c r="BO6" s="187" t="s">
        <v>109</v>
      </c>
    </row>
    <row r="7" spans="1:67" ht="16.899999999999999" customHeight="1">
      <c r="A7" s="260"/>
      <c r="B7" s="831" t="s">
        <v>110</v>
      </c>
      <c r="C7" s="832"/>
      <c r="D7" s="834" t="s">
        <v>225</v>
      </c>
      <c r="E7" s="835"/>
      <c r="F7" s="836"/>
      <c r="G7" s="845" t="s">
        <v>226</v>
      </c>
      <c r="H7" s="835"/>
      <c r="I7" s="846"/>
      <c r="J7" s="845" t="s">
        <v>227</v>
      </c>
      <c r="K7" s="835"/>
      <c r="L7" s="846"/>
      <c r="M7" s="845" t="s">
        <v>228</v>
      </c>
      <c r="N7" s="835"/>
      <c r="O7" s="846"/>
      <c r="S7" s="250"/>
      <c r="Y7" s="187"/>
      <c r="BF7" s="187" t="s">
        <v>112</v>
      </c>
    </row>
    <row r="8" spans="1:67" ht="16.899999999999999" customHeight="1">
      <c r="A8" s="261" t="s">
        <v>113</v>
      </c>
      <c r="B8" s="814"/>
      <c r="C8" s="833"/>
      <c r="D8" s="262" t="s">
        <v>114</v>
      </c>
      <c r="E8" s="263" t="s">
        <v>115</v>
      </c>
      <c r="F8" s="264" t="s">
        <v>116</v>
      </c>
      <c r="G8" s="265" t="s">
        <v>114</v>
      </c>
      <c r="H8" s="263" t="s">
        <v>115</v>
      </c>
      <c r="I8" s="266" t="s">
        <v>116</v>
      </c>
      <c r="J8" s="265" t="s">
        <v>114</v>
      </c>
      <c r="K8" s="264" t="s">
        <v>115</v>
      </c>
      <c r="L8" s="266" t="s">
        <v>116</v>
      </c>
      <c r="M8" s="265" t="s">
        <v>114</v>
      </c>
      <c r="N8" s="264" t="s">
        <v>115</v>
      </c>
      <c r="O8" s="266" t="s">
        <v>116</v>
      </c>
      <c r="S8" s="250"/>
      <c r="Y8" s="187"/>
      <c r="BF8" s="187" t="s">
        <v>117</v>
      </c>
    </row>
    <row r="9" spans="1:67" ht="16.899999999999999" customHeight="1">
      <c r="A9" s="261"/>
      <c r="B9" s="814" t="s">
        <v>259</v>
      </c>
      <c r="C9" s="833"/>
      <c r="D9" s="267">
        <f>COUNTIFS($T$25:$T$165,"男",$U$25:$U$165,"A",$V$25:$V$165,"1")</f>
        <v>0</v>
      </c>
      <c r="E9" s="267">
        <f>COUNTIFS($T$25:$T$165,"女",$U$25:$U$165,"A",$V$25:$V$165,"1")</f>
        <v>0</v>
      </c>
      <c r="F9" s="268">
        <f>SUM(D9:E9)</f>
        <v>0</v>
      </c>
      <c r="G9" s="269">
        <f>COUNTIFS($T$25:$T$165,"男",$U$25:$U$165,"A",$V$25:$V$165,"2")</f>
        <v>0</v>
      </c>
      <c r="H9" s="267">
        <f>COUNTIFS($T$25:$T$165,"女",$U$25:$U$165,"A",$V$25:$V$165,"2")</f>
        <v>0</v>
      </c>
      <c r="I9" s="270">
        <f t="shared" ref="I9:I15" si="0">SUM(G9:H9)</f>
        <v>0</v>
      </c>
      <c r="J9" s="269">
        <f>COUNTIFS($T$25:$T$165,"男",$U$25:$U$165,"A",$V$25:$V$165,"3")</f>
        <v>0</v>
      </c>
      <c r="K9" s="267">
        <f>COUNTIFS($T$25:$T$165,"女",$U$25:$U$165,"A",$V$25:$V$165,"3")</f>
        <v>0</v>
      </c>
      <c r="L9" s="270">
        <f t="shared" ref="L9:L15" si="1">SUM(J9:K9)</f>
        <v>0</v>
      </c>
      <c r="M9" s="269">
        <f>COUNTIFS($T$25:$T$165,"男",$U$25:$U$165,"A",$V$25:$V$165,"4")</f>
        <v>0</v>
      </c>
      <c r="N9" s="267">
        <f>COUNTIFS($T$25:$T$165,"女",$U$25:$U$165,"A",$V$25:$V$165,"4")</f>
        <v>0</v>
      </c>
      <c r="O9" s="270">
        <f>SUM(M9:N9)</f>
        <v>0</v>
      </c>
      <c r="S9" s="250"/>
      <c r="Y9" s="187"/>
      <c r="BF9" s="187" t="s">
        <v>118</v>
      </c>
    </row>
    <row r="10" spans="1:67" ht="16.899999999999999" customHeight="1">
      <c r="A10" s="261" t="s">
        <v>119</v>
      </c>
      <c r="B10" s="814" t="s">
        <v>260</v>
      </c>
      <c r="C10" s="833"/>
      <c r="D10" s="267">
        <f>COUNTIFS($T$25:$T$165,"男",$U$25:$U$165,"b",$V$25:$V$165,"1")</f>
        <v>0</v>
      </c>
      <c r="E10" s="267">
        <f>COUNTIFS($T$25:$T$165,"女",$U$25:$U$165,"b",$V$25:$V$165,"1")</f>
        <v>0</v>
      </c>
      <c r="F10" s="268">
        <f t="shared" ref="F10:F15" si="2">SUM(D10:E10)</f>
        <v>0</v>
      </c>
      <c r="G10" s="269">
        <f>COUNTIFS($T$25:$T$165,"男",$U$25:$U$165,"b",$V$25:$V$165,"2")</f>
        <v>0</v>
      </c>
      <c r="H10" s="267">
        <f>COUNTIFS($T$25:$T$165,"女",$U$25:$U$165,"b",$V$25:$V$165,"2")</f>
        <v>0</v>
      </c>
      <c r="I10" s="270">
        <f t="shared" si="0"/>
        <v>0</v>
      </c>
      <c r="J10" s="269">
        <f>COUNTIFS($T$25:$T$165,"男",$U$25:$U$165,"b",$V$25:$V$165,"3")</f>
        <v>0</v>
      </c>
      <c r="K10" s="267">
        <f>COUNTIFS($T$25:$T$165,"女",$U$25:$U$165,"b",$V$25:$V$165,"3")</f>
        <v>0</v>
      </c>
      <c r="L10" s="270">
        <f t="shared" si="1"/>
        <v>0</v>
      </c>
      <c r="M10" s="269">
        <f>COUNTIFS($T$25:$T$165,"男",$U$25:$U$165,"b",$V$25:$V$165,"4")</f>
        <v>0</v>
      </c>
      <c r="N10" s="267">
        <f>COUNTIFS($T$25:$T$165,"女",$U$25:$U$165,"b",$V$25:$V$165,"4")</f>
        <v>0</v>
      </c>
      <c r="O10" s="270">
        <f t="shared" ref="O10:O15" si="3">SUM(M10:N10)</f>
        <v>0</v>
      </c>
      <c r="S10" s="250"/>
      <c r="Y10" s="187"/>
    </row>
    <row r="11" spans="1:67" ht="16.899999999999999" customHeight="1">
      <c r="A11" s="261"/>
      <c r="B11" s="814" t="s">
        <v>261</v>
      </c>
      <c r="C11" s="833"/>
      <c r="D11" s="267">
        <f>COUNTIFS($T$25:$T$165,"男",$U$25:$U$165,"c",$V$25:$V$165,"1")</f>
        <v>0</v>
      </c>
      <c r="E11" s="267">
        <f>COUNTIFS($T$25:$T$165,"女",$U$25:$U$165,"c",$V$25:$V$165,"1")</f>
        <v>0</v>
      </c>
      <c r="F11" s="268">
        <f t="shared" si="2"/>
        <v>0</v>
      </c>
      <c r="G11" s="269">
        <f>COUNTIFS($T$25:$T$165,"男",$U$25:$U$165,"c",$V$25:$V$165,"2")</f>
        <v>0</v>
      </c>
      <c r="H11" s="267">
        <f>COUNTIFS($T$25:$T$165,"女",$U$25:$U$165,"c",$V$25:$V$165,"2")</f>
        <v>0</v>
      </c>
      <c r="I11" s="270">
        <f t="shared" si="0"/>
        <v>0</v>
      </c>
      <c r="J11" s="269">
        <f>COUNTIFS($T$25:$T$165,"男",$U$25:$U$165,"c",$V$25:$V$165,"3")</f>
        <v>0</v>
      </c>
      <c r="K11" s="267">
        <f>COUNTIFS($T$25:$T$165,"女",$U$25:$U$165,"c",$V$25:$V$165,"3")</f>
        <v>0</v>
      </c>
      <c r="L11" s="270">
        <f t="shared" si="1"/>
        <v>0</v>
      </c>
      <c r="M11" s="269">
        <f>COUNTIFS($T$25:$T$165,"男",$U$25:$U$165,"c",$V$25:$V$165,"4")</f>
        <v>0</v>
      </c>
      <c r="N11" s="267">
        <f>COUNTIFS($T$25:$T$165,"女",$U$25:$U$165,"c",$V$25:$V$165,"4")</f>
        <v>0</v>
      </c>
      <c r="O11" s="270">
        <f t="shared" si="3"/>
        <v>0</v>
      </c>
      <c r="S11" s="250"/>
      <c r="Y11" s="187"/>
    </row>
    <row r="12" spans="1:67" ht="16.899999999999999" customHeight="1">
      <c r="A12" s="261" t="s">
        <v>120</v>
      </c>
      <c r="B12" s="814" t="s">
        <v>262</v>
      </c>
      <c r="C12" s="833"/>
      <c r="D12" s="267">
        <f>COUNTIFS($T$25:$T$165,"男",$U$25:$U$165,"d",$V$25:$V$165,"1")</f>
        <v>0</v>
      </c>
      <c r="E12" s="267">
        <f>COUNTIFS($T$25:$T$165,"女",$U$25:$U$165,"d",$V$25:$V$165,"1")</f>
        <v>0</v>
      </c>
      <c r="F12" s="268">
        <f t="shared" si="2"/>
        <v>0</v>
      </c>
      <c r="G12" s="269">
        <f>COUNTIFS($T$25:$T$165,"男",$U$25:$U$165,"d",$V$25:$V$165,"2")</f>
        <v>0</v>
      </c>
      <c r="H12" s="267">
        <f>COUNTIFS($T$25:$T$165,"女",$U$25:$U$165,"d",$V$25:$V$165,"2")</f>
        <v>0</v>
      </c>
      <c r="I12" s="270">
        <f t="shared" si="0"/>
        <v>0</v>
      </c>
      <c r="J12" s="269">
        <f>COUNTIFS($T$25:$T$165,"男",$U$25:$U$165,"d",$V$25:$V$165,"3")</f>
        <v>0</v>
      </c>
      <c r="K12" s="267">
        <f>COUNTIFS($T$25:$T$165,"女",$U$25:$U$165,"d",$V$25:$V$165,"3")</f>
        <v>0</v>
      </c>
      <c r="L12" s="270">
        <f t="shared" si="1"/>
        <v>0</v>
      </c>
      <c r="M12" s="269">
        <f>COUNTIFS($T$25:$T$165,"男",$U$25:$U$165,"d",$V$25:$V$165,"4")</f>
        <v>0</v>
      </c>
      <c r="N12" s="267">
        <f>COUNTIFS($T$25:$T$165,"女",$U$25:$U$165,"d",$V$25:$V$165,"4")</f>
        <v>0</v>
      </c>
      <c r="O12" s="270">
        <f t="shared" si="3"/>
        <v>0</v>
      </c>
      <c r="S12" s="250"/>
      <c r="Y12" s="187"/>
    </row>
    <row r="13" spans="1:67" ht="16.899999999999999" customHeight="1">
      <c r="A13" s="261"/>
      <c r="B13" s="828" t="s">
        <v>406</v>
      </c>
      <c r="C13" s="271" t="s">
        <v>122</v>
      </c>
      <c r="D13" s="267">
        <f>COUNTIFS($T$25:$T$165,"男",$U$25:$U$165,"e",$V$25:$V$165,"1")</f>
        <v>0</v>
      </c>
      <c r="E13" s="267">
        <f>COUNTIFS($T$25:$T$165,"女",$U$25:$U$165,"e",$V$25:$V$165,"1")</f>
        <v>0</v>
      </c>
      <c r="F13" s="268">
        <f t="shared" si="2"/>
        <v>0</v>
      </c>
      <c r="G13" s="269">
        <f>COUNTIFS($T$25:$T$165,"男",$U$25:$U$165,"e",$V$25:$V$165,"2")</f>
        <v>0</v>
      </c>
      <c r="H13" s="267">
        <f>COUNTIFS($T$25:$T$165,"女",$U$25:$U$165,"e",$V$25:$V$165,"2")</f>
        <v>0</v>
      </c>
      <c r="I13" s="270">
        <f t="shared" si="0"/>
        <v>0</v>
      </c>
      <c r="J13" s="269">
        <f>COUNTIFS($T$25:$T$165,"男",$U$25:$U$165,"e",$V$25:$V$165,"3")</f>
        <v>0</v>
      </c>
      <c r="K13" s="267">
        <f>COUNTIFS($T$25:$T$165,"女",$U$25:$U$165,"e",$V$25:$V$165,"3")</f>
        <v>0</v>
      </c>
      <c r="L13" s="270">
        <f t="shared" si="1"/>
        <v>0</v>
      </c>
      <c r="M13" s="269">
        <f>COUNTIFS($T$25:$T$165,"男",$U$25:$U$165,"e",$V$25:$V$165,"4")</f>
        <v>0</v>
      </c>
      <c r="N13" s="267">
        <f>COUNTIFS($T$25:$T$165,"女",$U$25:$U$165,"e",$V$25:$V$165,"4")</f>
        <v>0</v>
      </c>
      <c r="O13" s="270">
        <f t="shared" si="3"/>
        <v>0</v>
      </c>
      <c r="S13" s="250"/>
      <c r="Y13" s="187"/>
    </row>
    <row r="14" spans="1:67" ht="16.899999999999999" customHeight="1">
      <c r="A14" s="261" t="s">
        <v>123</v>
      </c>
      <c r="B14" s="829"/>
      <c r="C14" s="272" t="s">
        <v>124</v>
      </c>
      <c r="D14" s="267">
        <f>COUNTIFS($T$25:$T$165,"男",$U$25:$U$165,"f",$V$25:$V$165,"1")</f>
        <v>0</v>
      </c>
      <c r="E14" s="267">
        <f>COUNTIFS($T$25:$T$165,"女",$U$25:$U$165,"f",$V$25:$V$165,"1")</f>
        <v>0</v>
      </c>
      <c r="F14" s="268">
        <f t="shared" si="2"/>
        <v>0</v>
      </c>
      <c r="G14" s="269">
        <f>COUNTIFS($T$25:$T$165,"男",$U$25:$U$165,"f",$V$25:$V$165,"2")</f>
        <v>0</v>
      </c>
      <c r="H14" s="267">
        <f>COUNTIFS($T$25:$T$165,"女",$U$25:$U$165,"f",$V$25:$V$165,"2")</f>
        <v>0</v>
      </c>
      <c r="I14" s="270">
        <f t="shared" si="0"/>
        <v>0</v>
      </c>
      <c r="J14" s="269">
        <f>COUNTIFS($T$25:$T$165,"男",$U$25:$U$165,"f",$V$25:$V$165,"3")</f>
        <v>0</v>
      </c>
      <c r="K14" s="267">
        <f>COUNTIFS($T$25:$T$165,"女",$U$25:$U$165,"f",$V$25:$V$165,"3")</f>
        <v>0</v>
      </c>
      <c r="L14" s="270">
        <f t="shared" si="1"/>
        <v>0</v>
      </c>
      <c r="M14" s="269">
        <f>COUNTIFS($T$25:$T$165,"男",$U$25:$U$165,"f",$V$25:$V$165,"4")</f>
        <v>0</v>
      </c>
      <c r="N14" s="267">
        <f>COUNTIFS($T$25:$T$165,"女",$U$25:$U$165,"f",$V$25:$V$165,"4")</f>
        <v>0</v>
      </c>
      <c r="O14" s="270">
        <f t="shared" si="3"/>
        <v>0</v>
      </c>
      <c r="S14" s="250"/>
      <c r="Y14" s="187"/>
    </row>
    <row r="15" spans="1:67" ht="16.899999999999999" customHeight="1" thickBot="1">
      <c r="A15" s="261"/>
      <c r="B15" s="819" t="s">
        <v>125</v>
      </c>
      <c r="C15" s="830"/>
      <c r="D15" s="267">
        <f>COUNTIFS($T$25:$T$165,"男",$U$25:$U$165,"g",$V$25:$V$165,"1")</f>
        <v>0</v>
      </c>
      <c r="E15" s="273">
        <f>COUNTIFS($T$25:$T$165,"女",$U$25:$U$165,"g",$V$25:$V$165,"1")</f>
        <v>0</v>
      </c>
      <c r="F15" s="274">
        <f t="shared" si="2"/>
        <v>0</v>
      </c>
      <c r="G15" s="275">
        <f>COUNTIFS($T$25:$T$165,"男",$U$25:$U$165,"g",$V$25:$V$165,"2")</f>
        <v>0</v>
      </c>
      <c r="H15" s="273">
        <f>COUNTIFS($T$25:$T$165,"女",$U$25:$U$165,"g",$V$25:$V$165,"2")</f>
        <v>0</v>
      </c>
      <c r="I15" s="276">
        <f t="shared" si="0"/>
        <v>0</v>
      </c>
      <c r="J15" s="275">
        <f>COUNTIFS($T$25:$T$165,"男",$U$25:$U$165,"g",$V$25:$V$165,"3")</f>
        <v>0</v>
      </c>
      <c r="K15" s="273">
        <f>COUNTIFS($T$25:$T$165,"女",$U$25:$U$165,"g",$V$25:$V$165,"3")</f>
        <v>0</v>
      </c>
      <c r="L15" s="276">
        <f t="shared" si="1"/>
        <v>0</v>
      </c>
      <c r="M15" s="275">
        <f>COUNTIFS($T$25:$T$165,"男",$U$25:$U$165,"g",$V$25:$V$165,"4")</f>
        <v>0</v>
      </c>
      <c r="N15" s="273">
        <f>COUNTIFS($T$25:$T$165,"女",$U$25:$U$165,"g",$V$25:$V$165,"4")</f>
        <v>0</v>
      </c>
      <c r="O15" s="276">
        <f t="shared" si="3"/>
        <v>0</v>
      </c>
      <c r="S15" s="250"/>
      <c r="Y15" s="187"/>
    </row>
    <row r="16" spans="1:67" ht="16.899999999999999" customHeight="1" thickTop="1" thickBot="1">
      <c r="A16" s="277"/>
      <c r="B16" s="853" t="s">
        <v>116</v>
      </c>
      <c r="C16" s="854"/>
      <c r="D16" s="278">
        <f>SUM(D9:D15)</f>
        <v>0</v>
      </c>
      <c r="E16" s="278">
        <f t="shared" ref="E16:L16" si="4">SUM(E9:E15)</f>
        <v>0</v>
      </c>
      <c r="F16" s="279">
        <f t="shared" si="4"/>
        <v>0</v>
      </c>
      <c r="G16" s="280">
        <f t="shared" si="4"/>
        <v>0</v>
      </c>
      <c r="H16" s="281">
        <f t="shared" si="4"/>
        <v>0</v>
      </c>
      <c r="I16" s="279">
        <f t="shared" si="4"/>
        <v>0</v>
      </c>
      <c r="J16" s="280">
        <f t="shared" si="4"/>
        <v>0</v>
      </c>
      <c r="K16" s="281">
        <f t="shared" si="4"/>
        <v>0</v>
      </c>
      <c r="L16" s="282">
        <f t="shared" si="4"/>
        <v>0</v>
      </c>
      <c r="M16" s="280">
        <f t="shared" ref="M16:O16" si="5">SUM(M9:M15)</f>
        <v>0</v>
      </c>
      <c r="N16" s="281">
        <f t="shared" si="5"/>
        <v>0</v>
      </c>
      <c r="O16" s="282">
        <f t="shared" si="5"/>
        <v>0</v>
      </c>
      <c r="S16" s="250"/>
      <c r="Y16" s="187"/>
    </row>
    <row r="17" spans="1:29" s="284" customFormat="1" ht="16.899999999999999" customHeight="1">
      <c r="A17" s="283" t="s">
        <v>439</v>
      </c>
      <c r="B17" s="283"/>
      <c r="C17" s="283"/>
      <c r="D17" s="283"/>
      <c r="E17" s="283"/>
      <c r="F17" s="283"/>
      <c r="G17" s="283"/>
      <c r="H17" s="283"/>
      <c r="I17" s="283"/>
      <c r="J17" s="283"/>
      <c r="K17" s="283"/>
      <c r="L17" s="283"/>
      <c r="M17" s="283"/>
      <c r="N17" s="283"/>
      <c r="O17" s="283"/>
      <c r="Y17" s="285"/>
    </row>
    <row r="18" spans="1:29" s="284" customFormat="1" ht="16.899999999999999" customHeight="1">
      <c r="A18" s="283" t="s">
        <v>440</v>
      </c>
      <c r="B18" s="283"/>
      <c r="C18" s="283"/>
      <c r="D18" s="283"/>
      <c r="E18" s="283"/>
      <c r="F18" s="283"/>
      <c r="G18" s="283"/>
      <c r="H18" s="283"/>
      <c r="I18" s="283"/>
      <c r="J18" s="283"/>
      <c r="K18" s="283"/>
      <c r="L18" s="283"/>
      <c r="M18" s="283"/>
      <c r="N18" s="283"/>
      <c r="O18" s="283"/>
      <c r="Y18" s="285"/>
    </row>
    <row r="19" spans="1:29" ht="16.899999999999999" customHeight="1">
      <c r="A19" s="283" t="s">
        <v>127</v>
      </c>
      <c r="B19" s="286"/>
      <c r="C19" s="286"/>
      <c r="D19" s="286"/>
      <c r="E19" s="286"/>
      <c r="F19" s="286"/>
      <c r="G19" s="286"/>
      <c r="H19" s="286"/>
      <c r="I19" s="286"/>
      <c r="J19" s="286"/>
      <c r="K19" s="286"/>
      <c r="L19" s="286"/>
      <c r="M19" s="286"/>
      <c r="N19" s="286"/>
      <c r="O19" s="286"/>
    </row>
    <row r="20" spans="1:29" ht="16.899999999999999" customHeight="1">
      <c r="A20" s="287" t="s">
        <v>126</v>
      </c>
      <c r="B20" s="286"/>
      <c r="C20" s="286"/>
      <c r="D20" s="286"/>
      <c r="E20" s="286"/>
      <c r="F20" s="286"/>
      <c r="G20" s="286"/>
      <c r="H20" s="286"/>
      <c r="I20" s="286"/>
      <c r="J20" s="286"/>
      <c r="K20" s="286"/>
      <c r="L20" s="286"/>
      <c r="M20" s="286"/>
      <c r="N20" s="286"/>
      <c r="O20" s="286"/>
    </row>
    <row r="21" spans="1:29" s="252" customFormat="1" ht="15" customHeight="1">
      <c r="A21" s="824" t="s">
        <v>128</v>
      </c>
      <c r="B21" s="826" t="s">
        <v>129</v>
      </c>
      <c r="C21" s="826"/>
      <c r="D21" s="824" t="s">
        <v>130</v>
      </c>
      <c r="E21" s="824" t="s">
        <v>405</v>
      </c>
      <c r="F21" s="837" t="s">
        <v>229</v>
      </c>
      <c r="G21" s="839" t="s">
        <v>131</v>
      </c>
      <c r="H21" s="840"/>
      <c r="I21" s="840"/>
      <c r="J21" s="840"/>
      <c r="K21" s="841"/>
      <c r="L21" s="814" t="s">
        <v>380</v>
      </c>
      <c r="M21" s="847"/>
      <c r="N21" s="847"/>
      <c r="O21" s="847"/>
      <c r="P21" s="815"/>
      <c r="Q21" s="288"/>
      <c r="R21" s="289"/>
      <c r="S21" s="289"/>
      <c r="Z21" s="253"/>
    </row>
    <row r="22" spans="1:29" ht="13.5" customHeight="1">
      <c r="A22" s="825"/>
      <c r="B22" s="827"/>
      <c r="C22" s="827"/>
      <c r="D22" s="825"/>
      <c r="E22" s="825"/>
      <c r="F22" s="838"/>
      <c r="G22" s="842"/>
      <c r="H22" s="843"/>
      <c r="I22" s="843"/>
      <c r="J22" s="843"/>
      <c r="K22" s="844"/>
      <c r="L22" s="290" t="s">
        <v>252</v>
      </c>
      <c r="M22" s="290" t="s">
        <v>253</v>
      </c>
      <c r="N22" s="290" t="s">
        <v>254</v>
      </c>
      <c r="O22" s="290" t="s">
        <v>255</v>
      </c>
      <c r="P22" s="291" t="s">
        <v>230</v>
      </c>
      <c r="Q22" s="292"/>
      <c r="R22" s="293"/>
      <c r="S22" s="294"/>
      <c r="T22" s="295" t="s">
        <v>130</v>
      </c>
      <c r="U22" s="295" t="s">
        <v>132</v>
      </c>
      <c r="V22" s="295" t="s">
        <v>133</v>
      </c>
      <c r="W22" s="296"/>
      <c r="X22" s="297" t="s">
        <v>342</v>
      </c>
      <c r="Y22" s="187"/>
      <c r="Z22" s="297" t="s">
        <v>230</v>
      </c>
      <c r="AA22" s="297" t="s">
        <v>231</v>
      </c>
      <c r="AB22" s="297" t="s">
        <v>232</v>
      </c>
      <c r="AC22" s="297" t="s">
        <v>268</v>
      </c>
    </row>
    <row r="23" spans="1:29" ht="22.5" customHeight="1">
      <c r="A23" s="298" t="s">
        <v>134</v>
      </c>
      <c r="B23" s="814" t="s">
        <v>269</v>
      </c>
      <c r="C23" s="815"/>
      <c r="D23" s="263" t="s">
        <v>48</v>
      </c>
      <c r="E23" s="263">
        <v>13</v>
      </c>
      <c r="F23" s="299" t="s">
        <v>108</v>
      </c>
      <c r="G23" s="816" t="s">
        <v>256</v>
      </c>
      <c r="H23" s="817"/>
      <c r="I23" s="817"/>
      <c r="J23" s="817"/>
      <c r="K23" s="818"/>
      <c r="L23" s="300" t="s">
        <v>4</v>
      </c>
      <c r="M23" s="300"/>
      <c r="N23" s="301"/>
      <c r="O23" s="301"/>
      <c r="P23" s="300">
        <v>201</v>
      </c>
      <c r="Q23" s="302"/>
      <c r="R23" s="303"/>
      <c r="S23" s="294"/>
      <c r="T23" s="295"/>
      <c r="U23" s="295"/>
      <c r="V23" s="295"/>
      <c r="W23" s="296"/>
      <c r="X23" s="297" t="s">
        <v>343</v>
      </c>
      <c r="Y23" s="187"/>
      <c r="Z23" s="297">
        <v>201</v>
      </c>
      <c r="AA23" s="297">
        <v>8</v>
      </c>
      <c r="AB23" s="297" t="s">
        <v>233</v>
      </c>
      <c r="AC23" s="297">
        <f t="shared" ref="AC23:AC38" si="6">COUNTIF($P$25:$P$144,Z23)</f>
        <v>0</v>
      </c>
    </row>
    <row r="24" spans="1:29" ht="22.5" customHeight="1" thickBot="1">
      <c r="A24" s="304" t="s">
        <v>134</v>
      </c>
      <c r="B24" s="819" t="s">
        <v>270</v>
      </c>
      <c r="C24" s="820"/>
      <c r="D24" s="305" t="s">
        <v>266</v>
      </c>
      <c r="E24" s="305">
        <v>10</v>
      </c>
      <c r="F24" s="306" t="s">
        <v>250</v>
      </c>
      <c r="G24" s="821" t="s">
        <v>267</v>
      </c>
      <c r="H24" s="822"/>
      <c r="I24" s="822"/>
      <c r="J24" s="822"/>
      <c r="K24" s="823"/>
      <c r="L24" s="307" t="s">
        <v>4</v>
      </c>
      <c r="M24" s="307" t="s">
        <v>4</v>
      </c>
      <c r="N24" s="308"/>
      <c r="O24" s="308"/>
      <c r="P24" s="307">
        <v>301</v>
      </c>
      <c r="Q24" s="302"/>
      <c r="R24" s="303"/>
      <c r="S24" s="294"/>
      <c r="T24" s="309"/>
      <c r="U24" s="309"/>
      <c r="V24" s="309"/>
      <c r="W24" s="296"/>
      <c r="X24" s="297" t="s">
        <v>344</v>
      </c>
      <c r="Y24" s="187"/>
      <c r="Z24" s="297">
        <v>202</v>
      </c>
      <c r="AA24" s="297">
        <v>8</v>
      </c>
      <c r="AB24" s="297" t="s">
        <v>233</v>
      </c>
      <c r="AC24" s="297">
        <f t="shared" si="6"/>
        <v>0</v>
      </c>
    </row>
    <row r="25" spans="1:29" ht="20.25" customHeight="1" thickTop="1">
      <c r="A25" s="310">
        <v>1</v>
      </c>
      <c r="B25" s="812"/>
      <c r="C25" s="813"/>
      <c r="D25" s="311"/>
      <c r="E25" s="311"/>
      <c r="F25" s="312"/>
      <c r="G25" s="809"/>
      <c r="H25" s="810"/>
      <c r="I25" s="810"/>
      <c r="J25" s="810"/>
      <c r="K25" s="811"/>
      <c r="L25" s="312"/>
      <c r="M25" s="312"/>
      <c r="N25" s="312"/>
      <c r="O25" s="312"/>
      <c r="P25" s="312"/>
      <c r="Q25" s="302"/>
      <c r="R25" s="303"/>
      <c r="S25" s="294"/>
      <c r="T25" s="309">
        <f t="shared" ref="T25:T56" si="7">D25</f>
        <v>0</v>
      </c>
      <c r="U25" s="295">
        <f t="shared" ref="U25:U56" si="8">F25</f>
        <v>0</v>
      </c>
      <c r="V25" s="309">
        <f t="shared" ref="V25:V56" si="9">COUNTIF($L25:$O25,"○")</f>
        <v>0</v>
      </c>
      <c r="W25" s="296"/>
      <c r="X25" s="297" t="s">
        <v>345</v>
      </c>
      <c r="Y25" s="187"/>
      <c r="Z25" s="297">
        <v>203</v>
      </c>
      <c r="AA25" s="297">
        <v>8</v>
      </c>
      <c r="AB25" s="297" t="s">
        <v>233</v>
      </c>
      <c r="AC25" s="297">
        <f t="shared" si="6"/>
        <v>0</v>
      </c>
    </row>
    <row r="26" spans="1:29" ht="19.5" customHeight="1">
      <c r="A26" s="313">
        <v>2</v>
      </c>
      <c r="B26" s="807"/>
      <c r="C26" s="808"/>
      <c r="D26" s="311"/>
      <c r="E26" s="311"/>
      <c r="F26" s="312"/>
      <c r="G26" s="809"/>
      <c r="H26" s="810"/>
      <c r="I26" s="810"/>
      <c r="J26" s="810"/>
      <c r="K26" s="811"/>
      <c r="L26" s="312"/>
      <c r="M26" s="312"/>
      <c r="N26" s="312"/>
      <c r="O26" s="312"/>
      <c r="P26" s="312"/>
      <c r="Q26" s="302"/>
      <c r="R26" s="303"/>
      <c r="S26" s="294"/>
      <c r="T26" s="295">
        <f t="shared" si="7"/>
        <v>0</v>
      </c>
      <c r="U26" s="295">
        <f t="shared" si="8"/>
        <v>0</v>
      </c>
      <c r="V26" s="309">
        <f t="shared" si="9"/>
        <v>0</v>
      </c>
      <c r="W26" s="296"/>
      <c r="X26" s="297" t="s">
        <v>346</v>
      </c>
      <c r="Y26" s="187"/>
      <c r="Z26" s="297">
        <v>204</v>
      </c>
      <c r="AA26" s="297">
        <v>8</v>
      </c>
      <c r="AB26" s="297" t="s">
        <v>233</v>
      </c>
      <c r="AC26" s="297">
        <f t="shared" si="6"/>
        <v>0</v>
      </c>
    </row>
    <row r="27" spans="1:29" ht="19.5" customHeight="1">
      <c r="A27" s="313">
        <v>3</v>
      </c>
      <c r="B27" s="807"/>
      <c r="C27" s="808"/>
      <c r="D27" s="311"/>
      <c r="E27" s="311"/>
      <c r="F27" s="312"/>
      <c r="G27" s="809"/>
      <c r="H27" s="810"/>
      <c r="I27" s="810"/>
      <c r="J27" s="810"/>
      <c r="K27" s="811"/>
      <c r="L27" s="312"/>
      <c r="M27" s="312"/>
      <c r="N27" s="312"/>
      <c r="O27" s="312"/>
      <c r="P27" s="312"/>
      <c r="Q27" s="302"/>
      <c r="R27" s="303"/>
      <c r="S27" s="294"/>
      <c r="T27" s="295">
        <f t="shared" si="7"/>
        <v>0</v>
      </c>
      <c r="U27" s="295">
        <f t="shared" si="8"/>
        <v>0</v>
      </c>
      <c r="V27" s="309">
        <f t="shared" si="9"/>
        <v>0</v>
      </c>
      <c r="W27" s="296"/>
      <c r="X27" s="297" t="s">
        <v>347</v>
      </c>
      <c r="Y27" s="187"/>
      <c r="Z27" s="297">
        <v>205</v>
      </c>
      <c r="AA27" s="297">
        <v>8</v>
      </c>
      <c r="AB27" s="297" t="s">
        <v>233</v>
      </c>
      <c r="AC27" s="297">
        <f t="shared" si="6"/>
        <v>0</v>
      </c>
    </row>
    <row r="28" spans="1:29" ht="19.5" customHeight="1">
      <c r="A28" s="313">
        <v>4</v>
      </c>
      <c r="B28" s="807"/>
      <c r="C28" s="808"/>
      <c r="D28" s="311"/>
      <c r="E28" s="311"/>
      <c r="F28" s="312"/>
      <c r="G28" s="809"/>
      <c r="H28" s="810"/>
      <c r="I28" s="810"/>
      <c r="J28" s="810"/>
      <c r="K28" s="811"/>
      <c r="L28" s="312"/>
      <c r="M28" s="312"/>
      <c r="N28" s="312"/>
      <c r="O28" s="312"/>
      <c r="P28" s="312"/>
      <c r="Q28" s="302"/>
      <c r="R28" s="303"/>
      <c r="S28" s="294"/>
      <c r="T28" s="295">
        <f t="shared" si="7"/>
        <v>0</v>
      </c>
      <c r="U28" s="295">
        <f t="shared" si="8"/>
        <v>0</v>
      </c>
      <c r="V28" s="309">
        <f t="shared" si="9"/>
        <v>0</v>
      </c>
      <c r="W28" s="296"/>
      <c r="X28" s="297" t="s">
        <v>348</v>
      </c>
      <c r="Y28" s="187"/>
      <c r="Z28" s="297">
        <v>206</v>
      </c>
      <c r="AA28" s="297">
        <v>10</v>
      </c>
      <c r="AB28" s="297" t="s">
        <v>234</v>
      </c>
      <c r="AC28" s="297">
        <f t="shared" si="6"/>
        <v>0</v>
      </c>
    </row>
    <row r="29" spans="1:29" ht="19.5" customHeight="1">
      <c r="A29" s="313">
        <v>5</v>
      </c>
      <c r="B29" s="807"/>
      <c r="C29" s="808"/>
      <c r="D29" s="311"/>
      <c r="E29" s="311"/>
      <c r="F29" s="312"/>
      <c r="G29" s="809"/>
      <c r="H29" s="810"/>
      <c r="I29" s="810"/>
      <c r="J29" s="810"/>
      <c r="K29" s="811"/>
      <c r="L29" s="312"/>
      <c r="M29" s="312"/>
      <c r="N29" s="312"/>
      <c r="O29" s="312"/>
      <c r="P29" s="312"/>
      <c r="Q29" s="302"/>
      <c r="R29" s="303"/>
      <c r="S29" s="294"/>
      <c r="T29" s="295">
        <f t="shared" si="7"/>
        <v>0</v>
      </c>
      <c r="U29" s="295">
        <f t="shared" si="8"/>
        <v>0</v>
      </c>
      <c r="V29" s="309">
        <f t="shared" si="9"/>
        <v>0</v>
      </c>
      <c r="W29" s="296"/>
      <c r="X29" s="297" t="s">
        <v>349</v>
      </c>
      <c r="Y29" s="187"/>
      <c r="Z29" s="297">
        <v>207</v>
      </c>
      <c r="AA29" s="297">
        <v>10</v>
      </c>
      <c r="AB29" s="297" t="s">
        <v>234</v>
      </c>
      <c r="AC29" s="297">
        <f t="shared" si="6"/>
        <v>0</v>
      </c>
    </row>
    <row r="30" spans="1:29" ht="19.5" customHeight="1">
      <c r="A30" s="313">
        <v>6</v>
      </c>
      <c r="B30" s="807"/>
      <c r="C30" s="808"/>
      <c r="D30" s="311"/>
      <c r="E30" s="311"/>
      <c r="F30" s="312"/>
      <c r="G30" s="809"/>
      <c r="H30" s="810"/>
      <c r="I30" s="810"/>
      <c r="J30" s="810"/>
      <c r="K30" s="811"/>
      <c r="L30" s="312"/>
      <c r="M30" s="312"/>
      <c r="N30" s="312"/>
      <c r="O30" s="312"/>
      <c r="P30" s="312"/>
      <c r="Q30" s="302"/>
      <c r="R30" s="303"/>
      <c r="S30" s="294"/>
      <c r="T30" s="295">
        <f t="shared" si="7"/>
        <v>0</v>
      </c>
      <c r="U30" s="295">
        <f t="shared" si="8"/>
        <v>0</v>
      </c>
      <c r="V30" s="309">
        <f t="shared" si="9"/>
        <v>0</v>
      </c>
      <c r="W30" s="296"/>
      <c r="X30" s="250"/>
      <c r="Y30" s="187"/>
      <c r="Z30" s="297">
        <v>208</v>
      </c>
      <c r="AA30" s="297">
        <v>3</v>
      </c>
      <c r="AB30" s="297" t="s">
        <v>235</v>
      </c>
      <c r="AC30" s="297">
        <f t="shared" si="6"/>
        <v>0</v>
      </c>
    </row>
    <row r="31" spans="1:29" ht="19.5" customHeight="1">
      <c r="A31" s="313">
        <v>7</v>
      </c>
      <c r="B31" s="807"/>
      <c r="C31" s="808"/>
      <c r="D31" s="311"/>
      <c r="E31" s="311"/>
      <c r="F31" s="312"/>
      <c r="G31" s="809"/>
      <c r="H31" s="810"/>
      <c r="I31" s="810"/>
      <c r="J31" s="810"/>
      <c r="K31" s="811"/>
      <c r="L31" s="312"/>
      <c r="M31" s="312"/>
      <c r="N31" s="312"/>
      <c r="O31" s="312"/>
      <c r="P31" s="312"/>
      <c r="Q31" s="302"/>
      <c r="R31" s="303"/>
      <c r="S31" s="294"/>
      <c r="T31" s="295">
        <f t="shared" si="7"/>
        <v>0</v>
      </c>
      <c r="U31" s="295">
        <f t="shared" si="8"/>
        <v>0</v>
      </c>
      <c r="V31" s="309">
        <f t="shared" si="9"/>
        <v>0</v>
      </c>
      <c r="W31" s="296"/>
      <c r="X31" s="250"/>
      <c r="Y31" s="187"/>
      <c r="Z31" s="297">
        <v>301</v>
      </c>
      <c r="AA31" s="297">
        <v>8</v>
      </c>
      <c r="AB31" s="297" t="s">
        <v>233</v>
      </c>
      <c r="AC31" s="297">
        <f t="shared" si="6"/>
        <v>0</v>
      </c>
    </row>
    <row r="32" spans="1:29" ht="19.5" customHeight="1">
      <c r="A32" s="313">
        <v>8</v>
      </c>
      <c r="B32" s="807"/>
      <c r="C32" s="808"/>
      <c r="D32" s="311"/>
      <c r="E32" s="311"/>
      <c r="F32" s="312"/>
      <c r="G32" s="809"/>
      <c r="H32" s="810"/>
      <c r="I32" s="810"/>
      <c r="J32" s="810"/>
      <c r="K32" s="811"/>
      <c r="L32" s="312"/>
      <c r="M32" s="312"/>
      <c r="N32" s="312"/>
      <c r="O32" s="312"/>
      <c r="P32" s="312"/>
      <c r="Q32" s="302"/>
      <c r="R32" s="303"/>
      <c r="S32" s="294"/>
      <c r="T32" s="295">
        <f t="shared" si="7"/>
        <v>0</v>
      </c>
      <c r="U32" s="295">
        <f t="shared" si="8"/>
        <v>0</v>
      </c>
      <c r="V32" s="309">
        <f t="shared" si="9"/>
        <v>0</v>
      </c>
      <c r="W32" s="296"/>
      <c r="X32" s="250"/>
      <c r="Y32" s="187"/>
      <c r="Z32" s="297">
        <v>302</v>
      </c>
      <c r="AA32" s="297">
        <v>8</v>
      </c>
      <c r="AB32" s="297" t="s">
        <v>233</v>
      </c>
      <c r="AC32" s="297"/>
    </row>
    <row r="33" spans="1:29" ht="19.5" customHeight="1">
      <c r="A33" s="313">
        <v>9</v>
      </c>
      <c r="B33" s="807"/>
      <c r="C33" s="808"/>
      <c r="D33" s="311"/>
      <c r="E33" s="311"/>
      <c r="F33" s="312"/>
      <c r="G33" s="809"/>
      <c r="H33" s="810"/>
      <c r="I33" s="810"/>
      <c r="J33" s="810"/>
      <c r="K33" s="811"/>
      <c r="L33" s="312"/>
      <c r="M33" s="312"/>
      <c r="N33" s="312"/>
      <c r="O33" s="312"/>
      <c r="P33" s="312"/>
      <c r="Q33" s="302"/>
      <c r="R33" s="303"/>
      <c r="S33" s="294"/>
      <c r="T33" s="295">
        <f t="shared" si="7"/>
        <v>0</v>
      </c>
      <c r="U33" s="295">
        <f t="shared" si="8"/>
        <v>0</v>
      </c>
      <c r="V33" s="309">
        <f t="shared" si="9"/>
        <v>0</v>
      </c>
      <c r="W33" s="296"/>
      <c r="X33" s="250"/>
      <c r="Y33" s="187"/>
      <c r="Z33" s="297">
        <v>303</v>
      </c>
      <c r="AA33" s="297">
        <v>8</v>
      </c>
      <c r="AB33" s="297" t="s">
        <v>233</v>
      </c>
      <c r="AC33" s="297">
        <f t="shared" si="6"/>
        <v>0</v>
      </c>
    </row>
    <row r="34" spans="1:29" ht="19.5" customHeight="1">
      <c r="A34" s="313">
        <v>10</v>
      </c>
      <c r="B34" s="807"/>
      <c r="C34" s="808"/>
      <c r="D34" s="311"/>
      <c r="E34" s="311"/>
      <c r="F34" s="312"/>
      <c r="G34" s="809"/>
      <c r="H34" s="810"/>
      <c r="I34" s="810"/>
      <c r="J34" s="810"/>
      <c r="K34" s="811"/>
      <c r="L34" s="312"/>
      <c r="M34" s="312"/>
      <c r="N34" s="312"/>
      <c r="O34" s="312"/>
      <c r="P34" s="312"/>
      <c r="Q34" s="302"/>
      <c r="R34" s="303"/>
      <c r="S34" s="294"/>
      <c r="T34" s="295">
        <f t="shared" si="7"/>
        <v>0</v>
      </c>
      <c r="U34" s="295">
        <f t="shared" si="8"/>
        <v>0</v>
      </c>
      <c r="V34" s="309">
        <f t="shared" si="9"/>
        <v>0</v>
      </c>
      <c r="W34" s="296"/>
      <c r="X34" s="250"/>
      <c r="Y34" s="187"/>
      <c r="Z34" s="297">
        <v>304</v>
      </c>
      <c r="AA34" s="297">
        <v>8</v>
      </c>
      <c r="AB34" s="297" t="s">
        <v>233</v>
      </c>
      <c r="AC34" s="297">
        <f t="shared" si="6"/>
        <v>0</v>
      </c>
    </row>
    <row r="35" spans="1:29" ht="19.5" customHeight="1">
      <c r="A35" s="313">
        <v>11</v>
      </c>
      <c r="B35" s="807"/>
      <c r="C35" s="808"/>
      <c r="D35" s="311"/>
      <c r="E35" s="311"/>
      <c r="F35" s="312"/>
      <c r="G35" s="809"/>
      <c r="H35" s="810"/>
      <c r="I35" s="810"/>
      <c r="J35" s="810"/>
      <c r="K35" s="811"/>
      <c r="L35" s="312"/>
      <c r="M35" s="312"/>
      <c r="N35" s="312"/>
      <c r="O35" s="312"/>
      <c r="P35" s="312"/>
      <c r="Q35" s="302"/>
      <c r="R35" s="303"/>
      <c r="S35" s="294"/>
      <c r="T35" s="295">
        <f t="shared" si="7"/>
        <v>0</v>
      </c>
      <c r="U35" s="295">
        <f t="shared" si="8"/>
        <v>0</v>
      </c>
      <c r="V35" s="309">
        <f t="shared" si="9"/>
        <v>0</v>
      </c>
      <c r="W35" s="296"/>
      <c r="X35" s="250"/>
      <c r="Y35" s="187"/>
      <c r="Z35" s="297">
        <v>305</v>
      </c>
      <c r="AA35" s="297">
        <v>8</v>
      </c>
      <c r="AB35" s="297" t="s">
        <v>233</v>
      </c>
      <c r="AC35" s="297">
        <f t="shared" si="6"/>
        <v>0</v>
      </c>
    </row>
    <row r="36" spans="1:29" ht="19.5" customHeight="1">
      <c r="A36" s="313">
        <v>12</v>
      </c>
      <c r="B36" s="807"/>
      <c r="C36" s="808"/>
      <c r="D36" s="311"/>
      <c r="E36" s="311"/>
      <c r="F36" s="312"/>
      <c r="G36" s="809"/>
      <c r="H36" s="810"/>
      <c r="I36" s="810"/>
      <c r="J36" s="810"/>
      <c r="K36" s="811"/>
      <c r="L36" s="312"/>
      <c r="M36" s="312"/>
      <c r="N36" s="312"/>
      <c r="O36" s="312"/>
      <c r="P36" s="312"/>
      <c r="Q36" s="302"/>
      <c r="R36" s="303"/>
      <c r="S36" s="294"/>
      <c r="T36" s="295">
        <f t="shared" si="7"/>
        <v>0</v>
      </c>
      <c r="U36" s="295">
        <f t="shared" si="8"/>
        <v>0</v>
      </c>
      <c r="V36" s="309">
        <f t="shared" si="9"/>
        <v>0</v>
      </c>
      <c r="W36" s="296"/>
      <c r="X36" s="250"/>
      <c r="Y36" s="187"/>
      <c r="Z36" s="297">
        <v>306</v>
      </c>
      <c r="AA36" s="297">
        <v>10</v>
      </c>
      <c r="AB36" s="297" t="s">
        <v>234</v>
      </c>
      <c r="AC36" s="297">
        <f t="shared" si="6"/>
        <v>0</v>
      </c>
    </row>
    <row r="37" spans="1:29" ht="19.5" customHeight="1">
      <c r="A37" s="313">
        <v>13</v>
      </c>
      <c r="B37" s="807"/>
      <c r="C37" s="808"/>
      <c r="D37" s="311"/>
      <c r="E37" s="311"/>
      <c r="F37" s="312"/>
      <c r="G37" s="809"/>
      <c r="H37" s="810"/>
      <c r="I37" s="810"/>
      <c r="J37" s="810"/>
      <c r="K37" s="811"/>
      <c r="L37" s="312"/>
      <c r="M37" s="312"/>
      <c r="N37" s="312"/>
      <c r="O37" s="312"/>
      <c r="P37" s="312"/>
      <c r="Q37" s="302"/>
      <c r="R37" s="303"/>
      <c r="S37" s="294"/>
      <c r="T37" s="295">
        <f t="shared" si="7"/>
        <v>0</v>
      </c>
      <c r="U37" s="295">
        <f t="shared" si="8"/>
        <v>0</v>
      </c>
      <c r="V37" s="309">
        <f t="shared" si="9"/>
        <v>0</v>
      </c>
      <c r="W37" s="296"/>
      <c r="X37" s="250"/>
      <c r="Y37" s="187"/>
      <c r="Z37" s="297">
        <v>307</v>
      </c>
      <c r="AA37" s="297">
        <v>10</v>
      </c>
      <c r="AB37" s="297" t="s">
        <v>234</v>
      </c>
      <c r="AC37" s="297">
        <f t="shared" si="6"/>
        <v>0</v>
      </c>
    </row>
    <row r="38" spans="1:29" ht="19.5" customHeight="1">
      <c r="A38" s="313">
        <v>14</v>
      </c>
      <c r="B38" s="807"/>
      <c r="C38" s="808"/>
      <c r="D38" s="311"/>
      <c r="E38" s="311"/>
      <c r="F38" s="312"/>
      <c r="G38" s="809"/>
      <c r="H38" s="810"/>
      <c r="I38" s="810"/>
      <c r="J38" s="810"/>
      <c r="K38" s="811"/>
      <c r="L38" s="312"/>
      <c r="M38" s="312"/>
      <c r="N38" s="312"/>
      <c r="O38" s="312"/>
      <c r="P38" s="312"/>
      <c r="Q38" s="302"/>
      <c r="R38" s="303"/>
      <c r="S38" s="294"/>
      <c r="T38" s="295">
        <f t="shared" si="7"/>
        <v>0</v>
      </c>
      <c r="U38" s="295">
        <f t="shared" si="8"/>
        <v>0</v>
      </c>
      <c r="V38" s="309">
        <f t="shared" si="9"/>
        <v>0</v>
      </c>
      <c r="W38" s="296"/>
      <c r="X38" s="250"/>
      <c r="Y38" s="187"/>
      <c r="Z38" s="297">
        <v>308</v>
      </c>
      <c r="AA38" s="297">
        <v>3</v>
      </c>
      <c r="AB38" s="297" t="s">
        <v>235</v>
      </c>
      <c r="AC38" s="297">
        <f t="shared" si="6"/>
        <v>0</v>
      </c>
    </row>
    <row r="39" spans="1:29" ht="19.5" customHeight="1">
      <c r="A39" s="313">
        <v>15</v>
      </c>
      <c r="B39" s="807"/>
      <c r="C39" s="808"/>
      <c r="D39" s="311"/>
      <c r="E39" s="311"/>
      <c r="F39" s="312"/>
      <c r="G39" s="809"/>
      <c r="H39" s="810"/>
      <c r="I39" s="810"/>
      <c r="J39" s="810"/>
      <c r="K39" s="811"/>
      <c r="L39" s="312"/>
      <c r="M39" s="312"/>
      <c r="N39" s="312"/>
      <c r="O39" s="312"/>
      <c r="P39" s="312"/>
      <c r="Q39" s="302"/>
      <c r="R39" s="303"/>
      <c r="S39" s="294"/>
      <c r="T39" s="295">
        <f t="shared" si="7"/>
        <v>0</v>
      </c>
      <c r="U39" s="295">
        <f t="shared" si="8"/>
        <v>0</v>
      </c>
      <c r="V39" s="309">
        <f t="shared" si="9"/>
        <v>0</v>
      </c>
      <c r="W39" s="296"/>
      <c r="X39" s="250"/>
      <c r="Y39" s="187"/>
    </row>
    <row r="40" spans="1:29" ht="19.5" customHeight="1">
      <c r="A40" s="313">
        <v>16</v>
      </c>
      <c r="B40" s="807"/>
      <c r="C40" s="808"/>
      <c r="D40" s="311"/>
      <c r="E40" s="311"/>
      <c r="F40" s="312"/>
      <c r="G40" s="809"/>
      <c r="H40" s="810"/>
      <c r="I40" s="810"/>
      <c r="J40" s="810"/>
      <c r="K40" s="811"/>
      <c r="L40" s="312"/>
      <c r="M40" s="312"/>
      <c r="N40" s="312"/>
      <c r="O40" s="312"/>
      <c r="P40" s="312"/>
      <c r="Q40" s="302"/>
      <c r="R40" s="303"/>
      <c r="S40" s="294"/>
      <c r="T40" s="295">
        <f t="shared" si="7"/>
        <v>0</v>
      </c>
      <c r="U40" s="295">
        <f t="shared" si="8"/>
        <v>0</v>
      </c>
      <c r="V40" s="309">
        <f t="shared" si="9"/>
        <v>0</v>
      </c>
      <c r="W40" s="296"/>
      <c r="X40" s="250"/>
      <c r="Y40" s="187"/>
    </row>
    <row r="41" spans="1:29" ht="19.5" customHeight="1">
      <c r="A41" s="313">
        <v>17</v>
      </c>
      <c r="B41" s="807"/>
      <c r="C41" s="808"/>
      <c r="D41" s="311"/>
      <c r="E41" s="311"/>
      <c r="F41" s="312"/>
      <c r="G41" s="809"/>
      <c r="H41" s="810"/>
      <c r="I41" s="810"/>
      <c r="J41" s="810"/>
      <c r="K41" s="811"/>
      <c r="L41" s="312"/>
      <c r="M41" s="312"/>
      <c r="N41" s="312"/>
      <c r="O41" s="312"/>
      <c r="P41" s="312"/>
      <c r="Q41" s="302"/>
      <c r="R41" s="303"/>
      <c r="S41" s="294"/>
      <c r="T41" s="295">
        <f t="shared" si="7"/>
        <v>0</v>
      </c>
      <c r="U41" s="295">
        <f t="shared" si="8"/>
        <v>0</v>
      </c>
      <c r="V41" s="309">
        <f t="shared" si="9"/>
        <v>0</v>
      </c>
      <c r="W41" s="296"/>
      <c r="X41" s="250"/>
      <c r="Y41" s="187"/>
    </row>
    <row r="42" spans="1:29" ht="19.5" customHeight="1">
      <c r="A42" s="313">
        <v>18</v>
      </c>
      <c r="B42" s="807"/>
      <c r="C42" s="808"/>
      <c r="D42" s="311"/>
      <c r="E42" s="311"/>
      <c r="F42" s="312"/>
      <c r="G42" s="809"/>
      <c r="H42" s="810"/>
      <c r="I42" s="810"/>
      <c r="J42" s="810"/>
      <c r="K42" s="811"/>
      <c r="L42" s="312"/>
      <c r="M42" s="312"/>
      <c r="N42" s="312"/>
      <c r="O42" s="312"/>
      <c r="P42" s="312"/>
      <c r="Q42" s="302"/>
      <c r="R42" s="303"/>
      <c r="S42" s="294"/>
      <c r="T42" s="295">
        <f t="shared" si="7"/>
        <v>0</v>
      </c>
      <c r="U42" s="295">
        <f t="shared" si="8"/>
        <v>0</v>
      </c>
      <c r="V42" s="309">
        <f t="shared" si="9"/>
        <v>0</v>
      </c>
      <c r="W42" s="296"/>
      <c r="X42" s="250"/>
      <c r="Y42" s="187"/>
    </row>
    <row r="43" spans="1:29" ht="19.5" customHeight="1">
      <c r="A43" s="313">
        <v>19</v>
      </c>
      <c r="B43" s="807"/>
      <c r="C43" s="808"/>
      <c r="D43" s="311"/>
      <c r="E43" s="311"/>
      <c r="F43" s="312"/>
      <c r="G43" s="809"/>
      <c r="H43" s="810"/>
      <c r="I43" s="810"/>
      <c r="J43" s="810"/>
      <c r="K43" s="811"/>
      <c r="L43" s="312"/>
      <c r="M43" s="312"/>
      <c r="N43" s="312"/>
      <c r="O43" s="312"/>
      <c r="P43" s="312"/>
      <c r="Q43" s="302"/>
      <c r="R43" s="303"/>
      <c r="S43" s="294"/>
      <c r="T43" s="295">
        <f t="shared" si="7"/>
        <v>0</v>
      </c>
      <c r="U43" s="295">
        <f t="shared" si="8"/>
        <v>0</v>
      </c>
      <c r="V43" s="309">
        <f t="shared" si="9"/>
        <v>0</v>
      </c>
      <c r="W43" s="296"/>
      <c r="X43" s="250"/>
      <c r="Y43" s="187"/>
    </row>
    <row r="44" spans="1:29" ht="19.5" customHeight="1">
      <c r="A44" s="313">
        <v>20</v>
      </c>
      <c r="B44" s="807"/>
      <c r="C44" s="808"/>
      <c r="D44" s="311"/>
      <c r="E44" s="311"/>
      <c r="F44" s="312"/>
      <c r="G44" s="809"/>
      <c r="H44" s="810"/>
      <c r="I44" s="810"/>
      <c r="J44" s="810"/>
      <c r="K44" s="811"/>
      <c r="L44" s="312"/>
      <c r="M44" s="312"/>
      <c r="N44" s="312"/>
      <c r="O44" s="312"/>
      <c r="P44" s="312"/>
      <c r="Q44" s="302"/>
      <c r="R44" s="303"/>
      <c r="S44" s="294"/>
      <c r="T44" s="295">
        <f t="shared" si="7"/>
        <v>0</v>
      </c>
      <c r="U44" s="295">
        <f t="shared" si="8"/>
        <v>0</v>
      </c>
      <c r="V44" s="309">
        <f t="shared" si="9"/>
        <v>0</v>
      </c>
      <c r="W44" s="296"/>
      <c r="X44" s="250"/>
      <c r="Y44" s="187"/>
    </row>
    <row r="45" spans="1:29" ht="19.5" customHeight="1">
      <c r="A45" s="313">
        <v>21</v>
      </c>
      <c r="B45" s="807"/>
      <c r="C45" s="808"/>
      <c r="D45" s="311"/>
      <c r="E45" s="311"/>
      <c r="F45" s="312"/>
      <c r="G45" s="809"/>
      <c r="H45" s="810"/>
      <c r="I45" s="810"/>
      <c r="J45" s="810"/>
      <c r="K45" s="811"/>
      <c r="L45" s="312"/>
      <c r="M45" s="312"/>
      <c r="N45" s="312"/>
      <c r="O45" s="312"/>
      <c r="P45" s="312"/>
      <c r="Q45" s="302"/>
      <c r="R45" s="303"/>
      <c r="S45" s="294"/>
      <c r="T45" s="295">
        <f t="shared" si="7"/>
        <v>0</v>
      </c>
      <c r="U45" s="295">
        <f t="shared" si="8"/>
        <v>0</v>
      </c>
      <c r="V45" s="309">
        <f t="shared" si="9"/>
        <v>0</v>
      </c>
      <c r="W45" s="296"/>
      <c r="X45" s="250"/>
      <c r="Y45" s="187"/>
    </row>
    <row r="46" spans="1:29" ht="19.5" customHeight="1">
      <c r="A46" s="313">
        <v>22</v>
      </c>
      <c r="B46" s="807"/>
      <c r="C46" s="808"/>
      <c r="D46" s="311"/>
      <c r="E46" s="311"/>
      <c r="F46" s="312"/>
      <c r="G46" s="809"/>
      <c r="H46" s="810"/>
      <c r="I46" s="810"/>
      <c r="J46" s="810"/>
      <c r="K46" s="811"/>
      <c r="L46" s="312"/>
      <c r="M46" s="312"/>
      <c r="N46" s="312"/>
      <c r="O46" s="312"/>
      <c r="P46" s="312"/>
      <c r="Q46" s="302"/>
      <c r="R46" s="303"/>
      <c r="S46" s="294"/>
      <c r="T46" s="295">
        <f t="shared" si="7"/>
        <v>0</v>
      </c>
      <c r="U46" s="295">
        <f t="shared" si="8"/>
        <v>0</v>
      </c>
      <c r="V46" s="309">
        <f t="shared" si="9"/>
        <v>0</v>
      </c>
      <c r="W46" s="296"/>
      <c r="X46" s="250"/>
      <c r="Y46" s="187"/>
    </row>
    <row r="47" spans="1:29" ht="19.5" customHeight="1">
      <c r="A47" s="313">
        <v>23</v>
      </c>
      <c r="B47" s="807"/>
      <c r="C47" s="808"/>
      <c r="D47" s="311"/>
      <c r="E47" s="311"/>
      <c r="F47" s="312"/>
      <c r="G47" s="809"/>
      <c r="H47" s="810"/>
      <c r="I47" s="810"/>
      <c r="J47" s="810"/>
      <c r="K47" s="811"/>
      <c r="L47" s="312"/>
      <c r="M47" s="312"/>
      <c r="N47" s="312"/>
      <c r="O47" s="312"/>
      <c r="P47" s="312"/>
      <c r="Q47" s="302"/>
      <c r="R47" s="303"/>
      <c r="S47" s="294"/>
      <c r="T47" s="295">
        <f t="shared" si="7"/>
        <v>0</v>
      </c>
      <c r="U47" s="295">
        <f t="shared" si="8"/>
        <v>0</v>
      </c>
      <c r="V47" s="309">
        <f t="shared" si="9"/>
        <v>0</v>
      </c>
      <c r="W47" s="296"/>
      <c r="X47" s="250"/>
      <c r="Y47" s="187"/>
    </row>
    <row r="48" spans="1:29" ht="19.5" customHeight="1">
      <c r="A48" s="313">
        <v>24</v>
      </c>
      <c r="B48" s="807"/>
      <c r="C48" s="808"/>
      <c r="D48" s="311"/>
      <c r="E48" s="311"/>
      <c r="F48" s="312"/>
      <c r="G48" s="809"/>
      <c r="H48" s="810"/>
      <c r="I48" s="810"/>
      <c r="J48" s="810"/>
      <c r="K48" s="811"/>
      <c r="L48" s="312"/>
      <c r="M48" s="312"/>
      <c r="N48" s="312"/>
      <c r="O48" s="312"/>
      <c r="P48" s="312"/>
      <c r="Q48" s="302"/>
      <c r="R48" s="303"/>
      <c r="S48" s="294"/>
      <c r="T48" s="295">
        <f t="shared" si="7"/>
        <v>0</v>
      </c>
      <c r="U48" s="295">
        <f t="shared" si="8"/>
        <v>0</v>
      </c>
      <c r="V48" s="309">
        <f t="shared" si="9"/>
        <v>0</v>
      </c>
      <c r="W48" s="296"/>
      <c r="X48" s="250"/>
      <c r="Y48" s="187"/>
    </row>
    <row r="49" spans="1:25" ht="19.5" customHeight="1">
      <c r="A49" s="313">
        <v>25</v>
      </c>
      <c r="B49" s="807"/>
      <c r="C49" s="808"/>
      <c r="D49" s="311"/>
      <c r="E49" s="311"/>
      <c r="F49" s="312"/>
      <c r="G49" s="809"/>
      <c r="H49" s="810"/>
      <c r="I49" s="810"/>
      <c r="J49" s="810"/>
      <c r="K49" s="811"/>
      <c r="L49" s="312"/>
      <c r="M49" s="312"/>
      <c r="N49" s="312"/>
      <c r="O49" s="312"/>
      <c r="P49" s="312"/>
      <c r="Q49" s="302"/>
      <c r="R49" s="303"/>
      <c r="S49" s="294"/>
      <c r="T49" s="295">
        <f t="shared" si="7"/>
        <v>0</v>
      </c>
      <c r="U49" s="295">
        <f t="shared" si="8"/>
        <v>0</v>
      </c>
      <c r="V49" s="309">
        <f t="shared" si="9"/>
        <v>0</v>
      </c>
      <c r="W49" s="296"/>
      <c r="X49" s="250"/>
      <c r="Y49" s="187"/>
    </row>
    <row r="50" spans="1:25" ht="19.5" customHeight="1">
      <c r="A50" s="313">
        <v>26</v>
      </c>
      <c r="B50" s="807"/>
      <c r="C50" s="808"/>
      <c r="D50" s="311"/>
      <c r="E50" s="311"/>
      <c r="F50" s="312"/>
      <c r="G50" s="809"/>
      <c r="H50" s="810"/>
      <c r="I50" s="810"/>
      <c r="J50" s="810"/>
      <c r="K50" s="811"/>
      <c r="L50" s="312"/>
      <c r="M50" s="312"/>
      <c r="N50" s="312"/>
      <c r="O50" s="312"/>
      <c r="P50" s="312"/>
      <c r="Q50" s="302"/>
      <c r="R50" s="303"/>
      <c r="S50" s="294"/>
      <c r="T50" s="295">
        <f t="shared" si="7"/>
        <v>0</v>
      </c>
      <c r="U50" s="295">
        <f t="shared" si="8"/>
        <v>0</v>
      </c>
      <c r="V50" s="309">
        <f t="shared" si="9"/>
        <v>0</v>
      </c>
      <c r="W50" s="296"/>
      <c r="X50" s="250"/>
      <c r="Y50" s="187"/>
    </row>
    <row r="51" spans="1:25" ht="19.5" customHeight="1">
      <c r="A51" s="313">
        <v>27</v>
      </c>
      <c r="B51" s="807"/>
      <c r="C51" s="808"/>
      <c r="D51" s="311"/>
      <c r="E51" s="311"/>
      <c r="F51" s="312"/>
      <c r="G51" s="809"/>
      <c r="H51" s="810"/>
      <c r="I51" s="810"/>
      <c r="J51" s="810"/>
      <c r="K51" s="811"/>
      <c r="L51" s="312"/>
      <c r="M51" s="312"/>
      <c r="N51" s="312"/>
      <c r="O51" s="312"/>
      <c r="P51" s="312"/>
      <c r="Q51" s="302"/>
      <c r="R51" s="303"/>
      <c r="S51" s="294"/>
      <c r="T51" s="295">
        <f t="shared" si="7"/>
        <v>0</v>
      </c>
      <c r="U51" s="295">
        <f t="shared" si="8"/>
        <v>0</v>
      </c>
      <c r="V51" s="309">
        <f t="shared" si="9"/>
        <v>0</v>
      </c>
      <c r="W51" s="296"/>
      <c r="X51" s="250"/>
      <c r="Y51" s="187"/>
    </row>
    <row r="52" spans="1:25" ht="19.5" customHeight="1">
      <c r="A52" s="313">
        <v>28</v>
      </c>
      <c r="B52" s="807"/>
      <c r="C52" s="808"/>
      <c r="D52" s="311"/>
      <c r="E52" s="311"/>
      <c r="F52" s="312"/>
      <c r="G52" s="809"/>
      <c r="H52" s="810"/>
      <c r="I52" s="810"/>
      <c r="J52" s="810"/>
      <c r="K52" s="811"/>
      <c r="L52" s="312"/>
      <c r="M52" s="312"/>
      <c r="N52" s="312"/>
      <c r="O52" s="312"/>
      <c r="P52" s="312"/>
      <c r="Q52" s="302"/>
      <c r="R52" s="303"/>
      <c r="S52" s="294"/>
      <c r="T52" s="295">
        <f t="shared" si="7"/>
        <v>0</v>
      </c>
      <c r="U52" s="295">
        <f t="shared" si="8"/>
        <v>0</v>
      </c>
      <c r="V52" s="309">
        <f t="shared" si="9"/>
        <v>0</v>
      </c>
      <c r="W52" s="296"/>
      <c r="X52" s="250"/>
      <c r="Y52" s="187"/>
    </row>
    <row r="53" spans="1:25" ht="19.5" customHeight="1">
      <c r="A53" s="313">
        <v>29</v>
      </c>
      <c r="B53" s="807"/>
      <c r="C53" s="808"/>
      <c r="D53" s="311"/>
      <c r="E53" s="311"/>
      <c r="F53" s="312"/>
      <c r="G53" s="809"/>
      <c r="H53" s="810"/>
      <c r="I53" s="810"/>
      <c r="J53" s="810"/>
      <c r="K53" s="811"/>
      <c r="L53" s="312"/>
      <c r="M53" s="312"/>
      <c r="N53" s="312"/>
      <c r="O53" s="312"/>
      <c r="P53" s="312"/>
      <c r="Q53" s="302"/>
      <c r="R53" s="303"/>
      <c r="S53" s="294"/>
      <c r="T53" s="295">
        <f t="shared" si="7"/>
        <v>0</v>
      </c>
      <c r="U53" s="295">
        <f t="shared" si="8"/>
        <v>0</v>
      </c>
      <c r="V53" s="309">
        <f t="shared" si="9"/>
        <v>0</v>
      </c>
      <c r="W53" s="296"/>
      <c r="X53" s="250"/>
      <c r="Y53" s="187"/>
    </row>
    <row r="54" spans="1:25" ht="19.5" customHeight="1">
      <c r="A54" s="313">
        <v>30</v>
      </c>
      <c r="B54" s="807"/>
      <c r="C54" s="808"/>
      <c r="D54" s="311"/>
      <c r="E54" s="311"/>
      <c r="F54" s="312"/>
      <c r="G54" s="809"/>
      <c r="H54" s="810"/>
      <c r="I54" s="810"/>
      <c r="J54" s="810"/>
      <c r="K54" s="811"/>
      <c r="L54" s="312"/>
      <c r="M54" s="312"/>
      <c r="N54" s="312"/>
      <c r="O54" s="312"/>
      <c r="P54" s="312"/>
      <c r="Q54" s="302"/>
      <c r="R54" s="303"/>
      <c r="S54" s="294"/>
      <c r="T54" s="295">
        <f t="shared" si="7"/>
        <v>0</v>
      </c>
      <c r="U54" s="295">
        <f t="shared" si="8"/>
        <v>0</v>
      </c>
      <c r="V54" s="309">
        <f t="shared" si="9"/>
        <v>0</v>
      </c>
      <c r="W54" s="296"/>
      <c r="X54" s="250"/>
      <c r="Y54" s="187"/>
    </row>
    <row r="55" spans="1:25" ht="19.5" customHeight="1">
      <c r="A55" s="313">
        <v>31</v>
      </c>
      <c r="B55" s="807"/>
      <c r="C55" s="808"/>
      <c r="D55" s="311"/>
      <c r="E55" s="311"/>
      <c r="F55" s="312"/>
      <c r="G55" s="809"/>
      <c r="H55" s="810"/>
      <c r="I55" s="810"/>
      <c r="J55" s="810"/>
      <c r="K55" s="811"/>
      <c r="L55" s="312"/>
      <c r="M55" s="312"/>
      <c r="N55" s="312"/>
      <c r="O55" s="312"/>
      <c r="P55" s="312"/>
      <c r="Q55" s="302"/>
      <c r="R55" s="303"/>
      <c r="S55" s="294"/>
      <c r="T55" s="295">
        <f t="shared" si="7"/>
        <v>0</v>
      </c>
      <c r="U55" s="295">
        <f t="shared" si="8"/>
        <v>0</v>
      </c>
      <c r="V55" s="309">
        <f t="shared" si="9"/>
        <v>0</v>
      </c>
      <c r="W55" s="296"/>
      <c r="X55" s="250"/>
      <c r="Y55" s="187"/>
    </row>
    <row r="56" spans="1:25" ht="19.5" customHeight="1">
      <c r="A56" s="313">
        <v>32</v>
      </c>
      <c r="B56" s="807"/>
      <c r="C56" s="808"/>
      <c r="D56" s="311"/>
      <c r="E56" s="311"/>
      <c r="F56" s="312"/>
      <c r="G56" s="809"/>
      <c r="H56" s="810"/>
      <c r="I56" s="810"/>
      <c r="J56" s="810"/>
      <c r="K56" s="811"/>
      <c r="L56" s="312"/>
      <c r="M56" s="312"/>
      <c r="N56" s="312"/>
      <c r="O56" s="312"/>
      <c r="P56" s="312"/>
      <c r="Q56" s="302"/>
      <c r="R56" s="303"/>
      <c r="S56" s="294"/>
      <c r="T56" s="295">
        <f t="shared" si="7"/>
        <v>0</v>
      </c>
      <c r="U56" s="295">
        <f t="shared" si="8"/>
        <v>0</v>
      </c>
      <c r="V56" s="309">
        <f t="shared" si="9"/>
        <v>0</v>
      </c>
      <c r="W56" s="296"/>
      <c r="X56" s="250"/>
      <c r="Y56" s="187"/>
    </row>
    <row r="57" spans="1:25" ht="19.5" customHeight="1">
      <c r="A57" s="313">
        <v>33</v>
      </c>
      <c r="B57" s="807"/>
      <c r="C57" s="808"/>
      <c r="D57" s="311"/>
      <c r="E57" s="311"/>
      <c r="F57" s="312"/>
      <c r="G57" s="809"/>
      <c r="H57" s="810"/>
      <c r="I57" s="810"/>
      <c r="J57" s="810"/>
      <c r="K57" s="811"/>
      <c r="L57" s="312"/>
      <c r="M57" s="312"/>
      <c r="N57" s="312"/>
      <c r="O57" s="312"/>
      <c r="P57" s="312"/>
      <c r="Q57" s="302"/>
      <c r="R57" s="303"/>
      <c r="S57" s="294"/>
      <c r="T57" s="295">
        <f t="shared" ref="T57:T88" si="10">D57</f>
        <v>0</v>
      </c>
      <c r="U57" s="295">
        <f t="shared" ref="U57:U88" si="11">F57</f>
        <v>0</v>
      </c>
      <c r="V57" s="309">
        <f t="shared" ref="V57:V88" si="12">COUNTIF($L57:$O57,"○")</f>
        <v>0</v>
      </c>
      <c r="W57" s="296"/>
      <c r="X57" s="250"/>
      <c r="Y57" s="187"/>
    </row>
    <row r="58" spans="1:25" ht="19.5" customHeight="1">
      <c r="A58" s="313">
        <v>34</v>
      </c>
      <c r="B58" s="807"/>
      <c r="C58" s="808"/>
      <c r="D58" s="311"/>
      <c r="E58" s="311"/>
      <c r="F58" s="312"/>
      <c r="G58" s="809"/>
      <c r="H58" s="810"/>
      <c r="I58" s="810"/>
      <c r="J58" s="810"/>
      <c r="K58" s="811"/>
      <c r="L58" s="312"/>
      <c r="M58" s="312"/>
      <c r="N58" s="312"/>
      <c r="O58" s="312"/>
      <c r="P58" s="312"/>
      <c r="Q58" s="302"/>
      <c r="R58" s="303"/>
      <c r="S58" s="294"/>
      <c r="T58" s="295">
        <f t="shared" si="10"/>
        <v>0</v>
      </c>
      <c r="U58" s="295">
        <f t="shared" si="11"/>
        <v>0</v>
      </c>
      <c r="V58" s="309">
        <f t="shared" si="12"/>
        <v>0</v>
      </c>
      <c r="W58" s="296"/>
      <c r="X58" s="250"/>
      <c r="Y58" s="187"/>
    </row>
    <row r="59" spans="1:25" ht="19.5" customHeight="1">
      <c r="A59" s="313">
        <v>35</v>
      </c>
      <c r="B59" s="807"/>
      <c r="C59" s="808"/>
      <c r="D59" s="311"/>
      <c r="E59" s="311"/>
      <c r="F59" s="312"/>
      <c r="G59" s="809"/>
      <c r="H59" s="810"/>
      <c r="I59" s="810"/>
      <c r="J59" s="810"/>
      <c r="K59" s="811"/>
      <c r="L59" s="312"/>
      <c r="M59" s="312"/>
      <c r="N59" s="312"/>
      <c r="O59" s="312"/>
      <c r="P59" s="312"/>
      <c r="Q59" s="302"/>
      <c r="R59" s="303"/>
      <c r="S59" s="294"/>
      <c r="T59" s="295">
        <f t="shared" si="10"/>
        <v>0</v>
      </c>
      <c r="U59" s="295">
        <f t="shared" si="11"/>
        <v>0</v>
      </c>
      <c r="V59" s="309">
        <f t="shared" si="12"/>
        <v>0</v>
      </c>
      <c r="W59" s="296"/>
      <c r="X59" s="250"/>
      <c r="Y59" s="187"/>
    </row>
    <row r="60" spans="1:25" ht="19.5" customHeight="1">
      <c r="A60" s="313">
        <v>36</v>
      </c>
      <c r="B60" s="807"/>
      <c r="C60" s="808"/>
      <c r="D60" s="311"/>
      <c r="E60" s="311"/>
      <c r="F60" s="312"/>
      <c r="G60" s="809"/>
      <c r="H60" s="810"/>
      <c r="I60" s="810"/>
      <c r="J60" s="810"/>
      <c r="K60" s="811"/>
      <c r="L60" s="312"/>
      <c r="M60" s="312"/>
      <c r="N60" s="312"/>
      <c r="O60" s="312"/>
      <c r="P60" s="312"/>
      <c r="Q60" s="302"/>
      <c r="R60" s="303"/>
      <c r="S60" s="294"/>
      <c r="T60" s="295">
        <f t="shared" si="10"/>
        <v>0</v>
      </c>
      <c r="U60" s="295">
        <f t="shared" si="11"/>
        <v>0</v>
      </c>
      <c r="V60" s="309">
        <f t="shared" si="12"/>
        <v>0</v>
      </c>
      <c r="W60" s="296"/>
      <c r="X60" s="250"/>
      <c r="Y60" s="187"/>
    </row>
    <row r="61" spans="1:25" ht="19.5" customHeight="1">
      <c r="A61" s="313">
        <v>37</v>
      </c>
      <c r="B61" s="807"/>
      <c r="C61" s="808"/>
      <c r="D61" s="311"/>
      <c r="E61" s="311"/>
      <c r="F61" s="312"/>
      <c r="G61" s="809"/>
      <c r="H61" s="810"/>
      <c r="I61" s="810"/>
      <c r="J61" s="810"/>
      <c r="K61" s="811"/>
      <c r="L61" s="312"/>
      <c r="M61" s="312"/>
      <c r="N61" s="312"/>
      <c r="O61" s="312"/>
      <c r="P61" s="312"/>
      <c r="Q61" s="302"/>
      <c r="R61" s="303"/>
      <c r="S61" s="294"/>
      <c r="T61" s="295">
        <f t="shared" si="10"/>
        <v>0</v>
      </c>
      <c r="U61" s="295">
        <f t="shared" si="11"/>
        <v>0</v>
      </c>
      <c r="V61" s="309">
        <f t="shared" si="12"/>
        <v>0</v>
      </c>
      <c r="W61" s="296"/>
      <c r="X61" s="250"/>
      <c r="Y61" s="187"/>
    </row>
    <row r="62" spans="1:25" ht="19.5" customHeight="1">
      <c r="A62" s="313">
        <v>38</v>
      </c>
      <c r="B62" s="807"/>
      <c r="C62" s="808"/>
      <c r="D62" s="311"/>
      <c r="E62" s="311"/>
      <c r="F62" s="312"/>
      <c r="G62" s="809"/>
      <c r="H62" s="810"/>
      <c r="I62" s="810"/>
      <c r="J62" s="810"/>
      <c r="K62" s="811"/>
      <c r="L62" s="312"/>
      <c r="M62" s="312"/>
      <c r="N62" s="312"/>
      <c r="O62" s="312"/>
      <c r="P62" s="312"/>
      <c r="Q62" s="302"/>
      <c r="R62" s="303"/>
      <c r="S62" s="294"/>
      <c r="T62" s="295">
        <f t="shared" si="10"/>
        <v>0</v>
      </c>
      <c r="U62" s="295">
        <f t="shared" si="11"/>
        <v>0</v>
      </c>
      <c r="V62" s="309">
        <f t="shared" si="12"/>
        <v>0</v>
      </c>
      <c r="W62" s="296"/>
      <c r="X62" s="250"/>
      <c r="Y62" s="187"/>
    </row>
    <row r="63" spans="1:25" ht="19.5" customHeight="1">
      <c r="A63" s="313">
        <v>39</v>
      </c>
      <c r="B63" s="807"/>
      <c r="C63" s="808"/>
      <c r="D63" s="311"/>
      <c r="E63" s="311"/>
      <c r="F63" s="312"/>
      <c r="G63" s="809"/>
      <c r="H63" s="810"/>
      <c r="I63" s="810"/>
      <c r="J63" s="810"/>
      <c r="K63" s="811"/>
      <c r="L63" s="312"/>
      <c r="M63" s="312"/>
      <c r="N63" s="312"/>
      <c r="O63" s="312"/>
      <c r="P63" s="312"/>
      <c r="Q63" s="302"/>
      <c r="R63" s="303"/>
      <c r="S63" s="294"/>
      <c r="T63" s="295">
        <f t="shared" si="10"/>
        <v>0</v>
      </c>
      <c r="U63" s="295">
        <f t="shared" si="11"/>
        <v>0</v>
      </c>
      <c r="V63" s="309">
        <f t="shared" si="12"/>
        <v>0</v>
      </c>
      <c r="W63" s="296"/>
      <c r="X63" s="250"/>
      <c r="Y63" s="187"/>
    </row>
    <row r="64" spans="1:25" ht="19.5" customHeight="1">
      <c r="A64" s="313">
        <v>40</v>
      </c>
      <c r="B64" s="807"/>
      <c r="C64" s="808"/>
      <c r="D64" s="311"/>
      <c r="E64" s="311"/>
      <c r="F64" s="312"/>
      <c r="G64" s="809"/>
      <c r="H64" s="810"/>
      <c r="I64" s="810"/>
      <c r="J64" s="810"/>
      <c r="K64" s="811"/>
      <c r="L64" s="312"/>
      <c r="M64" s="312"/>
      <c r="N64" s="312"/>
      <c r="O64" s="312"/>
      <c r="P64" s="312"/>
      <c r="Q64" s="302"/>
      <c r="R64" s="303"/>
      <c r="S64" s="294"/>
      <c r="T64" s="295">
        <f t="shared" si="10"/>
        <v>0</v>
      </c>
      <c r="U64" s="295">
        <f t="shared" si="11"/>
        <v>0</v>
      </c>
      <c r="V64" s="309">
        <f t="shared" si="12"/>
        <v>0</v>
      </c>
      <c r="W64" s="296"/>
      <c r="X64" s="250"/>
      <c r="Y64" s="187"/>
    </row>
    <row r="65" spans="1:25" ht="19.5" customHeight="1">
      <c r="A65" s="313">
        <v>41</v>
      </c>
      <c r="B65" s="807"/>
      <c r="C65" s="808"/>
      <c r="D65" s="311"/>
      <c r="E65" s="311"/>
      <c r="F65" s="312"/>
      <c r="G65" s="809"/>
      <c r="H65" s="810"/>
      <c r="I65" s="810"/>
      <c r="J65" s="810"/>
      <c r="K65" s="811"/>
      <c r="L65" s="312"/>
      <c r="M65" s="312"/>
      <c r="N65" s="312"/>
      <c r="O65" s="312"/>
      <c r="P65" s="312"/>
      <c r="Q65" s="302"/>
      <c r="R65" s="303"/>
      <c r="S65" s="294"/>
      <c r="T65" s="295">
        <f t="shared" si="10"/>
        <v>0</v>
      </c>
      <c r="U65" s="295">
        <f t="shared" si="11"/>
        <v>0</v>
      </c>
      <c r="V65" s="309">
        <f t="shared" si="12"/>
        <v>0</v>
      </c>
      <c r="W65" s="296"/>
      <c r="X65" s="250"/>
      <c r="Y65" s="187"/>
    </row>
    <row r="66" spans="1:25" ht="19.5" customHeight="1">
      <c r="A66" s="313">
        <v>42</v>
      </c>
      <c r="B66" s="807"/>
      <c r="C66" s="808"/>
      <c r="D66" s="311"/>
      <c r="E66" s="311"/>
      <c r="F66" s="312"/>
      <c r="G66" s="809"/>
      <c r="H66" s="810"/>
      <c r="I66" s="810"/>
      <c r="J66" s="810"/>
      <c r="K66" s="811"/>
      <c r="L66" s="312"/>
      <c r="M66" s="312"/>
      <c r="N66" s="312"/>
      <c r="O66" s="312"/>
      <c r="P66" s="312"/>
      <c r="Q66" s="302"/>
      <c r="R66" s="303"/>
      <c r="S66" s="294"/>
      <c r="T66" s="295">
        <f t="shared" si="10"/>
        <v>0</v>
      </c>
      <c r="U66" s="295">
        <f t="shared" si="11"/>
        <v>0</v>
      </c>
      <c r="V66" s="309">
        <f t="shared" si="12"/>
        <v>0</v>
      </c>
      <c r="W66" s="296"/>
      <c r="X66" s="250"/>
      <c r="Y66" s="187"/>
    </row>
    <row r="67" spans="1:25" ht="19.5" customHeight="1">
      <c r="A67" s="313">
        <v>43</v>
      </c>
      <c r="B67" s="807"/>
      <c r="C67" s="808"/>
      <c r="D67" s="311"/>
      <c r="E67" s="311"/>
      <c r="F67" s="312"/>
      <c r="G67" s="809"/>
      <c r="H67" s="810"/>
      <c r="I67" s="810"/>
      <c r="J67" s="810"/>
      <c r="K67" s="811"/>
      <c r="L67" s="312"/>
      <c r="M67" s="312"/>
      <c r="N67" s="312"/>
      <c r="O67" s="312"/>
      <c r="P67" s="312"/>
      <c r="Q67" s="302"/>
      <c r="R67" s="303"/>
      <c r="S67" s="294"/>
      <c r="T67" s="295">
        <f t="shared" si="10"/>
        <v>0</v>
      </c>
      <c r="U67" s="295">
        <f t="shared" si="11"/>
        <v>0</v>
      </c>
      <c r="V67" s="309">
        <f t="shared" si="12"/>
        <v>0</v>
      </c>
      <c r="W67" s="296"/>
      <c r="X67" s="250"/>
      <c r="Y67" s="187"/>
    </row>
    <row r="68" spans="1:25" ht="19.5" customHeight="1">
      <c r="A68" s="313">
        <v>44</v>
      </c>
      <c r="B68" s="807"/>
      <c r="C68" s="808"/>
      <c r="D68" s="311"/>
      <c r="E68" s="311"/>
      <c r="F68" s="312"/>
      <c r="G68" s="809"/>
      <c r="H68" s="810"/>
      <c r="I68" s="810"/>
      <c r="J68" s="810"/>
      <c r="K68" s="811"/>
      <c r="L68" s="312"/>
      <c r="M68" s="312"/>
      <c r="N68" s="312"/>
      <c r="O68" s="312"/>
      <c r="P68" s="312"/>
      <c r="Q68" s="302"/>
      <c r="R68" s="303"/>
      <c r="S68" s="294"/>
      <c r="T68" s="295">
        <f t="shared" si="10"/>
        <v>0</v>
      </c>
      <c r="U68" s="295">
        <f t="shared" si="11"/>
        <v>0</v>
      </c>
      <c r="V68" s="309">
        <f t="shared" si="12"/>
        <v>0</v>
      </c>
      <c r="W68" s="296"/>
      <c r="X68" s="250"/>
      <c r="Y68" s="187"/>
    </row>
    <row r="69" spans="1:25" ht="19.5" customHeight="1">
      <c r="A69" s="313">
        <v>45</v>
      </c>
      <c r="B69" s="807"/>
      <c r="C69" s="808"/>
      <c r="D69" s="311"/>
      <c r="E69" s="311"/>
      <c r="F69" s="312"/>
      <c r="G69" s="809"/>
      <c r="H69" s="810"/>
      <c r="I69" s="810"/>
      <c r="J69" s="810"/>
      <c r="K69" s="811"/>
      <c r="L69" s="312"/>
      <c r="M69" s="312"/>
      <c r="N69" s="312"/>
      <c r="O69" s="312"/>
      <c r="P69" s="312"/>
      <c r="Q69" s="302"/>
      <c r="R69" s="303"/>
      <c r="S69" s="294"/>
      <c r="T69" s="295">
        <f t="shared" si="10"/>
        <v>0</v>
      </c>
      <c r="U69" s="295">
        <f t="shared" si="11"/>
        <v>0</v>
      </c>
      <c r="V69" s="309">
        <f t="shared" si="12"/>
        <v>0</v>
      </c>
      <c r="W69" s="296"/>
      <c r="X69" s="250"/>
      <c r="Y69" s="187"/>
    </row>
    <row r="70" spans="1:25" ht="19.5" customHeight="1">
      <c r="A70" s="313">
        <v>46</v>
      </c>
      <c r="B70" s="807"/>
      <c r="C70" s="808"/>
      <c r="D70" s="311"/>
      <c r="E70" s="311"/>
      <c r="F70" s="312"/>
      <c r="G70" s="809"/>
      <c r="H70" s="810"/>
      <c r="I70" s="810"/>
      <c r="J70" s="810"/>
      <c r="K70" s="811"/>
      <c r="L70" s="312"/>
      <c r="M70" s="312"/>
      <c r="N70" s="312"/>
      <c r="O70" s="312"/>
      <c r="P70" s="312"/>
      <c r="Q70" s="302"/>
      <c r="R70" s="303"/>
      <c r="S70" s="294"/>
      <c r="T70" s="295">
        <f t="shared" si="10"/>
        <v>0</v>
      </c>
      <c r="U70" s="295">
        <f t="shared" si="11"/>
        <v>0</v>
      </c>
      <c r="V70" s="309">
        <f t="shared" si="12"/>
        <v>0</v>
      </c>
      <c r="W70" s="296"/>
      <c r="X70" s="250"/>
      <c r="Y70" s="187"/>
    </row>
    <row r="71" spans="1:25" ht="19.5" customHeight="1">
      <c r="A71" s="313">
        <v>47</v>
      </c>
      <c r="B71" s="807"/>
      <c r="C71" s="808"/>
      <c r="D71" s="311"/>
      <c r="E71" s="311"/>
      <c r="F71" s="312"/>
      <c r="G71" s="809"/>
      <c r="H71" s="810"/>
      <c r="I71" s="810"/>
      <c r="J71" s="810"/>
      <c r="K71" s="811"/>
      <c r="L71" s="312"/>
      <c r="M71" s="312"/>
      <c r="N71" s="312"/>
      <c r="O71" s="312"/>
      <c r="P71" s="312"/>
      <c r="Q71" s="302"/>
      <c r="R71" s="303"/>
      <c r="S71" s="294"/>
      <c r="T71" s="295">
        <f t="shared" si="10"/>
        <v>0</v>
      </c>
      <c r="U71" s="295">
        <f t="shared" si="11"/>
        <v>0</v>
      </c>
      <c r="V71" s="309">
        <f t="shared" si="12"/>
        <v>0</v>
      </c>
      <c r="W71" s="296"/>
      <c r="X71" s="250"/>
      <c r="Y71" s="187"/>
    </row>
    <row r="72" spans="1:25" ht="19.5" customHeight="1">
      <c r="A72" s="313">
        <v>48</v>
      </c>
      <c r="B72" s="807"/>
      <c r="C72" s="808"/>
      <c r="D72" s="311"/>
      <c r="E72" s="311"/>
      <c r="F72" s="312"/>
      <c r="G72" s="809"/>
      <c r="H72" s="810"/>
      <c r="I72" s="810"/>
      <c r="J72" s="810"/>
      <c r="K72" s="811"/>
      <c r="L72" s="312"/>
      <c r="M72" s="312"/>
      <c r="N72" s="312"/>
      <c r="O72" s="312"/>
      <c r="P72" s="312"/>
      <c r="Q72" s="302"/>
      <c r="R72" s="303"/>
      <c r="S72" s="294"/>
      <c r="T72" s="295">
        <f t="shared" si="10"/>
        <v>0</v>
      </c>
      <c r="U72" s="295">
        <f t="shared" si="11"/>
        <v>0</v>
      </c>
      <c r="V72" s="309">
        <f t="shared" si="12"/>
        <v>0</v>
      </c>
      <c r="W72" s="296"/>
      <c r="X72" s="250"/>
      <c r="Y72" s="187"/>
    </row>
    <row r="73" spans="1:25" ht="19.5" customHeight="1">
      <c r="A73" s="313">
        <v>49</v>
      </c>
      <c r="B73" s="807"/>
      <c r="C73" s="808"/>
      <c r="D73" s="311"/>
      <c r="E73" s="311"/>
      <c r="F73" s="312"/>
      <c r="G73" s="809"/>
      <c r="H73" s="810"/>
      <c r="I73" s="810"/>
      <c r="J73" s="810"/>
      <c r="K73" s="811"/>
      <c r="L73" s="312"/>
      <c r="M73" s="312"/>
      <c r="N73" s="312"/>
      <c r="O73" s="312"/>
      <c r="P73" s="312"/>
      <c r="Q73" s="302"/>
      <c r="R73" s="303"/>
      <c r="S73" s="294"/>
      <c r="T73" s="295">
        <f t="shared" si="10"/>
        <v>0</v>
      </c>
      <c r="U73" s="295">
        <f t="shared" si="11"/>
        <v>0</v>
      </c>
      <c r="V73" s="309">
        <f t="shared" si="12"/>
        <v>0</v>
      </c>
      <c r="W73" s="296"/>
      <c r="X73" s="250"/>
      <c r="Y73" s="187"/>
    </row>
    <row r="74" spans="1:25" ht="19.5" customHeight="1">
      <c r="A74" s="313">
        <v>50</v>
      </c>
      <c r="B74" s="807"/>
      <c r="C74" s="808"/>
      <c r="D74" s="311"/>
      <c r="E74" s="311"/>
      <c r="F74" s="312"/>
      <c r="G74" s="809"/>
      <c r="H74" s="810"/>
      <c r="I74" s="810"/>
      <c r="J74" s="810"/>
      <c r="K74" s="811"/>
      <c r="L74" s="312"/>
      <c r="M74" s="312"/>
      <c r="N74" s="312"/>
      <c r="O74" s="312"/>
      <c r="P74" s="312"/>
      <c r="Q74" s="302"/>
      <c r="R74" s="303"/>
      <c r="S74" s="294"/>
      <c r="T74" s="295">
        <f t="shared" si="10"/>
        <v>0</v>
      </c>
      <c r="U74" s="295">
        <f t="shared" si="11"/>
        <v>0</v>
      </c>
      <c r="V74" s="309">
        <f t="shared" si="12"/>
        <v>0</v>
      </c>
      <c r="W74" s="296"/>
      <c r="X74" s="250"/>
      <c r="Y74" s="187"/>
    </row>
    <row r="75" spans="1:25" ht="19.5" customHeight="1">
      <c r="A75" s="313">
        <v>51</v>
      </c>
      <c r="B75" s="807"/>
      <c r="C75" s="808"/>
      <c r="D75" s="311"/>
      <c r="E75" s="311"/>
      <c r="F75" s="312"/>
      <c r="G75" s="809"/>
      <c r="H75" s="810"/>
      <c r="I75" s="810"/>
      <c r="J75" s="810"/>
      <c r="K75" s="811"/>
      <c r="L75" s="312"/>
      <c r="M75" s="312"/>
      <c r="N75" s="312"/>
      <c r="O75" s="312"/>
      <c r="P75" s="312"/>
      <c r="Q75" s="302"/>
      <c r="R75" s="303"/>
      <c r="S75" s="294"/>
      <c r="T75" s="295">
        <f t="shared" si="10"/>
        <v>0</v>
      </c>
      <c r="U75" s="295">
        <f t="shared" si="11"/>
        <v>0</v>
      </c>
      <c r="V75" s="309">
        <f t="shared" si="12"/>
        <v>0</v>
      </c>
      <c r="W75" s="296"/>
      <c r="X75" s="250"/>
      <c r="Y75" s="187"/>
    </row>
    <row r="76" spans="1:25" ht="19.5" customHeight="1">
      <c r="A76" s="313">
        <v>52</v>
      </c>
      <c r="B76" s="807"/>
      <c r="C76" s="808"/>
      <c r="D76" s="311"/>
      <c r="E76" s="311"/>
      <c r="F76" s="312"/>
      <c r="G76" s="809"/>
      <c r="H76" s="810"/>
      <c r="I76" s="810"/>
      <c r="J76" s="810"/>
      <c r="K76" s="811"/>
      <c r="L76" s="312"/>
      <c r="M76" s="312"/>
      <c r="N76" s="312"/>
      <c r="O76" s="312"/>
      <c r="P76" s="312"/>
      <c r="Q76" s="302"/>
      <c r="R76" s="303"/>
      <c r="S76" s="294"/>
      <c r="T76" s="295">
        <f t="shared" si="10"/>
        <v>0</v>
      </c>
      <c r="U76" s="295">
        <f t="shared" si="11"/>
        <v>0</v>
      </c>
      <c r="V76" s="309">
        <f t="shared" si="12"/>
        <v>0</v>
      </c>
      <c r="W76" s="296"/>
      <c r="X76" s="250"/>
      <c r="Y76" s="187"/>
    </row>
    <row r="77" spans="1:25" ht="19.5" customHeight="1">
      <c r="A77" s="313">
        <v>53</v>
      </c>
      <c r="B77" s="807"/>
      <c r="C77" s="808"/>
      <c r="D77" s="311"/>
      <c r="E77" s="311"/>
      <c r="F77" s="312"/>
      <c r="G77" s="809"/>
      <c r="H77" s="810"/>
      <c r="I77" s="810"/>
      <c r="J77" s="810"/>
      <c r="K77" s="811"/>
      <c r="L77" s="312"/>
      <c r="M77" s="312"/>
      <c r="N77" s="312"/>
      <c r="O77" s="312"/>
      <c r="P77" s="312"/>
      <c r="Q77" s="302"/>
      <c r="R77" s="303"/>
      <c r="S77" s="294"/>
      <c r="T77" s="295">
        <f t="shared" si="10"/>
        <v>0</v>
      </c>
      <c r="U77" s="295">
        <f t="shared" si="11"/>
        <v>0</v>
      </c>
      <c r="V77" s="309">
        <f t="shared" si="12"/>
        <v>0</v>
      </c>
      <c r="W77" s="296"/>
      <c r="X77" s="250"/>
      <c r="Y77" s="187"/>
    </row>
    <row r="78" spans="1:25" ht="19.5" customHeight="1">
      <c r="A78" s="313">
        <v>54</v>
      </c>
      <c r="B78" s="807"/>
      <c r="C78" s="808"/>
      <c r="D78" s="311"/>
      <c r="E78" s="311"/>
      <c r="F78" s="312"/>
      <c r="G78" s="809"/>
      <c r="H78" s="810"/>
      <c r="I78" s="810"/>
      <c r="J78" s="810"/>
      <c r="K78" s="811"/>
      <c r="L78" s="312"/>
      <c r="M78" s="312"/>
      <c r="N78" s="312"/>
      <c r="O78" s="312"/>
      <c r="P78" s="312"/>
      <c r="Q78" s="302"/>
      <c r="R78" s="303"/>
      <c r="S78" s="294"/>
      <c r="T78" s="295">
        <f t="shared" si="10"/>
        <v>0</v>
      </c>
      <c r="U78" s="295">
        <f t="shared" si="11"/>
        <v>0</v>
      </c>
      <c r="V78" s="309">
        <f t="shared" si="12"/>
        <v>0</v>
      </c>
      <c r="W78" s="296"/>
      <c r="X78" s="250"/>
      <c r="Y78" s="187"/>
    </row>
    <row r="79" spans="1:25" ht="19.5" customHeight="1">
      <c r="A79" s="313">
        <v>55</v>
      </c>
      <c r="B79" s="807"/>
      <c r="C79" s="808"/>
      <c r="D79" s="311"/>
      <c r="E79" s="311"/>
      <c r="F79" s="312"/>
      <c r="G79" s="809"/>
      <c r="H79" s="810"/>
      <c r="I79" s="810"/>
      <c r="J79" s="810"/>
      <c r="K79" s="811"/>
      <c r="L79" s="312"/>
      <c r="M79" s="312"/>
      <c r="N79" s="312"/>
      <c r="O79" s="312"/>
      <c r="P79" s="312"/>
      <c r="Q79" s="302"/>
      <c r="R79" s="303"/>
      <c r="S79" s="294"/>
      <c r="T79" s="295">
        <f t="shared" si="10"/>
        <v>0</v>
      </c>
      <c r="U79" s="295">
        <f t="shared" si="11"/>
        <v>0</v>
      </c>
      <c r="V79" s="309">
        <f t="shared" si="12"/>
        <v>0</v>
      </c>
      <c r="W79" s="296"/>
      <c r="X79" s="250"/>
      <c r="Y79" s="187"/>
    </row>
    <row r="80" spans="1:25" ht="19.5" customHeight="1">
      <c r="A80" s="313">
        <v>56</v>
      </c>
      <c r="B80" s="807"/>
      <c r="C80" s="808"/>
      <c r="D80" s="311"/>
      <c r="E80" s="311"/>
      <c r="F80" s="312"/>
      <c r="G80" s="809"/>
      <c r="H80" s="810"/>
      <c r="I80" s="810"/>
      <c r="J80" s="810"/>
      <c r="K80" s="811"/>
      <c r="L80" s="312"/>
      <c r="M80" s="312"/>
      <c r="N80" s="312"/>
      <c r="O80" s="312"/>
      <c r="P80" s="312"/>
      <c r="Q80" s="302"/>
      <c r="R80" s="303"/>
      <c r="S80" s="294"/>
      <c r="T80" s="295">
        <f t="shared" si="10"/>
        <v>0</v>
      </c>
      <c r="U80" s="295">
        <f t="shared" si="11"/>
        <v>0</v>
      </c>
      <c r="V80" s="309">
        <f t="shared" si="12"/>
        <v>0</v>
      </c>
      <c r="W80" s="296"/>
      <c r="X80" s="250"/>
      <c r="Y80" s="187"/>
    </row>
    <row r="81" spans="1:61" ht="19.5" customHeight="1">
      <c r="A81" s="313">
        <v>57</v>
      </c>
      <c r="B81" s="807"/>
      <c r="C81" s="808"/>
      <c r="D81" s="311"/>
      <c r="E81" s="311"/>
      <c r="F81" s="312"/>
      <c r="G81" s="809"/>
      <c r="H81" s="810"/>
      <c r="I81" s="810"/>
      <c r="J81" s="810"/>
      <c r="K81" s="811"/>
      <c r="L81" s="312"/>
      <c r="M81" s="312"/>
      <c r="N81" s="312"/>
      <c r="O81" s="312"/>
      <c r="P81" s="312"/>
      <c r="Q81" s="302"/>
      <c r="R81" s="303"/>
      <c r="S81" s="294"/>
      <c r="T81" s="295">
        <f t="shared" si="10"/>
        <v>0</v>
      </c>
      <c r="U81" s="295">
        <f t="shared" si="11"/>
        <v>0</v>
      </c>
      <c r="V81" s="309">
        <f t="shared" si="12"/>
        <v>0</v>
      </c>
      <c r="W81" s="296"/>
      <c r="X81" s="250"/>
      <c r="Y81" s="187"/>
    </row>
    <row r="82" spans="1:61" ht="19.5" customHeight="1">
      <c r="A82" s="313">
        <v>58</v>
      </c>
      <c r="B82" s="807"/>
      <c r="C82" s="808"/>
      <c r="D82" s="311"/>
      <c r="E82" s="311"/>
      <c r="F82" s="312"/>
      <c r="G82" s="809"/>
      <c r="H82" s="810"/>
      <c r="I82" s="810"/>
      <c r="J82" s="810"/>
      <c r="K82" s="811"/>
      <c r="L82" s="312"/>
      <c r="M82" s="312"/>
      <c r="N82" s="312"/>
      <c r="O82" s="312"/>
      <c r="P82" s="312"/>
      <c r="Q82" s="302"/>
      <c r="R82" s="303"/>
      <c r="S82" s="294"/>
      <c r="T82" s="295">
        <f t="shared" si="10"/>
        <v>0</v>
      </c>
      <c r="U82" s="295">
        <f t="shared" si="11"/>
        <v>0</v>
      </c>
      <c r="V82" s="309">
        <f t="shared" si="12"/>
        <v>0</v>
      </c>
      <c r="W82" s="296"/>
      <c r="X82" s="250"/>
      <c r="Y82" s="187"/>
    </row>
    <row r="83" spans="1:61" ht="19.5" customHeight="1">
      <c r="A83" s="313">
        <v>59</v>
      </c>
      <c r="B83" s="807"/>
      <c r="C83" s="808"/>
      <c r="D83" s="311"/>
      <c r="E83" s="311"/>
      <c r="F83" s="312"/>
      <c r="G83" s="809"/>
      <c r="H83" s="810"/>
      <c r="I83" s="810"/>
      <c r="J83" s="810"/>
      <c r="K83" s="811"/>
      <c r="L83" s="312"/>
      <c r="M83" s="312"/>
      <c r="N83" s="312"/>
      <c r="O83" s="312"/>
      <c r="P83" s="312"/>
      <c r="Q83" s="302"/>
      <c r="R83" s="303"/>
      <c r="S83" s="294"/>
      <c r="T83" s="295">
        <f t="shared" si="10"/>
        <v>0</v>
      </c>
      <c r="U83" s="295">
        <f t="shared" si="11"/>
        <v>0</v>
      </c>
      <c r="V83" s="309">
        <f t="shared" si="12"/>
        <v>0</v>
      </c>
      <c r="W83" s="296"/>
      <c r="X83" s="250"/>
      <c r="Y83" s="187"/>
    </row>
    <row r="84" spans="1:61" ht="19.5" customHeight="1">
      <c r="A84" s="313">
        <v>60</v>
      </c>
      <c r="B84" s="807"/>
      <c r="C84" s="808"/>
      <c r="D84" s="311"/>
      <c r="E84" s="311"/>
      <c r="F84" s="312"/>
      <c r="G84" s="809"/>
      <c r="H84" s="810"/>
      <c r="I84" s="810"/>
      <c r="J84" s="810"/>
      <c r="K84" s="811"/>
      <c r="L84" s="312"/>
      <c r="M84" s="312"/>
      <c r="N84" s="312"/>
      <c r="O84" s="312"/>
      <c r="P84" s="312"/>
      <c r="Q84" s="302"/>
      <c r="R84" s="303"/>
      <c r="S84" s="294"/>
      <c r="T84" s="295">
        <f t="shared" si="10"/>
        <v>0</v>
      </c>
      <c r="U84" s="295">
        <f t="shared" si="11"/>
        <v>0</v>
      </c>
      <c r="V84" s="309">
        <f t="shared" si="12"/>
        <v>0</v>
      </c>
      <c r="W84" s="296"/>
      <c r="X84" s="250"/>
      <c r="Y84" s="187"/>
    </row>
    <row r="85" spans="1:61" ht="19.5" customHeight="1">
      <c r="A85" s="313">
        <v>61</v>
      </c>
      <c r="B85" s="807"/>
      <c r="C85" s="808"/>
      <c r="D85" s="311"/>
      <c r="E85" s="311"/>
      <c r="F85" s="312"/>
      <c r="G85" s="809"/>
      <c r="H85" s="810"/>
      <c r="I85" s="810"/>
      <c r="J85" s="810"/>
      <c r="K85" s="811"/>
      <c r="L85" s="312"/>
      <c r="M85" s="312"/>
      <c r="N85" s="312"/>
      <c r="O85" s="312"/>
      <c r="P85" s="312"/>
      <c r="Q85" s="302"/>
      <c r="R85" s="303"/>
      <c r="S85" s="294"/>
      <c r="T85" s="295">
        <f t="shared" si="10"/>
        <v>0</v>
      </c>
      <c r="U85" s="295">
        <f t="shared" si="11"/>
        <v>0</v>
      </c>
      <c r="V85" s="309">
        <f t="shared" si="12"/>
        <v>0</v>
      </c>
      <c r="W85" s="296"/>
      <c r="X85" s="250"/>
      <c r="Y85" s="187"/>
    </row>
    <row r="86" spans="1:61" ht="19.5" customHeight="1">
      <c r="A86" s="313">
        <v>62</v>
      </c>
      <c r="B86" s="807"/>
      <c r="C86" s="808"/>
      <c r="D86" s="311"/>
      <c r="E86" s="311"/>
      <c r="F86" s="312"/>
      <c r="G86" s="809"/>
      <c r="H86" s="810"/>
      <c r="I86" s="810"/>
      <c r="J86" s="810"/>
      <c r="K86" s="811"/>
      <c r="L86" s="312"/>
      <c r="M86" s="312"/>
      <c r="N86" s="312"/>
      <c r="O86" s="312"/>
      <c r="P86" s="312"/>
      <c r="Q86" s="302"/>
      <c r="R86" s="303"/>
      <c r="S86" s="294"/>
      <c r="T86" s="295">
        <f t="shared" si="10"/>
        <v>0</v>
      </c>
      <c r="U86" s="295">
        <f t="shared" si="11"/>
        <v>0</v>
      </c>
      <c r="V86" s="309">
        <f t="shared" si="12"/>
        <v>0</v>
      </c>
      <c r="W86" s="296"/>
      <c r="X86" s="250"/>
      <c r="Y86" s="187"/>
    </row>
    <row r="87" spans="1:61" ht="19.5" customHeight="1">
      <c r="A87" s="313">
        <v>63</v>
      </c>
      <c r="B87" s="807"/>
      <c r="C87" s="808"/>
      <c r="D87" s="311"/>
      <c r="E87" s="311"/>
      <c r="F87" s="312"/>
      <c r="G87" s="809"/>
      <c r="H87" s="810"/>
      <c r="I87" s="810"/>
      <c r="J87" s="810"/>
      <c r="K87" s="811"/>
      <c r="L87" s="312"/>
      <c r="M87" s="312"/>
      <c r="N87" s="312"/>
      <c r="O87" s="312"/>
      <c r="P87" s="312"/>
      <c r="Q87" s="302"/>
      <c r="R87" s="303"/>
      <c r="S87" s="294"/>
      <c r="T87" s="295">
        <f t="shared" si="10"/>
        <v>0</v>
      </c>
      <c r="U87" s="295">
        <f t="shared" si="11"/>
        <v>0</v>
      </c>
      <c r="V87" s="309">
        <f t="shared" si="12"/>
        <v>0</v>
      </c>
      <c r="W87" s="296"/>
      <c r="X87" s="250"/>
      <c r="Y87" s="187"/>
    </row>
    <row r="88" spans="1:61" ht="19.5" customHeight="1">
      <c r="A88" s="313">
        <v>64</v>
      </c>
      <c r="B88" s="807"/>
      <c r="C88" s="808"/>
      <c r="D88" s="311"/>
      <c r="E88" s="311"/>
      <c r="F88" s="312"/>
      <c r="G88" s="809"/>
      <c r="H88" s="810"/>
      <c r="I88" s="810"/>
      <c r="J88" s="810"/>
      <c r="K88" s="811"/>
      <c r="L88" s="312"/>
      <c r="M88" s="312"/>
      <c r="N88" s="312"/>
      <c r="O88" s="312"/>
      <c r="P88" s="312"/>
      <c r="Q88" s="302"/>
      <c r="R88" s="303"/>
      <c r="S88" s="294"/>
      <c r="T88" s="295">
        <f t="shared" si="10"/>
        <v>0</v>
      </c>
      <c r="U88" s="295">
        <f t="shared" si="11"/>
        <v>0</v>
      </c>
      <c r="V88" s="309">
        <f t="shared" si="12"/>
        <v>0</v>
      </c>
      <c r="W88" s="296"/>
      <c r="X88" s="250"/>
      <c r="Y88" s="187"/>
    </row>
    <row r="89" spans="1:61" ht="19.5" customHeight="1">
      <c r="A89" s="313">
        <v>65</v>
      </c>
      <c r="B89" s="807"/>
      <c r="C89" s="808"/>
      <c r="D89" s="311"/>
      <c r="E89" s="311"/>
      <c r="F89" s="312"/>
      <c r="G89" s="809"/>
      <c r="H89" s="810"/>
      <c r="I89" s="810"/>
      <c r="J89" s="810"/>
      <c r="K89" s="811"/>
      <c r="L89" s="312"/>
      <c r="M89" s="312"/>
      <c r="N89" s="312"/>
      <c r="O89" s="312"/>
      <c r="P89" s="312"/>
      <c r="Q89" s="302"/>
      <c r="R89" s="303"/>
      <c r="S89" s="294"/>
      <c r="T89" s="295">
        <f t="shared" ref="T89:T120" si="13">D89</f>
        <v>0</v>
      </c>
      <c r="U89" s="295">
        <f t="shared" ref="U89:U120" si="14">F89</f>
        <v>0</v>
      </c>
      <c r="V89" s="309">
        <f t="shared" ref="V89:V120" si="15">COUNTIF($L89:$O89,"○")</f>
        <v>0</v>
      </c>
      <c r="W89" s="296"/>
      <c r="X89" s="250"/>
      <c r="Y89" s="187"/>
      <c r="BI89" s="187" t="s">
        <v>135</v>
      </c>
    </row>
    <row r="90" spans="1:61" ht="19.5" customHeight="1">
      <c r="A90" s="313">
        <v>66</v>
      </c>
      <c r="B90" s="807"/>
      <c r="C90" s="808"/>
      <c r="D90" s="311"/>
      <c r="E90" s="311"/>
      <c r="F90" s="312"/>
      <c r="G90" s="809"/>
      <c r="H90" s="810"/>
      <c r="I90" s="810"/>
      <c r="J90" s="810"/>
      <c r="K90" s="811"/>
      <c r="L90" s="312"/>
      <c r="M90" s="312"/>
      <c r="N90" s="312"/>
      <c r="O90" s="312"/>
      <c r="P90" s="312"/>
      <c r="Q90" s="302"/>
      <c r="R90" s="303"/>
      <c r="S90" s="294"/>
      <c r="T90" s="295">
        <f t="shared" si="13"/>
        <v>0</v>
      </c>
      <c r="U90" s="295">
        <f t="shared" si="14"/>
        <v>0</v>
      </c>
      <c r="V90" s="309">
        <f t="shared" si="15"/>
        <v>0</v>
      </c>
      <c r="W90" s="296"/>
      <c r="X90" s="250"/>
      <c r="Y90" s="187"/>
    </row>
    <row r="91" spans="1:61" ht="19.5" customHeight="1">
      <c r="A91" s="313">
        <v>67</v>
      </c>
      <c r="B91" s="807"/>
      <c r="C91" s="808"/>
      <c r="D91" s="311"/>
      <c r="E91" s="311"/>
      <c r="F91" s="312"/>
      <c r="G91" s="809"/>
      <c r="H91" s="810"/>
      <c r="I91" s="810"/>
      <c r="J91" s="810"/>
      <c r="K91" s="811"/>
      <c r="L91" s="312"/>
      <c r="M91" s="312"/>
      <c r="N91" s="312"/>
      <c r="O91" s="312"/>
      <c r="P91" s="312"/>
      <c r="Q91" s="302"/>
      <c r="R91" s="303"/>
      <c r="S91" s="294"/>
      <c r="T91" s="295">
        <f t="shared" si="13"/>
        <v>0</v>
      </c>
      <c r="U91" s="295">
        <f t="shared" si="14"/>
        <v>0</v>
      </c>
      <c r="V91" s="309">
        <f t="shared" si="15"/>
        <v>0</v>
      </c>
      <c r="W91" s="296"/>
      <c r="X91" s="250"/>
      <c r="Y91" s="187"/>
    </row>
    <row r="92" spans="1:61" ht="19.5" customHeight="1">
      <c r="A92" s="313">
        <v>68</v>
      </c>
      <c r="B92" s="807"/>
      <c r="C92" s="808"/>
      <c r="D92" s="311"/>
      <c r="E92" s="311"/>
      <c r="F92" s="312"/>
      <c r="G92" s="809"/>
      <c r="H92" s="810"/>
      <c r="I92" s="810"/>
      <c r="J92" s="810"/>
      <c r="K92" s="811"/>
      <c r="L92" s="312"/>
      <c r="M92" s="312"/>
      <c r="N92" s="312"/>
      <c r="O92" s="312"/>
      <c r="P92" s="312"/>
      <c r="Q92" s="302"/>
      <c r="R92" s="303"/>
      <c r="S92" s="294"/>
      <c r="T92" s="295">
        <f t="shared" si="13"/>
        <v>0</v>
      </c>
      <c r="U92" s="295">
        <f t="shared" si="14"/>
        <v>0</v>
      </c>
      <c r="V92" s="309">
        <f t="shared" si="15"/>
        <v>0</v>
      </c>
      <c r="W92" s="296"/>
      <c r="X92" s="250"/>
      <c r="Y92" s="187"/>
    </row>
    <row r="93" spans="1:61" ht="19.5" customHeight="1">
      <c r="A93" s="313">
        <v>69</v>
      </c>
      <c r="B93" s="807"/>
      <c r="C93" s="808"/>
      <c r="D93" s="311"/>
      <c r="E93" s="311"/>
      <c r="F93" s="312"/>
      <c r="G93" s="809"/>
      <c r="H93" s="810"/>
      <c r="I93" s="810"/>
      <c r="J93" s="810"/>
      <c r="K93" s="811"/>
      <c r="L93" s="312"/>
      <c r="M93" s="312"/>
      <c r="N93" s="312"/>
      <c r="O93" s="312"/>
      <c r="P93" s="312"/>
      <c r="Q93" s="302"/>
      <c r="R93" s="303"/>
      <c r="S93" s="294"/>
      <c r="T93" s="295">
        <f t="shared" si="13"/>
        <v>0</v>
      </c>
      <c r="U93" s="295">
        <f t="shared" si="14"/>
        <v>0</v>
      </c>
      <c r="V93" s="309">
        <f t="shared" si="15"/>
        <v>0</v>
      </c>
      <c r="W93" s="296"/>
      <c r="X93" s="250"/>
      <c r="Y93" s="187"/>
    </row>
    <row r="94" spans="1:61" ht="19.5" customHeight="1">
      <c r="A94" s="313">
        <v>70</v>
      </c>
      <c r="B94" s="807"/>
      <c r="C94" s="808"/>
      <c r="D94" s="311"/>
      <c r="E94" s="311"/>
      <c r="F94" s="312"/>
      <c r="G94" s="809"/>
      <c r="H94" s="810"/>
      <c r="I94" s="810"/>
      <c r="J94" s="810"/>
      <c r="K94" s="811"/>
      <c r="L94" s="312"/>
      <c r="M94" s="312"/>
      <c r="N94" s="312"/>
      <c r="O94" s="312"/>
      <c r="P94" s="312"/>
      <c r="Q94" s="302"/>
      <c r="R94" s="303"/>
      <c r="S94" s="294"/>
      <c r="T94" s="295">
        <f t="shared" si="13"/>
        <v>0</v>
      </c>
      <c r="U94" s="295">
        <f t="shared" si="14"/>
        <v>0</v>
      </c>
      <c r="V94" s="309">
        <f t="shared" si="15"/>
        <v>0</v>
      </c>
      <c r="W94" s="296"/>
      <c r="X94" s="250"/>
      <c r="Y94" s="187"/>
    </row>
    <row r="95" spans="1:61" ht="19.5" customHeight="1">
      <c r="A95" s="313">
        <v>71</v>
      </c>
      <c r="B95" s="807"/>
      <c r="C95" s="808"/>
      <c r="D95" s="311"/>
      <c r="E95" s="311"/>
      <c r="F95" s="312"/>
      <c r="G95" s="809"/>
      <c r="H95" s="810"/>
      <c r="I95" s="810"/>
      <c r="J95" s="810"/>
      <c r="K95" s="811"/>
      <c r="L95" s="312"/>
      <c r="M95" s="312"/>
      <c r="N95" s="312"/>
      <c r="O95" s="312"/>
      <c r="P95" s="312"/>
      <c r="Q95" s="302"/>
      <c r="R95" s="303"/>
      <c r="S95" s="294"/>
      <c r="T95" s="295">
        <f t="shared" si="13"/>
        <v>0</v>
      </c>
      <c r="U95" s="295">
        <f t="shared" si="14"/>
        <v>0</v>
      </c>
      <c r="V95" s="309">
        <f t="shared" si="15"/>
        <v>0</v>
      </c>
      <c r="W95" s="296"/>
      <c r="X95" s="250"/>
      <c r="Y95" s="187"/>
    </row>
    <row r="96" spans="1:61" ht="19.5" customHeight="1">
      <c r="A96" s="313">
        <v>72</v>
      </c>
      <c r="B96" s="807"/>
      <c r="C96" s="808"/>
      <c r="D96" s="311"/>
      <c r="E96" s="311"/>
      <c r="F96" s="312"/>
      <c r="G96" s="809"/>
      <c r="H96" s="810"/>
      <c r="I96" s="810"/>
      <c r="J96" s="810"/>
      <c r="K96" s="811"/>
      <c r="L96" s="312"/>
      <c r="M96" s="312"/>
      <c r="N96" s="312"/>
      <c r="O96" s="312"/>
      <c r="P96" s="312"/>
      <c r="Q96" s="302"/>
      <c r="R96" s="303"/>
      <c r="S96" s="294"/>
      <c r="T96" s="295">
        <f t="shared" si="13"/>
        <v>0</v>
      </c>
      <c r="U96" s="295">
        <f t="shared" si="14"/>
        <v>0</v>
      </c>
      <c r="V96" s="309">
        <f t="shared" si="15"/>
        <v>0</v>
      </c>
      <c r="W96" s="296"/>
      <c r="X96" s="250"/>
      <c r="Y96" s="187"/>
    </row>
    <row r="97" spans="1:25" ht="19.5" customHeight="1">
      <c r="A97" s="313">
        <v>73</v>
      </c>
      <c r="B97" s="807"/>
      <c r="C97" s="808"/>
      <c r="D97" s="311"/>
      <c r="E97" s="311"/>
      <c r="F97" s="312"/>
      <c r="G97" s="809"/>
      <c r="H97" s="810"/>
      <c r="I97" s="810"/>
      <c r="J97" s="810"/>
      <c r="K97" s="811"/>
      <c r="L97" s="312"/>
      <c r="M97" s="312"/>
      <c r="N97" s="312"/>
      <c r="O97" s="312"/>
      <c r="P97" s="312"/>
      <c r="Q97" s="302"/>
      <c r="R97" s="303"/>
      <c r="S97" s="294"/>
      <c r="T97" s="295">
        <f t="shared" si="13"/>
        <v>0</v>
      </c>
      <c r="U97" s="295">
        <f t="shared" si="14"/>
        <v>0</v>
      </c>
      <c r="V97" s="309">
        <f t="shared" si="15"/>
        <v>0</v>
      </c>
      <c r="W97" s="296"/>
      <c r="X97" s="250"/>
      <c r="Y97" s="187"/>
    </row>
    <row r="98" spans="1:25" ht="19.5" customHeight="1">
      <c r="A98" s="313">
        <v>74</v>
      </c>
      <c r="B98" s="807"/>
      <c r="C98" s="808"/>
      <c r="D98" s="311"/>
      <c r="E98" s="311"/>
      <c r="F98" s="312"/>
      <c r="G98" s="809"/>
      <c r="H98" s="810"/>
      <c r="I98" s="810"/>
      <c r="J98" s="810"/>
      <c r="K98" s="811"/>
      <c r="L98" s="312"/>
      <c r="M98" s="312"/>
      <c r="N98" s="312"/>
      <c r="O98" s="312"/>
      <c r="P98" s="312"/>
      <c r="Q98" s="302"/>
      <c r="R98" s="303"/>
      <c r="S98" s="294"/>
      <c r="T98" s="295">
        <f t="shared" si="13"/>
        <v>0</v>
      </c>
      <c r="U98" s="295">
        <f t="shared" si="14"/>
        <v>0</v>
      </c>
      <c r="V98" s="309">
        <f t="shared" si="15"/>
        <v>0</v>
      </c>
      <c r="W98" s="296"/>
      <c r="X98" s="250"/>
      <c r="Y98" s="187"/>
    </row>
    <row r="99" spans="1:25" ht="19.5" customHeight="1">
      <c r="A99" s="313">
        <v>75</v>
      </c>
      <c r="B99" s="807"/>
      <c r="C99" s="808"/>
      <c r="D99" s="311"/>
      <c r="E99" s="311"/>
      <c r="F99" s="312"/>
      <c r="G99" s="809"/>
      <c r="H99" s="810"/>
      <c r="I99" s="810"/>
      <c r="J99" s="810"/>
      <c r="K99" s="811"/>
      <c r="L99" s="312"/>
      <c r="M99" s="312"/>
      <c r="N99" s="312"/>
      <c r="O99" s="312"/>
      <c r="P99" s="312"/>
      <c r="Q99" s="302"/>
      <c r="R99" s="303"/>
      <c r="S99" s="294"/>
      <c r="T99" s="295">
        <f t="shared" si="13"/>
        <v>0</v>
      </c>
      <c r="U99" s="295">
        <f t="shared" si="14"/>
        <v>0</v>
      </c>
      <c r="V99" s="309">
        <f t="shared" si="15"/>
        <v>0</v>
      </c>
      <c r="W99" s="296"/>
      <c r="X99" s="250"/>
      <c r="Y99" s="187"/>
    </row>
    <row r="100" spans="1:25" ht="19.5" customHeight="1">
      <c r="A100" s="313">
        <v>76</v>
      </c>
      <c r="B100" s="807"/>
      <c r="C100" s="808"/>
      <c r="D100" s="311"/>
      <c r="E100" s="311"/>
      <c r="F100" s="312"/>
      <c r="G100" s="809"/>
      <c r="H100" s="810"/>
      <c r="I100" s="810"/>
      <c r="J100" s="810"/>
      <c r="K100" s="811"/>
      <c r="L100" s="312"/>
      <c r="M100" s="312"/>
      <c r="N100" s="312"/>
      <c r="O100" s="312"/>
      <c r="P100" s="312"/>
      <c r="Q100" s="302"/>
      <c r="R100" s="303"/>
      <c r="S100" s="294"/>
      <c r="T100" s="295">
        <f t="shared" si="13"/>
        <v>0</v>
      </c>
      <c r="U100" s="295">
        <f t="shared" si="14"/>
        <v>0</v>
      </c>
      <c r="V100" s="309">
        <f t="shared" si="15"/>
        <v>0</v>
      </c>
      <c r="W100" s="296"/>
      <c r="X100" s="250"/>
      <c r="Y100" s="187"/>
    </row>
    <row r="101" spans="1:25" ht="19.5" customHeight="1">
      <c r="A101" s="313">
        <v>77</v>
      </c>
      <c r="B101" s="807"/>
      <c r="C101" s="808"/>
      <c r="D101" s="311"/>
      <c r="E101" s="311"/>
      <c r="F101" s="312"/>
      <c r="G101" s="809"/>
      <c r="H101" s="810"/>
      <c r="I101" s="810"/>
      <c r="J101" s="810"/>
      <c r="K101" s="811"/>
      <c r="L101" s="312"/>
      <c r="M101" s="312"/>
      <c r="N101" s="312"/>
      <c r="O101" s="312"/>
      <c r="P101" s="312"/>
      <c r="Q101" s="302"/>
      <c r="R101" s="303"/>
      <c r="S101" s="294"/>
      <c r="T101" s="295">
        <f t="shared" si="13"/>
        <v>0</v>
      </c>
      <c r="U101" s="295">
        <f t="shared" si="14"/>
        <v>0</v>
      </c>
      <c r="V101" s="309">
        <f t="shared" si="15"/>
        <v>0</v>
      </c>
      <c r="W101" s="296"/>
      <c r="X101" s="250"/>
      <c r="Y101" s="187"/>
    </row>
    <row r="102" spans="1:25" ht="19.5" customHeight="1">
      <c r="A102" s="313">
        <v>78</v>
      </c>
      <c r="B102" s="807"/>
      <c r="C102" s="808"/>
      <c r="D102" s="311"/>
      <c r="E102" s="311"/>
      <c r="F102" s="312"/>
      <c r="G102" s="809"/>
      <c r="H102" s="810"/>
      <c r="I102" s="810"/>
      <c r="J102" s="810"/>
      <c r="K102" s="811"/>
      <c r="L102" s="312"/>
      <c r="M102" s="312"/>
      <c r="N102" s="312"/>
      <c r="O102" s="312"/>
      <c r="P102" s="312"/>
      <c r="Q102" s="302"/>
      <c r="R102" s="303"/>
      <c r="S102" s="294"/>
      <c r="T102" s="295">
        <f t="shared" si="13"/>
        <v>0</v>
      </c>
      <c r="U102" s="295">
        <f t="shared" si="14"/>
        <v>0</v>
      </c>
      <c r="V102" s="309">
        <f t="shared" si="15"/>
        <v>0</v>
      </c>
      <c r="W102" s="296"/>
      <c r="X102" s="250"/>
      <c r="Y102" s="187"/>
    </row>
    <row r="103" spans="1:25" ht="19.5" customHeight="1">
      <c r="A103" s="313">
        <v>79</v>
      </c>
      <c r="B103" s="807"/>
      <c r="C103" s="808"/>
      <c r="D103" s="311"/>
      <c r="E103" s="311"/>
      <c r="F103" s="312"/>
      <c r="G103" s="809"/>
      <c r="H103" s="810"/>
      <c r="I103" s="810"/>
      <c r="J103" s="810"/>
      <c r="K103" s="811"/>
      <c r="L103" s="312"/>
      <c r="M103" s="312"/>
      <c r="N103" s="312"/>
      <c r="O103" s="312"/>
      <c r="P103" s="312"/>
      <c r="Q103" s="302"/>
      <c r="R103" s="303"/>
      <c r="S103" s="294"/>
      <c r="T103" s="295">
        <f t="shared" si="13"/>
        <v>0</v>
      </c>
      <c r="U103" s="295">
        <f t="shared" si="14"/>
        <v>0</v>
      </c>
      <c r="V103" s="309">
        <f t="shared" si="15"/>
        <v>0</v>
      </c>
      <c r="W103" s="296"/>
      <c r="X103" s="250"/>
      <c r="Y103" s="187"/>
    </row>
    <row r="104" spans="1:25" ht="19.5" customHeight="1">
      <c r="A104" s="313">
        <v>80</v>
      </c>
      <c r="B104" s="807"/>
      <c r="C104" s="808"/>
      <c r="D104" s="311"/>
      <c r="E104" s="311"/>
      <c r="F104" s="312"/>
      <c r="G104" s="809"/>
      <c r="H104" s="810"/>
      <c r="I104" s="810"/>
      <c r="J104" s="810"/>
      <c r="K104" s="811"/>
      <c r="L104" s="312"/>
      <c r="M104" s="312"/>
      <c r="N104" s="312"/>
      <c r="O104" s="312"/>
      <c r="P104" s="312"/>
      <c r="Q104" s="302"/>
      <c r="R104" s="303"/>
      <c r="S104" s="294"/>
      <c r="T104" s="295">
        <f t="shared" si="13"/>
        <v>0</v>
      </c>
      <c r="U104" s="295">
        <f t="shared" si="14"/>
        <v>0</v>
      </c>
      <c r="V104" s="309">
        <f t="shared" si="15"/>
        <v>0</v>
      </c>
      <c r="W104" s="296"/>
      <c r="X104" s="250"/>
      <c r="Y104" s="187"/>
    </row>
    <row r="105" spans="1:25" ht="19.5" customHeight="1">
      <c r="A105" s="313">
        <v>81</v>
      </c>
      <c r="B105" s="807"/>
      <c r="C105" s="808"/>
      <c r="D105" s="311"/>
      <c r="E105" s="311"/>
      <c r="F105" s="312"/>
      <c r="G105" s="809"/>
      <c r="H105" s="810"/>
      <c r="I105" s="810"/>
      <c r="J105" s="810"/>
      <c r="K105" s="811"/>
      <c r="L105" s="312"/>
      <c r="M105" s="312"/>
      <c r="N105" s="312"/>
      <c r="O105" s="312"/>
      <c r="P105" s="312"/>
      <c r="Q105" s="302"/>
      <c r="R105" s="303"/>
      <c r="S105" s="294"/>
      <c r="T105" s="295">
        <f t="shared" si="13"/>
        <v>0</v>
      </c>
      <c r="U105" s="295">
        <f t="shared" si="14"/>
        <v>0</v>
      </c>
      <c r="V105" s="309">
        <f t="shared" si="15"/>
        <v>0</v>
      </c>
      <c r="W105" s="296"/>
      <c r="X105" s="250"/>
      <c r="Y105" s="187"/>
    </row>
    <row r="106" spans="1:25" ht="19.5" customHeight="1">
      <c r="A106" s="313">
        <v>82</v>
      </c>
      <c r="B106" s="807"/>
      <c r="C106" s="808"/>
      <c r="D106" s="311"/>
      <c r="E106" s="311"/>
      <c r="F106" s="312"/>
      <c r="G106" s="809"/>
      <c r="H106" s="810"/>
      <c r="I106" s="810"/>
      <c r="J106" s="810"/>
      <c r="K106" s="811"/>
      <c r="L106" s="312"/>
      <c r="M106" s="312"/>
      <c r="N106" s="312"/>
      <c r="O106" s="312"/>
      <c r="P106" s="312"/>
      <c r="Q106" s="302"/>
      <c r="R106" s="303"/>
      <c r="S106" s="294"/>
      <c r="T106" s="295">
        <f t="shared" si="13"/>
        <v>0</v>
      </c>
      <c r="U106" s="295">
        <f t="shared" si="14"/>
        <v>0</v>
      </c>
      <c r="V106" s="309">
        <f t="shared" si="15"/>
        <v>0</v>
      </c>
      <c r="W106" s="296"/>
      <c r="X106" s="250"/>
      <c r="Y106" s="187"/>
    </row>
    <row r="107" spans="1:25" ht="19.5" customHeight="1">
      <c r="A107" s="313">
        <v>83</v>
      </c>
      <c r="B107" s="807"/>
      <c r="C107" s="808"/>
      <c r="D107" s="311"/>
      <c r="E107" s="311"/>
      <c r="F107" s="312"/>
      <c r="G107" s="809"/>
      <c r="H107" s="810"/>
      <c r="I107" s="810"/>
      <c r="J107" s="810"/>
      <c r="K107" s="811"/>
      <c r="L107" s="312"/>
      <c r="M107" s="312"/>
      <c r="N107" s="312"/>
      <c r="O107" s="312"/>
      <c r="P107" s="312"/>
      <c r="Q107" s="302"/>
      <c r="R107" s="303"/>
      <c r="S107" s="294"/>
      <c r="T107" s="295">
        <f t="shared" si="13"/>
        <v>0</v>
      </c>
      <c r="U107" s="295">
        <f t="shared" si="14"/>
        <v>0</v>
      </c>
      <c r="V107" s="309">
        <f t="shared" si="15"/>
        <v>0</v>
      </c>
      <c r="W107" s="296"/>
      <c r="X107" s="250"/>
      <c r="Y107" s="187"/>
    </row>
    <row r="108" spans="1:25" ht="19.5" customHeight="1">
      <c r="A108" s="313">
        <v>84</v>
      </c>
      <c r="B108" s="807"/>
      <c r="C108" s="808"/>
      <c r="D108" s="311"/>
      <c r="E108" s="311"/>
      <c r="F108" s="312"/>
      <c r="G108" s="809"/>
      <c r="H108" s="810"/>
      <c r="I108" s="810"/>
      <c r="J108" s="810"/>
      <c r="K108" s="811"/>
      <c r="L108" s="312"/>
      <c r="M108" s="312"/>
      <c r="N108" s="312"/>
      <c r="O108" s="312"/>
      <c r="P108" s="312"/>
      <c r="Q108" s="302"/>
      <c r="R108" s="303"/>
      <c r="S108" s="294"/>
      <c r="T108" s="295">
        <f t="shared" si="13"/>
        <v>0</v>
      </c>
      <c r="U108" s="295">
        <f t="shared" si="14"/>
        <v>0</v>
      </c>
      <c r="V108" s="309">
        <f t="shared" si="15"/>
        <v>0</v>
      </c>
      <c r="W108" s="296"/>
      <c r="X108" s="250"/>
      <c r="Y108" s="187"/>
    </row>
    <row r="109" spans="1:25" ht="19.5" customHeight="1">
      <c r="A109" s="313">
        <v>85</v>
      </c>
      <c r="B109" s="807"/>
      <c r="C109" s="808"/>
      <c r="D109" s="311"/>
      <c r="E109" s="311"/>
      <c r="F109" s="312"/>
      <c r="G109" s="809"/>
      <c r="H109" s="810"/>
      <c r="I109" s="810"/>
      <c r="J109" s="810"/>
      <c r="K109" s="811"/>
      <c r="L109" s="312"/>
      <c r="M109" s="312"/>
      <c r="N109" s="312"/>
      <c r="O109" s="312"/>
      <c r="P109" s="312"/>
      <c r="Q109" s="302"/>
      <c r="R109" s="303"/>
      <c r="S109" s="294"/>
      <c r="T109" s="295">
        <f t="shared" si="13"/>
        <v>0</v>
      </c>
      <c r="U109" s="295">
        <f t="shared" si="14"/>
        <v>0</v>
      </c>
      <c r="V109" s="309">
        <f t="shared" si="15"/>
        <v>0</v>
      </c>
      <c r="W109" s="296"/>
      <c r="X109" s="250"/>
      <c r="Y109" s="187"/>
    </row>
    <row r="110" spans="1:25" ht="19.5" customHeight="1">
      <c r="A110" s="313">
        <v>86</v>
      </c>
      <c r="B110" s="807"/>
      <c r="C110" s="808"/>
      <c r="D110" s="311"/>
      <c r="E110" s="311"/>
      <c r="F110" s="312"/>
      <c r="G110" s="809"/>
      <c r="H110" s="810"/>
      <c r="I110" s="810"/>
      <c r="J110" s="810"/>
      <c r="K110" s="811"/>
      <c r="L110" s="312"/>
      <c r="M110" s="312"/>
      <c r="N110" s="312"/>
      <c r="O110" s="312"/>
      <c r="P110" s="312"/>
      <c r="Q110" s="302"/>
      <c r="R110" s="303"/>
      <c r="S110" s="294"/>
      <c r="T110" s="295">
        <f t="shared" si="13"/>
        <v>0</v>
      </c>
      <c r="U110" s="295">
        <f t="shared" si="14"/>
        <v>0</v>
      </c>
      <c r="V110" s="309">
        <f t="shared" si="15"/>
        <v>0</v>
      </c>
      <c r="W110" s="296"/>
      <c r="X110" s="250"/>
      <c r="Y110" s="187"/>
    </row>
    <row r="111" spans="1:25" ht="19.5" customHeight="1">
      <c r="A111" s="313">
        <v>87</v>
      </c>
      <c r="B111" s="807"/>
      <c r="C111" s="808"/>
      <c r="D111" s="311"/>
      <c r="E111" s="311"/>
      <c r="F111" s="312"/>
      <c r="G111" s="809"/>
      <c r="H111" s="810"/>
      <c r="I111" s="810"/>
      <c r="J111" s="810"/>
      <c r="K111" s="811"/>
      <c r="L111" s="312"/>
      <c r="M111" s="312"/>
      <c r="N111" s="312"/>
      <c r="O111" s="312"/>
      <c r="P111" s="312"/>
      <c r="Q111" s="302"/>
      <c r="R111" s="303"/>
      <c r="S111" s="294"/>
      <c r="T111" s="295">
        <f t="shared" si="13"/>
        <v>0</v>
      </c>
      <c r="U111" s="295">
        <f t="shared" si="14"/>
        <v>0</v>
      </c>
      <c r="V111" s="309">
        <f t="shared" si="15"/>
        <v>0</v>
      </c>
      <c r="W111" s="296"/>
      <c r="X111" s="250"/>
      <c r="Y111" s="187"/>
    </row>
    <row r="112" spans="1:25" ht="19.5" customHeight="1">
      <c r="A112" s="313">
        <v>88</v>
      </c>
      <c r="B112" s="807"/>
      <c r="C112" s="808"/>
      <c r="D112" s="311"/>
      <c r="E112" s="311"/>
      <c r="F112" s="312"/>
      <c r="G112" s="809"/>
      <c r="H112" s="810"/>
      <c r="I112" s="810"/>
      <c r="J112" s="810"/>
      <c r="K112" s="811"/>
      <c r="L112" s="312"/>
      <c r="M112" s="312"/>
      <c r="N112" s="312"/>
      <c r="O112" s="312"/>
      <c r="P112" s="312"/>
      <c r="Q112" s="302"/>
      <c r="R112" s="303"/>
      <c r="S112" s="294"/>
      <c r="T112" s="295">
        <f t="shared" si="13"/>
        <v>0</v>
      </c>
      <c r="U112" s="295">
        <f t="shared" si="14"/>
        <v>0</v>
      </c>
      <c r="V112" s="309">
        <f t="shared" si="15"/>
        <v>0</v>
      </c>
      <c r="W112" s="296"/>
      <c r="X112" s="250"/>
      <c r="Y112" s="187"/>
    </row>
    <row r="113" spans="1:25" ht="19.5" customHeight="1">
      <c r="A113" s="313">
        <v>89</v>
      </c>
      <c r="B113" s="807"/>
      <c r="C113" s="808"/>
      <c r="D113" s="311"/>
      <c r="E113" s="311"/>
      <c r="F113" s="312"/>
      <c r="G113" s="809"/>
      <c r="H113" s="810"/>
      <c r="I113" s="810"/>
      <c r="J113" s="810"/>
      <c r="K113" s="811"/>
      <c r="L113" s="312"/>
      <c r="M113" s="312"/>
      <c r="N113" s="312"/>
      <c r="O113" s="312"/>
      <c r="P113" s="312"/>
      <c r="Q113" s="302"/>
      <c r="R113" s="303"/>
      <c r="S113" s="294"/>
      <c r="T113" s="295">
        <f t="shared" si="13"/>
        <v>0</v>
      </c>
      <c r="U113" s="295">
        <f t="shared" si="14"/>
        <v>0</v>
      </c>
      <c r="V113" s="309">
        <f t="shared" si="15"/>
        <v>0</v>
      </c>
      <c r="W113" s="296"/>
      <c r="X113" s="250"/>
      <c r="Y113" s="187"/>
    </row>
    <row r="114" spans="1:25" ht="19.5" customHeight="1">
      <c r="A114" s="313">
        <v>90</v>
      </c>
      <c r="B114" s="807"/>
      <c r="C114" s="808"/>
      <c r="D114" s="311"/>
      <c r="E114" s="311"/>
      <c r="F114" s="312"/>
      <c r="G114" s="809"/>
      <c r="H114" s="810"/>
      <c r="I114" s="810"/>
      <c r="J114" s="810"/>
      <c r="K114" s="811"/>
      <c r="L114" s="312"/>
      <c r="M114" s="312"/>
      <c r="N114" s="312"/>
      <c r="O114" s="312"/>
      <c r="P114" s="312"/>
      <c r="Q114" s="302"/>
      <c r="R114" s="303"/>
      <c r="S114" s="294"/>
      <c r="T114" s="295">
        <f t="shared" si="13"/>
        <v>0</v>
      </c>
      <c r="U114" s="295">
        <f t="shared" si="14"/>
        <v>0</v>
      </c>
      <c r="V114" s="309">
        <f t="shared" si="15"/>
        <v>0</v>
      </c>
      <c r="W114" s="296"/>
      <c r="X114" s="250"/>
      <c r="Y114" s="187"/>
    </row>
    <row r="115" spans="1:25" ht="19.5" customHeight="1">
      <c r="A115" s="313">
        <v>91</v>
      </c>
      <c r="B115" s="807"/>
      <c r="C115" s="808"/>
      <c r="D115" s="311"/>
      <c r="E115" s="311"/>
      <c r="F115" s="312"/>
      <c r="G115" s="809"/>
      <c r="H115" s="810"/>
      <c r="I115" s="810"/>
      <c r="J115" s="810"/>
      <c r="K115" s="811"/>
      <c r="L115" s="312"/>
      <c r="M115" s="312"/>
      <c r="N115" s="312"/>
      <c r="O115" s="312"/>
      <c r="P115" s="312"/>
      <c r="Q115" s="302"/>
      <c r="R115" s="303"/>
      <c r="S115" s="294"/>
      <c r="T115" s="295">
        <f t="shared" si="13"/>
        <v>0</v>
      </c>
      <c r="U115" s="295">
        <f t="shared" si="14"/>
        <v>0</v>
      </c>
      <c r="V115" s="309">
        <f t="shared" si="15"/>
        <v>0</v>
      </c>
      <c r="W115" s="296"/>
      <c r="X115" s="250"/>
      <c r="Y115" s="187"/>
    </row>
    <row r="116" spans="1:25" ht="19.5" customHeight="1">
      <c r="A116" s="313">
        <v>92</v>
      </c>
      <c r="B116" s="807"/>
      <c r="C116" s="808"/>
      <c r="D116" s="311"/>
      <c r="E116" s="311"/>
      <c r="F116" s="312"/>
      <c r="G116" s="809"/>
      <c r="H116" s="810"/>
      <c r="I116" s="810"/>
      <c r="J116" s="810"/>
      <c r="K116" s="811"/>
      <c r="L116" s="312"/>
      <c r="M116" s="312"/>
      <c r="N116" s="312"/>
      <c r="O116" s="312"/>
      <c r="P116" s="312"/>
      <c r="Q116" s="302"/>
      <c r="R116" s="303"/>
      <c r="S116" s="294"/>
      <c r="T116" s="295">
        <f t="shared" si="13"/>
        <v>0</v>
      </c>
      <c r="U116" s="295">
        <f t="shared" si="14"/>
        <v>0</v>
      </c>
      <c r="V116" s="309">
        <f t="shared" si="15"/>
        <v>0</v>
      </c>
      <c r="W116" s="296"/>
      <c r="X116" s="250"/>
      <c r="Y116" s="187"/>
    </row>
    <row r="117" spans="1:25" ht="19.5" customHeight="1">
      <c r="A117" s="313">
        <v>93</v>
      </c>
      <c r="B117" s="807"/>
      <c r="C117" s="808"/>
      <c r="D117" s="311"/>
      <c r="E117" s="311"/>
      <c r="F117" s="312"/>
      <c r="G117" s="809"/>
      <c r="H117" s="810"/>
      <c r="I117" s="810"/>
      <c r="J117" s="810"/>
      <c r="K117" s="811"/>
      <c r="L117" s="312"/>
      <c r="M117" s="312"/>
      <c r="N117" s="312"/>
      <c r="O117" s="312"/>
      <c r="P117" s="312"/>
      <c r="Q117" s="302"/>
      <c r="R117" s="303"/>
      <c r="S117" s="294"/>
      <c r="T117" s="295">
        <f t="shared" si="13"/>
        <v>0</v>
      </c>
      <c r="U117" s="295">
        <f t="shared" si="14"/>
        <v>0</v>
      </c>
      <c r="V117" s="309">
        <f t="shared" si="15"/>
        <v>0</v>
      </c>
      <c r="W117" s="296"/>
      <c r="X117" s="250"/>
      <c r="Y117" s="187"/>
    </row>
    <row r="118" spans="1:25" ht="19.5" customHeight="1">
      <c r="A118" s="313">
        <v>94</v>
      </c>
      <c r="B118" s="807"/>
      <c r="C118" s="808"/>
      <c r="D118" s="311"/>
      <c r="E118" s="311"/>
      <c r="F118" s="312"/>
      <c r="G118" s="809"/>
      <c r="H118" s="810"/>
      <c r="I118" s="810"/>
      <c r="J118" s="810"/>
      <c r="K118" s="811"/>
      <c r="L118" s="312"/>
      <c r="M118" s="312"/>
      <c r="N118" s="312"/>
      <c r="O118" s="312"/>
      <c r="P118" s="312"/>
      <c r="Q118" s="302"/>
      <c r="R118" s="303"/>
      <c r="S118" s="294"/>
      <c r="T118" s="295">
        <f t="shared" si="13"/>
        <v>0</v>
      </c>
      <c r="U118" s="295">
        <f t="shared" si="14"/>
        <v>0</v>
      </c>
      <c r="V118" s="309">
        <f t="shared" si="15"/>
        <v>0</v>
      </c>
      <c r="W118" s="296"/>
      <c r="X118" s="250"/>
      <c r="Y118" s="187"/>
    </row>
    <row r="119" spans="1:25" ht="19.5" customHeight="1">
      <c r="A119" s="313">
        <v>95</v>
      </c>
      <c r="B119" s="807"/>
      <c r="C119" s="808"/>
      <c r="D119" s="311"/>
      <c r="E119" s="311"/>
      <c r="F119" s="312"/>
      <c r="G119" s="809"/>
      <c r="H119" s="810"/>
      <c r="I119" s="810"/>
      <c r="J119" s="810"/>
      <c r="K119" s="811"/>
      <c r="L119" s="312"/>
      <c r="M119" s="312"/>
      <c r="N119" s="312"/>
      <c r="O119" s="312"/>
      <c r="P119" s="312"/>
      <c r="Q119" s="302"/>
      <c r="R119" s="303"/>
      <c r="S119" s="294"/>
      <c r="T119" s="295">
        <f t="shared" si="13"/>
        <v>0</v>
      </c>
      <c r="U119" s="295">
        <f t="shared" si="14"/>
        <v>0</v>
      </c>
      <c r="V119" s="309">
        <f t="shared" si="15"/>
        <v>0</v>
      </c>
      <c r="W119" s="296"/>
      <c r="X119" s="250"/>
      <c r="Y119" s="187"/>
    </row>
    <row r="120" spans="1:25" ht="19.5" customHeight="1">
      <c r="A120" s="313">
        <v>96</v>
      </c>
      <c r="B120" s="807"/>
      <c r="C120" s="808"/>
      <c r="D120" s="311"/>
      <c r="E120" s="311"/>
      <c r="F120" s="312"/>
      <c r="G120" s="809"/>
      <c r="H120" s="810"/>
      <c r="I120" s="810"/>
      <c r="J120" s="810"/>
      <c r="K120" s="811"/>
      <c r="L120" s="312"/>
      <c r="M120" s="312"/>
      <c r="N120" s="312"/>
      <c r="O120" s="312"/>
      <c r="P120" s="312"/>
      <c r="Q120" s="302"/>
      <c r="R120" s="303"/>
      <c r="S120" s="294"/>
      <c r="T120" s="295">
        <f t="shared" si="13"/>
        <v>0</v>
      </c>
      <c r="U120" s="295">
        <f t="shared" si="14"/>
        <v>0</v>
      </c>
      <c r="V120" s="309">
        <f t="shared" si="15"/>
        <v>0</v>
      </c>
      <c r="W120" s="296"/>
      <c r="X120" s="250"/>
      <c r="Y120" s="187"/>
    </row>
    <row r="121" spans="1:25" ht="19.5" customHeight="1">
      <c r="A121" s="313">
        <v>97</v>
      </c>
      <c r="B121" s="807"/>
      <c r="C121" s="808"/>
      <c r="D121" s="311"/>
      <c r="E121" s="311"/>
      <c r="F121" s="312"/>
      <c r="G121" s="809"/>
      <c r="H121" s="810"/>
      <c r="I121" s="810"/>
      <c r="J121" s="810"/>
      <c r="K121" s="811"/>
      <c r="L121" s="312"/>
      <c r="M121" s="312"/>
      <c r="N121" s="312"/>
      <c r="O121" s="312"/>
      <c r="P121" s="312"/>
      <c r="Q121" s="302"/>
      <c r="R121" s="303"/>
      <c r="S121" s="294"/>
      <c r="T121" s="295">
        <f t="shared" ref="T121:T144" si="16">D121</f>
        <v>0</v>
      </c>
      <c r="U121" s="295">
        <f t="shared" ref="U121:U144" si="17">F121</f>
        <v>0</v>
      </c>
      <c r="V121" s="309">
        <f t="shared" ref="V121:V144" si="18">COUNTIF($L121:$O121,"○")</f>
        <v>0</v>
      </c>
      <c r="W121" s="296"/>
      <c r="X121" s="250"/>
      <c r="Y121" s="187"/>
    </row>
    <row r="122" spans="1:25" ht="19.5" customHeight="1">
      <c r="A122" s="313">
        <v>98</v>
      </c>
      <c r="B122" s="807"/>
      <c r="C122" s="808"/>
      <c r="D122" s="311"/>
      <c r="E122" s="311"/>
      <c r="F122" s="312"/>
      <c r="G122" s="809"/>
      <c r="H122" s="810"/>
      <c r="I122" s="810"/>
      <c r="J122" s="810"/>
      <c r="K122" s="811"/>
      <c r="L122" s="312"/>
      <c r="M122" s="312"/>
      <c r="N122" s="312"/>
      <c r="O122" s="312"/>
      <c r="P122" s="312"/>
      <c r="Q122" s="302"/>
      <c r="R122" s="303"/>
      <c r="S122" s="294"/>
      <c r="T122" s="295">
        <f t="shared" si="16"/>
        <v>0</v>
      </c>
      <c r="U122" s="295">
        <f t="shared" si="17"/>
        <v>0</v>
      </c>
      <c r="V122" s="309">
        <f t="shared" si="18"/>
        <v>0</v>
      </c>
      <c r="W122" s="296"/>
      <c r="X122" s="250"/>
      <c r="Y122" s="187"/>
    </row>
    <row r="123" spans="1:25" ht="19.5" customHeight="1">
      <c r="A123" s="313">
        <v>99</v>
      </c>
      <c r="B123" s="807"/>
      <c r="C123" s="808"/>
      <c r="D123" s="311"/>
      <c r="E123" s="311"/>
      <c r="F123" s="312"/>
      <c r="G123" s="809"/>
      <c r="H123" s="810"/>
      <c r="I123" s="810"/>
      <c r="J123" s="810"/>
      <c r="K123" s="811"/>
      <c r="L123" s="312"/>
      <c r="M123" s="312"/>
      <c r="N123" s="312"/>
      <c r="O123" s="312"/>
      <c r="P123" s="312"/>
      <c r="Q123" s="302"/>
      <c r="R123" s="303"/>
      <c r="S123" s="294"/>
      <c r="T123" s="295">
        <f t="shared" si="16"/>
        <v>0</v>
      </c>
      <c r="U123" s="295">
        <f t="shared" si="17"/>
        <v>0</v>
      </c>
      <c r="V123" s="309">
        <f t="shared" si="18"/>
        <v>0</v>
      </c>
      <c r="W123" s="296"/>
      <c r="X123" s="250"/>
      <c r="Y123" s="187"/>
    </row>
    <row r="124" spans="1:25" ht="19.5" customHeight="1">
      <c r="A124" s="313">
        <v>100</v>
      </c>
      <c r="B124" s="807"/>
      <c r="C124" s="808"/>
      <c r="D124" s="311"/>
      <c r="E124" s="311"/>
      <c r="F124" s="312"/>
      <c r="G124" s="809"/>
      <c r="H124" s="810"/>
      <c r="I124" s="810"/>
      <c r="J124" s="810"/>
      <c r="K124" s="811"/>
      <c r="L124" s="312"/>
      <c r="M124" s="312"/>
      <c r="N124" s="312"/>
      <c r="O124" s="312"/>
      <c r="P124" s="312"/>
      <c r="Q124" s="302"/>
      <c r="R124" s="303"/>
      <c r="S124" s="294"/>
      <c r="T124" s="295">
        <f t="shared" si="16"/>
        <v>0</v>
      </c>
      <c r="U124" s="295">
        <f t="shared" si="17"/>
        <v>0</v>
      </c>
      <c r="V124" s="309">
        <f t="shared" si="18"/>
        <v>0</v>
      </c>
      <c r="W124" s="296"/>
      <c r="X124" s="250"/>
      <c r="Y124" s="187"/>
    </row>
    <row r="125" spans="1:25" ht="19.5" customHeight="1">
      <c r="A125" s="313">
        <v>101</v>
      </c>
      <c r="B125" s="807"/>
      <c r="C125" s="808"/>
      <c r="D125" s="311"/>
      <c r="E125" s="311"/>
      <c r="F125" s="312"/>
      <c r="G125" s="809"/>
      <c r="H125" s="810"/>
      <c r="I125" s="810"/>
      <c r="J125" s="810"/>
      <c r="K125" s="811"/>
      <c r="L125" s="312"/>
      <c r="M125" s="312"/>
      <c r="N125" s="312"/>
      <c r="O125" s="312"/>
      <c r="P125" s="312"/>
      <c r="Q125" s="302"/>
      <c r="R125" s="303"/>
      <c r="S125" s="294"/>
      <c r="T125" s="295">
        <f t="shared" si="16"/>
        <v>0</v>
      </c>
      <c r="U125" s="295">
        <f t="shared" si="17"/>
        <v>0</v>
      </c>
      <c r="V125" s="309">
        <f t="shared" si="18"/>
        <v>0</v>
      </c>
      <c r="W125" s="296"/>
      <c r="X125" s="250"/>
      <c r="Y125" s="187"/>
    </row>
    <row r="126" spans="1:25" ht="19.5" customHeight="1">
      <c r="A126" s="313">
        <v>102</v>
      </c>
      <c r="B126" s="807"/>
      <c r="C126" s="808"/>
      <c r="D126" s="311"/>
      <c r="E126" s="311"/>
      <c r="F126" s="312"/>
      <c r="G126" s="809"/>
      <c r="H126" s="810"/>
      <c r="I126" s="810"/>
      <c r="J126" s="810"/>
      <c r="K126" s="811"/>
      <c r="L126" s="312"/>
      <c r="M126" s="312"/>
      <c r="N126" s="312"/>
      <c r="O126" s="312"/>
      <c r="P126" s="312"/>
      <c r="Q126" s="302"/>
      <c r="R126" s="303"/>
      <c r="S126" s="294"/>
      <c r="T126" s="295">
        <f t="shared" si="16"/>
        <v>0</v>
      </c>
      <c r="U126" s="295">
        <f t="shared" si="17"/>
        <v>0</v>
      </c>
      <c r="V126" s="309">
        <f t="shared" si="18"/>
        <v>0</v>
      </c>
      <c r="W126" s="296"/>
      <c r="X126" s="250"/>
      <c r="Y126" s="187"/>
    </row>
    <row r="127" spans="1:25" ht="19.5" customHeight="1">
      <c r="A127" s="313">
        <v>103</v>
      </c>
      <c r="B127" s="807"/>
      <c r="C127" s="808"/>
      <c r="D127" s="311"/>
      <c r="E127" s="311"/>
      <c r="F127" s="312"/>
      <c r="G127" s="809"/>
      <c r="H127" s="810"/>
      <c r="I127" s="810"/>
      <c r="J127" s="810"/>
      <c r="K127" s="811"/>
      <c r="L127" s="312"/>
      <c r="M127" s="312"/>
      <c r="N127" s="312"/>
      <c r="O127" s="312"/>
      <c r="P127" s="312"/>
      <c r="Q127" s="302"/>
      <c r="R127" s="303"/>
      <c r="S127" s="294"/>
      <c r="T127" s="295">
        <f t="shared" si="16"/>
        <v>0</v>
      </c>
      <c r="U127" s="295">
        <f t="shared" si="17"/>
        <v>0</v>
      </c>
      <c r="V127" s="309">
        <f t="shared" si="18"/>
        <v>0</v>
      </c>
      <c r="W127" s="296"/>
      <c r="X127" s="250"/>
      <c r="Y127" s="187"/>
    </row>
    <row r="128" spans="1:25" ht="19.5" customHeight="1">
      <c r="A128" s="313">
        <v>104</v>
      </c>
      <c r="B128" s="807"/>
      <c r="C128" s="808"/>
      <c r="D128" s="311"/>
      <c r="E128" s="311"/>
      <c r="F128" s="312"/>
      <c r="G128" s="809"/>
      <c r="H128" s="810"/>
      <c r="I128" s="810"/>
      <c r="J128" s="810"/>
      <c r="K128" s="811"/>
      <c r="L128" s="312"/>
      <c r="M128" s="312"/>
      <c r="N128" s="312"/>
      <c r="O128" s="312"/>
      <c r="P128" s="312"/>
      <c r="Q128" s="302"/>
      <c r="R128" s="303"/>
      <c r="S128" s="294"/>
      <c r="T128" s="295">
        <f t="shared" si="16"/>
        <v>0</v>
      </c>
      <c r="U128" s="295">
        <f t="shared" si="17"/>
        <v>0</v>
      </c>
      <c r="V128" s="309">
        <f t="shared" si="18"/>
        <v>0</v>
      </c>
      <c r="W128" s="296"/>
      <c r="X128" s="250"/>
      <c r="Y128" s="187"/>
    </row>
    <row r="129" spans="1:25" ht="19.5" customHeight="1">
      <c r="A129" s="313">
        <v>105</v>
      </c>
      <c r="B129" s="807"/>
      <c r="C129" s="808"/>
      <c r="D129" s="311"/>
      <c r="E129" s="311"/>
      <c r="F129" s="312"/>
      <c r="G129" s="809"/>
      <c r="H129" s="810"/>
      <c r="I129" s="810"/>
      <c r="J129" s="810"/>
      <c r="K129" s="811"/>
      <c r="L129" s="312"/>
      <c r="M129" s="312"/>
      <c r="N129" s="312"/>
      <c r="O129" s="312"/>
      <c r="P129" s="312"/>
      <c r="Q129" s="302"/>
      <c r="R129" s="303"/>
      <c r="S129" s="294"/>
      <c r="T129" s="295">
        <f t="shared" si="16"/>
        <v>0</v>
      </c>
      <c r="U129" s="295">
        <f t="shared" si="17"/>
        <v>0</v>
      </c>
      <c r="V129" s="309">
        <f t="shared" si="18"/>
        <v>0</v>
      </c>
      <c r="W129" s="296"/>
      <c r="X129" s="250"/>
      <c r="Y129" s="187"/>
    </row>
    <row r="130" spans="1:25" ht="19.5" customHeight="1">
      <c r="A130" s="313">
        <v>106</v>
      </c>
      <c r="B130" s="807"/>
      <c r="C130" s="808"/>
      <c r="D130" s="311"/>
      <c r="E130" s="311"/>
      <c r="F130" s="312"/>
      <c r="G130" s="809"/>
      <c r="H130" s="810"/>
      <c r="I130" s="810"/>
      <c r="J130" s="810"/>
      <c r="K130" s="811"/>
      <c r="L130" s="312"/>
      <c r="M130" s="312"/>
      <c r="N130" s="312"/>
      <c r="O130" s="312"/>
      <c r="P130" s="312"/>
      <c r="Q130" s="302"/>
      <c r="R130" s="303"/>
      <c r="S130" s="294"/>
      <c r="T130" s="295">
        <f t="shared" si="16"/>
        <v>0</v>
      </c>
      <c r="U130" s="295">
        <f t="shared" si="17"/>
        <v>0</v>
      </c>
      <c r="V130" s="309">
        <f t="shared" si="18"/>
        <v>0</v>
      </c>
      <c r="W130" s="296"/>
      <c r="X130" s="250"/>
      <c r="Y130" s="187"/>
    </row>
    <row r="131" spans="1:25" ht="19.5" customHeight="1">
      <c r="A131" s="313">
        <v>107</v>
      </c>
      <c r="B131" s="807"/>
      <c r="C131" s="808"/>
      <c r="D131" s="311"/>
      <c r="E131" s="311"/>
      <c r="F131" s="312"/>
      <c r="G131" s="809"/>
      <c r="H131" s="810"/>
      <c r="I131" s="810"/>
      <c r="J131" s="810"/>
      <c r="K131" s="811"/>
      <c r="L131" s="312"/>
      <c r="M131" s="312"/>
      <c r="N131" s="312"/>
      <c r="O131" s="312"/>
      <c r="P131" s="312"/>
      <c r="Q131" s="302"/>
      <c r="R131" s="303"/>
      <c r="S131" s="294"/>
      <c r="T131" s="295">
        <f t="shared" si="16"/>
        <v>0</v>
      </c>
      <c r="U131" s="295">
        <f t="shared" si="17"/>
        <v>0</v>
      </c>
      <c r="V131" s="309">
        <f t="shared" si="18"/>
        <v>0</v>
      </c>
      <c r="W131" s="296"/>
      <c r="X131" s="250"/>
      <c r="Y131" s="187"/>
    </row>
    <row r="132" spans="1:25" ht="19.5" customHeight="1">
      <c r="A132" s="313">
        <v>108</v>
      </c>
      <c r="B132" s="807"/>
      <c r="C132" s="808"/>
      <c r="D132" s="311"/>
      <c r="E132" s="311"/>
      <c r="F132" s="312"/>
      <c r="G132" s="809"/>
      <c r="H132" s="810"/>
      <c r="I132" s="810"/>
      <c r="J132" s="810"/>
      <c r="K132" s="811"/>
      <c r="L132" s="312"/>
      <c r="M132" s="312"/>
      <c r="N132" s="312"/>
      <c r="O132" s="312"/>
      <c r="P132" s="312"/>
      <c r="Q132" s="302"/>
      <c r="R132" s="303"/>
      <c r="S132" s="294"/>
      <c r="T132" s="295">
        <f t="shared" si="16"/>
        <v>0</v>
      </c>
      <c r="U132" s="295">
        <f t="shared" si="17"/>
        <v>0</v>
      </c>
      <c r="V132" s="309">
        <f t="shared" si="18"/>
        <v>0</v>
      </c>
      <c r="W132" s="296"/>
      <c r="X132" s="250"/>
      <c r="Y132" s="187"/>
    </row>
    <row r="133" spans="1:25" ht="19.5" customHeight="1">
      <c r="A133" s="313">
        <v>109</v>
      </c>
      <c r="B133" s="807"/>
      <c r="C133" s="808"/>
      <c r="D133" s="311"/>
      <c r="E133" s="311"/>
      <c r="F133" s="312"/>
      <c r="G133" s="809"/>
      <c r="H133" s="810"/>
      <c r="I133" s="810"/>
      <c r="J133" s="810"/>
      <c r="K133" s="811"/>
      <c r="L133" s="312"/>
      <c r="M133" s="312"/>
      <c r="N133" s="312"/>
      <c r="O133" s="312"/>
      <c r="P133" s="312"/>
      <c r="Q133" s="302"/>
      <c r="R133" s="303"/>
      <c r="S133" s="294"/>
      <c r="T133" s="295">
        <f t="shared" si="16"/>
        <v>0</v>
      </c>
      <c r="U133" s="295">
        <f t="shared" si="17"/>
        <v>0</v>
      </c>
      <c r="V133" s="309">
        <f t="shared" si="18"/>
        <v>0</v>
      </c>
      <c r="W133" s="296"/>
      <c r="X133" s="250"/>
      <c r="Y133" s="187"/>
    </row>
    <row r="134" spans="1:25" ht="19.5" customHeight="1">
      <c r="A134" s="313">
        <v>110</v>
      </c>
      <c r="B134" s="807"/>
      <c r="C134" s="808"/>
      <c r="D134" s="311"/>
      <c r="E134" s="311"/>
      <c r="F134" s="312"/>
      <c r="G134" s="809"/>
      <c r="H134" s="810"/>
      <c r="I134" s="810"/>
      <c r="J134" s="810"/>
      <c r="K134" s="811"/>
      <c r="L134" s="312"/>
      <c r="M134" s="312"/>
      <c r="N134" s="312"/>
      <c r="O134" s="312"/>
      <c r="P134" s="312"/>
      <c r="Q134" s="302"/>
      <c r="R134" s="303"/>
      <c r="S134" s="294"/>
      <c r="T134" s="295">
        <f t="shared" si="16"/>
        <v>0</v>
      </c>
      <c r="U134" s="295">
        <f t="shared" si="17"/>
        <v>0</v>
      </c>
      <c r="V134" s="309">
        <f t="shared" si="18"/>
        <v>0</v>
      </c>
      <c r="W134" s="296"/>
      <c r="X134" s="250"/>
      <c r="Y134" s="187"/>
    </row>
    <row r="135" spans="1:25" ht="19.5" customHeight="1">
      <c r="A135" s="313">
        <v>111</v>
      </c>
      <c r="B135" s="807"/>
      <c r="C135" s="808"/>
      <c r="D135" s="311"/>
      <c r="E135" s="311"/>
      <c r="F135" s="312"/>
      <c r="G135" s="809"/>
      <c r="H135" s="810"/>
      <c r="I135" s="810"/>
      <c r="J135" s="810"/>
      <c r="K135" s="811"/>
      <c r="L135" s="312"/>
      <c r="M135" s="312"/>
      <c r="N135" s="312"/>
      <c r="O135" s="312"/>
      <c r="P135" s="312"/>
      <c r="Q135" s="302"/>
      <c r="R135" s="303"/>
      <c r="S135" s="294"/>
      <c r="T135" s="295">
        <f t="shared" si="16"/>
        <v>0</v>
      </c>
      <c r="U135" s="295">
        <f t="shared" si="17"/>
        <v>0</v>
      </c>
      <c r="V135" s="309">
        <f t="shared" si="18"/>
        <v>0</v>
      </c>
      <c r="W135" s="296"/>
      <c r="X135" s="250"/>
      <c r="Y135" s="187"/>
    </row>
    <row r="136" spans="1:25" ht="19.5" customHeight="1">
      <c r="A136" s="313">
        <v>112</v>
      </c>
      <c r="B136" s="807"/>
      <c r="C136" s="808"/>
      <c r="D136" s="311"/>
      <c r="E136" s="311"/>
      <c r="F136" s="312"/>
      <c r="G136" s="809"/>
      <c r="H136" s="810"/>
      <c r="I136" s="810"/>
      <c r="J136" s="810"/>
      <c r="K136" s="811"/>
      <c r="L136" s="312"/>
      <c r="M136" s="312"/>
      <c r="N136" s="312"/>
      <c r="O136" s="312"/>
      <c r="P136" s="312"/>
      <c r="Q136" s="302"/>
      <c r="R136" s="303"/>
      <c r="S136" s="294"/>
      <c r="T136" s="295">
        <f t="shared" si="16"/>
        <v>0</v>
      </c>
      <c r="U136" s="295">
        <f t="shared" si="17"/>
        <v>0</v>
      </c>
      <c r="V136" s="309">
        <f t="shared" si="18"/>
        <v>0</v>
      </c>
      <c r="W136" s="296"/>
      <c r="X136" s="250"/>
      <c r="Y136" s="187"/>
    </row>
    <row r="137" spans="1:25" ht="19.5" customHeight="1">
      <c r="A137" s="313">
        <v>113</v>
      </c>
      <c r="B137" s="807"/>
      <c r="C137" s="808"/>
      <c r="D137" s="311"/>
      <c r="E137" s="311"/>
      <c r="F137" s="312"/>
      <c r="G137" s="809"/>
      <c r="H137" s="810"/>
      <c r="I137" s="810"/>
      <c r="J137" s="810"/>
      <c r="K137" s="811"/>
      <c r="L137" s="312"/>
      <c r="M137" s="312"/>
      <c r="N137" s="312"/>
      <c r="O137" s="312"/>
      <c r="P137" s="312"/>
      <c r="Q137" s="302"/>
      <c r="R137" s="303"/>
      <c r="S137" s="294"/>
      <c r="T137" s="295">
        <f t="shared" si="16"/>
        <v>0</v>
      </c>
      <c r="U137" s="295">
        <f t="shared" si="17"/>
        <v>0</v>
      </c>
      <c r="V137" s="309">
        <f t="shared" si="18"/>
        <v>0</v>
      </c>
      <c r="W137" s="296"/>
      <c r="X137" s="250"/>
      <c r="Y137" s="187"/>
    </row>
    <row r="138" spans="1:25" ht="19.5" customHeight="1">
      <c r="A138" s="313">
        <v>114</v>
      </c>
      <c r="B138" s="807"/>
      <c r="C138" s="808"/>
      <c r="D138" s="311"/>
      <c r="E138" s="311"/>
      <c r="F138" s="312"/>
      <c r="G138" s="809"/>
      <c r="H138" s="810"/>
      <c r="I138" s="810"/>
      <c r="J138" s="810"/>
      <c r="K138" s="811"/>
      <c r="L138" s="312"/>
      <c r="M138" s="312"/>
      <c r="N138" s="312"/>
      <c r="O138" s="312"/>
      <c r="P138" s="312"/>
      <c r="Q138" s="302"/>
      <c r="R138" s="303"/>
      <c r="S138" s="294"/>
      <c r="T138" s="295">
        <f t="shared" si="16"/>
        <v>0</v>
      </c>
      <c r="U138" s="295">
        <f t="shared" si="17"/>
        <v>0</v>
      </c>
      <c r="V138" s="309">
        <f t="shared" si="18"/>
        <v>0</v>
      </c>
      <c r="W138" s="296"/>
      <c r="X138" s="250"/>
      <c r="Y138" s="187"/>
    </row>
    <row r="139" spans="1:25" ht="19.5" customHeight="1">
      <c r="A139" s="313">
        <v>115</v>
      </c>
      <c r="B139" s="807"/>
      <c r="C139" s="808"/>
      <c r="D139" s="311"/>
      <c r="E139" s="311"/>
      <c r="F139" s="312"/>
      <c r="G139" s="809"/>
      <c r="H139" s="810"/>
      <c r="I139" s="810"/>
      <c r="J139" s="810"/>
      <c r="K139" s="811"/>
      <c r="L139" s="312"/>
      <c r="M139" s="312"/>
      <c r="N139" s="312"/>
      <c r="O139" s="312"/>
      <c r="P139" s="312"/>
      <c r="Q139" s="302"/>
      <c r="R139" s="303"/>
      <c r="S139" s="294"/>
      <c r="T139" s="295">
        <f t="shared" si="16"/>
        <v>0</v>
      </c>
      <c r="U139" s="295">
        <f t="shared" si="17"/>
        <v>0</v>
      </c>
      <c r="V139" s="309">
        <f t="shared" si="18"/>
        <v>0</v>
      </c>
      <c r="W139" s="296"/>
      <c r="X139" s="250"/>
      <c r="Y139" s="187"/>
    </row>
    <row r="140" spans="1:25" ht="19.5" customHeight="1">
      <c r="A140" s="313">
        <v>116</v>
      </c>
      <c r="B140" s="807"/>
      <c r="C140" s="808"/>
      <c r="D140" s="311"/>
      <c r="E140" s="311"/>
      <c r="F140" s="312"/>
      <c r="G140" s="809"/>
      <c r="H140" s="810"/>
      <c r="I140" s="810"/>
      <c r="J140" s="810"/>
      <c r="K140" s="811"/>
      <c r="L140" s="312"/>
      <c r="M140" s="312"/>
      <c r="N140" s="312"/>
      <c r="O140" s="312"/>
      <c r="P140" s="312"/>
      <c r="Q140" s="302"/>
      <c r="R140" s="303"/>
      <c r="S140" s="294"/>
      <c r="T140" s="295">
        <f t="shared" si="16"/>
        <v>0</v>
      </c>
      <c r="U140" s="295">
        <f t="shared" si="17"/>
        <v>0</v>
      </c>
      <c r="V140" s="309">
        <f t="shared" si="18"/>
        <v>0</v>
      </c>
      <c r="W140" s="296"/>
      <c r="X140" s="250"/>
      <c r="Y140" s="187"/>
    </row>
    <row r="141" spans="1:25" ht="19.5" customHeight="1">
      <c r="A141" s="313">
        <v>117</v>
      </c>
      <c r="B141" s="807"/>
      <c r="C141" s="808"/>
      <c r="D141" s="311"/>
      <c r="E141" s="311"/>
      <c r="F141" s="312"/>
      <c r="G141" s="809"/>
      <c r="H141" s="810"/>
      <c r="I141" s="810"/>
      <c r="J141" s="810"/>
      <c r="K141" s="811"/>
      <c r="L141" s="312"/>
      <c r="M141" s="312"/>
      <c r="N141" s="312"/>
      <c r="O141" s="312"/>
      <c r="P141" s="312"/>
      <c r="Q141" s="302"/>
      <c r="R141" s="303"/>
      <c r="S141" s="294"/>
      <c r="T141" s="295">
        <f t="shared" si="16"/>
        <v>0</v>
      </c>
      <c r="U141" s="295">
        <f t="shared" si="17"/>
        <v>0</v>
      </c>
      <c r="V141" s="309">
        <f t="shared" si="18"/>
        <v>0</v>
      </c>
      <c r="W141" s="296"/>
      <c r="X141" s="250"/>
      <c r="Y141" s="187"/>
    </row>
    <row r="142" spans="1:25" ht="19.5" customHeight="1">
      <c r="A142" s="313">
        <v>118</v>
      </c>
      <c r="B142" s="807"/>
      <c r="C142" s="808"/>
      <c r="D142" s="311"/>
      <c r="E142" s="311"/>
      <c r="F142" s="312"/>
      <c r="G142" s="809"/>
      <c r="H142" s="810"/>
      <c r="I142" s="810"/>
      <c r="J142" s="810"/>
      <c r="K142" s="811"/>
      <c r="L142" s="312"/>
      <c r="M142" s="312"/>
      <c r="N142" s="312"/>
      <c r="O142" s="312"/>
      <c r="P142" s="312"/>
      <c r="Q142" s="302"/>
      <c r="R142" s="303"/>
      <c r="S142" s="294"/>
      <c r="T142" s="295">
        <f t="shared" si="16"/>
        <v>0</v>
      </c>
      <c r="U142" s="295">
        <f t="shared" si="17"/>
        <v>0</v>
      </c>
      <c r="V142" s="309">
        <f t="shared" si="18"/>
        <v>0</v>
      </c>
      <c r="W142" s="296"/>
      <c r="X142" s="250"/>
      <c r="Y142" s="187"/>
    </row>
    <row r="143" spans="1:25" ht="19.5" customHeight="1">
      <c r="A143" s="313">
        <v>119</v>
      </c>
      <c r="B143" s="807"/>
      <c r="C143" s="808"/>
      <c r="D143" s="311"/>
      <c r="E143" s="311"/>
      <c r="F143" s="312"/>
      <c r="G143" s="809"/>
      <c r="H143" s="810"/>
      <c r="I143" s="810"/>
      <c r="J143" s="810"/>
      <c r="K143" s="811"/>
      <c r="L143" s="312"/>
      <c r="M143" s="312"/>
      <c r="N143" s="312"/>
      <c r="O143" s="312"/>
      <c r="P143" s="312"/>
      <c r="Q143" s="302"/>
      <c r="R143" s="303"/>
      <c r="S143" s="294"/>
      <c r="T143" s="295">
        <f t="shared" si="16"/>
        <v>0</v>
      </c>
      <c r="U143" s="295">
        <f t="shared" si="17"/>
        <v>0</v>
      </c>
      <c r="V143" s="309">
        <f t="shared" si="18"/>
        <v>0</v>
      </c>
      <c r="W143" s="296"/>
      <c r="X143" s="250"/>
      <c r="Y143" s="187"/>
    </row>
    <row r="144" spans="1:25" ht="19.5" customHeight="1">
      <c r="A144" s="313">
        <v>120</v>
      </c>
      <c r="B144" s="807"/>
      <c r="C144" s="808"/>
      <c r="D144" s="311"/>
      <c r="E144" s="311"/>
      <c r="F144" s="312"/>
      <c r="G144" s="809"/>
      <c r="H144" s="810"/>
      <c r="I144" s="810"/>
      <c r="J144" s="810"/>
      <c r="K144" s="811"/>
      <c r="L144" s="312"/>
      <c r="M144" s="312"/>
      <c r="N144" s="312"/>
      <c r="O144" s="312"/>
      <c r="P144" s="312"/>
      <c r="Q144" s="302"/>
      <c r="R144" s="303"/>
      <c r="S144" s="294"/>
      <c r="T144" s="295">
        <f t="shared" si="16"/>
        <v>0</v>
      </c>
      <c r="U144" s="295">
        <f t="shared" si="17"/>
        <v>0</v>
      </c>
      <c r="V144" s="309">
        <f t="shared" si="18"/>
        <v>0</v>
      </c>
      <c r="W144" s="296"/>
      <c r="X144" s="250"/>
      <c r="Y144" s="187"/>
    </row>
    <row r="145" spans="1:25" ht="19.5" customHeight="1">
      <c r="B145" s="314"/>
      <c r="C145" s="315"/>
      <c r="E145" s="314"/>
      <c r="G145" s="314"/>
      <c r="I145" s="314"/>
      <c r="J145" s="314"/>
      <c r="K145" s="314"/>
      <c r="L145" s="314"/>
      <c r="M145" s="314"/>
      <c r="N145" s="314"/>
      <c r="O145" s="314"/>
      <c r="Q145" s="316"/>
      <c r="R145" s="316"/>
    </row>
    <row r="146" spans="1:25" ht="15">
      <c r="A146" s="252"/>
      <c r="B146" s="286"/>
      <c r="C146" s="286"/>
      <c r="D146" s="315"/>
      <c r="E146" s="286"/>
      <c r="F146" s="286"/>
      <c r="G146" s="286"/>
      <c r="H146" s="252"/>
      <c r="I146" s="286"/>
      <c r="J146" s="286"/>
      <c r="K146" s="286"/>
      <c r="L146" s="286"/>
      <c r="M146" s="286"/>
      <c r="N146" s="286"/>
      <c r="O146" s="286"/>
      <c r="Q146" s="252"/>
      <c r="R146" s="252"/>
      <c r="S146" s="252"/>
      <c r="T146" s="252"/>
    </row>
    <row r="147" spans="1:25" s="252" customFormat="1" ht="14.25" customHeight="1">
      <c r="A147" s="187"/>
      <c r="B147" s="187"/>
      <c r="C147" s="187"/>
      <c r="D147" s="187"/>
      <c r="E147" s="187"/>
      <c r="F147" s="187"/>
      <c r="G147" s="187"/>
      <c r="H147" s="187"/>
      <c r="I147" s="187"/>
      <c r="J147" s="187"/>
      <c r="K147" s="187"/>
      <c r="L147" s="187"/>
      <c r="M147" s="187"/>
      <c r="N147" s="187"/>
      <c r="O147" s="187"/>
      <c r="Q147" s="187"/>
      <c r="R147" s="187"/>
      <c r="S147" s="187"/>
      <c r="T147" s="187"/>
      <c r="Y147" s="253"/>
    </row>
  </sheetData>
  <sheetProtection sheet="1" objects="1" scenarios="1"/>
  <mergeCells count="271">
    <mergeCell ref="A3:C3"/>
    <mergeCell ref="D3:O3"/>
    <mergeCell ref="A4:C4"/>
    <mergeCell ref="B10:C10"/>
    <mergeCell ref="B11:C11"/>
    <mergeCell ref="B16:C16"/>
    <mergeCell ref="A5:C5"/>
    <mergeCell ref="D5:O5"/>
    <mergeCell ref="E4:H4"/>
    <mergeCell ref="J4:M4"/>
    <mergeCell ref="A21:A22"/>
    <mergeCell ref="B21:C22"/>
    <mergeCell ref="D21:D22"/>
    <mergeCell ref="B13:B14"/>
    <mergeCell ref="B15:C15"/>
    <mergeCell ref="B7:C8"/>
    <mergeCell ref="D7:F7"/>
    <mergeCell ref="F21:F22"/>
    <mergeCell ref="G21:K22"/>
    <mergeCell ref="G7:I7"/>
    <mergeCell ref="B12:C12"/>
    <mergeCell ref="J7:L7"/>
    <mergeCell ref="B9:C9"/>
    <mergeCell ref="E21:E22"/>
    <mergeCell ref="L21:P21"/>
    <mergeCell ref="M7:O7"/>
    <mergeCell ref="B25:C25"/>
    <mergeCell ref="G25:K25"/>
    <mergeCell ref="B26:C26"/>
    <mergeCell ref="G26:K26"/>
    <mergeCell ref="B27:C27"/>
    <mergeCell ref="G27:K27"/>
    <mergeCell ref="B28:C28"/>
    <mergeCell ref="G28:K28"/>
    <mergeCell ref="B23:C23"/>
    <mergeCell ref="G23:K23"/>
    <mergeCell ref="B24:C24"/>
    <mergeCell ref="G24:K24"/>
    <mergeCell ref="B31:C31"/>
    <mergeCell ref="G31:K31"/>
    <mergeCell ref="B32:C32"/>
    <mergeCell ref="G32:K32"/>
    <mergeCell ref="B33:C33"/>
    <mergeCell ref="G33:K33"/>
    <mergeCell ref="B29:C29"/>
    <mergeCell ref="G29:K29"/>
    <mergeCell ref="B30:C30"/>
    <mergeCell ref="G30:K30"/>
    <mergeCell ref="B37:C37"/>
    <mergeCell ref="G37:K37"/>
    <mergeCell ref="B38:C38"/>
    <mergeCell ref="G38:K38"/>
    <mergeCell ref="B39:C39"/>
    <mergeCell ref="G39:K39"/>
    <mergeCell ref="B34:C34"/>
    <mergeCell ref="G34:K34"/>
    <mergeCell ref="B35:C35"/>
    <mergeCell ref="G35:K35"/>
    <mergeCell ref="B36:C36"/>
    <mergeCell ref="G36:K36"/>
    <mergeCell ref="B43:C43"/>
    <mergeCell ref="G43:K43"/>
    <mergeCell ref="B44:C44"/>
    <mergeCell ref="G44:K44"/>
    <mergeCell ref="B45:C45"/>
    <mergeCell ref="G45:K45"/>
    <mergeCell ref="B40:C40"/>
    <mergeCell ref="G40:K40"/>
    <mergeCell ref="B41:C41"/>
    <mergeCell ref="G41:K41"/>
    <mergeCell ref="B42:C42"/>
    <mergeCell ref="G42:K42"/>
    <mergeCell ref="B49:C49"/>
    <mergeCell ref="G49:K49"/>
    <mergeCell ref="B50:C50"/>
    <mergeCell ref="G50:K50"/>
    <mergeCell ref="B51:C51"/>
    <mergeCell ref="G51:K51"/>
    <mergeCell ref="B46:C46"/>
    <mergeCell ref="G46:K46"/>
    <mergeCell ref="B47:C47"/>
    <mergeCell ref="G47:K47"/>
    <mergeCell ref="B48:C48"/>
    <mergeCell ref="G48:K48"/>
    <mergeCell ref="B55:C55"/>
    <mergeCell ref="G55:K55"/>
    <mergeCell ref="B56:C56"/>
    <mergeCell ref="G56:K56"/>
    <mergeCell ref="B57:C57"/>
    <mergeCell ref="G57:K57"/>
    <mergeCell ref="B52:C52"/>
    <mergeCell ref="G52:K52"/>
    <mergeCell ref="B53:C53"/>
    <mergeCell ref="G53:K53"/>
    <mergeCell ref="B54:C54"/>
    <mergeCell ref="G54:K54"/>
    <mergeCell ref="B61:C61"/>
    <mergeCell ref="G61:K61"/>
    <mergeCell ref="B62:C62"/>
    <mergeCell ref="G62:K62"/>
    <mergeCell ref="B63:C63"/>
    <mergeCell ref="G63:K63"/>
    <mergeCell ref="B58:C58"/>
    <mergeCell ref="G58:K58"/>
    <mergeCell ref="B59:C59"/>
    <mergeCell ref="G59:K59"/>
    <mergeCell ref="B60:C60"/>
    <mergeCell ref="G60:K60"/>
    <mergeCell ref="B67:C67"/>
    <mergeCell ref="G67:K67"/>
    <mergeCell ref="B68:C68"/>
    <mergeCell ref="G68:K68"/>
    <mergeCell ref="B69:C69"/>
    <mergeCell ref="G69:K69"/>
    <mergeCell ref="B64:C64"/>
    <mergeCell ref="G64:K64"/>
    <mergeCell ref="B65:C65"/>
    <mergeCell ref="G65:K65"/>
    <mergeCell ref="B66:C66"/>
    <mergeCell ref="G66:K66"/>
    <mergeCell ref="B73:C73"/>
    <mergeCell ref="G73:K73"/>
    <mergeCell ref="B74:C74"/>
    <mergeCell ref="G74:K74"/>
    <mergeCell ref="B75:C75"/>
    <mergeCell ref="G75:K75"/>
    <mergeCell ref="B70:C70"/>
    <mergeCell ref="G70:K70"/>
    <mergeCell ref="B71:C71"/>
    <mergeCell ref="G71:K71"/>
    <mergeCell ref="B72:C72"/>
    <mergeCell ref="G72:K72"/>
    <mergeCell ref="B79:C79"/>
    <mergeCell ref="G79:K79"/>
    <mergeCell ref="B80:C80"/>
    <mergeCell ref="G80:K80"/>
    <mergeCell ref="B81:C81"/>
    <mergeCell ref="G81:K81"/>
    <mergeCell ref="B76:C76"/>
    <mergeCell ref="G76:K76"/>
    <mergeCell ref="B77:C77"/>
    <mergeCell ref="G77:K77"/>
    <mergeCell ref="B78:C78"/>
    <mergeCell ref="G78:K78"/>
    <mergeCell ref="B85:C85"/>
    <mergeCell ref="G85:K85"/>
    <mergeCell ref="B86:C86"/>
    <mergeCell ref="G86:K86"/>
    <mergeCell ref="B87:C87"/>
    <mergeCell ref="G87:K87"/>
    <mergeCell ref="B82:C82"/>
    <mergeCell ref="G82:K82"/>
    <mergeCell ref="B83:C83"/>
    <mergeCell ref="G83:K83"/>
    <mergeCell ref="B84:C84"/>
    <mergeCell ref="G84:K84"/>
    <mergeCell ref="B91:C91"/>
    <mergeCell ref="G91:K91"/>
    <mergeCell ref="B92:C92"/>
    <mergeCell ref="G92:K92"/>
    <mergeCell ref="B93:C93"/>
    <mergeCell ref="G93:K93"/>
    <mergeCell ref="B88:C88"/>
    <mergeCell ref="G88:K88"/>
    <mergeCell ref="B89:C89"/>
    <mergeCell ref="G89:K89"/>
    <mergeCell ref="B90:C90"/>
    <mergeCell ref="G90:K90"/>
    <mergeCell ref="B97:C97"/>
    <mergeCell ref="G97:K97"/>
    <mergeCell ref="B98:C98"/>
    <mergeCell ref="G98:K98"/>
    <mergeCell ref="B99:C99"/>
    <mergeCell ref="G99:K99"/>
    <mergeCell ref="B94:C94"/>
    <mergeCell ref="G94:K94"/>
    <mergeCell ref="B95:C95"/>
    <mergeCell ref="G95:K95"/>
    <mergeCell ref="B96:C96"/>
    <mergeCell ref="G96:K96"/>
    <mergeCell ref="B103:C103"/>
    <mergeCell ref="G103:K103"/>
    <mergeCell ref="B104:C104"/>
    <mergeCell ref="G104:K104"/>
    <mergeCell ref="B105:C105"/>
    <mergeCell ref="G105:K105"/>
    <mergeCell ref="B100:C100"/>
    <mergeCell ref="G100:K100"/>
    <mergeCell ref="B101:C101"/>
    <mergeCell ref="G101:K101"/>
    <mergeCell ref="B102:C102"/>
    <mergeCell ref="G102:K102"/>
    <mergeCell ref="B109:C109"/>
    <mergeCell ref="G109:K109"/>
    <mergeCell ref="B110:C110"/>
    <mergeCell ref="G110:K110"/>
    <mergeCell ref="B111:C111"/>
    <mergeCell ref="G111:K111"/>
    <mergeCell ref="B106:C106"/>
    <mergeCell ref="G106:K106"/>
    <mergeCell ref="B107:C107"/>
    <mergeCell ref="G107:K107"/>
    <mergeCell ref="B108:C108"/>
    <mergeCell ref="G108:K108"/>
    <mergeCell ref="B115:C115"/>
    <mergeCell ref="G115:K115"/>
    <mergeCell ref="B116:C116"/>
    <mergeCell ref="G116:K116"/>
    <mergeCell ref="B117:C117"/>
    <mergeCell ref="G117:K117"/>
    <mergeCell ref="B112:C112"/>
    <mergeCell ref="G112:K112"/>
    <mergeCell ref="B113:C113"/>
    <mergeCell ref="G113:K113"/>
    <mergeCell ref="B114:C114"/>
    <mergeCell ref="G114:K114"/>
    <mergeCell ref="G127:K127"/>
    <mergeCell ref="B121:C121"/>
    <mergeCell ref="G121:K121"/>
    <mergeCell ref="B122:C122"/>
    <mergeCell ref="G122:K122"/>
    <mergeCell ref="B123:C123"/>
    <mergeCell ref="G123:K123"/>
    <mergeCell ref="B118:C118"/>
    <mergeCell ref="G118:K118"/>
    <mergeCell ref="B119:C119"/>
    <mergeCell ref="G119:K119"/>
    <mergeCell ref="B120:C120"/>
    <mergeCell ref="G120:K120"/>
    <mergeCell ref="B144:C144"/>
    <mergeCell ref="G144:K144"/>
    <mergeCell ref="B139:C139"/>
    <mergeCell ref="G139:K139"/>
    <mergeCell ref="B140:C140"/>
    <mergeCell ref="G140:K140"/>
    <mergeCell ref="B141:C141"/>
    <mergeCell ref="G141:K141"/>
    <mergeCell ref="B136:C136"/>
    <mergeCell ref="G136:K136"/>
    <mergeCell ref="B137:C137"/>
    <mergeCell ref="G137:K137"/>
    <mergeCell ref="B138:C138"/>
    <mergeCell ref="G138:K138"/>
    <mergeCell ref="B142:C142"/>
    <mergeCell ref="G142:K142"/>
    <mergeCell ref="B143:C143"/>
    <mergeCell ref="G143:K143"/>
    <mergeCell ref="A1:P1"/>
    <mergeCell ref="B133:C133"/>
    <mergeCell ref="G133:K133"/>
    <mergeCell ref="B134:C134"/>
    <mergeCell ref="G134:K134"/>
    <mergeCell ref="B135:C135"/>
    <mergeCell ref="G135:K135"/>
    <mergeCell ref="B130:C130"/>
    <mergeCell ref="G130:K130"/>
    <mergeCell ref="B131:C131"/>
    <mergeCell ref="G131:K131"/>
    <mergeCell ref="B132:C132"/>
    <mergeCell ref="G132:K132"/>
    <mergeCell ref="B128:C128"/>
    <mergeCell ref="G128:K128"/>
    <mergeCell ref="B129:C129"/>
    <mergeCell ref="G129:K129"/>
    <mergeCell ref="B124:C124"/>
    <mergeCell ref="G124:K124"/>
    <mergeCell ref="B125:C125"/>
    <mergeCell ref="G125:K125"/>
    <mergeCell ref="B126:C126"/>
    <mergeCell ref="G126:K126"/>
    <mergeCell ref="B127:C127"/>
  </mergeCells>
  <phoneticPr fontId="2"/>
  <conditionalFormatting sqref="B25:C25 E25:E144 L25:P144">
    <cfRule type="expression" dxfId="63" priority="9">
      <formula>B25=""</formula>
    </cfRule>
  </conditionalFormatting>
  <conditionalFormatting sqref="D25:D144">
    <cfRule type="expression" dxfId="62" priority="8">
      <formula>D25=""</formula>
    </cfRule>
  </conditionalFormatting>
  <conditionalFormatting sqref="F25:F144">
    <cfRule type="expression" dxfId="61" priority="7">
      <formula>F25=""</formula>
    </cfRule>
  </conditionalFormatting>
  <conditionalFormatting sqref="G25:K25">
    <cfRule type="expression" dxfId="60" priority="6">
      <formula>G25=""</formula>
    </cfRule>
  </conditionalFormatting>
  <conditionalFormatting sqref="B26:C144">
    <cfRule type="expression" dxfId="59" priority="4">
      <formula>B26=""</formula>
    </cfRule>
  </conditionalFormatting>
  <conditionalFormatting sqref="G26:K144">
    <cfRule type="expression" dxfId="58" priority="3">
      <formula>G26=""</formula>
    </cfRule>
  </conditionalFormatting>
  <conditionalFormatting sqref="D5:O5">
    <cfRule type="expression" dxfId="57" priority="1">
      <formula>$D$5=""</formula>
    </cfRule>
  </conditionalFormatting>
  <dataValidations xWindow="415" yWindow="943" count="10">
    <dataValidation allowBlank="1" showInputMessage="1" showErrorMessage="1" prompt="入力しないでください" sqref="Q983055:T983184 Q917519:T917648 Q851983:T852112 Q786447:T786576 Q720911:T721040 Q655375:T655504 Q589839:T589968 Q524303:T524432 Q458767:T458896 Q393231:T393360 Q327695:T327824 Q262159:T262288 Q196623:T196752 Q131087:T131216 Q65551:T65680 JN65552:JQ65681 TJ65552:TM65681 ADF65552:ADI65681 ANB65552:ANE65681 AWX65552:AXA65681 BGT65552:BGW65681 BQP65552:BQS65681 CAL65552:CAO65681 CKH65552:CKK65681 CUD65552:CUG65681 DDZ65552:DEC65681 DNV65552:DNY65681 DXR65552:DXU65681 EHN65552:EHQ65681 ERJ65552:ERM65681 FBF65552:FBI65681 FLB65552:FLE65681 FUX65552:FVA65681 GET65552:GEW65681 GOP65552:GOS65681 GYL65552:GYO65681 HIH65552:HIK65681 HSD65552:HSG65681 IBZ65552:ICC65681 ILV65552:ILY65681 IVR65552:IVU65681 JFN65552:JFQ65681 JPJ65552:JPM65681 JZF65552:JZI65681 KJB65552:KJE65681 KSX65552:KTA65681 LCT65552:LCW65681 LMP65552:LMS65681 LWL65552:LWO65681 MGH65552:MGK65681 MQD65552:MQG65681 MZZ65552:NAC65681 NJV65552:NJY65681 NTR65552:NTU65681 ODN65552:ODQ65681 ONJ65552:ONM65681 OXF65552:OXI65681 PHB65552:PHE65681 PQX65552:PRA65681 QAT65552:QAW65681 QKP65552:QKS65681 QUL65552:QUO65681 REH65552:REK65681 ROD65552:ROG65681 RXZ65552:RYC65681 SHV65552:SHY65681 SRR65552:SRU65681 TBN65552:TBQ65681 TLJ65552:TLM65681 TVF65552:TVI65681 UFB65552:UFE65681 UOX65552:UPA65681 UYT65552:UYW65681 VIP65552:VIS65681 VSL65552:VSO65681 WCH65552:WCK65681 WMD65552:WMG65681 WVZ65552:WWC65681 JN131088:JQ131217 TJ131088:TM131217 ADF131088:ADI131217 ANB131088:ANE131217 AWX131088:AXA131217 BGT131088:BGW131217 BQP131088:BQS131217 CAL131088:CAO131217 CKH131088:CKK131217 CUD131088:CUG131217 DDZ131088:DEC131217 DNV131088:DNY131217 DXR131088:DXU131217 EHN131088:EHQ131217 ERJ131088:ERM131217 FBF131088:FBI131217 FLB131088:FLE131217 FUX131088:FVA131217 GET131088:GEW131217 GOP131088:GOS131217 GYL131088:GYO131217 HIH131088:HIK131217 HSD131088:HSG131217 IBZ131088:ICC131217 ILV131088:ILY131217 IVR131088:IVU131217 JFN131088:JFQ131217 JPJ131088:JPM131217 JZF131088:JZI131217 KJB131088:KJE131217 KSX131088:KTA131217 LCT131088:LCW131217 LMP131088:LMS131217 LWL131088:LWO131217 MGH131088:MGK131217 MQD131088:MQG131217 MZZ131088:NAC131217 NJV131088:NJY131217 NTR131088:NTU131217 ODN131088:ODQ131217 ONJ131088:ONM131217 OXF131088:OXI131217 PHB131088:PHE131217 PQX131088:PRA131217 QAT131088:QAW131217 QKP131088:QKS131217 QUL131088:QUO131217 REH131088:REK131217 ROD131088:ROG131217 RXZ131088:RYC131217 SHV131088:SHY131217 SRR131088:SRU131217 TBN131088:TBQ131217 TLJ131088:TLM131217 TVF131088:TVI131217 UFB131088:UFE131217 UOX131088:UPA131217 UYT131088:UYW131217 VIP131088:VIS131217 VSL131088:VSO131217 WCH131088:WCK131217 WMD131088:WMG131217 WVZ131088:WWC131217 JN196624:JQ196753 TJ196624:TM196753 ADF196624:ADI196753 ANB196624:ANE196753 AWX196624:AXA196753 BGT196624:BGW196753 BQP196624:BQS196753 CAL196624:CAO196753 CKH196624:CKK196753 CUD196624:CUG196753 DDZ196624:DEC196753 DNV196624:DNY196753 DXR196624:DXU196753 EHN196624:EHQ196753 ERJ196624:ERM196753 FBF196624:FBI196753 FLB196624:FLE196753 FUX196624:FVA196753 GET196624:GEW196753 GOP196624:GOS196753 GYL196624:GYO196753 HIH196624:HIK196753 HSD196624:HSG196753 IBZ196624:ICC196753 ILV196624:ILY196753 IVR196624:IVU196753 JFN196624:JFQ196753 JPJ196624:JPM196753 JZF196624:JZI196753 KJB196624:KJE196753 KSX196624:KTA196753 LCT196624:LCW196753 LMP196624:LMS196753 LWL196624:LWO196753 MGH196624:MGK196753 MQD196624:MQG196753 MZZ196624:NAC196753 NJV196624:NJY196753 NTR196624:NTU196753 ODN196624:ODQ196753 ONJ196624:ONM196753 OXF196624:OXI196753 PHB196624:PHE196753 PQX196624:PRA196753 QAT196624:QAW196753 QKP196624:QKS196753 QUL196624:QUO196753 REH196624:REK196753 ROD196624:ROG196753 RXZ196624:RYC196753 SHV196624:SHY196753 SRR196624:SRU196753 TBN196624:TBQ196753 TLJ196624:TLM196753 TVF196624:TVI196753 UFB196624:UFE196753 UOX196624:UPA196753 UYT196624:UYW196753 VIP196624:VIS196753 VSL196624:VSO196753 WCH196624:WCK196753 WMD196624:WMG196753 WVZ196624:WWC196753 JN262160:JQ262289 TJ262160:TM262289 ADF262160:ADI262289 ANB262160:ANE262289 AWX262160:AXA262289 BGT262160:BGW262289 BQP262160:BQS262289 CAL262160:CAO262289 CKH262160:CKK262289 CUD262160:CUG262289 DDZ262160:DEC262289 DNV262160:DNY262289 DXR262160:DXU262289 EHN262160:EHQ262289 ERJ262160:ERM262289 FBF262160:FBI262289 FLB262160:FLE262289 FUX262160:FVA262289 GET262160:GEW262289 GOP262160:GOS262289 GYL262160:GYO262289 HIH262160:HIK262289 HSD262160:HSG262289 IBZ262160:ICC262289 ILV262160:ILY262289 IVR262160:IVU262289 JFN262160:JFQ262289 JPJ262160:JPM262289 JZF262160:JZI262289 KJB262160:KJE262289 KSX262160:KTA262289 LCT262160:LCW262289 LMP262160:LMS262289 LWL262160:LWO262289 MGH262160:MGK262289 MQD262160:MQG262289 MZZ262160:NAC262289 NJV262160:NJY262289 NTR262160:NTU262289 ODN262160:ODQ262289 ONJ262160:ONM262289 OXF262160:OXI262289 PHB262160:PHE262289 PQX262160:PRA262289 QAT262160:QAW262289 QKP262160:QKS262289 QUL262160:QUO262289 REH262160:REK262289 ROD262160:ROG262289 RXZ262160:RYC262289 SHV262160:SHY262289 SRR262160:SRU262289 TBN262160:TBQ262289 TLJ262160:TLM262289 TVF262160:TVI262289 UFB262160:UFE262289 UOX262160:UPA262289 UYT262160:UYW262289 VIP262160:VIS262289 VSL262160:VSO262289 WCH262160:WCK262289 WMD262160:WMG262289 WVZ262160:WWC262289 JN327696:JQ327825 TJ327696:TM327825 ADF327696:ADI327825 ANB327696:ANE327825 AWX327696:AXA327825 BGT327696:BGW327825 BQP327696:BQS327825 CAL327696:CAO327825 CKH327696:CKK327825 CUD327696:CUG327825 DDZ327696:DEC327825 DNV327696:DNY327825 DXR327696:DXU327825 EHN327696:EHQ327825 ERJ327696:ERM327825 FBF327696:FBI327825 FLB327696:FLE327825 FUX327696:FVA327825 GET327696:GEW327825 GOP327696:GOS327825 GYL327696:GYO327825 HIH327696:HIK327825 HSD327696:HSG327825 IBZ327696:ICC327825 ILV327696:ILY327825 IVR327696:IVU327825 JFN327696:JFQ327825 JPJ327696:JPM327825 JZF327696:JZI327825 KJB327696:KJE327825 KSX327696:KTA327825 LCT327696:LCW327825 LMP327696:LMS327825 LWL327696:LWO327825 MGH327696:MGK327825 MQD327696:MQG327825 MZZ327696:NAC327825 NJV327696:NJY327825 NTR327696:NTU327825 ODN327696:ODQ327825 ONJ327696:ONM327825 OXF327696:OXI327825 PHB327696:PHE327825 PQX327696:PRA327825 QAT327696:QAW327825 QKP327696:QKS327825 QUL327696:QUO327825 REH327696:REK327825 ROD327696:ROG327825 RXZ327696:RYC327825 SHV327696:SHY327825 SRR327696:SRU327825 TBN327696:TBQ327825 TLJ327696:TLM327825 TVF327696:TVI327825 UFB327696:UFE327825 UOX327696:UPA327825 UYT327696:UYW327825 VIP327696:VIS327825 VSL327696:VSO327825 WCH327696:WCK327825 WMD327696:WMG327825 WVZ327696:WWC327825 JN393232:JQ393361 TJ393232:TM393361 ADF393232:ADI393361 ANB393232:ANE393361 AWX393232:AXA393361 BGT393232:BGW393361 BQP393232:BQS393361 CAL393232:CAO393361 CKH393232:CKK393361 CUD393232:CUG393361 DDZ393232:DEC393361 DNV393232:DNY393361 DXR393232:DXU393361 EHN393232:EHQ393361 ERJ393232:ERM393361 FBF393232:FBI393361 FLB393232:FLE393361 FUX393232:FVA393361 GET393232:GEW393361 GOP393232:GOS393361 GYL393232:GYO393361 HIH393232:HIK393361 HSD393232:HSG393361 IBZ393232:ICC393361 ILV393232:ILY393361 IVR393232:IVU393361 JFN393232:JFQ393361 JPJ393232:JPM393361 JZF393232:JZI393361 KJB393232:KJE393361 KSX393232:KTA393361 LCT393232:LCW393361 LMP393232:LMS393361 LWL393232:LWO393361 MGH393232:MGK393361 MQD393232:MQG393361 MZZ393232:NAC393361 NJV393232:NJY393361 NTR393232:NTU393361 ODN393232:ODQ393361 ONJ393232:ONM393361 OXF393232:OXI393361 PHB393232:PHE393361 PQX393232:PRA393361 QAT393232:QAW393361 QKP393232:QKS393361 QUL393232:QUO393361 REH393232:REK393361 ROD393232:ROG393361 RXZ393232:RYC393361 SHV393232:SHY393361 SRR393232:SRU393361 TBN393232:TBQ393361 TLJ393232:TLM393361 TVF393232:TVI393361 UFB393232:UFE393361 UOX393232:UPA393361 UYT393232:UYW393361 VIP393232:VIS393361 VSL393232:VSO393361 WCH393232:WCK393361 WMD393232:WMG393361 WVZ393232:WWC393361 JN458768:JQ458897 TJ458768:TM458897 ADF458768:ADI458897 ANB458768:ANE458897 AWX458768:AXA458897 BGT458768:BGW458897 BQP458768:BQS458897 CAL458768:CAO458897 CKH458768:CKK458897 CUD458768:CUG458897 DDZ458768:DEC458897 DNV458768:DNY458897 DXR458768:DXU458897 EHN458768:EHQ458897 ERJ458768:ERM458897 FBF458768:FBI458897 FLB458768:FLE458897 FUX458768:FVA458897 GET458768:GEW458897 GOP458768:GOS458897 GYL458768:GYO458897 HIH458768:HIK458897 HSD458768:HSG458897 IBZ458768:ICC458897 ILV458768:ILY458897 IVR458768:IVU458897 JFN458768:JFQ458897 JPJ458768:JPM458897 JZF458768:JZI458897 KJB458768:KJE458897 KSX458768:KTA458897 LCT458768:LCW458897 LMP458768:LMS458897 LWL458768:LWO458897 MGH458768:MGK458897 MQD458768:MQG458897 MZZ458768:NAC458897 NJV458768:NJY458897 NTR458768:NTU458897 ODN458768:ODQ458897 ONJ458768:ONM458897 OXF458768:OXI458897 PHB458768:PHE458897 PQX458768:PRA458897 QAT458768:QAW458897 QKP458768:QKS458897 QUL458768:QUO458897 REH458768:REK458897 ROD458768:ROG458897 RXZ458768:RYC458897 SHV458768:SHY458897 SRR458768:SRU458897 TBN458768:TBQ458897 TLJ458768:TLM458897 TVF458768:TVI458897 UFB458768:UFE458897 UOX458768:UPA458897 UYT458768:UYW458897 VIP458768:VIS458897 VSL458768:VSO458897 WCH458768:WCK458897 WMD458768:WMG458897 WVZ458768:WWC458897 JN524304:JQ524433 TJ524304:TM524433 ADF524304:ADI524433 ANB524304:ANE524433 AWX524304:AXA524433 BGT524304:BGW524433 BQP524304:BQS524433 CAL524304:CAO524433 CKH524304:CKK524433 CUD524304:CUG524433 DDZ524304:DEC524433 DNV524304:DNY524433 DXR524304:DXU524433 EHN524304:EHQ524433 ERJ524304:ERM524433 FBF524304:FBI524433 FLB524304:FLE524433 FUX524304:FVA524433 GET524304:GEW524433 GOP524304:GOS524433 GYL524304:GYO524433 HIH524304:HIK524433 HSD524304:HSG524433 IBZ524304:ICC524433 ILV524304:ILY524433 IVR524304:IVU524433 JFN524304:JFQ524433 JPJ524304:JPM524433 JZF524304:JZI524433 KJB524304:KJE524433 KSX524304:KTA524433 LCT524304:LCW524433 LMP524304:LMS524433 LWL524304:LWO524433 MGH524304:MGK524433 MQD524304:MQG524433 MZZ524304:NAC524433 NJV524304:NJY524433 NTR524304:NTU524433 ODN524304:ODQ524433 ONJ524304:ONM524433 OXF524304:OXI524433 PHB524304:PHE524433 PQX524304:PRA524433 QAT524304:QAW524433 QKP524304:QKS524433 QUL524304:QUO524433 REH524304:REK524433 ROD524304:ROG524433 RXZ524304:RYC524433 SHV524304:SHY524433 SRR524304:SRU524433 TBN524304:TBQ524433 TLJ524304:TLM524433 TVF524304:TVI524433 UFB524304:UFE524433 UOX524304:UPA524433 UYT524304:UYW524433 VIP524304:VIS524433 VSL524304:VSO524433 WCH524304:WCK524433 WMD524304:WMG524433 WVZ524304:WWC524433 JN589840:JQ589969 TJ589840:TM589969 ADF589840:ADI589969 ANB589840:ANE589969 AWX589840:AXA589969 BGT589840:BGW589969 BQP589840:BQS589969 CAL589840:CAO589969 CKH589840:CKK589969 CUD589840:CUG589969 DDZ589840:DEC589969 DNV589840:DNY589969 DXR589840:DXU589969 EHN589840:EHQ589969 ERJ589840:ERM589969 FBF589840:FBI589969 FLB589840:FLE589969 FUX589840:FVA589969 GET589840:GEW589969 GOP589840:GOS589969 GYL589840:GYO589969 HIH589840:HIK589969 HSD589840:HSG589969 IBZ589840:ICC589969 ILV589840:ILY589969 IVR589840:IVU589969 JFN589840:JFQ589969 JPJ589840:JPM589969 JZF589840:JZI589969 KJB589840:KJE589969 KSX589840:KTA589969 LCT589840:LCW589969 LMP589840:LMS589969 LWL589840:LWO589969 MGH589840:MGK589969 MQD589840:MQG589969 MZZ589840:NAC589969 NJV589840:NJY589969 NTR589840:NTU589969 ODN589840:ODQ589969 ONJ589840:ONM589969 OXF589840:OXI589969 PHB589840:PHE589969 PQX589840:PRA589969 QAT589840:QAW589969 QKP589840:QKS589969 QUL589840:QUO589969 REH589840:REK589969 ROD589840:ROG589969 RXZ589840:RYC589969 SHV589840:SHY589969 SRR589840:SRU589969 TBN589840:TBQ589969 TLJ589840:TLM589969 TVF589840:TVI589969 UFB589840:UFE589969 UOX589840:UPA589969 UYT589840:UYW589969 VIP589840:VIS589969 VSL589840:VSO589969 WCH589840:WCK589969 WMD589840:WMG589969 WVZ589840:WWC589969 JN655376:JQ655505 TJ655376:TM655505 ADF655376:ADI655505 ANB655376:ANE655505 AWX655376:AXA655505 BGT655376:BGW655505 BQP655376:BQS655505 CAL655376:CAO655505 CKH655376:CKK655505 CUD655376:CUG655505 DDZ655376:DEC655505 DNV655376:DNY655505 DXR655376:DXU655505 EHN655376:EHQ655505 ERJ655376:ERM655505 FBF655376:FBI655505 FLB655376:FLE655505 FUX655376:FVA655505 GET655376:GEW655505 GOP655376:GOS655505 GYL655376:GYO655505 HIH655376:HIK655505 HSD655376:HSG655505 IBZ655376:ICC655505 ILV655376:ILY655505 IVR655376:IVU655505 JFN655376:JFQ655505 JPJ655376:JPM655505 JZF655376:JZI655505 KJB655376:KJE655505 KSX655376:KTA655505 LCT655376:LCW655505 LMP655376:LMS655505 LWL655376:LWO655505 MGH655376:MGK655505 MQD655376:MQG655505 MZZ655376:NAC655505 NJV655376:NJY655505 NTR655376:NTU655505 ODN655376:ODQ655505 ONJ655376:ONM655505 OXF655376:OXI655505 PHB655376:PHE655505 PQX655376:PRA655505 QAT655376:QAW655505 QKP655376:QKS655505 QUL655376:QUO655505 REH655376:REK655505 ROD655376:ROG655505 RXZ655376:RYC655505 SHV655376:SHY655505 SRR655376:SRU655505 TBN655376:TBQ655505 TLJ655376:TLM655505 TVF655376:TVI655505 UFB655376:UFE655505 UOX655376:UPA655505 UYT655376:UYW655505 VIP655376:VIS655505 VSL655376:VSO655505 WCH655376:WCK655505 WMD655376:WMG655505 WVZ655376:WWC655505 JN720912:JQ721041 TJ720912:TM721041 ADF720912:ADI721041 ANB720912:ANE721041 AWX720912:AXA721041 BGT720912:BGW721041 BQP720912:BQS721041 CAL720912:CAO721041 CKH720912:CKK721041 CUD720912:CUG721041 DDZ720912:DEC721041 DNV720912:DNY721041 DXR720912:DXU721041 EHN720912:EHQ721041 ERJ720912:ERM721041 FBF720912:FBI721041 FLB720912:FLE721041 FUX720912:FVA721041 GET720912:GEW721041 GOP720912:GOS721041 GYL720912:GYO721041 HIH720912:HIK721041 HSD720912:HSG721041 IBZ720912:ICC721041 ILV720912:ILY721041 IVR720912:IVU721041 JFN720912:JFQ721041 JPJ720912:JPM721041 JZF720912:JZI721041 KJB720912:KJE721041 KSX720912:KTA721041 LCT720912:LCW721041 LMP720912:LMS721041 LWL720912:LWO721041 MGH720912:MGK721041 MQD720912:MQG721041 MZZ720912:NAC721041 NJV720912:NJY721041 NTR720912:NTU721041 ODN720912:ODQ721041 ONJ720912:ONM721041 OXF720912:OXI721041 PHB720912:PHE721041 PQX720912:PRA721041 QAT720912:QAW721041 QKP720912:QKS721041 QUL720912:QUO721041 REH720912:REK721041 ROD720912:ROG721041 RXZ720912:RYC721041 SHV720912:SHY721041 SRR720912:SRU721041 TBN720912:TBQ721041 TLJ720912:TLM721041 TVF720912:TVI721041 UFB720912:UFE721041 UOX720912:UPA721041 UYT720912:UYW721041 VIP720912:VIS721041 VSL720912:VSO721041 WCH720912:WCK721041 WMD720912:WMG721041 WVZ720912:WWC721041 JN786448:JQ786577 TJ786448:TM786577 ADF786448:ADI786577 ANB786448:ANE786577 AWX786448:AXA786577 BGT786448:BGW786577 BQP786448:BQS786577 CAL786448:CAO786577 CKH786448:CKK786577 CUD786448:CUG786577 DDZ786448:DEC786577 DNV786448:DNY786577 DXR786448:DXU786577 EHN786448:EHQ786577 ERJ786448:ERM786577 FBF786448:FBI786577 FLB786448:FLE786577 FUX786448:FVA786577 GET786448:GEW786577 GOP786448:GOS786577 GYL786448:GYO786577 HIH786448:HIK786577 HSD786448:HSG786577 IBZ786448:ICC786577 ILV786448:ILY786577 IVR786448:IVU786577 JFN786448:JFQ786577 JPJ786448:JPM786577 JZF786448:JZI786577 KJB786448:KJE786577 KSX786448:KTA786577 LCT786448:LCW786577 LMP786448:LMS786577 LWL786448:LWO786577 MGH786448:MGK786577 MQD786448:MQG786577 MZZ786448:NAC786577 NJV786448:NJY786577 NTR786448:NTU786577 ODN786448:ODQ786577 ONJ786448:ONM786577 OXF786448:OXI786577 PHB786448:PHE786577 PQX786448:PRA786577 QAT786448:QAW786577 QKP786448:QKS786577 QUL786448:QUO786577 REH786448:REK786577 ROD786448:ROG786577 RXZ786448:RYC786577 SHV786448:SHY786577 SRR786448:SRU786577 TBN786448:TBQ786577 TLJ786448:TLM786577 TVF786448:TVI786577 UFB786448:UFE786577 UOX786448:UPA786577 UYT786448:UYW786577 VIP786448:VIS786577 VSL786448:VSO786577 WCH786448:WCK786577 WMD786448:WMG786577 WVZ786448:WWC786577 JN851984:JQ852113 TJ851984:TM852113 ADF851984:ADI852113 ANB851984:ANE852113 AWX851984:AXA852113 BGT851984:BGW852113 BQP851984:BQS852113 CAL851984:CAO852113 CKH851984:CKK852113 CUD851984:CUG852113 DDZ851984:DEC852113 DNV851984:DNY852113 DXR851984:DXU852113 EHN851984:EHQ852113 ERJ851984:ERM852113 FBF851984:FBI852113 FLB851984:FLE852113 FUX851984:FVA852113 GET851984:GEW852113 GOP851984:GOS852113 GYL851984:GYO852113 HIH851984:HIK852113 HSD851984:HSG852113 IBZ851984:ICC852113 ILV851984:ILY852113 IVR851984:IVU852113 JFN851984:JFQ852113 JPJ851984:JPM852113 JZF851984:JZI852113 KJB851984:KJE852113 KSX851984:KTA852113 LCT851984:LCW852113 LMP851984:LMS852113 LWL851984:LWO852113 MGH851984:MGK852113 MQD851984:MQG852113 MZZ851984:NAC852113 NJV851984:NJY852113 NTR851984:NTU852113 ODN851984:ODQ852113 ONJ851984:ONM852113 OXF851984:OXI852113 PHB851984:PHE852113 PQX851984:PRA852113 QAT851984:QAW852113 QKP851984:QKS852113 QUL851984:QUO852113 REH851984:REK852113 ROD851984:ROG852113 RXZ851984:RYC852113 SHV851984:SHY852113 SRR851984:SRU852113 TBN851984:TBQ852113 TLJ851984:TLM852113 TVF851984:TVI852113 UFB851984:UFE852113 UOX851984:UPA852113 UYT851984:UYW852113 VIP851984:VIS852113 VSL851984:VSO852113 WCH851984:WCK852113 WMD851984:WMG852113 WVZ851984:WWC852113 JN917520:JQ917649 TJ917520:TM917649 ADF917520:ADI917649 ANB917520:ANE917649 AWX917520:AXA917649 BGT917520:BGW917649 BQP917520:BQS917649 CAL917520:CAO917649 CKH917520:CKK917649 CUD917520:CUG917649 DDZ917520:DEC917649 DNV917520:DNY917649 DXR917520:DXU917649 EHN917520:EHQ917649 ERJ917520:ERM917649 FBF917520:FBI917649 FLB917520:FLE917649 FUX917520:FVA917649 GET917520:GEW917649 GOP917520:GOS917649 GYL917520:GYO917649 HIH917520:HIK917649 HSD917520:HSG917649 IBZ917520:ICC917649 ILV917520:ILY917649 IVR917520:IVU917649 JFN917520:JFQ917649 JPJ917520:JPM917649 JZF917520:JZI917649 KJB917520:KJE917649 KSX917520:KTA917649 LCT917520:LCW917649 LMP917520:LMS917649 LWL917520:LWO917649 MGH917520:MGK917649 MQD917520:MQG917649 MZZ917520:NAC917649 NJV917520:NJY917649 NTR917520:NTU917649 ODN917520:ODQ917649 ONJ917520:ONM917649 OXF917520:OXI917649 PHB917520:PHE917649 PQX917520:PRA917649 QAT917520:QAW917649 QKP917520:QKS917649 QUL917520:QUO917649 REH917520:REK917649 ROD917520:ROG917649 RXZ917520:RYC917649 SHV917520:SHY917649 SRR917520:SRU917649 TBN917520:TBQ917649 TLJ917520:TLM917649 TVF917520:TVI917649 UFB917520:UFE917649 UOX917520:UPA917649 UYT917520:UYW917649 VIP917520:VIS917649 VSL917520:VSO917649 WCH917520:WCK917649 WMD917520:WMG917649 WVZ917520:WWC917649 JN983056:JQ983185 TJ983056:TM983185 ADF983056:ADI983185 ANB983056:ANE983185 AWX983056:AXA983185 BGT983056:BGW983185 BQP983056:BQS983185 CAL983056:CAO983185 CKH983056:CKK983185 CUD983056:CUG983185 DDZ983056:DEC983185 DNV983056:DNY983185 DXR983056:DXU983185 EHN983056:EHQ983185 ERJ983056:ERM983185 FBF983056:FBI983185 FLB983056:FLE983185 FUX983056:FVA983185 GET983056:GEW983185 GOP983056:GOS983185 GYL983056:GYO983185 HIH983056:HIK983185 HSD983056:HSG983185 IBZ983056:ICC983185 ILV983056:ILY983185 IVR983056:IVU983185 JFN983056:JFQ983185 JPJ983056:JPM983185 JZF983056:JZI983185 KJB983056:KJE983185 KSX983056:KTA983185 LCT983056:LCW983185 LMP983056:LMS983185 LWL983056:LWO983185 MGH983056:MGK983185 MQD983056:MQG983185 MZZ983056:NAC983185 NJV983056:NJY983185 NTR983056:NTU983185 ODN983056:ODQ983185 ONJ983056:ONM983185 OXF983056:OXI983185 PHB983056:PHE983185 PQX983056:PRA983185 QAT983056:QAW983185 QKP983056:QKS983185 QUL983056:QUO983185 REH983056:REK983185 ROD983056:ROG983185 RXZ983056:RYC983185 SHV983056:SHY983185 SRR983056:SRU983185 TBN983056:TBQ983185 TLJ983056:TLM983185 TVF983056:TVI983185 UFB983056:UFE983185 UOX983056:UPA983185 UYT983056:UYW983185 VIP983056:VIS983185 VSL983056:VSO983185 WCH983056:WCK983185 WMD983056:WMG983185 WVZ983056:WWC983185 JA65541:JL65548 SW65541:TH65548 ACS65541:ADD65548 AMO65541:AMZ65548 AWK65541:AWV65548 BGG65541:BGR65548 BQC65541:BQN65548 BZY65541:CAJ65548 CJU65541:CKF65548 CTQ65541:CUB65548 DDM65541:DDX65548 DNI65541:DNT65548 DXE65541:DXP65548 EHA65541:EHL65548 EQW65541:ERH65548 FAS65541:FBD65548 FKO65541:FKZ65548 FUK65541:FUV65548 GEG65541:GER65548 GOC65541:GON65548 GXY65541:GYJ65548 HHU65541:HIF65548 HRQ65541:HSB65548 IBM65541:IBX65548 ILI65541:ILT65548 IVE65541:IVP65548 JFA65541:JFL65548 JOW65541:JPH65548 JYS65541:JZD65548 KIO65541:KIZ65548 KSK65541:KSV65548 LCG65541:LCR65548 LMC65541:LMN65548 LVY65541:LWJ65548 MFU65541:MGF65548 MPQ65541:MQB65548 MZM65541:MZX65548 NJI65541:NJT65548 NTE65541:NTP65548 ODA65541:ODL65548 OMW65541:ONH65548 OWS65541:OXD65548 PGO65541:PGZ65548 PQK65541:PQV65548 QAG65541:QAR65548 QKC65541:QKN65548 QTY65541:QUJ65548 RDU65541:REF65548 RNQ65541:ROB65548 RXM65541:RXX65548 SHI65541:SHT65548 SRE65541:SRP65548 TBA65541:TBL65548 TKW65541:TLH65548 TUS65541:TVD65548 UEO65541:UEZ65548 UOK65541:UOV65548 UYG65541:UYR65548 VIC65541:VIN65548 VRY65541:VSJ65548 WBU65541:WCF65548 WLQ65541:WMB65548 WVM65541:WVX65548 JA131077:JL131084 SW131077:TH131084 ACS131077:ADD131084 AMO131077:AMZ131084 AWK131077:AWV131084 BGG131077:BGR131084 BQC131077:BQN131084 BZY131077:CAJ131084 CJU131077:CKF131084 CTQ131077:CUB131084 DDM131077:DDX131084 DNI131077:DNT131084 DXE131077:DXP131084 EHA131077:EHL131084 EQW131077:ERH131084 FAS131077:FBD131084 FKO131077:FKZ131084 FUK131077:FUV131084 GEG131077:GER131084 GOC131077:GON131084 GXY131077:GYJ131084 HHU131077:HIF131084 HRQ131077:HSB131084 IBM131077:IBX131084 ILI131077:ILT131084 IVE131077:IVP131084 JFA131077:JFL131084 JOW131077:JPH131084 JYS131077:JZD131084 KIO131077:KIZ131084 KSK131077:KSV131084 LCG131077:LCR131084 LMC131077:LMN131084 LVY131077:LWJ131084 MFU131077:MGF131084 MPQ131077:MQB131084 MZM131077:MZX131084 NJI131077:NJT131084 NTE131077:NTP131084 ODA131077:ODL131084 OMW131077:ONH131084 OWS131077:OXD131084 PGO131077:PGZ131084 PQK131077:PQV131084 QAG131077:QAR131084 QKC131077:QKN131084 QTY131077:QUJ131084 RDU131077:REF131084 RNQ131077:ROB131084 RXM131077:RXX131084 SHI131077:SHT131084 SRE131077:SRP131084 TBA131077:TBL131084 TKW131077:TLH131084 TUS131077:TVD131084 UEO131077:UEZ131084 UOK131077:UOV131084 UYG131077:UYR131084 VIC131077:VIN131084 VRY131077:VSJ131084 WBU131077:WCF131084 WLQ131077:WMB131084 WVM131077:WVX131084 JA196613:JL196620 SW196613:TH196620 ACS196613:ADD196620 AMO196613:AMZ196620 AWK196613:AWV196620 BGG196613:BGR196620 BQC196613:BQN196620 BZY196613:CAJ196620 CJU196613:CKF196620 CTQ196613:CUB196620 DDM196613:DDX196620 DNI196613:DNT196620 DXE196613:DXP196620 EHA196613:EHL196620 EQW196613:ERH196620 FAS196613:FBD196620 FKO196613:FKZ196620 FUK196613:FUV196620 GEG196613:GER196620 GOC196613:GON196620 GXY196613:GYJ196620 HHU196613:HIF196620 HRQ196613:HSB196620 IBM196613:IBX196620 ILI196613:ILT196620 IVE196613:IVP196620 JFA196613:JFL196620 JOW196613:JPH196620 JYS196613:JZD196620 KIO196613:KIZ196620 KSK196613:KSV196620 LCG196613:LCR196620 LMC196613:LMN196620 LVY196613:LWJ196620 MFU196613:MGF196620 MPQ196613:MQB196620 MZM196613:MZX196620 NJI196613:NJT196620 NTE196613:NTP196620 ODA196613:ODL196620 OMW196613:ONH196620 OWS196613:OXD196620 PGO196613:PGZ196620 PQK196613:PQV196620 QAG196613:QAR196620 QKC196613:QKN196620 QTY196613:QUJ196620 RDU196613:REF196620 RNQ196613:ROB196620 RXM196613:RXX196620 SHI196613:SHT196620 SRE196613:SRP196620 TBA196613:TBL196620 TKW196613:TLH196620 TUS196613:TVD196620 UEO196613:UEZ196620 UOK196613:UOV196620 UYG196613:UYR196620 VIC196613:VIN196620 VRY196613:VSJ196620 WBU196613:WCF196620 WLQ196613:WMB196620 WVM196613:WVX196620 JA262149:JL262156 SW262149:TH262156 ACS262149:ADD262156 AMO262149:AMZ262156 AWK262149:AWV262156 BGG262149:BGR262156 BQC262149:BQN262156 BZY262149:CAJ262156 CJU262149:CKF262156 CTQ262149:CUB262156 DDM262149:DDX262156 DNI262149:DNT262156 DXE262149:DXP262156 EHA262149:EHL262156 EQW262149:ERH262156 FAS262149:FBD262156 FKO262149:FKZ262156 FUK262149:FUV262156 GEG262149:GER262156 GOC262149:GON262156 GXY262149:GYJ262156 HHU262149:HIF262156 HRQ262149:HSB262156 IBM262149:IBX262156 ILI262149:ILT262156 IVE262149:IVP262156 JFA262149:JFL262156 JOW262149:JPH262156 JYS262149:JZD262156 KIO262149:KIZ262156 KSK262149:KSV262156 LCG262149:LCR262156 LMC262149:LMN262156 LVY262149:LWJ262156 MFU262149:MGF262156 MPQ262149:MQB262156 MZM262149:MZX262156 NJI262149:NJT262156 NTE262149:NTP262156 ODA262149:ODL262156 OMW262149:ONH262156 OWS262149:OXD262156 PGO262149:PGZ262156 PQK262149:PQV262156 QAG262149:QAR262156 QKC262149:QKN262156 QTY262149:QUJ262156 RDU262149:REF262156 RNQ262149:ROB262156 RXM262149:RXX262156 SHI262149:SHT262156 SRE262149:SRP262156 TBA262149:TBL262156 TKW262149:TLH262156 TUS262149:TVD262156 UEO262149:UEZ262156 UOK262149:UOV262156 UYG262149:UYR262156 VIC262149:VIN262156 VRY262149:VSJ262156 WBU262149:WCF262156 WLQ262149:WMB262156 WVM262149:WVX262156 JA327685:JL327692 SW327685:TH327692 ACS327685:ADD327692 AMO327685:AMZ327692 AWK327685:AWV327692 BGG327685:BGR327692 BQC327685:BQN327692 BZY327685:CAJ327692 CJU327685:CKF327692 CTQ327685:CUB327692 DDM327685:DDX327692 DNI327685:DNT327692 DXE327685:DXP327692 EHA327685:EHL327692 EQW327685:ERH327692 FAS327685:FBD327692 FKO327685:FKZ327692 FUK327685:FUV327692 GEG327685:GER327692 GOC327685:GON327692 GXY327685:GYJ327692 HHU327685:HIF327692 HRQ327685:HSB327692 IBM327685:IBX327692 ILI327685:ILT327692 IVE327685:IVP327692 JFA327685:JFL327692 JOW327685:JPH327692 JYS327685:JZD327692 KIO327685:KIZ327692 KSK327685:KSV327692 LCG327685:LCR327692 LMC327685:LMN327692 LVY327685:LWJ327692 MFU327685:MGF327692 MPQ327685:MQB327692 MZM327685:MZX327692 NJI327685:NJT327692 NTE327685:NTP327692 ODA327685:ODL327692 OMW327685:ONH327692 OWS327685:OXD327692 PGO327685:PGZ327692 PQK327685:PQV327692 QAG327685:QAR327692 QKC327685:QKN327692 QTY327685:QUJ327692 RDU327685:REF327692 RNQ327685:ROB327692 RXM327685:RXX327692 SHI327685:SHT327692 SRE327685:SRP327692 TBA327685:TBL327692 TKW327685:TLH327692 TUS327685:TVD327692 UEO327685:UEZ327692 UOK327685:UOV327692 UYG327685:UYR327692 VIC327685:VIN327692 VRY327685:VSJ327692 WBU327685:WCF327692 WLQ327685:WMB327692 WVM327685:WVX327692 JA393221:JL393228 SW393221:TH393228 ACS393221:ADD393228 AMO393221:AMZ393228 AWK393221:AWV393228 BGG393221:BGR393228 BQC393221:BQN393228 BZY393221:CAJ393228 CJU393221:CKF393228 CTQ393221:CUB393228 DDM393221:DDX393228 DNI393221:DNT393228 DXE393221:DXP393228 EHA393221:EHL393228 EQW393221:ERH393228 FAS393221:FBD393228 FKO393221:FKZ393228 FUK393221:FUV393228 GEG393221:GER393228 GOC393221:GON393228 GXY393221:GYJ393228 HHU393221:HIF393228 HRQ393221:HSB393228 IBM393221:IBX393228 ILI393221:ILT393228 IVE393221:IVP393228 JFA393221:JFL393228 JOW393221:JPH393228 JYS393221:JZD393228 KIO393221:KIZ393228 KSK393221:KSV393228 LCG393221:LCR393228 LMC393221:LMN393228 LVY393221:LWJ393228 MFU393221:MGF393228 MPQ393221:MQB393228 MZM393221:MZX393228 NJI393221:NJT393228 NTE393221:NTP393228 ODA393221:ODL393228 OMW393221:ONH393228 OWS393221:OXD393228 PGO393221:PGZ393228 PQK393221:PQV393228 QAG393221:QAR393228 QKC393221:QKN393228 QTY393221:QUJ393228 RDU393221:REF393228 RNQ393221:ROB393228 RXM393221:RXX393228 SHI393221:SHT393228 SRE393221:SRP393228 TBA393221:TBL393228 TKW393221:TLH393228 TUS393221:TVD393228 UEO393221:UEZ393228 UOK393221:UOV393228 UYG393221:UYR393228 VIC393221:VIN393228 VRY393221:VSJ393228 WBU393221:WCF393228 WLQ393221:WMB393228 WVM393221:WVX393228 JA458757:JL458764 SW458757:TH458764 ACS458757:ADD458764 AMO458757:AMZ458764 AWK458757:AWV458764 BGG458757:BGR458764 BQC458757:BQN458764 BZY458757:CAJ458764 CJU458757:CKF458764 CTQ458757:CUB458764 DDM458757:DDX458764 DNI458757:DNT458764 DXE458757:DXP458764 EHA458757:EHL458764 EQW458757:ERH458764 FAS458757:FBD458764 FKO458757:FKZ458764 FUK458757:FUV458764 GEG458757:GER458764 GOC458757:GON458764 GXY458757:GYJ458764 HHU458757:HIF458764 HRQ458757:HSB458764 IBM458757:IBX458764 ILI458757:ILT458764 IVE458757:IVP458764 JFA458757:JFL458764 JOW458757:JPH458764 JYS458757:JZD458764 KIO458757:KIZ458764 KSK458757:KSV458764 LCG458757:LCR458764 LMC458757:LMN458764 LVY458757:LWJ458764 MFU458757:MGF458764 MPQ458757:MQB458764 MZM458757:MZX458764 NJI458757:NJT458764 NTE458757:NTP458764 ODA458757:ODL458764 OMW458757:ONH458764 OWS458757:OXD458764 PGO458757:PGZ458764 PQK458757:PQV458764 QAG458757:QAR458764 QKC458757:QKN458764 QTY458757:QUJ458764 RDU458757:REF458764 RNQ458757:ROB458764 RXM458757:RXX458764 SHI458757:SHT458764 SRE458757:SRP458764 TBA458757:TBL458764 TKW458757:TLH458764 TUS458757:TVD458764 UEO458757:UEZ458764 UOK458757:UOV458764 UYG458757:UYR458764 VIC458757:VIN458764 VRY458757:VSJ458764 WBU458757:WCF458764 WLQ458757:WMB458764 WVM458757:WVX458764 JA524293:JL524300 SW524293:TH524300 ACS524293:ADD524300 AMO524293:AMZ524300 AWK524293:AWV524300 BGG524293:BGR524300 BQC524293:BQN524300 BZY524293:CAJ524300 CJU524293:CKF524300 CTQ524293:CUB524300 DDM524293:DDX524300 DNI524293:DNT524300 DXE524293:DXP524300 EHA524293:EHL524300 EQW524293:ERH524300 FAS524293:FBD524300 FKO524293:FKZ524300 FUK524293:FUV524300 GEG524293:GER524300 GOC524293:GON524300 GXY524293:GYJ524300 HHU524293:HIF524300 HRQ524293:HSB524300 IBM524293:IBX524300 ILI524293:ILT524300 IVE524293:IVP524300 JFA524293:JFL524300 JOW524293:JPH524300 JYS524293:JZD524300 KIO524293:KIZ524300 KSK524293:KSV524300 LCG524293:LCR524300 LMC524293:LMN524300 LVY524293:LWJ524300 MFU524293:MGF524300 MPQ524293:MQB524300 MZM524293:MZX524300 NJI524293:NJT524300 NTE524293:NTP524300 ODA524293:ODL524300 OMW524293:ONH524300 OWS524293:OXD524300 PGO524293:PGZ524300 PQK524293:PQV524300 QAG524293:QAR524300 QKC524293:QKN524300 QTY524293:QUJ524300 RDU524293:REF524300 RNQ524293:ROB524300 RXM524293:RXX524300 SHI524293:SHT524300 SRE524293:SRP524300 TBA524293:TBL524300 TKW524293:TLH524300 TUS524293:TVD524300 UEO524293:UEZ524300 UOK524293:UOV524300 UYG524293:UYR524300 VIC524293:VIN524300 VRY524293:VSJ524300 WBU524293:WCF524300 WLQ524293:WMB524300 WVM524293:WVX524300 JA589829:JL589836 SW589829:TH589836 ACS589829:ADD589836 AMO589829:AMZ589836 AWK589829:AWV589836 BGG589829:BGR589836 BQC589829:BQN589836 BZY589829:CAJ589836 CJU589829:CKF589836 CTQ589829:CUB589836 DDM589829:DDX589836 DNI589829:DNT589836 DXE589829:DXP589836 EHA589829:EHL589836 EQW589829:ERH589836 FAS589829:FBD589836 FKO589829:FKZ589836 FUK589829:FUV589836 GEG589829:GER589836 GOC589829:GON589836 GXY589829:GYJ589836 HHU589829:HIF589836 HRQ589829:HSB589836 IBM589829:IBX589836 ILI589829:ILT589836 IVE589829:IVP589836 JFA589829:JFL589836 JOW589829:JPH589836 JYS589829:JZD589836 KIO589829:KIZ589836 KSK589829:KSV589836 LCG589829:LCR589836 LMC589829:LMN589836 LVY589829:LWJ589836 MFU589829:MGF589836 MPQ589829:MQB589836 MZM589829:MZX589836 NJI589829:NJT589836 NTE589829:NTP589836 ODA589829:ODL589836 OMW589829:ONH589836 OWS589829:OXD589836 PGO589829:PGZ589836 PQK589829:PQV589836 QAG589829:QAR589836 QKC589829:QKN589836 QTY589829:QUJ589836 RDU589829:REF589836 RNQ589829:ROB589836 RXM589829:RXX589836 SHI589829:SHT589836 SRE589829:SRP589836 TBA589829:TBL589836 TKW589829:TLH589836 TUS589829:TVD589836 UEO589829:UEZ589836 UOK589829:UOV589836 UYG589829:UYR589836 VIC589829:VIN589836 VRY589829:VSJ589836 WBU589829:WCF589836 WLQ589829:WMB589836 WVM589829:WVX589836 JA655365:JL655372 SW655365:TH655372 ACS655365:ADD655372 AMO655365:AMZ655372 AWK655365:AWV655372 BGG655365:BGR655372 BQC655365:BQN655372 BZY655365:CAJ655372 CJU655365:CKF655372 CTQ655365:CUB655372 DDM655365:DDX655372 DNI655365:DNT655372 DXE655365:DXP655372 EHA655365:EHL655372 EQW655365:ERH655372 FAS655365:FBD655372 FKO655365:FKZ655372 FUK655365:FUV655372 GEG655365:GER655372 GOC655365:GON655372 GXY655365:GYJ655372 HHU655365:HIF655372 HRQ655365:HSB655372 IBM655365:IBX655372 ILI655365:ILT655372 IVE655365:IVP655372 JFA655365:JFL655372 JOW655365:JPH655372 JYS655365:JZD655372 KIO655365:KIZ655372 KSK655365:KSV655372 LCG655365:LCR655372 LMC655365:LMN655372 LVY655365:LWJ655372 MFU655365:MGF655372 MPQ655365:MQB655372 MZM655365:MZX655372 NJI655365:NJT655372 NTE655365:NTP655372 ODA655365:ODL655372 OMW655365:ONH655372 OWS655365:OXD655372 PGO655365:PGZ655372 PQK655365:PQV655372 QAG655365:QAR655372 QKC655365:QKN655372 QTY655365:QUJ655372 RDU655365:REF655372 RNQ655365:ROB655372 RXM655365:RXX655372 SHI655365:SHT655372 SRE655365:SRP655372 TBA655365:TBL655372 TKW655365:TLH655372 TUS655365:TVD655372 UEO655365:UEZ655372 UOK655365:UOV655372 UYG655365:UYR655372 VIC655365:VIN655372 VRY655365:VSJ655372 WBU655365:WCF655372 WLQ655365:WMB655372 WVM655365:WVX655372 JA720901:JL720908 SW720901:TH720908 ACS720901:ADD720908 AMO720901:AMZ720908 AWK720901:AWV720908 BGG720901:BGR720908 BQC720901:BQN720908 BZY720901:CAJ720908 CJU720901:CKF720908 CTQ720901:CUB720908 DDM720901:DDX720908 DNI720901:DNT720908 DXE720901:DXP720908 EHA720901:EHL720908 EQW720901:ERH720908 FAS720901:FBD720908 FKO720901:FKZ720908 FUK720901:FUV720908 GEG720901:GER720908 GOC720901:GON720908 GXY720901:GYJ720908 HHU720901:HIF720908 HRQ720901:HSB720908 IBM720901:IBX720908 ILI720901:ILT720908 IVE720901:IVP720908 JFA720901:JFL720908 JOW720901:JPH720908 JYS720901:JZD720908 KIO720901:KIZ720908 KSK720901:KSV720908 LCG720901:LCR720908 LMC720901:LMN720908 LVY720901:LWJ720908 MFU720901:MGF720908 MPQ720901:MQB720908 MZM720901:MZX720908 NJI720901:NJT720908 NTE720901:NTP720908 ODA720901:ODL720908 OMW720901:ONH720908 OWS720901:OXD720908 PGO720901:PGZ720908 PQK720901:PQV720908 QAG720901:QAR720908 QKC720901:QKN720908 QTY720901:QUJ720908 RDU720901:REF720908 RNQ720901:ROB720908 RXM720901:RXX720908 SHI720901:SHT720908 SRE720901:SRP720908 TBA720901:TBL720908 TKW720901:TLH720908 TUS720901:TVD720908 UEO720901:UEZ720908 UOK720901:UOV720908 UYG720901:UYR720908 VIC720901:VIN720908 VRY720901:VSJ720908 WBU720901:WCF720908 WLQ720901:WMB720908 WVM720901:WVX720908 JA786437:JL786444 SW786437:TH786444 ACS786437:ADD786444 AMO786437:AMZ786444 AWK786437:AWV786444 BGG786437:BGR786444 BQC786437:BQN786444 BZY786437:CAJ786444 CJU786437:CKF786444 CTQ786437:CUB786444 DDM786437:DDX786444 DNI786437:DNT786444 DXE786437:DXP786444 EHA786437:EHL786444 EQW786437:ERH786444 FAS786437:FBD786444 FKO786437:FKZ786444 FUK786437:FUV786444 GEG786437:GER786444 GOC786437:GON786444 GXY786437:GYJ786444 HHU786437:HIF786444 HRQ786437:HSB786444 IBM786437:IBX786444 ILI786437:ILT786444 IVE786437:IVP786444 JFA786437:JFL786444 JOW786437:JPH786444 JYS786437:JZD786444 KIO786437:KIZ786444 KSK786437:KSV786444 LCG786437:LCR786444 LMC786437:LMN786444 LVY786437:LWJ786444 MFU786437:MGF786444 MPQ786437:MQB786444 MZM786437:MZX786444 NJI786437:NJT786444 NTE786437:NTP786444 ODA786437:ODL786444 OMW786437:ONH786444 OWS786437:OXD786444 PGO786437:PGZ786444 PQK786437:PQV786444 QAG786437:QAR786444 QKC786437:QKN786444 QTY786437:QUJ786444 RDU786437:REF786444 RNQ786437:ROB786444 RXM786437:RXX786444 SHI786437:SHT786444 SRE786437:SRP786444 TBA786437:TBL786444 TKW786437:TLH786444 TUS786437:TVD786444 UEO786437:UEZ786444 UOK786437:UOV786444 UYG786437:UYR786444 VIC786437:VIN786444 VRY786437:VSJ786444 WBU786437:WCF786444 WLQ786437:WMB786444 WVM786437:WVX786444 JA851973:JL851980 SW851973:TH851980 ACS851973:ADD851980 AMO851973:AMZ851980 AWK851973:AWV851980 BGG851973:BGR851980 BQC851973:BQN851980 BZY851973:CAJ851980 CJU851973:CKF851980 CTQ851973:CUB851980 DDM851973:DDX851980 DNI851973:DNT851980 DXE851973:DXP851980 EHA851973:EHL851980 EQW851973:ERH851980 FAS851973:FBD851980 FKO851973:FKZ851980 FUK851973:FUV851980 GEG851973:GER851980 GOC851973:GON851980 GXY851973:GYJ851980 HHU851973:HIF851980 HRQ851973:HSB851980 IBM851973:IBX851980 ILI851973:ILT851980 IVE851973:IVP851980 JFA851973:JFL851980 JOW851973:JPH851980 JYS851973:JZD851980 KIO851973:KIZ851980 KSK851973:KSV851980 LCG851973:LCR851980 LMC851973:LMN851980 LVY851973:LWJ851980 MFU851973:MGF851980 MPQ851973:MQB851980 MZM851973:MZX851980 NJI851973:NJT851980 NTE851973:NTP851980 ODA851973:ODL851980 OMW851973:ONH851980 OWS851973:OXD851980 PGO851973:PGZ851980 PQK851973:PQV851980 QAG851973:QAR851980 QKC851973:QKN851980 QTY851973:QUJ851980 RDU851973:REF851980 RNQ851973:ROB851980 RXM851973:RXX851980 SHI851973:SHT851980 SRE851973:SRP851980 TBA851973:TBL851980 TKW851973:TLH851980 TUS851973:TVD851980 UEO851973:UEZ851980 UOK851973:UOV851980 UYG851973:UYR851980 VIC851973:VIN851980 VRY851973:VSJ851980 WBU851973:WCF851980 WLQ851973:WMB851980 WVM851973:WVX851980 JA917509:JL917516 SW917509:TH917516 ACS917509:ADD917516 AMO917509:AMZ917516 AWK917509:AWV917516 BGG917509:BGR917516 BQC917509:BQN917516 BZY917509:CAJ917516 CJU917509:CKF917516 CTQ917509:CUB917516 DDM917509:DDX917516 DNI917509:DNT917516 DXE917509:DXP917516 EHA917509:EHL917516 EQW917509:ERH917516 FAS917509:FBD917516 FKO917509:FKZ917516 FUK917509:FUV917516 GEG917509:GER917516 GOC917509:GON917516 GXY917509:GYJ917516 HHU917509:HIF917516 HRQ917509:HSB917516 IBM917509:IBX917516 ILI917509:ILT917516 IVE917509:IVP917516 JFA917509:JFL917516 JOW917509:JPH917516 JYS917509:JZD917516 KIO917509:KIZ917516 KSK917509:KSV917516 LCG917509:LCR917516 LMC917509:LMN917516 LVY917509:LWJ917516 MFU917509:MGF917516 MPQ917509:MQB917516 MZM917509:MZX917516 NJI917509:NJT917516 NTE917509:NTP917516 ODA917509:ODL917516 OMW917509:ONH917516 OWS917509:OXD917516 PGO917509:PGZ917516 PQK917509:PQV917516 QAG917509:QAR917516 QKC917509:QKN917516 QTY917509:QUJ917516 RDU917509:REF917516 RNQ917509:ROB917516 RXM917509:RXX917516 SHI917509:SHT917516 SRE917509:SRP917516 TBA917509:TBL917516 TKW917509:TLH917516 TUS917509:TVD917516 UEO917509:UEZ917516 UOK917509:UOV917516 UYG917509:UYR917516 VIC917509:VIN917516 VRY917509:VSJ917516 WBU917509:WCF917516 WLQ917509:WMB917516 WVM917509:WVX917516 JA983045:JL983052 SW983045:TH983052 ACS983045:ADD983052 AMO983045:AMZ983052 AWK983045:AWV983052 BGG983045:BGR983052 BQC983045:BQN983052 BZY983045:CAJ983052 CJU983045:CKF983052 CTQ983045:CUB983052 DDM983045:DDX983052 DNI983045:DNT983052 DXE983045:DXP983052 EHA983045:EHL983052 EQW983045:ERH983052 FAS983045:FBD983052 FKO983045:FKZ983052 FUK983045:FUV983052 GEG983045:GER983052 GOC983045:GON983052 GXY983045:GYJ983052 HHU983045:HIF983052 HRQ983045:HSB983052 IBM983045:IBX983052 ILI983045:ILT983052 IVE983045:IVP983052 JFA983045:JFL983052 JOW983045:JPH983052 JYS983045:JZD983052 KIO983045:KIZ983052 KSK983045:KSV983052 LCG983045:LCR983052 LMC983045:LMN983052 LVY983045:LWJ983052 MFU983045:MGF983052 MPQ983045:MQB983052 MZM983045:MZX983052 NJI983045:NJT983052 NTE983045:NTP983052 ODA983045:ODL983052 OMW983045:ONH983052 OWS983045:OXD983052 PGO983045:PGZ983052 PQK983045:PQV983052 QAG983045:QAR983052 QKC983045:QKN983052 QTY983045:QUJ983052 RDU983045:REF983052 RNQ983045:ROB983052 RXM983045:RXX983052 SHI983045:SHT983052 SRE983045:SRP983052 TBA983045:TBL983052 TKW983045:TLH983052 TUS983045:TVD983052 UEO983045:UEZ983052 UOK983045:UOV983052 UYG983045:UYR983052 VIC983045:VIN983052 VRY983045:VSJ983052 WBU983045:WCF983052 WLQ983045:WMB983052 WVM983045:WVX983052 D983044:O983051 D917508:O917515 D851972:O851979 D786436:O786443 D720900:O720907 D655364:O655371 D589828:O589835 D524292:O524299 D458756:O458763 D393220:O393227 D327684:O327691 D262148:O262155 D196612:O196619 D131076:O131083 D65540:O65547 JK39:JN39 JN26:JQ38 TG39:TJ39 TJ26:TM38 ADC39:ADF39 ADF26:ADI38 AMY39:ANB39 ANB26:ANE38 AWU39:AWX39 AWX26:AXA38 BGQ39:BGT39 BGT26:BGW38 BQM39:BQP39 BQP26:BQS38 CAI39:CAL39 CAL26:CAO38 CKE39:CKH39 CKH26:CKK38 CUA39:CUD39 CUD26:CUG38 DDW39:DDZ39 DDZ26:DEC38 DNS39:DNV39 DNV26:DNY38 DXO39:DXR39 DXR26:DXU38 EHK39:EHN39 EHN26:EHQ38 ERG39:ERJ39 ERJ26:ERM38 FBC39:FBF39 FBF26:FBI38 FKY39:FLB39 FLB26:FLE38 FUU39:FUX39 FUX26:FVA38 GEQ39:GET39 GET26:GEW38 GOM39:GOP39 GOP26:GOS38 GYI39:GYL39 GYL26:GYO38 HIE39:HIH39 HIH26:HIK38 HSA39:HSD39 HSD26:HSG38 IBW39:IBZ39 IBZ26:ICC38 ILS39:ILV39 ILV26:ILY38 IVO39:IVR39 IVR26:IVU38 JFK39:JFN39 JFN26:JFQ38 JPG39:JPJ39 JPJ26:JPM38 JZC39:JZF39 JZF26:JZI38 KIY39:KJB39 KJB26:KJE38 KSU39:KSX39 KSX26:KTA38 LCQ39:LCT39 LCT26:LCW38 LMM39:LMP39 LMP26:LMS38 LWI39:LWL39 LWL26:LWO38 MGE39:MGH39 MGH26:MGK38 MQA39:MQD39 MQD26:MQG38 MZW39:MZZ39 MZZ26:NAC38 NJS39:NJV39 NJV26:NJY38 NTO39:NTR39 NTR26:NTU38 ODK39:ODN39 ODN26:ODQ38 ONG39:ONJ39 ONJ26:ONM38 OXC39:OXF39 OXF26:OXI38 PGY39:PHB39 PHB26:PHE38 PQU39:PQX39 PQX26:PRA38 QAQ39:QAT39 QAT26:QAW38 QKM39:QKP39 QKP26:QKS38 QUI39:QUL39 QUL26:QUO38 REE39:REH39 REH26:REK38 ROA39:ROD39 ROD26:ROG38 RXW39:RXZ39 RXZ26:RYC38 SHS39:SHV39 SHV26:SHY38 SRO39:SRR39 SRR26:SRU38 TBK39:TBN39 TBN26:TBQ38 TLG39:TLJ39 TLJ26:TLM38 TVC39:TVF39 TVF26:TVI38 UEY39:UFB39 UFB26:UFE38 UOU39:UOX39 UOX26:UPA38 UYQ39:UYT39 UYT26:UYW38 VIM39:VIP39 VIP26:VIS38 VSI39:VSL39 VSL26:VSO38 WCE39:WCH39 WCH26:WCK38 WMA39:WMD39 WMD26:WMG38 WVW39:WVZ39 WVZ26:WWC38 D9:O16 IR10:JC16 SN10:SY16 ACJ10:ACU16 AMF10:AMQ16 AWB10:AWM16 BFX10:BGI16 BPT10:BQE16 BZP10:CAA16 CJL10:CJW16 CTH10:CTS16 DDD10:DDO16 DMZ10:DNK16 DWV10:DXG16 EGR10:EHC16 EQN10:EQY16 FAJ10:FAU16 FKF10:FKQ16 FUB10:FUM16 GDX10:GEI16 GNT10:GOE16 GXP10:GYA16 HHL10:HHW16 HRH10:HRS16 IBD10:IBO16 IKZ10:ILK16 IUV10:IVG16 JER10:JFC16 JON10:JOY16 JYJ10:JYU16 KIF10:KIQ16 KSB10:KSM16 LBX10:LCI16 LLT10:LME16 LVP10:LWA16 MFL10:MFW16 MPH10:MPS16 MZD10:MZO16 NIZ10:NJK16 NSV10:NTG16 OCR10:ODC16 OMN10:OMY16 OWJ10:OWU16 PGF10:PGQ16 PQB10:PQM16 PZX10:QAI16 QJT10:QKE16 QTP10:QUA16 RDL10:RDW16 RNH10:RNS16 RXD10:RXO16 SGZ10:SHK16 SQV10:SRG16 TAR10:TBC16 TKN10:TKY16 TUJ10:TUU16 UEF10:UEQ16 UOB10:UOM16 UXX10:UYI16 VHT10:VIE16 VRP10:VSA16 WBL10:WBW16 WLH10:WLS16 WVD10:WVO16 D17:Y19 WVM17:WVX20 JA17:JL20 SW17:TH20 ACS17:ADD20 AMO17:AMZ20 AWK17:AWV20 BGG17:BGR20 BQC17:BQN20 BZY17:CAJ20 CJU17:CKF20 CTQ17:CUB20 DDM17:DDX20 DNI17:DNT20 DXE17:DXP20 EHA17:EHL20 EQW17:ERH20 FAS17:FBD20 FKO17:FKZ20 FUK17:FUV20 GEG17:GER20 GOC17:GON20 GXY17:GYJ20 HHU17:HIF20 HRQ17:HSB20 IBM17:IBX20 ILI17:ILT20 IVE17:IVP20 JFA17:JFL20 JOW17:JPH20 JYS17:JZD20 KIO17:KIZ20 KSK17:KSV20 LCG17:LCR20 LMC17:LMN20 LVY17:LWJ20 MFU17:MGF20 MPQ17:MQB20 MZM17:MZX20 NJI17:NJT20 NTE17:NTP20 ODA17:ODL20 OMW17:ONH20 OWS17:OXD20 PGO17:PGZ20 PQK17:PQV20 QAG17:QAR20 QKC17:QKN20 QTY17:QUJ20 RDU17:REF20 RNQ17:ROB20 RXM17:RXX20 SHI17:SHT20 SRE17:SRP20 TBA17:TBL20 TKW17:TLH20 TUS17:TVD20 UEO17:UEZ20 UOK17:UOV20 UYG17:UYR20 VIC17:VIN20 VRY17:VSJ20 WBU17:WCF20 WLQ17:WMB20 T25:W144 WVZ40:WWC145 WMD40:WMG145 WCH40:WCK145 VSL40:VSO145 VIP40:VIS145 UYT40:UYW145 UOX40:UPA145 UFB40:UFE145 TVF40:TVI145 TLJ40:TLM145 TBN40:TBQ145 SRR40:SRU145 SHV40:SHY145 RXZ40:RYC145 ROD40:ROG145 REH40:REK145 QUL40:QUO145 QKP40:QKS145 QAT40:QAW145 PQX40:PRA145 PHB40:PHE145 OXF40:OXI145 ONJ40:ONM145 ODN40:ODQ145 NTR40:NTU145 NJV40:NJY145 MZZ40:NAC145 MQD40:MQG145 MGH40:MGK145 LWL40:LWO145 LMP40:LMS145 LCT40:LCW145 KSX40:KTA145 KJB40:KJE145 JZF40:JZI145 JPJ40:JPM145 JFN40:JFQ145 IVR40:IVU145 ILV40:ILY145 IBZ40:ICC145 HSD40:HSG145 HIH40:HIK145 GYL40:GYO145 GOP40:GOS145 GET40:GEW145 FUX40:FVA145 FLB40:FLE145 FBF40:FBI145 ERJ40:ERM145 EHN40:EHQ145 DXR40:DXU145 DNV40:DNY145 DDZ40:DEC145 CUD40:CUG145 CKH40:CKK145 CAL40:CAO145 BQP40:BQS145 BGT40:BGW145 AWX40:AXA145 ANB40:ANE145 ADF40:ADI145 TJ40:TM145 JN40:JQ145" xr:uid="{00000000-0002-0000-0500-000000000000}"/>
    <dataValidation type="list" allowBlank="1" showInputMessage="1" showErrorMessage="1" prompt="・宿泊→○_x000a_・日帰り→×_x000a__x000a_宿泊した場合、次の日の日帰り入力は不要です。" sqref="JJ65552:JL65681 TF65552:TH65681 ADB65552:ADD65681 AMX65552:AMZ65681 AWT65552:AWV65681 BGP65552:BGR65681 BQL65552:BQN65681 CAH65552:CAJ65681 CKD65552:CKF65681 CTZ65552:CUB65681 DDV65552:DDX65681 DNR65552:DNT65681 DXN65552:DXP65681 EHJ65552:EHL65681 ERF65552:ERH65681 FBB65552:FBD65681 FKX65552:FKZ65681 FUT65552:FUV65681 GEP65552:GER65681 GOL65552:GON65681 GYH65552:GYJ65681 HID65552:HIF65681 HRZ65552:HSB65681 IBV65552:IBX65681 ILR65552:ILT65681 IVN65552:IVP65681 JFJ65552:JFL65681 JPF65552:JPH65681 JZB65552:JZD65681 KIX65552:KIZ65681 KST65552:KSV65681 LCP65552:LCR65681 LML65552:LMN65681 LWH65552:LWJ65681 MGD65552:MGF65681 MPZ65552:MQB65681 MZV65552:MZX65681 NJR65552:NJT65681 NTN65552:NTP65681 ODJ65552:ODL65681 ONF65552:ONH65681 OXB65552:OXD65681 PGX65552:PGZ65681 PQT65552:PQV65681 QAP65552:QAR65681 QKL65552:QKN65681 QUH65552:QUJ65681 RED65552:REF65681 RNZ65552:ROB65681 RXV65552:RXX65681 SHR65552:SHT65681 SRN65552:SRP65681 TBJ65552:TBL65681 TLF65552:TLH65681 TVB65552:TVD65681 UEX65552:UEZ65681 UOT65552:UOV65681 UYP65552:UYR65681 VIL65552:VIN65681 VSH65552:VSJ65681 WCD65552:WCF65681 WLZ65552:WMB65681 WVV65552:WVX65681 JJ131088:JL131217 TF131088:TH131217 ADB131088:ADD131217 AMX131088:AMZ131217 AWT131088:AWV131217 BGP131088:BGR131217 BQL131088:BQN131217 CAH131088:CAJ131217 CKD131088:CKF131217 CTZ131088:CUB131217 DDV131088:DDX131217 DNR131088:DNT131217 DXN131088:DXP131217 EHJ131088:EHL131217 ERF131088:ERH131217 FBB131088:FBD131217 FKX131088:FKZ131217 FUT131088:FUV131217 GEP131088:GER131217 GOL131088:GON131217 GYH131088:GYJ131217 HID131088:HIF131217 HRZ131088:HSB131217 IBV131088:IBX131217 ILR131088:ILT131217 IVN131088:IVP131217 JFJ131088:JFL131217 JPF131088:JPH131217 JZB131088:JZD131217 KIX131088:KIZ131217 KST131088:KSV131217 LCP131088:LCR131217 LML131088:LMN131217 LWH131088:LWJ131217 MGD131088:MGF131217 MPZ131088:MQB131217 MZV131088:MZX131217 NJR131088:NJT131217 NTN131088:NTP131217 ODJ131088:ODL131217 ONF131088:ONH131217 OXB131088:OXD131217 PGX131088:PGZ131217 PQT131088:PQV131217 QAP131088:QAR131217 QKL131088:QKN131217 QUH131088:QUJ131217 RED131088:REF131217 RNZ131088:ROB131217 RXV131088:RXX131217 SHR131088:SHT131217 SRN131088:SRP131217 TBJ131088:TBL131217 TLF131088:TLH131217 TVB131088:TVD131217 UEX131088:UEZ131217 UOT131088:UOV131217 UYP131088:UYR131217 VIL131088:VIN131217 VSH131088:VSJ131217 WCD131088:WCF131217 WLZ131088:WMB131217 WVV131088:WVX131217 JJ196624:JL196753 TF196624:TH196753 ADB196624:ADD196753 AMX196624:AMZ196753 AWT196624:AWV196753 BGP196624:BGR196753 BQL196624:BQN196753 CAH196624:CAJ196753 CKD196624:CKF196753 CTZ196624:CUB196753 DDV196624:DDX196753 DNR196624:DNT196753 DXN196624:DXP196753 EHJ196624:EHL196753 ERF196624:ERH196753 FBB196624:FBD196753 FKX196624:FKZ196753 FUT196624:FUV196753 GEP196624:GER196753 GOL196624:GON196753 GYH196624:GYJ196753 HID196624:HIF196753 HRZ196624:HSB196753 IBV196624:IBX196753 ILR196624:ILT196753 IVN196624:IVP196753 JFJ196624:JFL196753 JPF196624:JPH196753 JZB196624:JZD196753 KIX196624:KIZ196753 KST196624:KSV196753 LCP196624:LCR196753 LML196624:LMN196753 LWH196624:LWJ196753 MGD196624:MGF196753 MPZ196624:MQB196753 MZV196624:MZX196753 NJR196624:NJT196753 NTN196624:NTP196753 ODJ196624:ODL196753 ONF196624:ONH196753 OXB196624:OXD196753 PGX196624:PGZ196753 PQT196624:PQV196753 QAP196624:QAR196753 QKL196624:QKN196753 QUH196624:QUJ196753 RED196624:REF196753 RNZ196624:ROB196753 RXV196624:RXX196753 SHR196624:SHT196753 SRN196624:SRP196753 TBJ196624:TBL196753 TLF196624:TLH196753 TVB196624:TVD196753 UEX196624:UEZ196753 UOT196624:UOV196753 UYP196624:UYR196753 VIL196624:VIN196753 VSH196624:VSJ196753 WCD196624:WCF196753 WLZ196624:WMB196753 WVV196624:WVX196753 JJ262160:JL262289 TF262160:TH262289 ADB262160:ADD262289 AMX262160:AMZ262289 AWT262160:AWV262289 BGP262160:BGR262289 BQL262160:BQN262289 CAH262160:CAJ262289 CKD262160:CKF262289 CTZ262160:CUB262289 DDV262160:DDX262289 DNR262160:DNT262289 DXN262160:DXP262289 EHJ262160:EHL262289 ERF262160:ERH262289 FBB262160:FBD262289 FKX262160:FKZ262289 FUT262160:FUV262289 GEP262160:GER262289 GOL262160:GON262289 GYH262160:GYJ262289 HID262160:HIF262289 HRZ262160:HSB262289 IBV262160:IBX262289 ILR262160:ILT262289 IVN262160:IVP262289 JFJ262160:JFL262289 JPF262160:JPH262289 JZB262160:JZD262289 KIX262160:KIZ262289 KST262160:KSV262289 LCP262160:LCR262289 LML262160:LMN262289 LWH262160:LWJ262289 MGD262160:MGF262289 MPZ262160:MQB262289 MZV262160:MZX262289 NJR262160:NJT262289 NTN262160:NTP262289 ODJ262160:ODL262289 ONF262160:ONH262289 OXB262160:OXD262289 PGX262160:PGZ262289 PQT262160:PQV262289 QAP262160:QAR262289 QKL262160:QKN262289 QUH262160:QUJ262289 RED262160:REF262289 RNZ262160:ROB262289 RXV262160:RXX262289 SHR262160:SHT262289 SRN262160:SRP262289 TBJ262160:TBL262289 TLF262160:TLH262289 TVB262160:TVD262289 UEX262160:UEZ262289 UOT262160:UOV262289 UYP262160:UYR262289 VIL262160:VIN262289 VSH262160:VSJ262289 WCD262160:WCF262289 WLZ262160:WMB262289 WVV262160:WVX262289 JJ327696:JL327825 TF327696:TH327825 ADB327696:ADD327825 AMX327696:AMZ327825 AWT327696:AWV327825 BGP327696:BGR327825 BQL327696:BQN327825 CAH327696:CAJ327825 CKD327696:CKF327825 CTZ327696:CUB327825 DDV327696:DDX327825 DNR327696:DNT327825 DXN327696:DXP327825 EHJ327696:EHL327825 ERF327696:ERH327825 FBB327696:FBD327825 FKX327696:FKZ327825 FUT327696:FUV327825 GEP327696:GER327825 GOL327696:GON327825 GYH327696:GYJ327825 HID327696:HIF327825 HRZ327696:HSB327825 IBV327696:IBX327825 ILR327696:ILT327825 IVN327696:IVP327825 JFJ327696:JFL327825 JPF327696:JPH327825 JZB327696:JZD327825 KIX327696:KIZ327825 KST327696:KSV327825 LCP327696:LCR327825 LML327696:LMN327825 LWH327696:LWJ327825 MGD327696:MGF327825 MPZ327696:MQB327825 MZV327696:MZX327825 NJR327696:NJT327825 NTN327696:NTP327825 ODJ327696:ODL327825 ONF327696:ONH327825 OXB327696:OXD327825 PGX327696:PGZ327825 PQT327696:PQV327825 QAP327696:QAR327825 QKL327696:QKN327825 QUH327696:QUJ327825 RED327696:REF327825 RNZ327696:ROB327825 RXV327696:RXX327825 SHR327696:SHT327825 SRN327696:SRP327825 TBJ327696:TBL327825 TLF327696:TLH327825 TVB327696:TVD327825 UEX327696:UEZ327825 UOT327696:UOV327825 UYP327696:UYR327825 VIL327696:VIN327825 VSH327696:VSJ327825 WCD327696:WCF327825 WLZ327696:WMB327825 WVV327696:WVX327825 JJ393232:JL393361 TF393232:TH393361 ADB393232:ADD393361 AMX393232:AMZ393361 AWT393232:AWV393361 BGP393232:BGR393361 BQL393232:BQN393361 CAH393232:CAJ393361 CKD393232:CKF393361 CTZ393232:CUB393361 DDV393232:DDX393361 DNR393232:DNT393361 DXN393232:DXP393361 EHJ393232:EHL393361 ERF393232:ERH393361 FBB393232:FBD393361 FKX393232:FKZ393361 FUT393232:FUV393361 GEP393232:GER393361 GOL393232:GON393361 GYH393232:GYJ393361 HID393232:HIF393361 HRZ393232:HSB393361 IBV393232:IBX393361 ILR393232:ILT393361 IVN393232:IVP393361 JFJ393232:JFL393361 JPF393232:JPH393361 JZB393232:JZD393361 KIX393232:KIZ393361 KST393232:KSV393361 LCP393232:LCR393361 LML393232:LMN393361 LWH393232:LWJ393361 MGD393232:MGF393361 MPZ393232:MQB393361 MZV393232:MZX393361 NJR393232:NJT393361 NTN393232:NTP393361 ODJ393232:ODL393361 ONF393232:ONH393361 OXB393232:OXD393361 PGX393232:PGZ393361 PQT393232:PQV393361 QAP393232:QAR393361 QKL393232:QKN393361 QUH393232:QUJ393361 RED393232:REF393361 RNZ393232:ROB393361 RXV393232:RXX393361 SHR393232:SHT393361 SRN393232:SRP393361 TBJ393232:TBL393361 TLF393232:TLH393361 TVB393232:TVD393361 UEX393232:UEZ393361 UOT393232:UOV393361 UYP393232:UYR393361 VIL393232:VIN393361 VSH393232:VSJ393361 WCD393232:WCF393361 WLZ393232:WMB393361 WVV393232:WVX393361 JJ458768:JL458897 TF458768:TH458897 ADB458768:ADD458897 AMX458768:AMZ458897 AWT458768:AWV458897 BGP458768:BGR458897 BQL458768:BQN458897 CAH458768:CAJ458897 CKD458768:CKF458897 CTZ458768:CUB458897 DDV458768:DDX458897 DNR458768:DNT458897 DXN458768:DXP458897 EHJ458768:EHL458897 ERF458768:ERH458897 FBB458768:FBD458897 FKX458768:FKZ458897 FUT458768:FUV458897 GEP458768:GER458897 GOL458768:GON458897 GYH458768:GYJ458897 HID458768:HIF458897 HRZ458768:HSB458897 IBV458768:IBX458897 ILR458768:ILT458897 IVN458768:IVP458897 JFJ458768:JFL458897 JPF458768:JPH458897 JZB458768:JZD458897 KIX458768:KIZ458897 KST458768:KSV458897 LCP458768:LCR458897 LML458768:LMN458897 LWH458768:LWJ458897 MGD458768:MGF458897 MPZ458768:MQB458897 MZV458768:MZX458897 NJR458768:NJT458897 NTN458768:NTP458897 ODJ458768:ODL458897 ONF458768:ONH458897 OXB458768:OXD458897 PGX458768:PGZ458897 PQT458768:PQV458897 QAP458768:QAR458897 QKL458768:QKN458897 QUH458768:QUJ458897 RED458768:REF458897 RNZ458768:ROB458897 RXV458768:RXX458897 SHR458768:SHT458897 SRN458768:SRP458897 TBJ458768:TBL458897 TLF458768:TLH458897 TVB458768:TVD458897 UEX458768:UEZ458897 UOT458768:UOV458897 UYP458768:UYR458897 VIL458768:VIN458897 VSH458768:VSJ458897 WCD458768:WCF458897 WLZ458768:WMB458897 WVV458768:WVX458897 JJ524304:JL524433 TF524304:TH524433 ADB524304:ADD524433 AMX524304:AMZ524433 AWT524304:AWV524433 BGP524304:BGR524433 BQL524304:BQN524433 CAH524304:CAJ524433 CKD524304:CKF524433 CTZ524304:CUB524433 DDV524304:DDX524433 DNR524304:DNT524433 DXN524304:DXP524433 EHJ524304:EHL524433 ERF524304:ERH524433 FBB524304:FBD524433 FKX524304:FKZ524433 FUT524304:FUV524433 GEP524304:GER524433 GOL524304:GON524433 GYH524304:GYJ524433 HID524304:HIF524433 HRZ524304:HSB524433 IBV524304:IBX524433 ILR524304:ILT524433 IVN524304:IVP524433 JFJ524304:JFL524433 JPF524304:JPH524433 JZB524304:JZD524433 KIX524304:KIZ524433 KST524304:KSV524433 LCP524304:LCR524433 LML524304:LMN524433 LWH524304:LWJ524433 MGD524304:MGF524433 MPZ524304:MQB524433 MZV524304:MZX524433 NJR524304:NJT524433 NTN524304:NTP524433 ODJ524304:ODL524433 ONF524304:ONH524433 OXB524304:OXD524433 PGX524304:PGZ524433 PQT524304:PQV524433 QAP524304:QAR524433 QKL524304:QKN524433 QUH524304:QUJ524433 RED524304:REF524433 RNZ524304:ROB524433 RXV524304:RXX524433 SHR524304:SHT524433 SRN524304:SRP524433 TBJ524304:TBL524433 TLF524304:TLH524433 TVB524304:TVD524433 UEX524304:UEZ524433 UOT524304:UOV524433 UYP524304:UYR524433 VIL524304:VIN524433 VSH524304:VSJ524433 WCD524304:WCF524433 WLZ524304:WMB524433 WVV524304:WVX524433 JJ589840:JL589969 TF589840:TH589969 ADB589840:ADD589969 AMX589840:AMZ589969 AWT589840:AWV589969 BGP589840:BGR589969 BQL589840:BQN589969 CAH589840:CAJ589969 CKD589840:CKF589969 CTZ589840:CUB589969 DDV589840:DDX589969 DNR589840:DNT589969 DXN589840:DXP589969 EHJ589840:EHL589969 ERF589840:ERH589969 FBB589840:FBD589969 FKX589840:FKZ589969 FUT589840:FUV589969 GEP589840:GER589969 GOL589840:GON589969 GYH589840:GYJ589969 HID589840:HIF589969 HRZ589840:HSB589969 IBV589840:IBX589969 ILR589840:ILT589969 IVN589840:IVP589969 JFJ589840:JFL589969 JPF589840:JPH589969 JZB589840:JZD589969 KIX589840:KIZ589969 KST589840:KSV589969 LCP589840:LCR589969 LML589840:LMN589969 LWH589840:LWJ589969 MGD589840:MGF589969 MPZ589840:MQB589969 MZV589840:MZX589969 NJR589840:NJT589969 NTN589840:NTP589969 ODJ589840:ODL589969 ONF589840:ONH589969 OXB589840:OXD589969 PGX589840:PGZ589969 PQT589840:PQV589969 QAP589840:QAR589969 QKL589840:QKN589969 QUH589840:QUJ589969 RED589840:REF589969 RNZ589840:ROB589969 RXV589840:RXX589969 SHR589840:SHT589969 SRN589840:SRP589969 TBJ589840:TBL589969 TLF589840:TLH589969 TVB589840:TVD589969 UEX589840:UEZ589969 UOT589840:UOV589969 UYP589840:UYR589969 VIL589840:VIN589969 VSH589840:VSJ589969 WCD589840:WCF589969 WLZ589840:WMB589969 WVV589840:WVX589969 JJ655376:JL655505 TF655376:TH655505 ADB655376:ADD655505 AMX655376:AMZ655505 AWT655376:AWV655505 BGP655376:BGR655505 BQL655376:BQN655505 CAH655376:CAJ655505 CKD655376:CKF655505 CTZ655376:CUB655505 DDV655376:DDX655505 DNR655376:DNT655505 DXN655376:DXP655505 EHJ655376:EHL655505 ERF655376:ERH655505 FBB655376:FBD655505 FKX655376:FKZ655505 FUT655376:FUV655505 GEP655376:GER655505 GOL655376:GON655505 GYH655376:GYJ655505 HID655376:HIF655505 HRZ655376:HSB655505 IBV655376:IBX655505 ILR655376:ILT655505 IVN655376:IVP655505 JFJ655376:JFL655505 JPF655376:JPH655505 JZB655376:JZD655505 KIX655376:KIZ655505 KST655376:KSV655505 LCP655376:LCR655505 LML655376:LMN655505 LWH655376:LWJ655505 MGD655376:MGF655505 MPZ655376:MQB655505 MZV655376:MZX655505 NJR655376:NJT655505 NTN655376:NTP655505 ODJ655376:ODL655505 ONF655376:ONH655505 OXB655376:OXD655505 PGX655376:PGZ655505 PQT655376:PQV655505 QAP655376:QAR655505 QKL655376:QKN655505 QUH655376:QUJ655505 RED655376:REF655505 RNZ655376:ROB655505 RXV655376:RXX655505 SHR655376:SHT655505 SRN655376:SRP655505 TBJ655376:TBL655505 TLF655376:TLH655505 TVB655376:TVD655505 UEX655376:UEZ655505 UOT655376:UOV655505 UYP655376:UYR655505 VIL655376:VIN655505 VSH655376:VSJ655505 WCD655376:WCF655505 WLZ655376:WMB655505 WVV655376:WVX655505 JJ720912:JL721041 TF720912:TH721041 ADB720912:ADD721041 AMX720912:AMZ721041 AWT720912:AWV721041 BGP720912:BGR721041 BQL720912:BQN721041 CAH720912:CAJ721041 CKD720912:CKF721041 CTZ720912:CUB721041 DDV720912:DDX721041 DNR720912:DNT721041 DXN720912:DXP721041 EHJ720912:EHL721041 ERF720912:ERH721041 FBB720912:FBD721041 FKX720912:FKZ721041 FUT720912:FUV721041 GEP720912:GER721041 GOL720912:GON721041 GYH720912:GYJ721041 HID720912:HIF721041 HRZ720912:HSB721041 IBV720912:IBX721041 ILR720912:ILT721041 IVN720912:IVP721041 JFJ720912:JFL721041 JPF720912:JPH721041 JZB720912:JZD721041 KIX720912:KIZ721041 KST720912:KSV721041 LCP720912:LCR721041 LML720912:LMN721041 LWH720912:LWJ721041 MGD720912:MGF721041 MPZ720912:MQB721041 MZV720912:MZX721041 NJR720912:NJT721041 NTN720912:NTP721041 ODJ720912:ODL721041 ONF720912:ONH721041 OXB720912:OXD721041 PGX720912:PGZ721041 PQT720912:PQV721041 QAP720912:QAR721041 QKL720912:QKN721041 QUH720912:QUJ721041 RED720912:REF721041 RNZ720912:ROB721041 RXV720912:RXX721041 SHR720912:SHT721041 SRN720912:SRP721041 TBJ720912:TBL721041 TLF720912:TLH721041 TVB720912:TVD721041 UEX720912:UEZ721041 UOT720912:UOV721041 UYP720912:UYR721041 VIL720912:VIN721041 VSH720912:VSJ721041 WCD720912:WCF721041 WLZ720912:WMB721041 WVV720912:WVX721041 JJ786448:JL786577 TF786448:TH786577 ADB786448:ADD786577 AMX786448:AMZ786577 AWT786448:AWV786577 BGP786448:BGR786577 BQL786448:BQN786577 CAH786448:CAJ786577 CKD786448:CKF786577 CTZ786448:CUB786577 DDV786448:DDX786577 DNR786448:DNT786577 DXN786448:DXP786577 EHJ786448:EHL786577 ERF786448:ERH786577 FBB786448:FBD786577 FKX786448:FKZ786577 FUT786448:FUV786577 GEP786448:GER786577 GOL786448:GON786577 GYH786448:GYJ786577 HID786448:HIF786577 HRZ786448:HSB786577 IBV786448:IBX786577 ILR786448:ILT786577 IVN786448:IVP786577 JFJ786448:JFL786577 JPF786448:JPH786577 JZB786448:JZD786577 KIX786448:KIZ786577 KST786448:KSV786577 LCP786448:LCR786577 LML786448:LMN786577 LWH786448:LWJ786577 MGD786448:MGF786577 MPZ786448:MQB786577 MZV786448:MZX786577 NJR786448:NJT786577 NTN786448:NTP786577 ODJ786448:ODL786577 ONF786448:ONH786577 OXB786448:OXD786577 PGX786448:PGZ786577 PQT786448:PQV786577 QAP786448:QAR786577 QKL786448:QKN786577 QUH786448:QUJ786577 RED786448:REF786577 RNZ786448:ROB786577 RXV786448:RXX786577 SHR786448:SHT786577 SRN786448:SRP786577 TBJ786448:TBL786577 TLF786448:TLH786577 TVB786448:TVD786577 UEX786448:UEZ786577 UOT786448:UOV786577 UYP786448:UYR786577 VIL786448:VIN786577 VSH786448:VSJ786577 WCD786448:WCF786577 WLZ786448:WMB786577 WVV786448:WVX786577 JJ851984:JL852113 TF851984:TH852113 ADB851984:ADD852113 AMX851984:AMZ852113 AWT851984:AWV852113 BGP851984:BGR852113 BQL851984:BQN852113 CAH851984:CAJ852113 CKD851984:CKF852113 CTZ851984:CUB852113 DDV851984:DDX852113 DNR851984:DNT852113 DXN851984:DXP852113 EHJ851984:EHL852113 ERF851984:ERH852113 FBB851984:FBD852113 FKX851984:FKZ852113 FUT851984:FUV852113 GEP851984:GER852113 GOL851984:GON852113 GYH851984:GYJ852113 HID851984:HIF852113 HRZ851984:HSB852113 IBV851984:IBX852113 ILR851984:ILT852113 IVN851984:IVP852113 JFJ851984:JFL852113 JPF851984:JPH852113 JZB851984:JZD852113 KIX851984:KIZ852113 KST851984:KSV852113 LCP851984:LCR852113 LML851984:LMN852113 LWH851984:LWJ852113 MGD851984:MGF852113 MPZ851984:MQB852113 MZV851984:MZX852113 NJR851984:NJT852113 NTN851984:NTP852113 ODJ851984:ODL852113 ONF851984:ONH852113 OXB851984:OXD852113 PGX851984:PGZ852113 PQT851984:PQV852113 QAP851984:QAR852113 QKL851984:QKN852113 QUH851984:QUJ852113 RED851984:REF852113 RNZ851984:ROB852113 RXV851984:RXX852113 SHR851984:SHT852113 SRN851984:SRP852113 TBJ851984:TBL852113 TLF851984:TLH852113 TVB851984:TVD852113 UEX851984:UEZ852113 UOT851984:UOV852113 UYP851984:UYR852113 VIL851984:VIN852113 VSH851984:VSJ852113 WCD851984:WCF852113 WLZ851984:WMB852113 WVV851984:WVX852113 JJ917520:JL917649 TF917520:TH917649 ADB917520:ADD917649 AMX917520:AMZ917649 AWT917520:AWV917649 BGP917520:BGR917649 BQL917520:BQN917649 CAH917520:CAJ917649 CKD917520:CKF917649 CTZ917520:CUB917649 DDV917520:DDX917649 DNR917520:DNT917649 DXN917520:DXP917649 EHJ917520:EHL917649 ERF917520:ERH917649 FBB917520:FBD917649 FKX917520:FKZ917649 FUT917520:FUV917649 GEP917520:GER917649 GOL917520:GON917649 GYH917520:GYJ917649 HID917520:HIF917649 HRZ917520:HSB917649 IBV917520:IBX917649 ILR917520:ILT917649 IVN917520:IVP917649 JFJ917520:JFL917649 JPF917520:JPH917649 JZB917520:JZD917649 KIX917520:KIZ917649 KST917520:KSV917649 LCP917520:LCR917649 LML917520:LMN917649 LWH917520:LWJ917649 MGD917520:MGF917649 MPZ917520:MQB917649 MZV917520:MZX917649 NJR917520:NJT917649 NTN917520:NTP917649 ODJ917520:ODL917649 ONF917520:ONH917649 OXB917520:OXD917649 PGX917520:PGZ917649 PQT917520:PQV917649 QAP917520:QAR917649 QKL917520:QKN917649 QUH917520:QUJ917649 RED917520:REF917649 RNZ917520:ROB917649 RXV917520:RXX917649 SHR917520:SHT917649 SRN917520:SRP917649 TBJ917520:TBL917649 TLF917520:TLH917649 TVB917520:TVD917649 UEX917520:UEZ917649 UOT917520:UOV917649 UYP917520:UYR917649 VIL917520:VIN917649 VSH917520:VSJ917649 WCD917520:WCF917649 WLZ917520:WMB917649 WVV917520:WVX917649 JJ983056:JL983185 TF983056:TH983185 ADB983056:ADD983185 AMX983056:AMZ983185 AWT983056:AWV983185 BGP983056:BGR983185 BQL983056:BQN983185 CAH983056:CAJ983185 CKD983056:CKF983185 CTZ983056:CUB983185 DDV983056:DDX983185 DNR983056:DNT983185 DXN983056:DXP983185 EHJ983056:EHL983185 ERF983056:ERH983185 FBB983056:FBD983185 FKX983056:FKZ983185 FUT983056:FUV983185 GEP983056:GER983185 GOL983056:GON983185 GYH983056:GYJ983185 HID983056:HIF983185 HRZ983056:HSB983185 IBV983056:IBX983185 ILR983056:ILT983185 IVN983056:IVP983185 JFJ983056:JFL983185 JPF983056:JPH983185 JZB983056:JZD983185 KIX983056:KIZ983185 KST983056:KSV983185 LCP983056:LCR983185 LML983056:LMN983185 LWH983056:LWJ983185 MGD983056:MGF983185 MPZ983056:MQB983185 MZV983056:MZX983185 NJR983056:NJT983185 NTN983056:NTP983185 ODJ983056:ODL983185 ONF983056:ONH983185 OXB983056:OXD983185 PGX983056:PGZ983185 PQT983056:PQV983185 QAP983056:QAR983185 QKL983056:QKN983185 QUH983056:QUJ983185 RED983056:REF983185 RNZ983056:ROB983185 RXV983056:RXX983185 SHR983056:SHT983185 SRN983056:SRP983185 TBJ983056:TBL983185 TLF983056:TLH983185 TVB983056:TVD983185 UEX983056:UEZ983185 UOT983056:UOV983185 UYP983056:UYR983185 VIL983056:VIN983185 VSH983056:VSJ983185 WCD983056:WCF983185 WLZ983056:WMB983185 WVV983056:WVX983185 M983055:O983184 M917519:O917648 M851983:O852112 M786447:O786576 M720911:O721040 M655375:O655504 M589839:O589968 M524303:O524432 M458767:O458896 M393231:O393360 M327695:O327824 M262159:O262288 M196623:O196752 M131087:O131216 M65551:O65680 JG39:JI39 JJ26:JL38 TC39:TE39 TF26:TH38 ACY39:ADA39 ADB26:ADD38 AMU39:AMW39 AMX26:AMZ38 AWQ39:AWS39 AWT26:AWV38 BGM39:BGO39 BGP26:BGR38 BQI39:BQK39 BQL26:BQN38 CAE39:CAG39 CAH26:CAJ38 CKA39:CKC39 CKD26:CKF38 CTW39:CTY39 CTZ26:CUB38 DDS39:DDU39 DDV26:DDX38 DNO39:DNQ39 DNR26:DNT38 DXK39:DXM39 DXN26:DXP38 EHG39:EHI39 EHJ26:EHL38 ERC39:ERE39 ERF26:ERH38 FAY39:FBA39 FBB26:FBD38 FKU39:FKW39 FKX26:FKZ38 FUQ39:FUS39 FUT26:FUV38 GEM39:GEO39 GEP26:GER38 GOI39:GOK39 GOL26:GON38 GYE39:GYG39 GYH26:GYJ38 HIA39:HIC39 HID26:HIF38 HRW39:HRY39 HRZ26:HSB38 IBS39:IBU39 IBV26:IBX38 ILO39:ILQ39 ILR26:ILT38 IVK39:IVM39 IVN26:IVP38 JFG39:JFI39 JFJ26:JFL38 JPC39:JPE39 JPF26:JPH38 JYY39:JZA39 JZB26:JZD38 KIU39:KIW39 KIX26:KIZ38 KSQ39:KSS39 KST26:KSV38 LCM39:LCO39 LCP26:LCR38 LMI39:LMK39 LML26:LMN38 LWE39:LWG39 LWH26:LWJ38 MGA39:MGC39 MGD26:MGF38 MPW39:MPY39 MPZ26:MQB38 MZS39:MZU39 MZV26:MZX38 NJO39:NJQ39 NJR26:NJT38 NTK39:NTM39 NTN26:NTP38 ODG39:ODI39 ODJ26:ODL38 ONC39:ONE39 ONF26:ONH38 OWY39:OXA39 OXB26:OXD38 PGU39:PGW39 PGX26:PGZ38 PQQ39:PQS39 PQT26:PQV38 QAM39:QAO39 QAP26:QAR38 QKI39:QKK39 QKL26:QKN38 QUE39:QUG39 QUH26:QUJ38 REA39:REC39 RED26:REF38 RNW39:RNY39 RNZ26:ROB38 RXS39:RXU39 RXV26:RXX38 SHO39:SHQ39 SHR26:SHT38 SRK39:SRM39 SRN26:SRP38 TBG39:TBI39 TBJ26:TBL38 TLC39:TLE39 TLF26:TLH38 TUY39:TVA39 TVB26:TVD38 UEU39:UEW39 UEX26:UEZ38 UOQ39:UOS39 UOT26:UOV38 UYM39:UYO39 UYP26:UYR38 VII39:VIK39 VIL26:VIN38 VSE39:VSG39 VSH26:VSJ38 WCA39:WCC39 WCD26:WCF38 WLW39:WLY39 WLZ26:WMB38 WVS39:WVU39 WVV26:WVX38 WVV40:WVX145 WLZ40:WMB145 WCD40:WCF145 VSH40:VSJ145 VIL40:VIN145 UYP40:UYR145 UOT40:UOV145 UEX40:UEZ145 TVB40:TVD145 TLF40:TLH145 TBJ40:TBL145 SRN40:SRP145 SHR40:SHT145 RXV40:RXX145 RNZ40:ROB145 RED40:REF145 QUH40:QUJ145 QKL40:QKN145 QAP40:QAR145 PQT40:PQV145 PGX40:PGZ145 OXB40:OXD145 ONF40:ONH145 ODJ40:ODL145 NTN40:NTP145 NJR40:NJT145 MZV40:MZX145 MPZ40:MQB145 MGD40:MGF145 LWH40:LWJ145 LML40:LMN145 LCP40:LCR145 KST40:KSV145 KIX40:KIZ145 JZB40:JZD145 JPF40:JPH145 JFJ40:JFL145 IVN40:IVP145 ILR40:ILT145 IBV40:IBX145 HRZ40:HSB145 HID40:HIF145 GYH40:GYJ145 GOL40:GON145 GEP40:GER145 FUT40:FUV145 FKX40:FKZ145 FBB40:FBD145 ERF40:ERH145 EHJ40:EHL145 DXN40:DXP145 DNR40:DNT145 DDV40:DDX145 CTZ40:CUB145 CKD40:CKF145 CAH40:CAJ145 BQL40:BQN145 BGP40:BGR145 AWT40:AWV145 AMX40:AMZ145 ADB40:ADD145 TF40:TH145 JJ40:JL145" xr:uid="{00000000-0002-0000-0500-000001000000}">
      <formula1>宿泊・日帰り</formula1>
    </dataValidation>
    <dataValidation type="list" allowBlank="1" showInputMessage="1" showErrorMessage="1" prompt="A：幼児_x000a_B：小学生_x000a_C：中学生_x000a_D：高校生_x000a_E：26才未満（大学生）_x000a_F：26才未満（学生以外）_x000a_G：26才以上" sqref="JD65552:JD65681 SZ65552:SZ65681 ACV65552:ACV65681 AMR65552:AMR65681 AWN65552:AWN65681 BGJ65552:BGJ65681 BQF65552:BQF65681 CAB65552:CAB65681 CJX65552:CJX65681 CTT65552:CTT65681 DDP65552:DDP65681 DNL65552:DNL65681 DXH65552:DXH65681 EHD65552:EHD65681 EQZ65552:EQZ65681 FAV65552:FAV65681 FKR65552:FKR65681 FUN65552:FUN65681 GEJ65552:GEJ65681 GOF65552:GOF65681 GYB65552:GYB65681 HHX65552:HHX65681 HRT65552:HRT65681 IBP65552:IBP65681 ILL65552:ILL65681 IVH65552:IVH65681 JFD65552:JFD65681 JOZ65552:JOZ65681 JYV65552:JYV65681 KIR65552:KIR65681 KSN65552:KSN65681 LCJ65552:LCJ65681 LMF65552:LMF65681 LWB65552:LWB65681 MFX65552:MFX65681 MPT65552:MPT65681 MZP65552:MZP65681 NJL65552:NJL65681 NTH65552:NTH65681 ODD65552:ODD65681 OMZ65552:OMZ65681 OWV65552:OWV65681 PGR65552:PGR65681 PQN65552:PQN65681 QAJ65552:QAJ65681 QKF65552:QKF65681 QUB65552:QUB65681 RDX65552:RDX65681 RNT65552:RNT65681 RXP65552:RXP65681 SHL65552:SHL65681 SRH65552:SRH65681 TBD65552:TBD65681 TKZ65552:TKZ65681 TUV65552:TUV65681 UER65552:UER65681 UON65552:UON65681 UYJ65552:UYJ65681 VIF65552:VIF65681 VSB65552:VSB65681 WBX65552:WBX65681 WLT65552:WLT65681 WVP65552:WVP65681 JD131088:JD131217 SZ131088:SZ131217 ACV131088:ACV131217 AMR131088:AMR131217 AWN131088:AWN131217 BGJ131088:BGJ131217 BQF131088:BQF131217 CAB131088:CAB131217 CJX131088:CJX131217 CTT131088:CTT131217 DDP131088:DDP131217 DNL131088:DNL131217 DXH131088:DXH131217 EHD131088:EHD131217 EQZ131088:EQZ131217 FAV131088:FAV131217 FKR131088:FKR131217 FUN131088:FUN131217 GEJ131088:GEJ131217 GOF131088:GOF131217 GYB131088:GYB131217 HHX131088:HHX131217 HRT131088:HRT131217 IBP131088:IBP131217 ILL131088:ILL131217 IVH131088:IVH131217 JFD131088:JFD131217 JOZ131088:JOZ131217 JYV131088:JYV131217 KIR131088:KIR131217 KSN131088:KSN131217 LCJ131088:LCJ131217 LMF131088:LMF131217 LWB131088:LWB131217 MFX131088:MFX131217 MPT131088:MPT131217 MZP131088:MZP131217 NJL131088:NJL131217 NTH131088:NTH131217 ODD131088:ODD131217 OMZ131088:OMZ131217 OWV131088:OWV131217 PGR131088:PGR131217 PQN131088:PQN131217 QAJ131088:QAJ131217 QKF131088:QKF131217 QUB131088:QUB131217 RDX131088:RDX131217 RNT131088:RNT131217 RXP131088:RXP131217 SHL131088:SHL131217 SRH131088:SRH131217 TBD131088:TBD131217 TKZ131088:TKZ131217 TUV131088:TUV131217 UER131088:UER131217 UON131088:UON131217 UYJ131088:UYJ131217 VIF131088:VIF131217 VSB131088:VSB131217 WBX131088:WBX131217 WLT131088:WLT131217 WVP131088:WVP131217 JD196624:JD196753 SZ196624:SZ196753 ACV196624:ACV196753 AMR196624:AMR196753 AWN196624:AWN196753 BGJ196624:BGJ196753 BQF196624:BQF196753 CAB196624:CAB196753 CJX196624:CJX196753 CTT196624:CTT196753 DDP196624:DDP196753 DNL196624:DNL196753 DXH196624:DXH196753 EHD196624:EHD196753 EQZ196624:EQZ196753 FAV196624:FAV196753 FKR196624:FKR196753 FUN196624:FUN196753 GEJ196624:GEJ196753 GOF196624:GOF196753 GYB196624:GYB196753 HHX196624:HHX196753 HRT196624:HRT196753 IBP196624:IBP196753 ILL196624:ILL196753 IVH196624:IVH196753 JFD196624:JFD196753 JOZ196624:JOZ196753 JYV196624:JYV196753 KIR196624:KIR196753 KSN196624:KSN196753 LCJ196624:LCJ196753 LMF196624:LMF196753 LWB196624:LWB196753 MFX196624:MFX196753 MPT196624:MPT196753 MZP196624:MZP196753 NJL196624:NJL196753 NTH196624:NTH196753 ODD196624:ODD196753 OMZ196624:OMZ196753 OWV196624:OWV196753 PGR196624:PGR196753 PQN196624:PQN196753 QAJ196624:QAJ196753 QKF196624:QKF196753 QUB196624:QUB196753 RDX196624:RDX196753 RNT196624:RNT196753 RXP196624:RXP196753 SHL196624:SHL196753 SRH196624:SRH196753 TBD196624:TBD196753 TKZ196624:TKZ196753 TUV196624:TUV196753 UER196624:UER196753 UON196624:UON196753 UYJ196624:UYJ196753 VIF196624:VIF196753 VSB196624:VSB196753 WBX196624:WBX196753 WLT196624:WLT196753 WVP196624:WVP196753 JD262160:JD262289 SZ262160:SZ262289 ACV262160:ACV262289 AMR262160:AMR262289 AWN262160:AWN262289 BGJ262160:BGJ262289 BQF262160:BQF262289 CAB262160:CAB262289 CJX262160:CJX262289 CTT262160:CTT262289 DDP262160:DDP262289 DNL262160:DNL262289 DXH262160:DXH262289 EHD262160:EHD262289 EQZ262160:EQZ262289 FAV262160:FAV262289 FKR262160:FKR262289 FUN262160:FUN262289 GEJ262160:GEJ262289 GOF262160:GOF262289 GYB262160:GYB262289 HHX262160:HHX262289 HRT262160:HRT262289 IBP262160:IBP262289 ILL262160:ILL262289 IVH262160:IVH262289 JFD262160:JFD262289 JOZ262160:JOZ262289 JYV262160:JYV262289 KIR262160:KIR262289 KSN262160:KSN262289 LCJ262160:LCJ262289 LMF262160:LMF262289 LWB262160:LWB262289 MFX262160:MFX262289 MPT262160:MPT262289 MZP262160:MZP262289 NJL262160:NJL262289 NTH262160:NTH262289 ODD262160:ODD262289 OMZ262160:OMZ262289 OWV262160:OWV262289 PGR262160:PGR262289 PQN262160:PQN262289 QAJ262160:QAJ262289 QKF262160:QKF262289 QUB262160:QUB262289 RDX262160:RDX262289 RNT262160:RNT262289 RXP262160:RXP262289 SHL262160:SHL262289 SRH262160:SRH262289 TBD262160:TBD262289 TKZ262160:TKZ262289 TUV262160:TUV262289 UER262160:UER262289 UON262160:UON262289 UYJ262160:UYJ262289 VIF262160:VIF262289 VSB262160:VSB262289 WBX262160:WBX262289 WLT262160:WLT262289 WVP262160:WVP262289 JD327696:JD327825 SZ327696:SZ327825 ACV327696:ACV327825 AMR327696:AMR327825 AWN327696:AWN327825 BGJ327696:BGJ327825 BQF327696:BQF327825 CAB327696:CAB327825 CJX327696:CJX327825 CTT327696:CTT327825 DDP327696:DDP327825 DNL327696:DNL327825 DXH327696:DXH327825 EHD327696:EHD327825 EQZ327696:EQZ327825 FAV327696:FAV327825 FKR327696:FKR327825 FUN327696:FUN327825 GEJ327696:GEJ327825 GOF327696:GOF327825 GYB327696:GYB327825 HHX327696:HHX327825 HRT327696:HRT327825 IBP327696:IBP327825 ILL327696:ILL327825 IVH327696:IVH327825 JFD327696:JFD327825 JOZ327696:JOZ327825 JYV327696:JYV327825 KIR327696:KIR327825 KSN327696:KSN327825 LCJ327696:LCJ327825 LMF327696:LMF327825 LWB327696:LWB327825 MFX327696:MFX327825 MPT327696:MPT327825 MZP327696:MZP327825 NJL327696:NJL327825 NTH327696:NTH327825 ODD327696:ODD327825 OMZ327696:OMZ327825 OWV327696:OWV327825 PGR327696:PGR327825 PQN327696:PQN327825 QAJ327696:QAJ327825 QKF327696:QKF327825 QUB327696:QUB327825 RDX327696:RDX327825 RNT327696:RNT327825 RXP327696:RXP327825 SHL327696:SHL327825 SRH327696:SRH327825 TBD327696:TBD327825 TKZ327696:TKZ327825 TUV327696:TUV327825 UER327696:UER327825 UON327696:UON327825 UYJ327696:UYJ327825 VIF327696:VIF327825 VSB327696:VSB327825 WBX327696:WBX327825 WLT327696:WLT327825 WVP327696:WVP327825 JD393232:JD393361 SZ393232:SZ393361 ACV393232:ACV393361 AMR393232:AMR393361 AWN393232:AWN393361 BGJ393232:BGJ393361 BQF393232:BQF393361 CAB393232:CAB393361 CJX393232:CJX393361 CTT393232:CTT393361 DDP393232:DDP393361 DNL393232:DNL393361 DXH393232:DXH393361 EHD393232:EHD393361 EQZ393232:EQZ393361 FAV393232:FAV393361 FKR393232:FKR393361 FUN393232:FUN393361 GEJ393232:GEJ393361 GOF393232:GOF393361 GYB393232:GYB393361 HHX393232:HHX393361 HRT393232:HRT393361 IBP393232:IBP393361 ILL393232:ILL393361 IVH393232:IVH393361 JFD393232:JFD393361 JOZ393232:JOZ393361 JYV393232:JYV393361 KIR393232:KIR393361 KSN393232:KSN393361 LCJ393232:LCJ393361 LMF393232:LMF393361 LWB393232:LWB393361 MFX393232:MFX393361 MPT393232:MPT393361 MZP393232:MZP393361 NJL393232:NJL393361 NTH393232:NTH393361 ODD393232:ODD393361 OMZ393232:OMZ393361 OWV393232:OWV393361 PGR393232:PGR393361 PQN393232:PQN393361 QAJ393232:QAJ393361 QKF393232:QKF393361 QUB393232:QUB393361 RDX393232:RDX393361 RNT393232:RNT393361 RXP393232:RXP393361 SHL393232:SHL393361 SRH393232:SRH393361 TBD393232:TBD393361 TKZ393232:TKZ393361 TUV393232:TUV393361 UER393232:UER393361 UON393232:UON393361 UYJ393232:UYJ393361 VIF393232:VIF393361 VSB393232:VSB393361 WBX393232:WBX393361 WLT393232:WLT393361 WVP393232:WVP393361 JD458768:JD458897 SZ458768:SZ458897 ACV458768:ACV458897 AMR458768:AMR458897 AWN458768:AWN458897 BGJ458768:BGJ458897 BQF458768:BQF458897 CAB458768:CAB458897 CJX458768:CJX458897 CTT458768:CTT458897 DDP458768:DDP458897 DNL458768:DNL458897 DXH458768:DXH458897 EHD458768:EHD458897 EQZ458768:EQZ458897 FAV458768:FAV458897 FKR458768:FKR458897 FUN458768:FUN458897 GEJ458768:GEJ458897 GOF458768:GOF458897 GYB458768:GYB458897 HHX458768:HHX458897 HRT458768:HRT458897 IBP458768:IBP458897 ILL458768:ILL458897 IVH458768:IVH458897 JFD458768:JFD458897 JOZ458768:JOZ458897 JYV458768:JYV458897 KIR458768:KIR458897 KSN458768:KSN458897 LCJ458768:LCJ458897 LMF458768:LMF458897 LWB458768:LWB458897 MFX458768:MFX458897 MPT458768:MPT458897 MZP458768:MZP458897 NJL458768:NJL458897 NTH458768:NTH458897 ODD458768:ODD458897 OMZ458768:OMZ458897 OWV458768:OWV458897 PGR458768:PGR458897 PQN458768:PQN458897 QAJ458768:QAJ458897 QKF458768:QKF458897 QUB458768:QUB458897 RDX458768:RDX458897 RNT458768:RNT458897 RXP458768:RXP458897 SHL458768:SHL458897 SRH458768:SRH458897 TBD458768:TBD458897 TKZ458768:TKZ458897 TUV458768:TUV458897 UER458768:UER458897 UON458768:UON458897 UYJ458768:UYJ458897 VIF458768:VIF458897 VSB458768:VSB458897 WBX458768:WBX458897 WLT458768:WLT458897 WVP458768:WVP458897 JD524304:JD524433 SZ524304:SZ524433 ACV524304:ACV524433 AMR524304:AMR524433 AWN524304:AWN524433 BGJ524304:BGJ524433 BQF524304:BQF524433 CAB524304:CAB524433 CJX524304:CJX524433 CTT524304:CTT524433 DDP524304:DDP524433 DNL524304:DNL524433 DXH524304:DXH524433 EHD524304:EHD524433 EQZ524304:EQZ524433 FAV524304:FAV524433 FKR524304:FKR524433 FUN524304:FUN524433 GEJ524304:GEJ524433 GOF524304:GOF524433 GYB524304:GYB524433 HHX524304:HHX524433 HRT524304:HRT524433 IBP524304:IBP524433 ILL524304:ILL524433 IVH524304:IVH524433 JFD524304:JFD524433 JOZ524304:JOZ524433 JYV524304:JYV524433 KIR524304:KIR524433 KSN524304:KSN524433 LCJ524304:LCJ524433 LMF524304:LMF524433 LWB524304:LWB524433 MFX524304:MFX524433 MPT524304:MPT524433 MZP524304:MZP524433 NJL524304:NJL524433 NTH524304:NTH524433 ODD524304:ODD524433 OMZ524304:OMZ524433 OWV524304:OWV524433 PGR524304:PGR524433 PQN524304:PQN524433 QAJ524304:QAJ524433 QKF524304:QKF524433 QUB524304:QUB524433 RDX524304:RDX524433 RNT524304:RNT524433 RXP524304:RXP524433 SHL524304:SHL524433 SRH524304:SRH524433 TBD524304:TBD524433 TKZ524304:TKZ524433 TUV524304:TUV524433 UER524304:UER524433 UON524304:UON524433 UYJ524304:UYJ524433 VIF524304:VIF524433 VSB524304:VSB524433 WBX524304:WBX524433 WLT524304:WLT524433 WVP524304:WVP524433 JD589840:JD589969 SZ589840:SZ589969 ACV589840:ACV589969 AMR589840:AMR589969 AWN589840:AWN589969 BGJ589840:BGJ589969 BQF589840:BQF589969 CAB589840:CAB589969 CJX589840:CJX589969 CTT589840:CTT589969 DDP589840:DDP589969 DNL589840:DNL589969 DXH589840:DXH589969 EHD589840:EHD589969 EQZ589840:EQZ589969 FAV589840:FAV589969 FKR589840:FKR589969 FUN589840:FUN589969 GEJ589840:GEJ589969 GOF589840:GOF589969 GYB589840:GYB589969 HHX589840:HHX589969 HRT589840:HRT589969 IBP589840:IBP589969 ILL589840:ILL589969 IVH589840:IVH589969 JFD589840:JFD589969 JOZ589840:JOZ589969 JYV589840:JYV589969 KIR589840:KIR589969 KSN589840:KSN589969 LCJ589840:LCJ589969 LMF589840:LMF589969 LWB589840:LWB589969 MFX589840:MFX589969 MPT589840:MPT589969 MZP589840:MZP589969 NJL589840:NJL589969 NTH589840:NTH589969 ODD589840:ODD589969 OMZ589840:OMZ589969 OWV589840:OWV589969 PGR589840:PGR589969 PQN589840:PQN589969 QAJ589840:QAJ589969 QKF589840:QKF589969 QUB589840:QUB589969 RDX589840:RDX589969 RNT589840:RNT589969 RXP589840:RXP589969 SHL589840:SHL589969 SRH589840:SRH589969 TBD589840:TBD589969 TKZ589840:TKZ589969 TUV589840:TUV589969 UER589840:UER589969 UON589840:UON589969 UYJ589840:UYJ589969 VIF589840:VIF589969 VSB589840:VSB589969 WBX589840:WBX589969 WLT589840:WLT589969 WVP589840:WVP589969 JD655376:JD655505 SZ655376:SZ655505 ACV655376:ACV655505 AMR655376:AMR655505 AWN655376:AWN655505 BGJ655376:BGJ655505 BQF655376:BQF655505 CAB655376:CAB655505 CJX655376:CJX655505 CTT655376:CTT655505 DDP655376:DDP655505 DNL655376:DNL655505 DXH655376:DXH655505 EHD655376:EHD655505 EQZ655376:EQZ655505 FAV655376:FAV655505 FKR655376:FKR655505 FUN655376:FUN655505 GEJ655376:GEJ655505 GOF655376:GOF655505 GYB655376:GYB655505 HHX655376:HHX655505 HRT655376:HRT655505 IBP655376:IBP655505 ILL655376:ILL655505 IVH655376:IVH655505 JFD655376:JFD655505 JOZ655376:JOZ655505 JYV655376:JYV655505 KIR655376:KIR655505 KSN655376:KSN655505 LCJ655376:LCJ655505 LMF655376:LMF655505 LWB655376:LWB655505 MFX655376:MFX655505 MPT655376:MPT655505 MZP655376:MZP655505 NJL655376:NJL655505 NTH655376:NTH655505 ODD655376:ODD655505 OMZ655376:OMZ655505 OWV655376:OWV655505 PGR655376:PGR655505 PQN655376:PQN655505 QAJ655376:QAJ655505 QKF655376:QKF655505 QUB655376:QUB655505 RDX655376:RDX655505 RNT655376:RNT655505 RXP655376:RXP655505 SHL655376:SHL655505 SRH655376:SRH655505 TBD655376:TBD655505 TKZ655376:TKZ655505 TUV655376:TUV655505 UER655376:UER655505 UON655376:UON655505 UYJ655376:UYJ655505 VIF655376:VIF655505 VSB655376:VSB655505 WBX655376:WBX655505 WLT655376:WLT655505 WVP655376:WVP655505 JD720912:JD721041 SZ720912:SZ721041 ACV720912:ACV721041 AMR720912:AMR721041 AWN720912:AWN721041 BGJ720912:BGJ721041 BQF720912:BQF721041 CAB720912:CAB721041 CJX720912:CJX721041 CTT720912:CTT721041 DDP720912:DDP721041 DNL720912:DNL721041 DXH720912:DXH721041 EHD720912:EHD721041 EQZ720912:EQZ721041 FAV720912:FAV721041 FKR720912:FKR721041 FUN720912:FUN721041 GEJ720912:GEJ721041 GOF720912:GOF721041 GYB720912:GYB721041 HHX720912:HHX721041 HRT720912:HRT721041 IBP720912:IBP721041 ILL720912:ILL721041 IVH720912:IVH721041 JFD720912:JFD721041 JOZ720912:JOZ721041 JYV720912:JYV721041 KIR720912:KIR721041 KSN720912:KSN721041 LCJ720912:LCJ721041 LMF720912:LMF721041 LWB720912:LWB721041 MFX720912:MFX721041 MPT720912:MPT721041 MZP720912:MZP721041 NJL720912:NJL721041 NTH720912:NTH721041 ODD720912:ODD721041 OMZ720912:OMZ721041 OWV720912:OWV721041 PGR720912:PGR721041 PQN720912:PQN721041 QAJ720912:QAJ721041 QKF720912:QKF721041 QUB720912:QUB721041 RDX720912:RDX721041 RNT720912:RNT721041 RXP720912:RXP721041 SHL720912:SHL721041 SRH720912:SRH721041 TBD720912:TBD721041 TKZ720912:TKZ721041 TUV720912:TUV721041 UER720912:UER721041 UON720912:UON721041 UYJ720912:UYJ721041 VIF720912:VIF721041 VSB720912:VSB721041 WBX720912:WBX721041 WLT720912:WLT721041 WVP720912:WVP721041 JD786448:JD786577 SZ786448:SZ786577 ACV786448:ACV786577 AMR786448:AMR786577 AWN786448:AWN786577 BGJ786448:BGJ786577 BQF786448:BQF786577 CAB786448:CAB786577 CJX786448:CJX786577 CTT786448:CTT786577 DDP786448:DDP786577 DNL786448:DNL786577 DXH786448:DXH786577 EHD786448:EHD786577 EQZ786448:EQZ786577 FAV786448:FAV786577 FKR786448:FKR786577 FUN786448:FUN786577 GEJ786448:GEJ786577 GOF786448:GOF786577 GYB786448:GYB786577 HHX786448:HHX786577 HRT786448:HRT786577 IBP786448:IBP786577 ILL786448:ILL786577 IVH786448:IVH786577 JFD786448:JFD786577 JOZ786448:JOZ786577 JYV786448:JYV786577 KIR786448:KIR786577 KSN786448:KSN786577 LCJ786448:LCJ786577 LMF786448:LMF786577 LWB786448:LWB786577 MFX786448:MFX786577 MPT786448:MPT786577 MZP786448:MZP786577 NJL786448:NJL786577 NTH786448:NTH786577 ODD786448:ODD786577 OMZ786448:OMZ786577 OWV786448:OWV786577 PGR786448:PGR786577 PQN786448:PQN786577 QAJ786448:QAJ786577 QKF786448:QKF786577 QUB786448:QUB786577 RDX786448:RDX786577 RNT786448:RNT786577 RXP786448:RXP786577 SHL786448:SHL786577 SRH786448:SRH786577 TBD786448:TBD786577 TKZ786448:TKZ786577 TUV786448:TUV786577 UER786448:UER786577 UON786448:UON786577 UYJ786448:UYJ786577 VIF786448:VIF786577 VSB786448:VSB786577 WBX786448:WBX786577 WLT786448:WLT786577 WVP786448:WVP786577 JD851984:JD852113 SZ851984:SZ852113 ACV851984:ACV852113 AMR851984:AMR852113 AWN851984:AWN852113 BGJ851984:BGJ852113 BQF851984:BQF852113 CAB851984:CAB852113 CJX851984:CJX852113 CTT851984:CTT852113 DDP851984:DDP852113 DNL851984:DNL852113 DXH851984:DXH852113 EHD851984:EHD852113 EQZ851984:EQZ852113 FAV851984:FAV852113 FKR851984:FKR852113 FUN851984:FUN852113 GEJ851984:GEJ852113 GOF851984:GOF852113 GYB851984:GYB852113 HHX851984:HHX852113 HRT851984:HRT852113 IBP851984:IBP852113 ILL851984:ILL852113 IVH851984:IVH852113 JFD851984:JFD852113 JOZ851984:JOZ852113 JYV851984:JYV852113 KIR851984:KIR852113 KSN851984:KSN852113 LCJ851984:LCJ852113 LMF851984:LMF852113 LWB851984:LWB852113 MFX851984:MFX852113 MPT851984:MPT852113 MZP851984:MZP852113 NJL851984:NJL852113 NTH851984:NTH852113 ODD851984:ODD852113 OMZ851984:OMZ852113 OWV851984:OWV852113 PGR851984:PGR852113 PQN851984:PQN852113 QAJ851984:QAJ852113 QKF851984:QKF852113 QUB851984:QUB852113 RDX851984:RDX852113 RNT851984:RNT852113 RXP851984:RXP852113 SHL851984:SHL852113 SRH851984:SRH852113 TBD851984:TBD852113 TKZ851984:TKZ852113 TUV851984:TUV852113 UER851984:UER852113 UON851984:UON852113 UYJ851984:UYJ852113 VIF851984:VIF852113 VSB851984:VSB852113 WBX851984:WBX852113 WLT851984:WLT852113 WVP851984:WVP852113 JD917520:JD917649 SZ917520:SZ917649 ACV917520:ACV917649 AMR917520:AMR917649 AWN917520:AWN917649 BGJ917520:BGJ917649 BQF917520:BQF917649 CAB917520:CAB917649 CJX917520:CJX917649 CTT917520:CTT917649 DDP917520:DDP917649 DNL917520:DNL917649 DXH917520:DXH917649 EHD917520:EHD917649 EQZ917520:EQZ917649 FAV917520:FAV917649 FKR917520:FKR917649 FUN917520:FUN917649 GEJ917520:GEJ917649 GOF917520:GOF917649 GYB917520:GYB917649 HHX917520:HHX917649 HRT917520:HRT917649 IBP917520:IBP917649 ILL917520:ILL917649 IVH917520:IVH917649 JFD917520:JFD917649 JOZ917520:JOZ917649 JYV917520:JYV917649 KIR917520:KIR917649 KSN917520:KSN917649 LCJ917520:LCJ917649 LMF917520:LMF917649 LWB917520:LWB917649 MFX917520:MFX917649 MPT917520:MPT917649 MZP917520:MZP917649 NJL917520:NJL917649 NTH917520:NTH917649 ODD917520:ODD917649 OMZ917520:OMZ917649 OWV917520:OWV917649 PGR917520:PGR917649 PQN917520:PQN917649 QAJ917520:QAJ917649 QKF917520:QKF917649 QUB917520:QUB917649 RDX917520:RDX917649 RNT917520:RNT917649 RXP917520:RXP917649 SHL917520:SHL917649 SRH917520:SRH917649 TBD917520:TBD917649 TKZ917520:TKZ917649 TUV917520:TUV917649 UER917520:UER917649 UON917520:UON917649 UYJ917520:UYJ917649 VIF917520:VIF917649 VSB917520:VSB917649 WBX917520:WBX917649 WLT917520:WLT917649 WVP917520:WVP917649 JD983056:JD983185 SZ983056:SZ983185 ACV983056:ACV983185 AMR983056:AMR983185 AWN983056:AWN983185 BGJ983056:BGJ983185 BQF983056:BQF983185 CAB983056:CAB983185 CJX983056:CJX983185 CTT983056:CTT983185 DDP983056:DDP983185 DNL983056:DNL983185 DXH983056:DXH983185 EHD983056:EHD983185 EQZ983056:EQZ983185 FAV983056:FAV983185 FKR983056:FKR983185 FUN983056:FUN983185 GEJ983056:GEJ983185 GOF983056:GOF983185 GYB983056:GYB983185 HHX983056:HHX983185 HRT983056:HRT983185 IBP983056:IBP983185 ILL983056:ILL983185 IVH983056:IVH983185 JFD983056:JFD983185 JOZ983056:JOZ983185 JYV983056:JYV983185 KIR983056:KIR983185 KSN983056:KSN983185 LCJ983056:LCJ983185 LMF983056:LMF983185 LWB983056:LWB983185 MFX983056:MFX983185 MPT983056:MPT983185 MZP983056:MZP983185 NJL983056:NJL983185 NTH983056:NTH983185 ODD983056:ODD983185 OMZ983056:OMZ983185 OWV983056:OWV983185 PGR983056:PGR983185 PQN983056:PQN983185 QAJ983056:QAJ983185 QKF983056:QKF983185 QUB983056:QUB983185 RDX983056:RDX983185 RNT983056:RNT983185 RXP983056:RXP983185 SHL983056:SHL983185 SRH983056:SRH983185 TBD983056:TBD983185 TKZ983056:TKZ983185 TUV983056:TUV983185 UER983056:UER983185 UON983056:UON983185 UYJ983056:UYJ983185 VIF983056:VIF983185 VSB983056:VSB983185 WBX983056:WBX983185 WLT983056:WLT983185 WVP983056:WVP983185 G983055:G983184 G917519:G917648 G851983:G852112 G786447:G786576 G720911:G721040 G655375:G655504 G589839:G589968 G524303:G524432 G458767:G458896 G393231:G393360 G327695:G327824 G262159:G262288 G196623:G196752 G131087:G131216 G65551:G65680 JA39 JD26:JD38 SW39 SZ26:SZ38 ACS39 ACV26:ACV38 AMO39 AMR26:AMR38 AWK39 AWN26:AWN38 BGG39 BGJ26:BGJ38 BQC39 BQF26:BQF38 BZY39 CAB26:CAB38 CJU39 CJX26:CJX38 CTQ39 CTT26:CTT38 DDM39 DDP26:DDP38 DNI39 DNL26:DNL38 DXE39 DXH26:DXH38 EHA39 EHD26:EHD38 EQW39 EQZ26:EQZ38 FAS39 FAV26:FAV38 FKO39 FKR26:FKR38 FUK39 FUN26:FUN38 GEG39 GEJ26:GEJ38 GOC39 GOF26:GOF38 GXY39 GYB26:GYB38 HHU39 HHX26:HHX38 HRQ39 HRT26:HRT38 IBM39 IBP26:IBP38 ILI39 ILL26:ILL38 IVE39 IVH26:IVH38 JFA39 JFD26:JFD38 JOW39 JOZ26:JOZ38 JYS39 JYV26:JYV38 KIO39 KIR26:KIR38 KSK39 KSN26:KSN38 LCG39 LCJ26:LCJ38 LMC39 LMF26:LMF38 LVY39 LWB26:LWB38 MFU39 MFX26:MFX38 MPQ39 MPT26:MPT38 MZM39 MZP26:MZP38 NJI39 NJL26:NJL38 NTE39 NTH26:NTH38 ODA39 ODD26:ODD38 OMW39 OMZ26:OMZ38 OWS39 OWV26:OWV38 PGO39 PGR26:PGR38 PQK39 PQN26:PQN38 QAG39 QAJ26:QAJ38 QKC39 QKF26:QKF38 QTY39 QUB26:QUB38 RDU39 RDX26:RDX38 RNQ39 RNT26:RNT38 RXM39 RXP26:RXP38 SHI39 SHL26:SHL38 SRE39 SRH26:SRH38 TBA39 TBD26:TBD38 TKW39 TKZ26:TKZ38 TUS39 TUV26:TUV38 UEO39 UER26:UER38 UOK39 UON26:UON38 UYG39 UYJ26:UYJ38 VIC39 VIF26:VIF38 VRY39 VSB26:VSB38 WBU39 WBX26:WBX38 WLQ39 WLT26:WLT38 WVM39 WVP26:WVP38 WVP40:WVP145 WLT40:WLT145 WBX40:WBX145 VSB40:VSB145 VIF40:VIF145 UYJ40:UYJ145 UON40:UON145 UER40:UER145 TUV40:TUV145 TKZ40:TKZ145 TBD40:TBD145 SRH40:SRH145 SHL40:SHL145 RXP40:RXP145 RNT40:RNT145 RDX40:RDX145 QUB40:QUB145 QKF40:QKF145 QAJ40:QAJ145 PQN40:PQN145 PGR40:PGR145 OWV40:OWV145 OMZ40:OMZ145 ODD40:ODD145 NTH40:NTH145 NJL40:NJL145 MZP40:MZP145 MPT40:MPT145 MFX40:MFX145 LWB40:LWB145 LMF40:LMF145 LCJ40:LCJ145 KSN40:KSN145 KIR40:KIR145 JYV40:JYV145 JOZ40:JOZ145 JFD40:JFD145 IVH40:IVH145 ILL40:ILL145 IBP40:IBP145 HRT40:HRT145 HHX40:HHX145 GYB40:GYB145 GOF40:GOF145 GEJ40:GEJ145 FUN40:FUN145 FKR40:FKR145 FAV40:FAV145 EQZ40:EQZ145 EHD40:EHD145 DXH40:DXH145 DNL40:DNL145 DDP40:DDP145 CTT40:CTT145 CJX40:CJX145 CAB40:CAB145 BQF40:BQF145 BGJ40:BGJ145 AWN40:AWN145 AMR40:AMR145 ACV40:ACV145 SZ40:SZ145 JD40:JD145" xr:uid="{00000000-0002-0000-0500-000002000000}">
      <formula1>区分</formula1>
    </dataValidation>
    <dataValidation type="list" allowBlank="1" showInputMessage="1" showErrorMessage="1" sqref="JC65552:JC65681 SY65552:SY65681 ACU65552:ACU65681 AMQ65552:AMQ65681 AWM65552:AWM65681 BGI65552:BGI65681 BQE65552:BQE65681 CAA65552:CAA65681 CJW65552:CJW65681 CTS65552:CTS65681 DDO65552:DDO65681 DNK65552:DNK65681 DXG65552:DXG65681 EHC65552:EHC65681 EQY65552:EQY65681 FAU65552:FAU65681 FKQ65552:FKQ65681 FUM65552:FUM65681 GEI65552:GEI65681 GOE65552:GOE65681 GYA65552:GYA65681 HHW65552:HHW65681 HRS65552:HRS65681 IBO65552:IBO65681 ILK65552:ILK65681 IVG65552:IVG65681 JFC65552:JFC65681 JOY65552:JOY65681 JYU65552:JYU65681 KIQ65552:KIQ65681 KSM65552:KSM65681 LCI65552:LCI65681 LME65552:LME65681 LWA65552:LWA65681 MFW65552:MFW65681 MPS65552:MPS65681 MZO65552:MZO65681 NJK65552:NJK65681 NTG65552:NTG65681 ODC65552:ODC65681 OMY65552:OMY65681 OWU65552:OWU65681 PGQ65552:PGQ65681 PQM65552:PQM65681 QAI65552:QAI65681 QKE65552:QKE65681 QUA65552:QUA65681 RDW65552:RDW65681 RNS65552:RNS65681 RXO65552:RXO65681 SHK65552:SHK65681 SRG65552:SRG65681 TBC65552:TBC65681 TKY65552:TKY65681 TUU65552:TUU65681 UEQ65552:UEQ65681 UOM65552:UOM65681 UYI65552:UYI65681 VIE65552:VIE65681 VSA65552:VSA65681 WBW65552:WBW65681 WLS65552:WLS65681 WVO65552:WVO65681 JC131088:JC131217 SY131088:SY131217 ACU131088:ACU131217 AMQ131088:AMQ131217 AWM131088:AWM131217 BGI131088:BGI131217 BQE131088:BQE131217 CAA131088:CAA131217 CJW131088:CJW131217 CTS131088:CTS131217 DDO131088:DDO131217 DNK131088:DNK131217 DXG131088:DXG131217 EHC131088:EHC131217 EQY131088:EQY131217 FAU131088:FAU131217 FKQ131088:FKQ131217 FUM131088:FUM131217 GEI131088:GEI131217 GOE131088:GOE131217 GYA131088:GYA131217 HHW131088:HHW131217 HRS131088:HRS131217 IBO131088:IBO131217 ILK131088:ILK131217 IVG131088:IVG131217 JFC131088:JFC131217 JOY131088:JOY131217 JYU131088:JYU131217 KIQ131088:KIQ131217 KSM131088:KSM131217 LCI131088:LCI131217 LME131088:LME131217 LWA131088:LWA131217 MFW131088:MFW131217 MPS131088:MPS131217 MZO131088:MZO131217 NJK131088:NJK131217 NTG131088:NTG131217 ODC131088:ODC131217 OMY131088:OMY131217 OWU131088:OWU131217 PGQ131088:PGQ131217 PQM131088:PQM131217 QAI131088:QAI131217 QKE131088:QKE131217 QUA131088:QUA131217 RDW131088:RDW131217 RNS131088:RNS131217 RXO131088:RXO131217 SHK131088:SHK131217 SRG131088:SRG131217 TBC131088:TBC131217 TKY131088:TKY131217 TUU131088:TUU131217 UEQ131088:UEQ131217 UOM131088:UOM131217 UYI131088:UYI131217 VIE131088:VIE131217 VSA131088:VSA131217 WBW131088:WBW131217 WLS131088:WLS131217 WVO131088:WVO131217 JC196624:JC196753 SY196624:SY196753 ACU196624:ACU196753 AMQ196624:AMQ196753 AWM196624:AWM196753 BGI196624:BGI196753 BQE196624:BQE196753 CAA196624:CAA196753 CJW196624:CJW196753 CTS196624:CTS196753 DDO196624:DDO196753 DNK196624:DNK196753 DXG196624:DXG196753 EHC196624:EHC196753 EQY196624:EQY196753 FAU196624:FAU196753 FKQ196624:FKQ196753 FUM196624:FUM196753 GEI196624:GEI196753 GOE196624:GOE196753 GYA196624:GYA196753 HHW196624:HHW196753 HRS196624:HRS196753 IBO196624:IBO196753 ILK196624:ILK196753 IVG196624:IVG196753 JFC196624:JFC196753 JOY196624:JOY196753 JYU196624:JYU196753 KIQ196624:KIQ196753 KSM196624:KSM196753 LCI196624:LCI196753 LME196624:LME196753 LWA196624:LWA196753 MFW196624:MFW196753 MPS196624:MPS196753 MZO196624:MZO196753 NJK196624:NJK196753 NTG196624:NTG196753 ODC196624:ODC196753 OMY196624:OMY196753 OWU196624:OWU196753 PGQ196624:PGQ196753 PQM196624:PQM196753 QAI196624:QAI196753 QKE196624:QKE196753 QUA196624:QUA196753 RDW196624:RDW196753 RNS196624:RNS196753 RXO196624:RXO196753 SHK196624:SHK196753 SRG196624:SRG196753 TBC196624:TBC196753 TKY196624:TKY196753 TUU196624:TUU196753 UEQ196624:UEQ196753 UOM196624:UOM196753 UYI196624:UYI196753 VIE196624:VIE196753 VSA196624:VSA196753 WBW196624:WBW196753 WLS196624:WLS196753 WVO196624:WVO196753 JC262160:JC262289 SY262160:SY262289 ACU262160:ACU262289 AMQ262160:AMQ262289 AWM262160:AWM262289 BGI262160:BGI262289 BQE262160:BQE262289 CAA262160:CAA262289 CJW262160:CJW262289 CTS262160:CTS262289 DDO262160:DDO262289 DNK262160:DNK262289 DXG262160:DXG262289 EHC262160:EHC262289 EQY262160:EQY262289 FAU262160:FAU262289 FKQ262160:FKQ262289 FUM262160:FUM262289 GEI262160:GEI262289 GOE262160:GOE262289 GYA262160:GYA262289 HHW262160:HHW262289 HRS262160:HRS262289 IBO262160:IBO262289 ILK262160:ILK262289 IVG262160:IVG262289 JFC262160:JFC262289 JOY262160:JOY262289 JYU262160:JYU262289 KIQ262160:KIQ262289 KSM262160:KSM262289 LCI262160:LCI262289 LME262160:LME262289 LWA262160:LWA262289 MFW262160:MFW262289 MPS262160:MPS262289 MZO262160:MZO262289 NJK262160:NJK262289 NTG262160:NTG262289 ODC262160:ODC262289 OMY262160:OMY262289 OWU262160:OWU262289 PGQ262160:PGQ262289 PQM262160:PQM262289 QAI262160:QAI262289 QKE262160:QKE262289 QUA262160:QUA262289 RDW262160:RDW262289 RNS262160:RNS262289 RXO262160:RXO262289 SHK262160:SHK262289 SRG262160:SRG262289 TBC262160:TBC262289 TKY262160:TKY262289 TUU262160:TUU262289 UEQ262160:UEQ262289 UOM262160:UOM262289 UYI262160:UYI262289 VIE262160:VIE262289 VSA262160:VSA262289 WBW262160:WBW262289 WLS262160:WLS262289 WVO262160:WVO262289 JC327696:JC327825 SY327696:SY327825 ACU327696:ACU327825 AMQ327696:AMQ327825 AWM327696:AWM327825 BGI327696:BGI327825 BQE327696:BQE327825 CAA327696:CAA327825 CJW327696:CJW327825 CTS327696:CTS327825 DDO327696:DDO327825 DNK327696:DNK327825 DXG327696:DXG327825 EHC327696:EHC327825 EQY327696:EQY327825 FAU327696:FAU327825 FKQ327696:FKQ327825 FUM327696:FUM327825 GEI327696:GEI327825 GOE327696:GOE327825 GYA327696:GYA327825 HHW327696:HHW327825 HRS327696:HRS327825 IBO327696:IBO327825 ILK327696:ILK327825 IVG327696:IVG327825 JFC327696:JFC327825 JOY327696:JOY327825 JYU327696:JYU327825 KIQ327696:KIQ327825 KSM327696:KSM327825 LCI327696:LCI327825 LME327696:LME327825 LWA327696:LWA327825 MFW327696:MFW327825 MPS327696:MPS327825 MZO327696:MZO327825 NJK327696:NJK327825 NTG327696:NTG327825 ODC327696:ODC327825 OMY327696:OMY327825 OWU327696:OWU327825 PGQ327696:PGQ327825 PQM327696:PQM327825 QAI327696:QAI327825 QKE327696:QKE327825 QUA327696:QUA327825 RDW327696:RDW327825 RNS327696:RNS327825 RXO327696:RXO327825 SHK327696:SHK327825 SRG327696:SRG327825 TBC327696:TBC327825 TKY327696:TKY327825 TUU327696:TUU327825 UEQ327696:UEQ327825 UOM327696:UOM327825 UYI327696:UYI327825 VIE327696:VIE327825 VSA327696:VSA327825 WBW327696:WBW327825 WLS327696:WLS327825 WVO327696:WVO327825 JC393232:JC393361 SY393232:SY393361 ACU393232:ACU393361 AMQ393232:AMQ393361 AWM393232:AWM393361 BGI393232:BGI393361 BQE393232:BQE393361 CAA393232:CAA393361 CJW393232:CJW393361 CTS393232:CTS393361 DDO393232:DDO393361 DNK393232:DNK393361 DXG393232:DXG393361 EHC393232:EHC393361 EQY393232:EQY393361 FAU393232:FAU393361 FKQ393232:FKQ393361 FUM393232:FUM393361 GEI393232:GEI393361 GOE393232:GOE393361 GYA393232:GYA393361 HHW393232:HHW393361 HRS393232:HRS393361 IBO393232:IBO393361 ILK393232:ILK393361 IVG393232:IVG393361 JFC393232:JFC393361 JOY393232:JOY393361 JYU393232:JYU393361 KIQ393232:KIQ393361 KSM393232:KSM393361 LCI393232:LCI393361 LME393232:LME393361 LWA393232:LWA393361 MFW393232:MFW393361 MPS393232:MPS393361 MZO393232:MZO393361 NJK393232:NJK393361 NTG393232:NTG393361 ODC393232:ODC393361 OMY393232:OMY393361 OWU393232:OWU393361 PGQ393232:PGQ393361 PQM393232:PQM393361 QAI393232:QAI393361 QKE393232:QKE393361 QUA393232:QUA393361 RDW393232:RDW393361 RNS393232:RNS393361 RXO393232:RXO393361 SHK393232:SHK393361 SRG393232:SRG393361 TBC393232:TBC393361 TKY393232:TKY393361 TUU393232:TUU393361 UEQ393232:UEQ393361 UOM393232:UOM393361 UYI393232:UYI393361 VIE393232:VIE393361 VSA393232:VSA393361 WBW393232:WBW393361 WLS393232:WLS393361 WVO393232:WVO393361 JC458768:JC458897 SY458768:SY458897 ACU458768:ACU458897 AMQ458768:AMQ458897 AWM458768:AWM458897 BGI458768:BGI458897 BQE458768:BQE458897 CAA458768:CAA458897 CJW458768:CJW458897 CTS458768:CTS458897 DDO458768:DDO458897 DNK458768:DNK458897 DXG458768:DXG458897 EHC458768:EHC458897 EQY458768:EQY458897 FAU458768:FAU458897 FKQ458768:FKQ458897 FUM458768:FUM458897 GEI458768:GEI458897 GOE458768:GOE458897 GYA458768:GYA458897 HHW458768:HHW458897 HRS458768:HRS458897 IBO458768:IBO458897 ILK458768:ILK458897 IVG458768:IVG458897 JFC458768:JFC458897 JOY458768:JOY458897 JYU458768:JYU458897 KIQ458768:KIQ458897 KSM458768:KSM458897 LCI458768:LCI458897 LME458768:LME458897 LWA458768:LWA458897 MFW458768:MFW458897 MPS458768:MPS458897 MZO458768:MZO458897 NJK458768:NJK458897 NTG458768:NTG458897 ODC458768:ODC458897 OMY458768:OMY458897 OWU458768:OWU458897 PGQ458768:PGQ458897 PQM458768:PQM458897 QAI458768:QAI458897 QKE458768:QKE458897 QUA458768:QUA458897 RDW458768:RDW458897 RNS458768:RNS458897 RXO458768:RXO458897 SHK458768:SHK458897 SRG458768:SRG458897 TBC458768:TBC458897 TKY458768:TKY458897 TUU458768:TUU458897 UEQ458768:UEQ458897 UOM458768:UOM458897 UYI458768:UYI458897 VIE458768:VIE458897 VSA458768:VSA458897 WBW458768:WBW458897 WLS458768:WLS458897 WVO458768:WVO458897 JC524304:JC524433 SY524304:SY524433 ACU524304:ACU524433 AMQ524304:AMQ524433 AWM524304:AWM524433 BGI524304:BGI524433 BQE524304:BQE524433 CAA524304:CAA524433 CJW524304:CJW524433 CTS524304:CTS524433 DDO524304:DDO524433 DNK524304:DNK524433 DXG524304:DXG524433 EHC524304:EHC524433 EQY524304:EQY524433 FAU524304:FAU524433 FKQ524304:FKQ524433 FUM524304:FUM524433 GEI524304:GEI524433 GOE524304:GOE524433 GYA524304:GYA524433 HHW524304:HHW524433 HRS524304:HRS524433 IBO524304:IBO524433 ILK524304:ILK524433 IVG524304:IVG524433 JFC524304:JFC524433 JOY524304:JOY524433 JYU524304:JYU524433 KIQ524304:KIQ524433 KSM524304:KSM524433 LCI524304:LCI524433 LME524304:LME524433 LWA524304:LWA524433 MFW524304:MFW524433 MPS524304:MPS524433 MZO524304:MZO524433 NJK524304:NJK524433 NTG524304:NTG524433 ODC524304:ODC524433 OMY524304:OMY524433 OWU524304:OWU524433 PGQ524304:PGQ524433 PQM524304:PQM524433 QAI524304:QAI524433 QKE524304:QKE524433 QUA524304:QUA524433 RDW524304:RDW524433 RNS524304:RNS524433 RXO524304:RXO524433 SHK524304:SHK524433 SRG524304:SRG524433 TBC524304:TBC524433 TKY524304:TKY524433 TUU524304:TUU524433 UEQ524304:UEQ524433 UOM524304:UOM524433 UYI524304:UYI524433 VIE524304:VIE524433 VSA524304:VSA524433 WBW524304:WBW524433 WLS524304:WLS524433 WVO524304:WVO524433 JC589840:JC589969 SY589840:SY589969 ACU589840:ACU589969 AMQ589840:AMQ589969 AWM589840:AWM589969 BGI589840:BGI589969 BQE589840:BQE589969 CAA589840:CAA589969 CJW589840:CJW589969 CTS589840:CTS589969 DDO589840:DDO589969 DNK589840:DNK589969 DXG589840:DXG589969 EHC589840:EHC589969 EQY589840:EQY589969 FAU589840:FAU589969 FKQ589840:FKQ589969 FUM589840:FUM589969 GEI589840:GEI589969 GOE589840:GOE589969 GYA589840:GYA589969 HHW589840:HHW589969 HRS589840:HRS589969 IBO589840:IBO589969 ILK589840:ILK589969 IVG589840:IVG589969 JFC589840:JFC589969 JOY589840:JOY589969 JYU589840:JYU589969 KIQ589840:KIQ589969 KSM589840:KSM589969 LCI589840:LCI589969 LME589840:LME589969 LWA589840:LWA589969 MFW589840:MFW589969 MPS589840:MPS589969 MZO589840:MZO589969 NJK589840:NJK589969 NTG589840:NTG589969 ODC589840:ODC589969 OMY589840:OMY589969 OWU589840:OWU589969 PGQ589840:PGQ589969 PQM589840:PQM589969 QAI589840:QAI589969 QKE589840:QKE589969 QUA589840:QUA589969 RDW589840:RDW589969 RNS589840:RNS589969 RXO589840:RXO589969 SHK589840:SHK589969 SRG589840:SRG589969 TBC589840:TBC589969 TKY589840:TKY589969 TUU589840:TUU589969 UEQ589840:UEQ589969 UOM589840:UOM589969 UYI589840:UYI589969 VIE589840:VIE589969 VSA589840:VSA589969 WBW589840:WBW589969 WLS589840:WLS589969 WVO589840:WVO589969 JC655376:JC655505 SY655376:SY655505 ACU655376:ACU655505 AMQ655376:AMQ655505 AWM655376:AWM655505 BGI655376:BGI655505 BQE655376:BQE655505 CAA655376:CAA655505 CJW655376:CJW655505 CTS655376:CTS655505 DDO655376:DDO655505 DNK655376:DNK655505 DXG655376:DXG655505 EHC655376:EHC655505 EQY655376:EQY655505 FAU655376:FAU655505 FKQ655376:FKQ655505 FUM655376:FUM655505 GEI655376:GEI655505 GOE655376:GOE655505 GYA655376:GYA655505 HHW655376:HHW655505 HRS655376:HRS655505 IBO655376:IBO655505 ILK655376:ILK655505 IVG655376:IVG655505 JFC655376:JFC655505 JOY655376:JOY655505 JYU655376:JYU655505 KIQ655376:KIQ655505 KSM655376:KSM655505 LCI655376:LCI655505 LME655376:LME655505 LWA655376:LWA655505 MFW655376:MFW655505 MPS655376:MPS655505 MZO655376:MZO655505 NJK655376:NJK655505 NTG655376:NTG655505 ODC655376:ODC655505 OMY655376:OMY655505 OWU655376:OWU655505 PGQ655376:PGQ655505 PQM655376:PQM655505 QAI655376:QAI655505 QKE655376:QKE655505 QUA655376:QUA655505 RDW655376:RDW655505 RNS655376:RNS655505 RXO655376:RXO655505 SHK655376:SHK655505 SRG655376:SRG655505 TBC655376:TBC655505 TKY655376:TKY655505 TUU655376:TUU655505 UEQ655376:UEQ655505 UOM655376:UOM655505 UYI655376:UYI655505 VIE655376:VIE655505 VSA655376:VSA655505 WBW655376:WBW655505 WLS655376:WLS655505 WVO655376:WVO655505 JC720912:JC721041 SY720912:SY721041 ACU720912:ACU721041 AMQ720912:AMQ721041 AWM720912:AWM721041 BGI720912:BGI721041 BQE720912:BQE721041 CAA720912:CAA721041 CJW720912:CJW721041 CTS720912:CTS721041 DDO720912:DDO721041 DNK720912:DNK721041 DXG720912:DXG721041 EHC720912:EHC721041 EQY720912:EQY721041 FAU720912:FAU721041 FKQ720912:FKQ721041 FUM720912:FUM721041 GEI720912:GEI721041 GOE720912:GOE721041 GYA720912:GYA721041 HHW720912:HHW721041 HRS720912:HRS721041 IBO720912:IBO721041 ILK720912:ILK721041 IVG720912:IVG721041 JFC720912:JFC721041 JOY720912:JOY721041 JYU720912:JYU721041 KIQ720912:KIQ721041 KSM720912:KSM721041 LCI720912:LCI721041 LME720912:LME721041 LWA720912:LWA721041 MFW720912:MFW721041 MPS720912:MPS721041 MZO720912:MZO721041 NJK720912:NJK721041 NTG720912:NTG721041 ODC720912:ODC721041 OMY720912:OMY721041 OWU720912:OWU721041 PGQ720912:PGQ721041 PQM720912:PQM721041 QAI720912:QAI721041 QKE720912:QKE721041 QUA720912:QUA721041 RDW720912:RDW721041 RNS720912:RNS721041 RXO720912:RXO721041 SHK720912:SHK721041 SRG720912:SRG721041 TBC720912:TBC721041 TKY720912:TKY721041 TUU720912:TUU721041 UEQ720912:UEQ721041 UOM720912:UOM721041 UYI720912:UYI721041 VIE720912:VIE721041 VSA720912:VSA721041 WBW720912:WBW721041 WLS720912:WLS721041 WVO720912:WVO721041 JC786448:JC786577 SY786448:SY786577 ACU786448:ACU786577 AMQ786448:AMQ786577 AWM786448:AWM786577 BGI786448:BGI786577 BQE786448:BQE786577 CAA786448:CAA786577 CJW786448:CJW786577 CTS786448:CTS786577 DDO786448:DDO786577 DNK786448:DNK786577 DXG786448:DXG786577 EHC786448:EHC786577 EQY786448:EQY786577 FAU786448:FAU786577 FKQ786448:FKQ786577 FUM786448:FUM786577 GEI786448:GEI786577 GOE786448:GOE786577 GYA786448:GYA786577 HHW786448:HHW786577 HRS786448:HRS786577 IBO786448:IBO786577 ILK786448:ILK786577 IVG786448:IVG786577 JFC786448:JFC786577 JOY786448:JOY786577 JYU786448:JYU786577 KIQ786448:KIQ786577 KSM786448:KSM786577 LCI786448:LCI786577 LME786448:LME786577 LWA786448:LWA786577 MFW786448:MFW786577 MPS786448:MPS786577 MZO786448:MZO786577 NJK786448:NJK786577 NTG786448:NTG786577 ODC786448:ODC786577 OMY786448:OMY786577 OWU786448:OWU786577 PGQ786448:PGQ786577 PQM786448:PQM786577 QAI786448:QAI786577 QKE786448:QKE786577 QUA786448:QUA786577 RDW786448:RDW786577 RNS786448:RNS786577 RXO786448:RXO786577 SHK786448:SHK786577 SRG786448:SRG786577 TBC786448:TBC786577 TKY786448:TKY786577 TUU786448:TUU786577 UEQ786448:UEQ786577 UOM786448:UOM786577 UYI786448:UYI786577 VIE786448:VIE786577 VSA786448:VSA786577 WBW786448:WBW786577 WLS786448:WLS786577 WVO786448:WVO786577 JC851984:JC852113 SY851984:SY852113 ACU851984:ACU852113 AMQ851984:AMQ852113 AWM851984:AWM852113 BGI851984:BGI852113 BQE851984:BQE852113 CAA851984:CAA852113 CJW851984:CJW852113 CTS851984:CTS852113 DDO851984:DDO852113 DNK851984:DNK852113 DXG851984:DXG852113 EHC851984:EHC852113 EQY851984:EQY852113 FAU851984:FAU852113 FKQ851984:FKQ852113 FUM851984:FUM852113 GEI851984:GEI852113 GOE851984:GOE852113 GYA851984:GYA852113 HHW851984:HHW852113 HRS851984:HRS852113 IBO851984:IBO852113 ILK851984:ILK852113 IVG851984:IVG852113 JFC851984:JFC852113 JOY851984:JOY852113 JYU851984:JYU852113 KIQ851984:KIQ852113 KSM851984:KSM852113 LCI851984:LCI852113 LME851984:LME852113 LWA851984:LWA852113 MFW851984:MFW852113 MPS851984:MPS852113 MZO851984:MZO852113 NJK851984:NJK852113 NTG851984:NTG852113 ODC851984:ODC852113 OMY851984:OMY852113 OWU851984:OWU852113 PGQ851984:PGQ852113 PQM851984:PQM852113 QAI851984:QAI852113 QKE851984:QKE852113 QUA851984:QUA852113 RDW851984:RDW852113 RNS851984:RNS852113 RXO851984:RXO852113 SHK851984:SHK852113 SRG851984:SRG852113 TBC851984:TBC852113 TKY851984:TKY852113 TUU851984:TUU852113 UEQ851984:UEQ852113 UOM851984:UOM852113 UYI851984:UYI852113 VIE851984:VIE852113 VSA851984:VSA852113 WBW851984:WBW852113 WLS851984:WLS852113 WVO851984:WVO852113 JC917520:JC917649 SY917520:SY917649 ACU917520:ACU917649 AMQ917520:AMQ917649 AWM917520:AWM917649 BGI917520:BGI917649 BQE917520:BQE917649 CAA917520:CAA917649 CJW917520:CJW917649 CTS917520:CTS917649 DDO917520:DDO917649 DNK917520:DNK917649 DXG917520:DXG917649 EHC917520:EHC917649 EQY917520:EQY917649 FAU917520:FAU917649 FKQ917520:FKQ917649 FUM917520:FUM917649 GEI917520:GEI917649 GOE917520:GOE917649 GYA917520:GYA917649 HHW917520:HHW917649 HRS917520:HRS917649 IBO917520:IBO917649 ILK917520:ILK917649 IVG917520:IVG917649 JFC917520:JFC917649 JOY917520:JOY917649 JYU917520:JYU917649 KIQ917520:KIQ917649 KSM917520:KSM917649 LCI917520:LCI917649 LME917520:LME917649 LWA917520:LWA917649 MFW917520:MFW917649 MPS917520:MPS917649 MZO917520:MZO917649 NJK917520:NJK917649 NTG917520:NTG917649 ODC917520:ODC917649 OMY917520:OMY917649 OWU917520:OWU917649 PGQ917520:PGQ917649 PQM917520:PQM917649 QAI917520:QAI917649 QKE917520:QKE917649 QUA917520:QUA917649 RDW917520:RDW917649 RNS917520:RNS917649 RXO917520:RXO917649 SHK917520:SHK917649 SRG917520:SRG917649 TBC917520:TBC917649 TKY917520:TKY917649 TUU917520:TUU917649 UEQ917520:UEQ917649 UOM917520:UOM917649 UYI917520:UYI917649 VIE917520:VIE917649 VSA917520:VSA917649 WBW917520:WBW917649 WLS917520:WLS917649 WVO917520:WVO917649 JC983056:JC983185 SY983056:SY983185 ACU983056:ACU983185 AMQ983056:AMQ983185 AWM983056:AWM983185 BGI983056:BGI983185 BQE983056:BQE983185 CAA983056:CAA983185 CJW983056:CJW983185 CTS983056:CTS983185 DDO983056:DDO983185 DNK983056:DNK983185 DXG983056:DXG983185 EHC983056:EHC983185 EQY983056:EQY983185 FAU983056:FAU983185 FKQ983056:FKQ983185 FUM983056:FUM983185 GEI983056:GEI983185 GOE983056:GOE983185 GYA983056:GYA983185 HHW983056:HHW983185 HRS983056:HRS983185 IBO983056:IBO983185 ILK983056:ILK983185 IVG983056:IVG983185 JFC983056:JFC983185 JOY983056:JOY983185 JYU983056:JYU983185 KIQ983056:KIQ983185 KSM983056:KSM983185 LCI983056:LCI983185 LME983056:LME983185 LWA983056:LWA983185 MFW983056:MFW983185 MPS983056:MPS983185 MZO983056:MZO983185 NJK983056:NJK983185 NTG983056:NTG983185 ODC983056:ODC983185 OMY983056:OMY983185 OWU983056:OWU983185 PGQ983056:PGQ983185 PQM983056:PQM983185 QAI983056:QAI983185 QKE983056:QKE983185 QUA983056:QUA983185 RDW983056:RDW983185 RNS983056:RNS983185 RXO983056:RXO983185 SHK983056:SHK983185 SRG983056:SRG983185 TBC983056:TBC983185 TKY983056:TKY983185 TUU983056:TUU983185 UEQ983056:UEQ983185 UOM983056:UOM983185 UYI983056:UYI983185 VIE983056:VIE983185 VSA983056:VSA983185 WBW983056:WBW983185 WLS983056:WLS983185 WVO983056:WVO983185 F983055:F983184 F917519:F917648 F851983:F852112 F786447:F786576 F720911:F721040 F655375:F655504 F589839:F589968 F524303:F524432 F458767:F458896 F393231:F393360 F327695:F327824 F262159:F262288 F196623:F196752 F131087:F131216 F65551:F65680 IZ39 JC26:JC38 SV39 SY26:SY38 ACR39 ACU26:ACU38 AMN39 AMQ26:AMQ38 AWJ39 AWM26:AWM38 BGF39 BGI26:BGI38 BQB39 BQE26:BQE38 BZX39 CAA26:CAA38 CJT39 CJW26:CJW38 CTP39 CTS26:CTS38 DDL39 DDO26:DDO38 DNH39 DNK26:DNK38 DXD39 DXG26:DXG38 EGZ39 EHC26:EHC38 EQV39 EQY26:EQY38 FAR39 FAU26:FAU38 FKN39 FKQ26:FKQ38 FUJ39 FUM26:FUM38 GEF39 GEI26:GEI38 GOB39 GOE26:GOE38 GXX39 GYA26:GYA38 HHT39 HHW26:HHW38 HRP39 HRS26:HRS38 IBL39 IBO26:IBO38 ILH39 ILK26:ILK38 IVD39 IVG26:IVG38 JEZ39 JFC26:JFC38 JOV39 JOY26:JOY38 JYR39 JYU26:JYU38 KIN39 KIQ26:KIQ38 KSJ39 KSM26:KSM38 LCF39 LCI26:LCI38 LMB39 LME26:LME38 LVX39 LWA26:LWA38 MFT39 MFW26:MFW38 MPP39 MPS26:MPS38 MZL39 MZO26:MZO38 NJH39 NJK26:NJK38 NTD39 NTG26:NTG38 OCZ39 ODC26:ODC38 OMV39 OMY26:OMY38 OWR39 OWU26:OWU38 PGN39 PGQ26:PGQ38 PQJ39 PQM26:PQM38 QAF39 QAI26:QAI38 QKB39 QKE26:QKE38 QTX39 QUA26:QUA38 RDT39 RDW26:RDW38 RNP39 RNS26:RNS38 RXL39 RXO26:RXO38 SHH39 SHK26:SHK38 SRD39 SRG26:SRG38 TAZ39 TBC26:TBC38 TKV39 TKY26:TKY38 TUR39 TUU26:TUU38 UEN39 UEQ26:UEQ38 UOJ39 UOM26:UOM38 UYF39 UYI26:UYI38 VIB39 VIE26:VIE38 VRX39 VSA26:VSA38 WBT39 WBW26:WBW38 WLP39 WLS26:WLS38 WVL39 WVO26:WVO38 WVO40:WVO145 WLS40:WLS145 WBW40:WBW145 VSA40:VSA145 VIE40:VIE145 UYI40:UYI145 UOM40:UOM145 UEQ40:UEQ145 TUU40:TUU145 TKY40:TKY145 TBC40:TBC145 SRG40:SRG145 SHK40:SHK145 RXO40:RXO145 RNS40:RNS145 RDW40:RDW145 QUA40:QUA145 QKE40:QKE145 QAI40:QAI145 PQM40:PQM145 PGQ40:PGQ145 OWU40:OWU145 OMY40:OMY145 ODC40:ODC145 NTG40:NTG145 NJK40:NJK145 MZO40:MZO145 MPS40:MPS145 MFW40:MFW145 LWA40:LWA145 LME40:LME145 LCI40:LCI145 KSM40:KSM145 KIQ40:KIQ145 JYU40:JYU145 JOY40:JOY145 JFC40:JFC145 IVG40:IVG145 ILK40:ILK145 IBO40:IBO145 HRS40:HRS145 HHW40:HHW145 GYA40:GYA145 GOE40:GOE145 GEI40:GEI145 FUM40:FUM145 FKQ40:FKQ145 FAU40:FAU145 EQY40:EQY145 EHC40:EHC145 DXG40:DXG145 DNK40:DNK145 DDO40:DDO145 CTS40:CTS145 CJW40:CJW145 CAA40:CAA145 BQE40:BQE145 BGI40:BGI145 AWM40:AWM145 AMQ40:AMQ145 ACU40:ACU145 SY40:SY145 JC40:JC145" xr:uid="{00000000-0002-0000-0500-000003000000}">
      <formula1>職業・学年</formula1>
    </dataValidation>
    <dataValidation type="list" allowBlank="1" showInputMessage="1" showErrorMessage="1" sqref="JA65552:JA65681 SW65552:SW65681 ACS65552:ACS65681 AMO65552:AMO65681 AWK65552:AWK65681 BGG65552:BGG65681 BQC65552:BQC65681 BZY65552:BZY65681 CJU65552:CJU65681 CTQ65552:CTQ65681 DDM65552:DDM65681 DNI65552:DNI65681 DXE65552:DXE65681 EHA65552:EHA65681 EQW65552:EQW65681 FAS65552:FAS65681 FKO65552:FKO65681 FUK65552:FUK65681 GEG65552:GEG65681 GOC65552:GOC65681 GXY65552:GXY65681 HHU65552:HHU65681 HRQ65552:HRQ65681 IBM65552:IBM65681 ILI65552:ILI65681 IVE65552:IVE65681 JFA65552:JFA65681 JOW65552:JOW65681 JYS65552:JYS65681 KIO65552:KIO65681 KSK65552:KSK65681 LCG65552:LCG65681 LMC65552:LMC65681 LVY65552:LVY65681 MFU65552:MFU65681 MPQ65552:MPQ65681 MZM65552:MZM65681 NJI65552:NJI65681 NTE65552:NTE65681 ODA65552:ODA65681 OMW65552:OMW65681 OWS65552:OWS65681 PGO65552:PGO65681 PQK65552:PQK65681 QAG65552:QAG65681 QKC65552:QKC65681 QTY65552:QTY65681 RDU65552:RDU65681 RNQ65552:RNQ65681 RXM65552:RXM65681 SHI65552:SHI65681 SRE65552:SRE65681 TBA65552:TBA65681 TKW65552:TKW65681 TUS65552:TUS65681 UEO65552:UEO65681 UOK65552:UOK65681 UYG65552:UYG65681 VIC65552:VIC65681 VRY65552:VRY65681 WBU65552:WBU65681 WLQ65552:WLQ65681 WVM65552:WVM65681 JA131088:JA131217 SW131088:SW131217 ACS131088:ACS131217 AMO131088:AMO131217 AWK131088:AWK131217 BGG131088:BGG131217 BQC131088:BQC131217 BZY131088:BZY131217 CJU131088:CJU131217 CTQ131088:CTQ131217 DDM131088:DDM131217 DNI131088:DNI131217 DXE131088:DXE131217 EHA131088:EHA131217 EQW131088:EQW131217 FAS131088:FAS131217 FKO131088:FKO131217 FUK131088:FUK131217 GEG131088:GEG131217 GOC131088:GOC131217 GXY131088:GXY131217 HHU131088:HHU131217 HRQ131088:HRQ131217 IBM131088:IBM131217 ILI131088:ILI131217 IVE131088:IVE131217 JFA131088:JFA131217 JOW131088:JOW131217 JYS131088:JYS131217 KIO131088:KIO131217 KSK131088:KSK131217 LCG131088:LCG131217 LMC131088:LMC131217 LVY131088:LVY131217 MFU131088:MFU131217 MPQ131088:MPQ131217 MZM131088:MZM131217 NJI131088:NJI131217 NTE131088:NTE131217 ODA131088:ODA131217 OMW131088:OMW131217 OWS131088:OWS131217 PGO131088:PGO131217 PQK131088:PQK131217 QAG131088:QAG131217 QKC131088:QKC131217 QTY131088:QTY131217 RDU131088:RDU131217 RNQ131088:RNQ131217 RXM131088:RXM131217 SHI131088:SHI131217 SRE131088:SRE131217 TBA131088:TBA131217 TKW131088:TKW131217 TUS131088:TUS131217 UEO131088:UEO131217 UOK131088:UOK131217 UYG131088:UYG131217 VIC131088:VIC131217 VRY131088:VRY131217 WBU131088:WBU131217 WLQ131088:WLQ131217 WVM131088:WVM131217 JA196624:JA196753 SW196624:SW196753 ACS196624:ACS196753 AMO196624:AMO196753 AWK196624:AWK196753 BGG196624:BGG196753 BQC196624:BQC196753 BZY196624:BZY196753 CJU196624:CJU196753 CTQ196624:CTQ196753 DDM196624:DDM196753 DNI196624:DNI196753 DXE196624:DXE196753 EHA196624:EHA196753 EQW196624:EQW196753 FAS196624:FAS196753 FKO196624:FKO196753 FUK196624:FUK196753 GEG196624:GEG196753 GOC196624:GOC196753 GXY196624:GXY196753 HHU196624:HHU196753 HRQ196624:HRQ196753 IBM196624:IBM196753 ILI196624:ILI196753 IVE196624:IVE196753 JFA196624:JFA196753 JOW196624:JOW196753 JYS196624:JYS196753 KIO196624:KIO196753 KSK196624:KSK196753 LCG196624:LCG196753 LMC196624:LMC196753 LVY196624:LVY196753 MFU196624:MFU196753 MPQ196624:MPQ196753 MZM196624:MZM196753 NJI196624:NJI196753 NTE196624:NTE196753 ODA196624:ODA196753 OMW196624:OMW196753 OWS196624:OWS196753 PGO196624:PGO196753 PQK196624:PQK196753 QAG196624:QAG196753 QKC196624:QKC196753 QTY196624:QTY196753 RDU196624:RDU196753 RNQ196624:RNQ196753 RXM196624:RXM196753 SHI196624:SHI196753 SRE196624:SRE196753 TBA196624:TBA196753 TKW196624:TKW196753 TUS196624:TUS196753 UEO196624:UEO196753 UOK196624:UOK196753 UYG196624:UYG196753 VIC196624:VIC196753 VRY196624:VRY196753 WBU196624:WBU196753 WLQ196624:WLQ196753 WVM196624:WVM196753 JA262160:JA262289 SW262160:SW262289 ACS262160:ACS262289 AMO262160:AMO262289 AWK262160:AWK262289 BGG262160:BGG262289 BQC262160:BQC262289 BZY262160:BZY262289 CJU262160:CJU262289 CTQ262160:CTQ262289 DDM262160:DDM262289 DNI262160:DNI262289 DXE262160:DXE262289 EHA262160:EHA262289 EQW262160:EQW262289 FAS262160:FAS262289 FKO262160:FKO262289 FUK262160:FUK262289 GEG262160:GEG262289 GOC262160:GOC262289 GXY262160:GXY262289 HHU262160:HHU262289 HRQ262160:HRQ262289 IBM262160:IBM262289 ILI262160:ILI262289 IVE262160:IVE262289 JFA262160:JFA262289 JOW262160:JOW262289 JYS262160:JYS262289 KIO262160:KIO262289 KSK262160:KSK262289 LCG262160:LCG262289 LMC262160:LMC262289 LVY262160:LVY262289 MFU262160:MFU262289 MPQ262160:MPQ262289 MZM262160:MZM262289 NJI262160:NJI262289 NTE262160:NTE262289 ODA262160:ODA262289 OMW262160:OMW262289 OWS262160:OWS262289 PGO262160:PGO262289 PQK262160:PQK262289 QAG262160:QAG262289 QKC262160:QKC262289 QTY262160:QTY262289 RDU262160:RDU262289 RNQ262160:RNQ262289 RXM262160:RXM262289 SHI262160:SHI262289 SRE262160:SRE262289 TBA262160:TBA262289 TKW262160:TKW262289 TUS262160:TUS262289 UEO262160:UEO262289 UOK262160:UOK262289 UYG262160:UYG262289 VIC262160:VIC262289 VRY262160:VRY262289 WBU262160:WBU262289 WLQ262160:WLQ262289 WVM262160:WVM262289 JA327696:JA327825 SW327696:SW327825 ACS327696:ACS327825 AMO327696:AMO327825 AWK327696:AWK327825 BGG327696:BGG327825 BQC327696:BQC327825 BZY327696:BZY327825 CJU327696:CJU327825 CTQ327696:CTQ327825 DDM327696:DDM327825 DNI327696:DNI327825 DXE327696:DXE327825 EHA327696:EHA327825 EQW327696:EQW327825 FAS327696:FAS327825 FKO327696:FKO327825 FUK327696:FUK327825 GEG327696:GEG327825 GOC327696:GOC327825 GXY327696:GXY327825 HHU327696:HHU327825 HRQ327696:HRQ327825 IBM327696:IBM327825 ILI327696:ILI327825 IVE327696:IVE327825 JFA327696:JFA327825 JOW327696:JOW327825 JYS327696:JYS327825 KIO327696:KIO327825 KSK327696:KSK327825 LCG327696:LCG327825 LMC327696:LMC327825 LVY327696:LVY327825 MFU327696:MFU327825 MPQ327696:MPQ327825 MZM327696:MZM327825 NJI327696:NJI327825 NTE327696:NTE327825 ODA327696:ODA327825 OMW327696:OMW327825 OWS327696:OWS327825 PGO327696:PGO327825 PQK327696:PQK327825 QAG327696:QAG327825 QKC327696:QKC327825 QTY327696:QTY327825 RDU327696:RDU327825 RNQ327696:RNQ327825 RXM327696:RXM327825 SHI327696:SHI327825 SRE327696:SRE327825 TBA327696:TBA327825 TKW327696:TKW327825 TUS327696:TUS327825 UEO327696:UEO327825 UOK327696:UOK327825 UYG327696:UYG327825 VIC327696:VIC327825 VRY327696:VRY327825 WBU327696:WBU327825 WLQ327696:WLQ327825 WVM327696:WVM327825 JA393232:JA393361 SW393232:SW393361 ACS393232:ACS393361 AMO393232:AMO393361 AWK393232:AWK393361 BGG393232:BGG393361 BQC393232:BQC393361 BZY393232:BZY393361 CJU393232:CJU393361 CTQ393232:CTQ393361 DDM393232:DDM393361 DNI393232:DNI393361 DXE393232:DXE393361 EHA393232:EHA393361 EQW393232:EQW393361 FAS393232:FAS393361 FKO393232:FKO393361 FUK393232:FUK393361 GEG393232:GEG393361 GOC393232:GOC393361 GXY393232:GXY393361 HHU393232:HHU393361 HRQ393232:HRQ393361 IBM393232:IBM393361 ILI393232:ILI393361 IVE393232:IVE393361 JFA393232:JFA393361 JOW393232:JOW393361 JYS393232:JYS393361 KIO393232:KIO393361 KSK393232:KSK393361 LCG393232:LCG393361 LMC393232:LMC393361 LVY393232:LVY393361 MFU393232:MFU393361 MPQ393232:MPQ393361 MZM393232:MZM393361 NJI393232:NJI393361 NTE393232:NTE393361 ODA393232:ODA393361 OMW393232:OMW393361 OWS393232:OWS393361 PGO393232:PGO393361 PQK393232:PQK393361 QAG393232:QAG393361 QKC393232:QKC393361 QTY393232:QTY393361 RDU393232:RDU393361 RNQ393232:RNQ393361 RXM393232:RXM393361 SHI393232:SHI393361 SRE393232:SRE393361 TBA393232:TBA393361 TKW393232:TKW393361 TUS393232:TUS393361 UEO393232:UEO393361 UOK393232:UOK393361 UYG393232:UYG393361 VIC393232:VIC393361 VRY393232:VRY393361 WBU393232:WBU393361 WLQ393232:WLQ393361 WVM393232:WVM393361 JA458768:JA458897 SW458768:SW458897 ACS458768:ACS458897 AMO458768:AMO458897 AWK458768:AWK458897 BGG458768:BGG458897 BQC458768:BQC458897 BZY458768:BZY458897 CJU458768:CJU458897 CTQ458768:CTQ458897 DDM458768:DDM458897 DNI458768:DNI458897 DXE458768:DXE458897 EHA458768:EHA458897 EQW458768:EQW458897 FAS458768:FAS458897 FKO458768:FKO458897 FUK458768:FUK458897 GEG458768:GEG458897 GOC458768:GOC458897 GXY458768:GXY458897 HHU458768:HHU458897 HRQ458768:HRQ458897 IBM458768:IBM458897 ILI458768:ILI458897 IVE458768:IVE458897 JFA458768:JFA458897 JOW458768:JOW458897 JYS458768:JYS458897 KIO458768:KIO458897 KSK458768:KSK458897 LCG458768:LCG458897 LMC458768:LMC458897 LVY458768:LVY458897 MFU458768:MFU458897 MPQ458768:MPQ458897 MZM458768:MZM458897 NJI458768:NJI458897 NTE458768:NTE458897 ODA458768:ODA458897 OMW458768:OMW458897 OWS458768:OWS458897 PGO458768:PGO458897 PQK458768:PQK458897 QAG458768:QAG458897 QKC458768:QKC458897 QTY458768:QTY458897 RDU458768:RDU458897 RNQ458768:RNQ458897 RXM458768:RXM458897 SHI458768:SHI458897 SRE458768:SRE458897 TBA458768:TBA458897 TKW458768:TKW458897 TUS458768:TUS458897 UEO458768:UEO458897 UOK458768:UOK458897 UYG458768:UYG458897 VIC458768:VIC458897 VRY458768:VRY458897 WBU458768:WBU458897 WLQ458768:WLQ458897 WVM458768:WVM458897 JA524304:JA524433 SW524304:SW524433 ACS524304:ACS524433 AMO524304:AMO524433 AWK524304:AWK524433 BGG524304:BGG524433 BQC524304:BQC524433 BZY524304:BZY524433 CJU524304:CJU524433 CTQ524304:CTQ524433 DDM524304:DDM524433 DNI524304:DNI524433 DXE524304:DXE524433 EHA524304:EHA524433 EQW524304:EQW524433 FAS524304:FAS524433 FKO524304:FKO524433 FUK524304:FUK524433 GEG524304:GEG524433 GOC524304:GOC524433 GXY524304:GXY524433 HHU524304:HHU524433 HRQ524304:HRQ524433 IBM524304:IBM524433 ILI524304:ILI524433 IVE524304:IVE524433 JFA524304:JFA524433 JOW524304:JOW524433 JYS524304:JYS524433 KIO524304:KIO524433 KSK524304:KSK524433 LCG524304:LCG524433 LMC524304:LMC524433 LVY524304:LVY524433 MFU524304:MFU524433 MPQ524304:MPQ524433 MZM524304:MZM524433 NJI524304:NJI524433 NTE524304:NTE524433 ODA524304:ODA524433 OMW524304:OMW524433 OWS524304:OWS524433 PGO524304:PGO524433 PQK524304:PQK524433 QAG524304:QAG524433 QKC524304:QKC524433 QTY524304:QTY524433 RDU524304:RDU524433 RNQ524304:RNQ524433 RXM524304:RXM524433 SHI524304:SHI524433 SRE524304:SRE524433 TBA524304:TBA524433 TKW524304:TKW524433 TUS524304:TUS524433 UEO524304:UEO524433 UOK524304:UOK524433 UYG524304:UYG524433 VIC524304:VIC524433 VRY524304:VRY524433 WBU524304:WBU524433 WLQ524304:WLQ524433 WVM524304:WVM524433 JA589840:JA589969 SW589840:SW589969 ACS589840:ACS589969 AMO589840:AMO589969 AWK589840:AWK589969 BGG589840:BGG589969 BQC589840:BQC589969 BZY589840:BZY589969 CJU589840:CJU589969 CTQ589840:CTQ589969 DDM589840:DDM589969 DNI589840:DNI589969 DXE589840:DXE589969 EHA589840:EHA589969 EQW589840:EQW589969 FAS589840:FAS589969 FKO589840:FKO589969 FUK589840:FUK589969 GEG589840:GEG589969 GOC589840:GOC589969 GXY589840:GXY589969 HHU589840:HHU589969 HRQ589840:HRQ589969 IBM589840:IBM589969 ILI589840:ILI589969 IVE589840:IVE589969 JFA589840:JFA589969 JOW589840:JOW589969 JYS589840:JYS589969 KIO589840:KIO589969 KSK589840:KSK589969 LCG589840:LCG589969 LMC589840:LMC589969 LVY589840:LVY589969 MFU589840:MFU589969 MPQ589840:MPQ589969 MZM589840:MZM589969 NJI589840:NJI589969 NTE589840:NTE589969 ODA589840:ODA589969 OMW589840:OMW589969 OWS589840:OWS589969 PGO589840:PGO589969 PQK589840:PQK589969 QAG589840:QAG589969 QKC589840:QKC589969 QTY589840:QTY589969 RDU589840:RDU589969 RNQ589840:RNQ589969 RXM589840:RXM589969 SHI589840:SHI589969 SRE589840:SRE589969 TBA589840:TBA589969 TKW589840:TKW589969 TUS589840:TUS589969 UEO589840:UEO589969 UOK589840:UOK589969 UYG589840:UYG589969 VIC589840:VIC589969 VRY589840:VRY589969 WBU589840:WBU589969 WLQ589840:WLQ589969 WVM589840:WVM589969 JA655376:JA655505 SW655376:SW655505 ACS655376:ACS655505 AMO655376:AMO655505 AWK655376:AWK655505 BGG655376:BGG655505 BQC655376:BQC655505 BZY655376:BZY655505 CJU655376:CJU655505 CTQ655376:CTQ655505 DDM655376:DDM655505 DNI655376:DNI655505 DXE655376:DXE655505 EHA655376:EHA655505 EQW655376:EQW655505 FAS655376:FAS655505 FKO655376:FKO655505 FUK655376:FUK655505 GEG655376:GEG655505 GOC655376:GOC655505 GXY655376:GXY655505 HHU655376:HHU655505 HRQ655376:HRQ655505 IBM655376:IBM655505 ILI655376:ILI655505 IVE655376:IVE655505 JFA655376:JFA655505 JOW655376:JOW655505 JYS655376:JYS655505 KIO655376:KIO655505 KSK655376:KSK655505 LCG655376:LCG655505 LMC655376:LMC655505 LVY655376:LVY655505 MFU655376:MFU655505 MPQ655376:MPQ655505 MZM655376:MZM655505 NJI655376:NJI655505 NTE655376:NTE655505 ODA655376:ODA655505 OMW655376:OMW655505 OWS655376:OWS655505 PGO655376:PGO655505 PQK655376:PQK655505 QAG655376:QAG655505 QKC655376:QKC655505 QTY655376:QTY655505 RDU655376:RDU655505 RNQ655376:RNQ655505 RXM655376:RXM655505 SHI655376:SHI655505 SRE655376:SRE655505 TBA655376:TBA655505 TKW655376:TKW655505 TUS655376:TUS655505 UEO655376:UEO655505 UOK655376:UOK655505 UYG655376:UYG655505 VIC655376:VIC655505 VRY655376:VRY655505 WBU655376:WBU655505 WLQ655376:WLQ655505 WVM655376:WVM655505 JA720912:JA721041 SW720912:SW721041 ACS720912:ACS721041 AMO720912:AMO721041 AWK720912:AWK721041 BGG720912:BGG721041 BQC720912:BQC721041 BZY720912:BZY721041 CJU720912:CJU721041 CTQ720912:CTQ721041 DDM720912:DDM721041 DNI720912:DNI721041 DXE720912:DXE721041 EHA720912:EHA721041 EQW720912:EQW721041 FAS720912:FAS721041 FKO720912:FKO721041 FUK720912:FUK721041 GEG720912:GEG721041 GOC720912:GOC721041 GXY720912:GXY721041 HHU720912:HHU721041 HRQ720912:HRQ721041 IBM720912:IBM721041 ILI720912:ILI721041 IVE720912:IVE721041 JFA720912:JFA721041 JOW720912:JOW721041 JYS720912:JYS721041 KIO720912:KIO721041 KSK720912:KSK721041 LCG720912:LCG721041 LMC720912:LMC721041 LVY720912:LVY721041 MFU720912:MFU721041 MPQ720912:MPQ721041 MZM720912:MZM721041 NJI720912:NJI721041 NTE720912:NTE721041 ODA720912:ODA721041 OMW720912:OMW721041 OWS720912:OWS721041 PGO720912:PGO721041 PQK720912:PQK721041 QAG720912:QAG721041 QKC720912:QKC721041 QTY720912:QTY721041 RDU720912:RDU721041 RNQ720912:RNQ721041 RXM720912:RXM721041 SHI720912:SHI721041 SRE720912:SRE721041 TBA720912:TBA721041 TKW720912:TKW721041 TUS720912:TUS721041 UEO720912:UEO721041 UOK720912:UOK721041 UYG720912:UYG721041 VIC720912:VIC721041 VRY720912:VRY721041 WBU720912:WBU721041 WLQ720912:WLQ721041 WVM720912:WVM721041 JA786448:JA786577 SW786448:SW786577 ACS786448:ACS786577 AMO786448:AMO786577 AWK786448:AWK786577 BGG786448:BGG786577 BQC786448:BQC786577 BZY786448:BZY786577 CJU786448:CJU786577 CTQ786448:CTQ786577 DDM786448:DDM786577 DNI786448:DNI786577 DXE786448:DXE786577 EHA786448:EHA786577 EQW786448:EQW786577 FAS786448:FAS786577 FKO786448:FKO786577 FUK786448:FUK786577 GEG786448:GEG786577 GOC786448:GOC786577 GXY786448:GXY786577 HHU786448:HHU786577 HRQ786448:HRQ786577 IBM786448:IBM786577 ILI786448:ILI786577 IVE786448:IVE786577 JFA786448:JFA786577 JOW786448:JOW786577 JYS786448:JYS786577 KIO786448:KIO786577 KSK786448:KSK786577 LCG786448:LCG786577 LMC786448:LMC786577 LVY786448:LVY786577 MFU786448:MFU786577 MPQ786448:MPQ786577 MZM786448:MZM786577 NJI786448:NJI786577 NTE786448:NTE786577 ODA786448:ODA786577 OMW786448:OMW786577 OWS786448:OWS786577 PGO786448:PGO786577 PQK786448:PQK786577 QAG786448:QAG786577 QKC786448:QKC786577 QTY786448:QTY786577 RDU786448:RDU786577 RNQ786448:RNQ786577 RXM786448:RXM786577 SHI786448:SHI786577 SRE786448:SRE786577 TBA786448:TBA786577 TKW786448:TKW786577 TUS786448:TUS786577 UEO786448:UEO786577 UOK786448:UOK786577 UYG786448:UYG786577 VIC786448:VIC786577 VRY786448:VRY786577 WBU786448:WBU786577 WLQ786448:WLQ786577 WVM786448:WVM786577 JA851984:JA852113 SW851984:SW852113 ACS851984:ACS852113 AMO851984:AMO852113 AWK851984:AWK852113 BGG851984:BGG852113 BQC851984:BQC852113 BZY851984:BZY852113 CJU851984:CJU852113 CTQ851984:CTQ852113 DDM851984:DDM852113 DNI851984:DNI852113 DXE851984:DXE852113 EHA851984:EHA852113 EQW851984:EQW852113 FAS851984:FAS852113 FKO851984:FKO852113 FUK851984:FUK852113 GEG851984:GEG852113 GOC851984:GOC852113 GXY851984:GXY852113 HHU851984:HHU852113 HRQ851984:HRQ852113 IBM851984:IBM852113 ILI851984:ILI852113 IVE851984:IVE852113 JFA851984:JFA852113 JOW851984:JOW852113 JYS851984:JYS852113 KIO851984:KIO852113 KSK851984:KSK852113 LCG851984:LCG852113 LMC851984:LMC852113 LVY851984:LVY852113 MFU851984:MFU852113 MPQ851984:MPQ852113 MZM851984:MZM852113 NJI851984:NJI852113 NTE851984:NTE852113 ODA851984:ODA852113 OMW851984:OMW852113 OWS851984:OWS852113 PGO851984:PGO852113 PQK851984:PQK852113 QAG851984:QAG852113 QKC851984:QKC852113 QTY851984:QTY852113 RDU851984:RDU852113 RNQ851984:RNQ852113 RXM851984:RXM852113 SHI851984:SHI852113 SRE851984:SRE852113 TBA851984:TBA852113 TKW851984:TKW852113 TUS851984:TUS852113 UEO851984:UEO852113 UOK851984:UOK852113 UYG851984:UYG852113 VIC851984:VIC852113 VRY851984:VRY852113 WBU851984:WBU852113 WLQ851984:WLQ852113 WVM851984:WVM852113 JA917520:JA917649 SW917520:SW917649 ACS917520:ACS917649 AMO917520:AMO917649 AWK917520:AWK917649 BGG917520:BGG917649 BQC917520:BQC917649 BZY917520:BZY917649 CJU917520:CJU917649 CTQ917520:CTQ917649 DDM917520:DDM917649 DNI917520:DNI917649 DXE917520:DXE917649 EHA917520:EHA917649 EQW917520:EQW917649 FAS917520:FAS917649 FKO917520:FKO917649 FUK917520:FUK917649 GEG917520:GEG917649 GOC917520:GOC917649 GXY917520:GXY917649 HHU917520:HHU917649 HRQ917520:HRQ917649 IBM917520:IBM917649 ILI917520:ILI917649 IVE917520:IVE917649 JFA917520:JFA917649 JOW917520:JOW917649 JYS917520:JYS917649 KIO917520:KIO917649 KSK917520:KSK917649 LCG917520:LCG917649 LMC917520:LMC917649 LVY917520:LVY917649 MFU917520:MFU917649 MPQ917520:MPQ917649 MZM917520:MZM917649 NJI917520:NJI917649 NTE917520:NTE917649 ODA917520:ODA917649 OMW917520:OMW917649 OWS917520:OWS917649 PGO917520:PGO917649 PQK917520:PQK917649 QAG917520:QAG917649 QKC917520:QKC917649 QTY917520:QTY917649 RDU917520:RDU917649 RNQ917520:RNQ917649 RXM917520:RXM917649 SHI917520:SHI917649 SRE917520:SRE917649 TBA917520:TBA917649 TKW917520:TKW917649 TUS917520:TUS917649 UEO917520:UEO917649 UOK917520:UOK917649 UYG917520:UYG917649 VIC917520:VIC917649 VRY917520:VRY917649 WBU917520:WBU917649 WLQ917520:WLQ917649 WVM917520:WVM917649 JA983056:JA983185 SW983056:SW983185 ACS983056:ACS983185 AMO983056:AMO983185 AWK983056:AWK983185 BGG983056:BGG983185 BQC983056:BQC983185 BZY983056:BZY983185 CJU983056:CJU983185 CTQ983056:CTQ983185 DDM983056:DDM983185 DNI983056:DNI983185 DXE983056:DXE983185 EHA983056:EHA983185 EQW983056:EQW983185 FAS983056:FAS983185 FKO983056:FKO983185 FUK983056:FUK983185 GEG983056:GEG983185 GOC983056:GOC983185 GXY983056:GXY983185 HHU983056:HHU983185 HRQ983056:HRQ983185 IBM983056:IBM983185 ILI983056:ILI983185 IVE983056:IVE983185 JFA983056:JFA983185 JOW983056:JOW983185 JYS983056:JYS983185 KIO983056:KIO983185 KSK983056:KSK983185 LCG983056:LCG983185 LMC983056:LMC983185 LVY983056:LVY983185 MFU983056:MFU983185 MPQ983056:MPQ983185 MZM983056:MZM983185 NJI983056:NJI983185 NTE983056:NTE983185 ODA983056:ODA983185 OMW983056:OMW983185 OWS983056:OWS983185 PGO983056:PGO983185 PQK983056:PQK983185 QAG983056:QAG983185 QKC983056:QKC983185 QTY983056:QTY983185 RDU983056:RDU983185 RNQ983056:RNQ983185 RXM983056:RXM983185 SHI983056:SHI983185 SRE983056:SRE983185 TBA983056:TBA983185 TKW983056:TKW983185 TUS983056:TUS983185 UEO983056:UEO983185 UOK983056:UOK983185 UYG983056:UYG983185 VIC983056:VIC983185 VRY983056:VRY983185 WBU983056:WBU983185 WLQ983056:WLQ983185 WVM983056:WVM983185 D983055:D983184 D917519:D917648 D851983:D852112 D786447:D786576 D720911:D721040 D655375:D655504 D589839:D589968 D524303:D524432 D458767:D458896 D393231:D393360 D327695:D327824 D262159:D262288 D196623:D196752 D131087:D131216 D65551:D65680 IX39 JA26:JA38 ST39 SW26:SW38 ACP39 ACS26:ACS38 AML39 AMO26:AMO38 AWH39 AWK26:AWK38 BGD39 BGG26:BGG38 BPZ39 BQC26:BQC38 BZV39 BZY26:BZY38 CJR39 CJU26:CJU38 CTN39 CTQ26:CTQ38 DDJ39 DDM26:DDM38 DNF39 DNI26:DNI38 DXB39 DXE26:DXE38 EGX39 EHA26:EHA38 EQT39 EQW26:EQW38 FAP39 FAS26:FAS38 FKL39 FKO26:FKO38 FUH39 FUK26:FUK38 GED39 GEG26:GEG38 GNZ39 GOC26:GOC38 GXV39 GXY26:GXY38 HHR39 HHU26:HHU38 HRN39 HRQ26:HRQ38 IBJ39 IBM26:IBM38 ILF39 ILI26:ILI38 IVB39 IVE26:IVE38 JEX39 JFA26:JFA38 JOT39 JOW26:JOW38 JYP39 JYS26:JYS38 KIL39 KIO26:KIO38 KSH39 KSK26:KSK38 LCD39 LCG26:LCG38 LLZ39 LMC26:LMC38 LVV39 LVY26:LVY38 MFR39 MFU26:MFU38 MPN39 MPQ26:MPQ38 MZJ39 MZM26:MZM38 NJF39 NJI26:NJI38 NTB39 NTE26:NTE38 OCX39 ODA26:ODA38 OMT39 OMW26:OMW38 OWP39 OWS26:OWS38 PGL39 PGO26:PGO38 PQH39 PQK26:PQK38 QAD39 QAG26:QAG38 QJZ39 QKC26:QKC38 QTV39 QTY26:QTY38 RDR39 RDU26:RDU38 RNN39 RNQ26:RNQ38 RXJ39 RXM26:RXM38 SHF39 SHI26:SHI38 SRB39 SRE26:SRE38 TAX39 TBA26:TBA38 TKT39 TKW26:TKW38 TUP39 TUS26:TUS38 UEL39 UEO26:UEO38 UOH39 UOK26:UOK38 UYD39 UYG26:UYG38 VHZ39 VIC26:VIC38 VRV39 VRY26:VRY38 WBR39 WBU26:WBU38 WLN39 WLQ26:WLQ38 WVJ39 WVM26:WVM38 WVM40:WVM145 WLQ40:WLQ145 WBU40:WBU145 VRY40:VRY145 VIC40:VIC145 UYG40:UYG145 UOK40:UOK145 UEO40:UEO145 TUS40:TUS145 TKW40:TKW145 TBA40:TBA145 SRE40:SRE145 SHI40:SHI145 RXM40:RXM145 RNQ40:RNQ145 RDU40:RDU145 QTY40:QTY145 QKC40:QKC145 QAG40:QAG145 PQK40:PQK145 PGO40:PGO145 OWS40:OWS145 OMW40:OMW145 ODA40:ODA145 NTE40:NTE145 NJI40:NJI145 MZM40:MZM145 MPQ40:MPQ145 MFU40:MFU145 LVY40:LVY145 LMC40:LMC145 LCG40:LCG145 KSK40:KSK145 KIO40:KIO145 JYS40:JYS145 JOW40:JOW145 JFA40:JFA145 IVE40:IVE145 ILI40:ILI145 IBM40:IBM145 HRQ40:HRQ145 HHU40:HHU145 GXY40:GXY145 GOC40:GOC145 GEG40:GEG145 FUK40:FUK145 FKO40:FKO145 FAS40:FAS145 EQW40:EQW145 EHA40:EHA145 DXE40:DXE145 DNI40:DNI145 DDM40:DDM145 CTQ40:CTQ145 CJU40:CJU145 BZY40:BZY145 BQC40:BQC145 BGG40:BGG145 AWK40:AWK145 AMO40:AMO145 ACS40:ACS145 SW40:SW145 JA40:JA145" xr:uid="{00000000-0002-0000-0500-000004000000}">
      <formula1>性別</formula1>
    </dataValidation>
    <dataValidation type="list" allowBlank="1" showInputMessage="1" showErrorMessage="1" sqref="F24:F144" xr:uid="{00000000-0002-0000-0500-000007000000}">
      <formula1>$X$23:$X$29</formula1>
    </dataValidation>
    <dataValidation type="list" allowBlank="1" showInputMessage="1" showErrorMessage="1" sqref="D25:D144" xr:uid="{ED82A807-1FAE-49E9-B494-999DDD763A23}">
      <formula1>"男,女"</formula1>
    </dataValidation>
    <dataValidation type="list" allowBlank="1" showInputMessage="1" showErrorMessage="1" sqref="L25:O144" xr:uid="{D76649C1-AF46-4FC0-A090-61554F1978A3}">
      <formula1>"○"</formula1>
    </dataValidation>
    <dataValidation imeMode="off" allowBlank="1" showInputMessage="1" showErrorMessage="1" sqref="E25:E144" xr:uid="{BF023661-E97A-43A6-91D6-149A17D9D843}"/>
    <dataValidation type="list" allowBlank="1" showInputMessage="1" showErrorMessage="1" sqref="P23:R144" xr:uid="{1C669961-CA02-4B1C-AD2A-CA9A9CE65733}">
      <formula1>$Z$23:$Z$38</formula1>
    </dataValidation>
  </dataValidations>
  <printOptions horizontalCentered="1"/>
  <pageMargins left="0.59055118110236227" right="0.39370078740157483" top="0.39370078740157483" bottom="0.39370078740157483" header="0.19685039370078741" footer="0.19685039370078741"/>
  <pageSetup paperSize="9" scale="83" orientation="portrait" horizontalDpi="4294967294" r:id="rId1"/>
  <headerFooter alignWithMargins="0">
    <oddHeader>&amp;R（Ｎｏ．&amp;P）</oddHeader>
  </headerFooter>
  <rowBreaks count="1" manualBreakCount="1">
    <brk id="5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14F7E-245C-4092-82E9-F060CFAEC117}">
  <sheetPr codeName="Sheet8">
    <tabColor theme="5"/>
    <pageSetUpPr fitToPage="1"/>
  </sheetPr>
  <dimension ref="A1:AZ59"/>
  <sheetViews>
    <sheetView showZeros="0" view="pageBreakPreview" zoomScale="75" zoomScaleNormal="100" zoomScaleSheetLayoutView="75" workbookViewId="0">
      <selection activeCell="U21" sqref="U21"/>
    </sheetView>
  </sheetViews>
  <sheetFormatPr defaultColWidth="9" defaultRowHeight="15"/>
  <cols>
    <col min="1" max="1" width="5.75" style="317" customWidth="1"/>
    <col min="2" max="2" width="12.375" style="317" customWidth="1"/>
    <col min="3" max="3" width="27.375" style="317" customWidth="1"/>
    <col min="4" max="6" width="11.125" style="317" customWidth="1"/>
    <col min="7" max="7" width="3.75" style="317" bestFit="1" customWidth="1"/>
    <col min="8" max="8" width="11.125" style="317" customWidth="1"/>
    <col min="9" max="9" width="20.125" style="317" customWidth="1"/>
    <col min="10" max="10" width="12.25" style="317" bestFit="1" customWidth="1"/>
    <col min="11" max="11" width="15.5" style="317" bestFit="1" customWidth="1"/>
    <col min="12" max="12" width="9" style="317"/>
    <col min="13" max="13" width="28.375" style="317" hidden="1" customWidth="1"/>
    <col min="14" max="14" width="8.875" style="317" hidden="1" customWidth="1"/>
    <col min="15" max="15" width="21.25" style="317" hidden="1" customWidth="1"/>
    <col min="16" max="17" width="9" style="317" hidden="1" customWidth="1"/>
    <col min="18" max="16384" width="9" style="317"/>
  </cols>
  <sheetData>
    <row r="1" spans="1:11" ht="36" customHeight="1">
      <c r="A1" s="859" t="s">
        <v>410</v>
      </c>
      <c r="B1" s="859"/>
      <c r="C1" s="859"/>
      <c r="D1" s="859"/>
      <c r="E1" s="859"/>
      <c r="F1" s="859"/>
      <c r="G1" s="859"/>
      <c r="H1" s="859"/>
      <c r="I1" s="859"/>
      <c r="J1" s="859"/>
      <c r="K1" s="859"/>
    </row>
    <row r="2" spans="1:11" ht="36" customHeight="1">
      <c r="A2" s="318"/>
      <c r="D2" s="319" t="s">
        <v>52</v>
      </c>
      <c r="E2" s="320" t="s">
        <v>385</v>
      </c>
      <c r="F2" s="321"/>
      <c r="G2" s="321"/>
      <c r="H2" s="319" t="s">
        <v>52</v>
      </c>
      <c r="I2" s="320" t="s">
        <v>386</v>
      </c>
    </row>
    <row r="3" spans="1:11" ht="25.9" customHeight="1" thickBot="1"/>
    <row r="4" spans="1:11" ht="25.9" customHeight="1" thickBot="1">
      <c r="A4" s="860" t="s">
        <v>273</v>
      </c>
      <c r="B4" s="861"/>
      <c r="C4" s="322">
        <f>①使用申請書!I23</f>
        <v>0</v>
      </c>
      <c r="D4" s="323" t="s">
        <v>221</v>
      </c>
      <c r="E4" s="862">
        <f>①使用申請書!I24</f>
        <v>0</v>
      </c>
      <c r="F4" s="862"/>
      <c r="G4" s="862"/>
      <c r="H4" s="863"/>
      <c r="I4" s="324"/>
      <c r="J4" s="325"/>
    </row>
    <row r="5" spans="1:11" ht="25.9" customHeight="1" thickBot="1">
      <c r="A5" s="860" t="s">
        <v>274</v>
      </c>
      <c r="B5" s="861"/>
      <c r="C5" s="864">
        <f>①使用申請書!I8</f>
        <v>0</v>
      </c>
      <c r="D5" s="865"/>
      <c r="E5" s="865"/>
      <c r="F5" s="865"/>
      <c r="G5" s="865"/>
      <c r="H5" s="866"/>
    </row>
    <row r="6" spans="1:11" ht="25.9" customHeight="1" thickBot="1">
      <c r="A6" s="860" t="s">
        <v>272</v>
      </c>
      <c r="B6" s="861"/>
      <c r="C6" s="875"/>
      <c r="D6" s="876"/>
      <c r="E6" s="876"/>
      <c r="F6" s="876"/>
      <c r="G6" s="876"/>
      <c r="H6" s="877"/>
    </row>
    <row r="7" spans="1:11" ht="25.9" customHeight="1">
      <c r="A7" s="326"/>
      <c r="B7" s="327"/>
      <c r="C7" s="328"/>
      <c r="D7" s="328"/>
      <c r="E7" s="328"/>
      <c r="F7" s="328"/>
      <c r="G7" s="328"/>
      <c r="H7" s="328"/>
      <c r="I7" s="328"/>
    </row>
    <row r="8" spans="1:11" s="329" customFormat="1" ht="25.9" customHeight="1">
      <c r="A8" s="327" t="s">
        <v>389</v>
      </c>
      <c r="B8" s="327"/>
    </row>
    <row r="9" spans="1:11" s="329" customFormat="1" ht="25.9" customHeight="1">
      <c r="A9" s="327" t="s">
        <v>387</v>
      </c>
    </row>
    <row r="10" spans="1:11" s="329" customFormat="1" ht="25.9" customHeight="1">
      <c r="A10" s="327"/>
      <c r="B10" s="330" t="s">
        <v>390</v>
      </c>
    </row>
    <row r="11" spans="1:11" s="329" customFormat="1" ht="25.9" customHeight="1">
      <c r="A11" s="327" t="s">
        <v>392</v>
      </c>
      <c r="B11" s="327"/>
    </row>
    <row r="12" spans="1:11" s="329" customFormat="1" ht="25.9" customHeight="1">
      <c r="A12" s="327" t="s">
        <v>391</v>
      </c>
      <c r="B12" s="327"/>
    </row>
    <row r="13" spans="1:11" s="329" customFormat="1" ht="25.9" customHeight="1">
      <c r="A13" s="327" t="s">
        <v>393</v>
      </c>
      <c r="B13" s="327"/>
    </row>
    <row r="14" spans="1:11" s="329" customFormat="1" ht="25.9" customHeight="1">
      <c r="A14" s="327" t="s">
        <v>388</v>
      </c>
      <c r="B14" s="331"/>
      <c r="C14" s="331"/>
      <c r="D14" s="331"/>
      <c r="E14" s="331"/>
      <c r="F14" s="331"/>
      <c r="G14" s="331"/>
      <c r="H14" s="331"/>
    </row>
    <row r="15" spans="1:11" ht="25.9" customHeight="1" thickBot="1">
      <c r="A15" s="332"/>
      <c r="B15" s="333"/>
      <c r="C15" s="331"/>
      <c r="D15" s="331"/>
      <c r="E15" s="331"/>
      <c r="F15" s="331"/>
      <c r="G15" s="331"/>
      <c r="H15" s="331"/>
    </row>
    <row r="16" spans="1:11" ht="25.9" customHeight="1">
      <c r="A16" s="872" t="s">
        <v>263</v>
      </c>
      <c r="B16" s="334" t="s">
        <v>110</v>
      </c>
      <c r="C16" s="335"/>
      <c r="D16" s="336" t="s">
        <v>114</v>
      </c>
      <c r="E16" s="337" t="s">
        <v>115</v>
      </c>
      <c r="F16" s="338" t="s">
        <v>116</v>
      </c>
      <c r="G16" s="331"/>
      <c r="H16" s="331"/>
    </row>
    <row r="17" spans="1:50" ht="25.9" customHeight="1">
      <c r="A17" s="873"/>
      <c r="B17" s="339" t="s">
        <v>259</v>
      </c>
      <c r="C17" s="340"/>
      <c r="D17" s="341">
        <f>②活動計画表!H13+②活動計画表!K13+②活動計画表!N13+②活動計画表!Q13+②活動計画表!T13</f>
        <v>0</v>
      </c>
      <c r="E17" s="342">
        <f>②活動計画表!I13+②活動計画表!L13+②活動計画表!O13+②活動計画表!R13+②活動計画表!U13</f>
        <v>0</v>
      </c>
      <c r="F17" s="200">
        <f>SUM(D17:E17)</f>
        <v>0</v>
      </c>
      <c r="G17" s="331"/>
      <c r="H17" s="331"/>
    </row>
    <row r="18" spans="1:50" s="345" customFormat="1" ht="25.9" customHeight="1">
      <c r="A18" s="873"/>
      <c r="B18" s="339" t="s">
        <v>260</v>
      </c>
      <c r="C18" s="340"/>
      <c r="D18" s="341">
        <f>②活動計画表!H14+②活動計画表!K14+②活動計画表!N14+②活動計画表!Q14+②活動計画表!T14</f>
        <v>0</v>
      </c>
      <c r="E18" s="342">
        <f>②活動計画表!I14+②活動計画表!L14+②活動計画表!O14+②活動計画表!R14+②活動計画表!U14</f>
        <v>0</v>
      </c>
      <c r="F18" s="200">
        <f t="shared" ref="F18:F23" si="0">SUM(D18:E18)</f>
        <v>0</v>
      </c>
      <c r="G18" s="331"/>
      <c r="H18" s="331"/>
      <c r="I18" s="317"/>
      <c r="J18" s="317"/>
      <c r="K18" s="317"/>
      <c r="L18" s="343"/>
      <c r="M18" s="344" t="s">
        <v>265</v>
      </c>
      <c r="N18" s="343" t="s">
        <v>144</v>
      </c>
      <c r="O18" s="343" t="s">
        <v>304</v>
      </c>
      <c r="P18" s="329"/>
      <c r="Q18" s="329" t="s">
        <v>93</v>
      </c>
      <c r="R18" s="329"/>
    </row>
    <row r="19" spans="1:50" s="345" customFormat="1" ht="25.9" customHeight="1">
      <c r="A19" s="873"/>
      <c r="B19" s="339" t="s">
        <v>261</v>
      </c>
      <c r="C19" s="340"/>
      <c r="D19" s="341">
        <f>②活動計画表!H15+②活動計画表!K15+②活動計画表!N15+②活動計画表!Q15+②活動計画表!T15</f>
        <v>0</v>
      </c>
      <c r="E19" s="342">
        <f>②活動計画表!I15+②活動計画表!L15+②活動計画表!O15+②活動計画表!R15+②活動計画表!U15</f>
        <v>0</v>
      </c>
      <c r="F19" s="200">
        <f t="shared" si="0"/>
        <v>0</v>
      </c>
      <c r="G19" s="331"/>
      <c r="H19" s="331"/>
      <c r="I19" s="317"/>
      <c r="J19" s="317"/>
      <c r="K19" s="317"/>
      <c r="L19" s="343"/>
      <c r="M19" s="344" t="s">
        <v>264</v>
      </c>
      <c r="N19" s="343" t="s">
        <v>94</v>
      </c>
      <c r="O19" s="343" t="s">
        <v>305</v>
      </c>
      <c r="P19" s="329"/>
      <c r="Q19" s="329" t="s">
        <v>99</v>
      </c>
      <c r="R19" s="329"/>
    </row>
    <row r="20" spans="1:50" s="345" customFormat="1" ht="25.9" customHeight="1">
      <c r="A20" s="873"/>
      <c r="B20" s="339" t="s">
        <v>262</v>
      </c>
      <c r="C20" s="340"/>
      <c r="D20" s="341">
        <f>②活動計画表!H16+②活動計画表!K16+②活動計画表!N16+②活動計画表!Q16+②活動計画表!T16</f>
        <v>0</v>
      </c>
      <c r="E20" s="342">
        <f>②活動計画表!I16+②活動計画表!L16+②活動計画表!O16+②活動計画表!R16+②活動計画表!U16</f>
        <v>0</v>
      </c>
      <c r="F20" s="200">
        <f t="shared" si="0"/>
        <v>0</v>
      </c>
      <c r="G20" s="331"/>
      <c r="H20" s="331"/>
      <c r="I20" s="317"/>
      <c r="J20" s="317"/>
      <c r="K20" s="317"/>
      <c r="L20" s="343"/>
      <c r="M20" s="344" t="s">
        <v>148</v>
      </c>
      <c r="N20" s="343" t="s">
        <v>145</v>
      </c>
      <c r="O20" s="343" t="s">
        <v>306</v>
      </c>
      <c r="P20" s="329"/>
      <c r="Q20" s="329"/>
      <c r="R20" s="329"/>
    </row>
    <row r="21" spans="1:50" s="345" customFormat="1" ht="25.9" customHeight="1">
      <c r="A21" s="873"/>
      <c r="B21" s="870" t="s">
        <v>121</v>
      </c>
      <c r="C21" s="346" t="s">
        <v>122</v>
      </c>
      <c r="D21" s="341">
        <f>②活動計画表!H17+②活動計画表!K17+②活動計画表!N17+②活動計画表!Q17+②活動計画表!T17</f>
        <v>0</v>
      </c>
      <c r="E21" s="342">
        <f>②活動計画表!I17+②活動計画表!L17+②活動計画表!O17+②活動計画表!R17+②活動計画表!U17</f>
        <v>0</v>
      </c>
      <c r="F21" s="200">
        <f t="shared" si="0"/>
        <v>0</v>
      </c>
      <c r="G21" s="331"/>
      <c r="H21" s="331"/>
      <c r="I21" s="317"/>
      <c r="J21" s="317"/>
      <c r="K21" s="317"/>
      <c r="L21" s="343"/>
      <c r="M21" s="343" t="s">
        <v>67</v>
      </c>
      <c r="N21" s="343"/>
      <c r="O21" s="343" t="s">
        <v>307</v>
      </c>
      <c r="P21" s="329"/>
      <c r="Q21" s="329"/>
      <c r="R21" s="329"/>
    </row>
    <row r="22" spans="1:50" s="349" customFormat="1" ht="25.9" customHeight="1">
      <c r="A22" s="873"/>
      <c r="B22" s="871"/>
      <c r="C22" s="347" t="s">
        <v>124</v>
      </c>
      <c r="D22" s="341">
        <f>②活動計画表!H18+②活動計画表!K18+②活動計画表!N18+②活動計画表!Q18+②活動計画表!T18</f>
        <v>0</v>
      </c>
      <c r="E22" s="342">
        <f>②活動計画表!I18+②活動計画表!L18+②活動計画表!O18+②活動計画表!R18+②活動計画表!U18</f>
        <v>0</v>
      </c>
      <c r="F22" s="200">
        <f t="shared" si="0"/>
        <v>0</v>
      </c>
      <c r="G22" s="331"/>
      <c r="H22" s="331"/>
      <c r="I22" s="317"/>
      <c r="J22" s="317"/>
      <c r="K22" s="317"/>
      <c r="L22" s="348"/>
      <c r="M22" s="344" t="s">
        <v>172</v>
      </c>
      <c r="N22" s="348"/>
      <c r="O22" s="343" t="s">
        <v>308</v>
      </c>
      <c r="P22" s="329"/>
      <c r="Q22" s="329"/>
      <c r="R22" s="329"/>
    </row>
    <row r="23" spans="1:50" s="349" customFormat="1" ht="25.9" customHeight="1" thickBot="1">
      <c r="A23" s="873"/>
      <c r="B23" s="339" t="s">
        <v>258</v>
      </c>
      <c r="C23" s="340"/>
      <c r="D23" s="341">
        <f>②活動計画表!H19+②活動計画表!K19+②活動計画表!N19+②活動計画表!Q19+②活動計画表!T19</f>
        <v>0</v>
      </c>
      <c r="E23" s="342">
        <f>②活動計画表!I19+②活動計画表!L19+②活動計画表!O19+②活動計画表!R19+②活動計画表!U19</f>
        <v>0</v>
      </c>
      <c r="F23" s="212">
        <f t="shared" si="0"/>
        <v>0</v>
      </c>
      <c r="G23" s="331"/>
      <c r="H23" s="331"/>
      <c r="I23" s="317"/>
      <c r="J23" s="317"/>
      <c r="K23" s="317"/>
      <c r="L23" s="348"/>
      <c r="M23" s="344" t="s">
        <v>471</v>
      </c>
      <c r="N23" s="348"/>
      <c r="O23" s="343" t="s">
        <v>309</v>
      </c>
      <c r="P23" s="329"/>
      <c r="Q23" s="329"/>
      <c r="R23" s="329"/>
    </row>
    <row r="24" spans="1:50" s="349" customFormat="1" ht="25.9" customHeight="1" thickTop="1" thickBot="1">
      <c r="A24" s="874"/>
      <c r="B24" s="350" t="s">
        <v>116</v>
      </c>
      <c r="C24" s="351"/>
      <c r="D24" s="220">
        <f>SUM(D17:D23)</f>
        <v>0</v>
      </c>
      <c r="E24" s="221">
        <f>SUM(E17:E23)</f>
        <v>0</v>
      </c>
      <c r="F24" s="222">
        <f t="shared" ref="F24" si="1">SUM(F17:F23)</f>
        <v>0</v>
      </c>
      <c r="G24" s="331"/>
      <c r="H24" s="331"/>
      <c r="I24" s="317"/>
      <c r="J24" s="317"/>
      <c r="K24" s="317"/>
      <c r="L24" s="348"/>
      <c r="M24" s="344" t="s">
        <v>70</v>
      </c>
      <c r="N24" s="348"/>
      <c r="O24" s="348" t="s">
        <v>310</v>
      </c>
      <c r="P24" s="329"/>
      <c r="Q24" s="329"/>
      <c r="R24" s="329"/>
    </row>
    <row r="25" spans="1:50" s="349" customFormat="1" ht="25.9" customHeight="1">
      <c r="A25" s="333"/>
      <c r="B25" s="333"/>
      <c r="C25" s="331"/>
      <c r="D25" s="331"/>
      <c r="E25" s="331"/>
      <c r="F25" s="331"/>
      <c r="G25" s="331"/>
      <c r="H25" s="331"/>
      <c r="I25" s="317"/>
      <c r="J25" s="317"/>
      <c r="K25" s="317"/>
      <c r="L25" s="348"/>
      <c r="M25" s="344" t="s">
        <v>69</v>
      </c>
      <c r="N25" s="348"/>
      <c r="O25" s="348" t="s">
        <v>311</v>
      </c>
      <c r="P25" s="329"/>
      <c r="Q25" s="329"/>
      <c r="R25" s="329"/>
    </row>
    <row r="26" spans="1:50" s="349" customFormat="1" ht="40.9" customHeight="1">
      <c r="A26" s="352" t="s">
        <v>85</v>
      </c>
      <c r="B26" s="352"/>
      <c r="C26" s="353" t="s">
        <v>86</v>
      </c>
      <c r="D26" s="354" t="s">
        <v>87</v>
      </c>
      <c r="E26" s="353" t="s">
        <v>88</v>
      </c>
      <c r="F26" s="355" t="s">
        <v>89</v>
      </c>
      <c r="G26" s="356"/>
      <c r="H26" s="357"/>
      <c r="I26" s="358" t="s">
        <v>409</v>
      </c>
      <c r="J26" s="359" t="s">
        <v>90</v>
      </c>
      <c r="K26" s="360" t="s">
        <v>91</v>
      </c>
      <c r="L26" s="348"/>
      <c r="M26" s="344" t="s">
        <v>147</v>
      </c>
      <c r="N26" s="348"/>
      <c r="O26" s="348"/>
      <c r="P26" s="329"/>
      <c r="Q26" s="329"/>
      <c r="R26" s="329"/>
    </row>
    <row r="27" spans="1:50" s="349" customFormat="1" ht="31.15" customHeight="1">
      <c r="A27" s="867" t="s">
        <v>92</v>
      </c>
      <c r="B27" s="361" t="s">
        <v>93</v>
      </c>
      <c r="C27" s="362" t="s">
        <v>219</v>
      </c>
      <c r="D27" s="363" t="s">
        <v>94</v>
      </c>
      <c r="E27" s="364" t="s">
        <v>95</v>
      </c>
      <c r="F27" s="365">
        <v>0.39583333333333331</v>
      </c>
      <c r="G27" s="366" t="s">
        <v>221</v>
      </c>
      <c r="H27" s="367">
        <v>0.45833333333333331</v>
      </c>
      <c r="I27" s="368" t="s">
        <v>96</v>
      </c>
      <c r="J27" s="361" t="s">
        <v>97</v>
      </c>
      <c r="K27" s="369" t="s">
        <v>98</v>
      </c>
      <c r="L27" s="348"/>
      <c r="M27" s="344" t="s">
        <v>149</v>
      </c>
      <c r="N27" s="348"/>
      <c r="O27" s="348"/>
      <c r="P27" s="329"/>
      <c r="Q27" s="329"/>
      <c r="R27" s="329"/>
    </row>
    <row r="28" spans="1:50" s="349" customFormat="1" ht="31.15" customHeight="1">
      <c r="A28" s="868"/>
      <c r="B28" s="352" t="s">
        <v>99</v>
      </c>
      <c r="C28" s="370" t="s">
        <v>69</v>
      </c>
      <c r="D28" s="354" t="s">
        <v>100</v>
      </c>
      <c r="E28" s="353" t="s">
        <v>101</v>
      </c>
      <c r="F28" s="371">
        <v>0.54166666666666663</v>
      </c>
      <c r="G28" s="372" t="s">
        <v>221</v>
      </c>
      <c r="H28" s="373">
        <v>0.66666666666666663</v>
      </c>
      <c r="I28" s="358" t="s">
        <v>58</v>
      </c>
      <c r="J28" s="352" t="s">
        <v>102</v>
      </c>
      <c r="K28" s="374" t="s">
        <v>103</v>
      </c>
      <c r="L28" s="348"/>
      <c r="M28" s="344" t="s">
        <v>197</v>
      </c>
      <c r="N28" s="348"/>
      <c r="O28" s="348"/>
      <c r="P28" s="329"/>
      <c r="Q28" s="329"/>
      <c r="R28" s="329"/>
    </row>
    <row r="29" spans="1:50" s="349" customFormat="1" ht="31.15" customHeight="1" thickBot="1">
      <c r="A29" s="869"/>
      <c r="B29" s="375" t="s">
        <v>93</v>
      </c>
      <c r="C29" s="376" t="s">
        <v>244</v>
      </c>
      <c r="D29" s="377" t="s">
        <v>100</v>
      </c>
      <c r="E29" s="378" t="s">
        <v>245</v>
      </c>
      <c r="F29" s="379">
        <v>0.41666666666666669</v>
      </c>
      <c r="G29" s="380" t="s">
        <v>190</v>
      </c>
      <c r="H29" s="381">
        <v>0.54166666666666663</v>
      </c>
      <c r="I29" s="382" t="s">
        <v>246</v>
      </c>
      <c r="J29" s="375" t="s">
        <v>247</v>
      </c>
      <c r="K29" s="383" t="s">
        <v>248</v>
      </c>
      <c r="L29" s="348"/>
      <c r="M29" s="344" t="s">
        <v>198</v>
      </c>
      <c r="N29" s="348"/>
      <c r="O29" s="348"/>
      <c r="P29" s="329"/>
      <c r="Q29" s="329"/>
      <c r="R29" s="329"/>
    </row>
    <row r="30" spans="1:50" s="349" customFormat="1" ht="39.6" customHeight="1" thickTop="1">
      <c r="A30" s="384">
        <v>1</v>
      </c>
      <c r="B30" s="385"/>
      <c r="C30" s="386"/>
      <c r="D30" s="387"/>
      <c r="E30" s="388"/>
      <c r="F30" s="389"/>
      <c r="G30" s="390" t="s">
        <v>220</v>
      </c>
      <c r="H30" s="391"/>
      <c r="I30" s="392"/>
      <c r="J30" s="393"/>
      <c r="K30" s="394"/>
      <c r="L30" s="348"/>
      <c r="M30" s="344" t="s">
        <v>468</v>
      </c>
      <c r="N30" s="348"/>
      <c r="O30" s="348"/>
      <c r="P30" s="329"/>
      <c r="Q30" s="329"/>
      <c r="R30" s="329"/>
    </row>
    <row r="31" spans="1:50" s="349" customFormat="1" ht="39.6" customHeight="1">
      <c r="A31" s="395">
        <v>2</v>
      </c>
      <c r="B31" s="396"/>
      <c r="C31" s="397"/>
      <c r="D31" s="398"/>
      <c r="E31" s="399"/>
      <c r="F31" s="389"/>
      <c r="G31" s="390" t="s">
        <v>220</v>
      </c>
      <c r="H31" s="391"/>
      <c r="I31" s="400"/>
      <c r="J31" s="401"/>
      <c r="K31" s="402"/>
      <c r="L31" s="348"/>
      <c r="M31" s="344" t="s">
        <v>200</v>
      </c>
      <c r="N31" s="348"/>
      <c r="O31" s="348"/>
      <c r="P31" s="329"/>
      <c r="Q31" s="329"/>
      <c r="R31" s="329"/>
    </row>
    <row r="32" spans="1:50" ht="39.6" customHeight="1">
      <c r="A32" s="395">
        <v>3</v>
      </c>
      <c r="B32" s="403"/>
      <c r="C32" s="404"/>
      <c r="D32" s="398"/>
      <c r="E32" s="399"/>
      <c r="F32" s="389"/>
      <c r="G32" s="390" t="s">
        <v>220</v>
      </c>
      <c r="H32" s="391"/>
      <c r="I32" s="400"/>
      <c r="J32" s="401"/>
      <c r="K32" s="402"/>
      <c r="L32" s="329"/>
      <c r="M32" s="344" t="s">
        <v>150</v>
      </c>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row>
    <row r="33" spans="1:52" ht="39.6" customHeight="1">
      <c r="A33" s="395">
        <v>4</v>
      </c>
      <c r="B33" s="403"/>
      <c r="C33" s="404"/>
      <c r="D33" s="398"/>
      <c r="E33" s="399"/>
      <c r="F33" s="389"/>
      <c r="G33" s="390" t="s">
        <v>220</v>
      </c>
      <c r="H33" s="391"/>
      <c r="I33" s="400"/>
      <c r="J33" s="401"/>
      <c r="K33" s="402"/>
      <c r="M33" s="344" t="s">
        <v>177</v>
      </c>
      <c r="N33" s="329"/>
      <c r="O33" s="329"/>
      <c r="P33" s="329"/>
      <c r="Q33" s="329"/>
      <c r="R33" s="329"/>
    </row>
    <row r="34" spans="1:52" ht="39.6" customHeight="1">
      <c r="A34" s="395">
        <v>5</v>
      </c>
      <c r="B34" s="403"/>
      <c r="C34" s="404"/>
      <c r="D34" s="398"/>
      <c r="E34" s="399"/>
      <c r="F34" s="389"/>
      <c r="G34" s="390" t="s">
        <v>220</v>
      </c>
      <c r="H34" s="391"/>
      <c r="I34" s="400"/>
      <c r="J34" s="401"/>
      <c r="K34" s="402"/>
      <c r="M34" s="344" t="s">
        <v>178</v>
      </c>
      <c r="N34" s="329"/>
      <c r="O34" s="329"/>
      <c r="P34" s="329"/>
      <c r="Q34" s="329"/>
      <c r="R34" s="329"/>
    </row>
    <row r="35" spans="1:52" ht="39.6" customHeight="1">
      <c r="A35" s="395">
        <v>6</v>
      </c>
      <c r="B35" s="403"/>
      <c r="C35" s="404"/>
      <c r="D35" s="398"/>
      <c r="E35" s="399"/>
      <c r="F35" s="389"/>
      <c r="G35" s="390" t="s">
        <v>220</v>
      </c>
      <c r="H35" s="391"/>
      <c r="I35" s="400"/>
      <c r="J35" s="401"/>
      <c r="K35" s="402"/>
      <c r="L35" s="329"/>
      <c r="M35" s="344" t="s">
        <v>179</v>
      </c>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row>
    <row r="36" spans="1:52" ht="39.6" customHeight="1">
      <c r="A36" s="395">
        <v>7</v>
      </c>
      <c r="B36" s="403"/>
      <c r="C36" s="404"/>
      <c r="D36" s="398"/>
      <c r="E36" s="399"/>
      <c r="F36" s="389"/>
      <c r="G36" s="390" t="s">
        <v>220</v>
      </c>
      <c r="H36" s="391"/>
      <c r="I36" s="400"/>
      <c r="J36" s="401"/>
      <c r="K36" s="402"/>
      <c r="L36" s="329"/>
      <c r="M36" s="344" t="s">
        <v>180</v>
      </c>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row>
    <row r="37" spans="1:52" ht="30.75" customHeight="1">
      <c r="D37" s="329"/>
      <c r="E37" s="329"/>
      <c r="F37" s="329"/>
      <c r="G37" s="329"/>
      <c r="H37" s="329"/>
      <c r="I37" s="329"/>
      <c r="J37" s="329"/>
      <c r="K37" s="329"/>
      <c r="L37" s="329"/>
      <c r="M37" s="344" t="s">
        <v>181</v>
      </c>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row>
    <row r="38" spans="1:52" ht="39.6" customHeight="1">
      <c r="B38" s="586" t="s">
        <v>474</v>
      </c>
      <c r="C38" s="586"/>
      <c r="J38" s="329"/>
      <c r="K38" s="329"/>
      <c r="L38" s="329"/>
      <c r="M38" s="344" t="s">
        <v>322</v>
      </c>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row>
    <row r="39" spans="1:52" ht="39.6" customHeight="1">
      <c r="J39" s="329"/>
      <c r="K39" s="329"/>
      <c r="L39" s="329"/>
      <c r="M39" s="344" t="s">
        <v>467</v>
      </c>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row>
    <row r="40" spans="1:52" ht="25.9" customHeight="1">
      <c r="A40" s="329"/>
      <c r="B40" s="329"/>
      <c r="E40" s="329"/>
      <c r="F40" s="329"/>
      <c r="G40" s="329"/>
      <c r="H40" s="329"/>
      <c r="I40" s="329"/>
      <c r="J40" s="329"/>
      <c r="K40" s="329"/>
      <c r="L40" s="329"/>
      <c r="M40" s="344" t="s">
        <v>469</v>
      </c>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row>
    <row r="41" spans="1:52" ht="25.9" customHeight="1">
      <c r="A41" s="329"/>
      <c r="B41" s="329"/>
      <c r="C41" s="329"/>
      <c r="D41" s="329"/>
      <c r="E41" s="329"/>
      <c r="F41" s="329"/>
      <c r="G41" s="329"/>
      <c r="H41" s="329"/>
      <c r="I41" s="329"/>
      <c r="J41" s="329"/>
      <c r="K41" s="329"/>
      <c r="L41" s="329"/>
      <c r="M41" s="344" t="s">
        <v>151</v>
      </c>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row>
    <row r="42" spans="1:52" ht="22.5" customHeight="1">
      <c r="D42" s="329"/>
      <c r="E42" s="329"/>
      <c r="F42" s="329"/>
      <c r="G42" s="329"/>
      <c r="H42" s="329"/>
      <c r="I42" s="329"/>
      <c r="J42" s="329"/>
      <c r="K42" s="329"/>
      <c r="L42" s="329"/>
      <c r="M42" s="344" t="s">
        <v>195</v>
      </c>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row>
    <row r="43" spans="1:52" ht="22.5" customHeight="1">
      <c r="A43" s="329"/>
      <c r="B43" s="329"/>
      <c r="C43" s="329"/>
      <c r="D43" s="329"/>
      <c r="E43" s="329"/>
      <c r="F43" s="329"/>
      <c r="G43" s="329"/>
      <c r="H43" s="329"/>
      <c r="I43" s="329"/>
      <c r="J43" s="329"/>
      <c r="K43" s="329"/>
      <c r="L43" s="329"/>
      <c r="M43" s="344" t="s">
        <v>71</v>
      </c>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row>
    <row r="44" spans="1:52" ht="22.5" customHeight="1">
      <c r="A44" s="329"/>
      <c r="B44" s="329"/>
      <c r="C44" s="329"/>
      <c r="D44" s="329"/>
      <c r="E44" s="329"/>
      <c r="F44" s="329"/>
      <c r="G44" s="329"/>
      <c r="H44" s="329"/>
      <c r="I44" s="329"/>
      <c r="J44" s="329"/>
      <c r="K44" s="329"/>
      <c r="L44" s="329"/>
      <c r="M44" s="344" t="s">
        <v>470</v>
      </c>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row>
    <row r="45" spans="1:52" ht="22.5" customHeight="1">
      <c r="A45" s="329"/>
      <c r="B45" s="329"/>
      <c r="C45" s="329"/>
      <c r="D45" s="329"/>
      <c r="E45" s="329"/>
      <c r="F45" s="329"/>
      <c r="G45" s="329"/>
      <c r="H45" s="329"/>
      <c r="I45" s="329"/>
      <c r="J45" s="329"/>
      <c r="K45" s="329"/>
      <c r="L45" s="329"/>
      <c r="M45" s="344" t="s">
        <v>472</v>
      </c>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row>
    <row r="46" spans="1:52" ht="22.5" customHeight="1">
      <c r="A46" s="405"/>
      <c r="B46" s="405"/>
      <c r="C46" s="405"/>
      <c r="D46" s="405"/>
      <c r="E46" s="405"/>
      <c r="F46" s="405"/>
      <c r="G46" s="405"/>
      <c r="H46" s="405"/>
      <c r="I46" s="405"/>
      <c r="J46" s="328"/>
      <c r="K46" s="328"/>
      <c r="L46" s="329"/>
      <c r="M46" s="344" t="s">
        <v>473</v>
      </c>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row>
    <row r="47" spans="1:52" ht="22.5" customHeight="1">
      <c r="J47" s="329"/>
      <c r="K47" s="329"/>
      <c r="L47" s="329"/>
      <c r="M47" s="344" t="s">
        <v>196</v>
      </c>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c r="AU47" s="329"/>
      <c r="AV47" s="329"/>
      <c r="AW47" s="329"/>
      <c r="AX47" s="329"/>
      <c r="AY47" s="329"/>
      <c r="AZ47" s="329"/>
    </row>
    <row r="48" spans="1:52" s="405" customFormat="1" ht="22.5" customHeight="1">
      <c r="A48" s="317"/>
      <c r="B48" s="317"/>
      <c r="C48" s="317"/>
      <c r="D48" s="317"/>
      <c r="E48" s="317"/>
      <c r="F48" s="317"/>
      <c r="G48" s="317"/>
      <c r="H48" s="317"/>
      <c r="I48" s="317"/>
      <c r="J48" s="329"/>
      <c r="K48" s="329"/>
      <c r="L48" s="328"/>
      <c r="M48" s="344" t="s">
        <v>146</v>
      </c>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row>
    <row r="49" spans="10:52" ht="22.5" customHeight="1">
      <c r="J49" s="329"/>
      <c r="K49" s="329"/>
      <c r="L49" s="329"/>
      <c r="M49" s="329" t="s">
        <v>475</v>
      </c>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row>
    <row r="50" spans="10:52" ht="24" customHeight="1">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row>
    <row r="51" spans="10:52" ht="21.75" customHeight="1">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29"/>
      <c r="AY51" s="329"/>
      <c r="AZ51" s="329"/>
    </row>
    <row r="52" spans="10:52" ht="7.5" customHeight="1">
      <c r="M52" s="329"/>
    </row>
    <row r="53" spans="10:52" ht="24" customHeight="1">
      <c r="M53" s="329"/>
      <c r="AI53" s="329"/>
      <c r="AJ53" s="329"/>
      <c r="AK53" s="329"/>
      <c r="AL53" s="329"/>
      <c r="AM53" s="329"/>
      <c r="AN53" s="329"/>
      <c r="AO53" s="329"/>
      <c r="AP53" s="329"/>
      <c r="AQ53" s="329"/>
      <c r="AR53" s="329"/>
      <c r="AS53" s="329"/>
      <c r="AT53" s="329"/>
      <c r="AU53" s="329"/>
    </row>
    <row r="54" spans="10:52">
      <c r="M54" s="329"/>
      <c r="AI54" s="329"/>
      <c r="AJ54" s="329"/>
      <c r="AK54" s="329"/>
      <c r="AL54" s="329"/>
      <c r="AM54" s="329"/>
      <c r="AN54" s="329"/>
      <c r="AO54" s="329"/>
      <c r="AP54" s="329"/>
      <c r="AQ54" s="329"/>
      <c r="AR54" s="329"/>
      <c r="AS54" s="329"/>
      <c r="AT54" s="329"/>
      <c r="AU54" s="329"/>
    </row>
    <row r="55" spans="10:52">
      <c r="M55" s="329"/>
    </row>
    <row r="56" spans="10:52" ht="15.75">
      <c r="M56" s="328"/>
    </row>
    <row r="57" spans="10:52">
      <c r="M57" s="329"/>
    </row>
    <row r="58" spans="10:52">
      <c r="M58" s="329"/>
    </row>
    <row r="59" spans="10:52">
      <c r="M59" s="329"/>
    </row>
  </sheetData>
  <sheetProtection sheet="1" objects="1" scenarios="1"/>
  <mergeCells count="10">
    <mergeCell ref="A1:K1"/>
    <mergeCell ref="A6:B6"/>
    <mergeCell ref="E4:H4"/>
    <mergeCell ref="C5:H5"/>
    <mergeCell ref="A27:A29"/>
    <mergeCell ref="B21:B22"/>
    <mergeCell ref="A16:A24"/>
    <mergeCell ref="C6:H6"/>
    <mergeCell ref="A4:B4"/>
    <mergeCell ref="A5:B5"/>
  </mergeCells>
  <phoneticPr fontId="2"/>
  <conditionalFormatting sqref="B31:B33">
    <cfRule type="expression" dxfId="56" priority="51">
      <formula>AND(#REF!="",#REF!&lt;&gt;"")</formula>
    </cfRule>
  </conditionalFormatting>
  <conditionalFormatting sqref="D30:D33">
    <cfRule type="expression" dxfId="55" priority="50">
      <formula>AND(#REF!="",#REF!&lt;&gt;"")</formula>
    </cfRule>
  </conditionalFormatting>
  <conditionalFormatting sqref="I30:I33">
    <cfRule type="expression" dxfId="54" priority="48">
      <formula>AND(#REF!="",#REF!&lt;&gt;"")</formula>
    </cfRule>
  </conditionalFormatting>
  <conditionalFormatting sqref="J30">
    <cfRule type="expression" dxfId="53" priority="47">
      <formula>AND(#REF!="",#REF!&lt;&gt;"")</formula>
    </cfRule>
  </conditionalFormatting>
  <conditionalFormatting sqref="N24:O31 N22:N23 E30:E33">
    <cfRule type="expression" dxfId="52" priority="46">
      <formula>AND(#REF!="",#REF!&lt;&gt;"")</formula>
    </cfRule>
  </conditionalFormatting>
  <conditionalFormatting sqref="L22 K30">
    <cfRule type="expression" dxfId="51" priority="45">
      <formula>AND(#REF!="",#REF!&lt;&gt;"")</formula>
    </cfRule>
  </conditionalFormatting>
  <conditionalFormatting sqref="F31:H31 G32:G33 L23:L25 K31:K33">
    <cfRule type="expression" dxfId="50" priority="40">
      <formula>AND(#REF!="",#REF!&lt;&gt;"")</formula>
    </cfRule>
  </conditionalFormatting>
  <conditionalFormatting sqref="J31">
    <cfRule type="expression" dxfId="49" priority="38">
      <formula>AND(#REF!="",#REF!&lt;&gt;"")</formula>
    </cfRule>
  </conditionalFormatting>
  <conditionalFormatting sqref="F32:F33 H32:H33">
    <cfRule type="expression" dxfId="48" priority="33">
      <formula>AND(#REF!="",#REF!&lt;&gt;"")</formula>
    </cfRule>
  </conditionalFormatting>
  <conditionalFormatting sqref="J32:J33">
    <cfRule type="expression" dxfId="47" priority="31">
      <formula>AND(#REF!="",#REF!&lt;&gt;"")</formula>
    </cfRule>
  </conditionalFormatting>
  <conditionalFormatting sqref="L26:L30">
    <cfRule type="expression" dxfId="46" priority="29">
      <formula>AND(#REF!="",#REF!&lt;&gt;"")</formula>
    </cfRule>
  </conditionalFormatting>
  <conditionalFormatting sqref="L31">
    <cfRule type="expression" dxfId="45" priority="22">
      <formula>AND(#REF!="",#REF!&lt;&gt;"")</formula>
    </cfRule>
  </conditionalFormatting>
  <conditionalFormatting sqref="D17:F24">
    <cfRule type="cellIs" dxfId="44" priority="20" stopIfTrue="1" operator="equal">
      <formula>0</formula>
    </cfRule>
  </conditionalFormatting>
  <conditionalFormatting sqref="B30:F33 H30:K33">
    <cfRule type="expression" dxfId="43" priority="361">
      <formula>$H$34+#REF!=0</formula>
    </cfRule>
  </conditionalFormatting>
  <conditionalFormatting sqref="C6:H6">
    <cfRule type="expression" dxfId="42" priority="17">
      <formula>C6=""</formula>
    </cfRule>
  </conditionalFormatting>
  <conditionalFormatting sqref="F30:H30">
    <cfRule type="expression" dxfId="41" priority="16">
      <formula>AND(#REF!="",#REF!&lt;&gt;"")</formula>
    </cfRule>
  </conditionalFormatting>
  <conditionalFormatting sqref="B30:K30">
    <cfRule type="expression" dxfId="40" priority="15">
      <formula>$B$30:$K$30=""</formula>
    </cfRule>
  </conditionalFormatting>
  <conditionalFormatting sqref="B31:K31">
    <cfRule type="expression" dxfId="39" priority="14">
      <formula>$B$31:$K$31=""</formula>
    </cfRule>
  </conditionalFormatting>
  <conditionalFormatting sqref="B32:K32">
    <cfRule type="expression" dxfId="38" priority="13">
      <formula>$B$32:$K$32=""</formula>
    </cfRule>
  </conditionalFormatting>
  <conditionalFormatting sqref="B33:K33">
    <cfRule type="expression" dxfId="37" priority="12">
      <formula>$B$33:$K$33=""</formula>
    </cfRule>
  </conditionalFormatting>
  <conditionalFormatting sqref="B34:K34">
    <cfRule type="expression" dxfId="36" priority="10">
      <formula>$B$34:$K$34=""</formula>
    </cfRule>
  </conditionalFormatting>
  <conditionalFormatting sqref="B35:K35">
    <cfRule type="expression" dxfId="35" priority="8">
      <formula>$B$35:$K$35=""</formula>
    </cfRule>
  </conditionalFormatting>
  <conditionalFormatting sqref="B36:K36">
    <cfRule type="expression" dxfId="34" priority="7">
      <formula>$B$36:$K$36=""</formula>
    </cfRule>
  </conditionalFormatting>
  <conditionalFormatting sqref="D2">
    <cfRule type="expression" dxfId="33" priority="374">
      <formula>$D$2="□"</formula>
    </cfRule>
  </conditionalFormatting>
  <conditionalFormatting sqref="H2">
    <cfRule type="expression" dxfId="32" priority="375">
      <formula>$H$2="□"</formula>
    </cfRule>
  </conditionalFormatting>
  <conditionalFormatting sqref="C38">
    <cfRule type="expression" dxfId="31" priority="1">
      <formula>C38=""</formula>
    </cfRule>
  </conditionalFormatting>
  <dataValidations count="9">
    <dataValidation type="list" allowBlank="1" showInputMessage="1" showErrorMessage="1" sqref="D30:D36" xr:uid="{AF1E4979-19C9-4B56-A248-81463185E2D0}">
      <formula1>$N$18:$N$20</formula1>
    </dataValidation>
    <dataValidation type="list" allowBlank="1" showInputMessage="1" showErrorMessage="1" sqref="B27:B29" xr:uid="{489CC743-FA54-4DA0-B587-5E0EE97BB4EA}">
      <formula1>活動場所</formula1>
    </dataValidation>
    <dataValidation imeMode="disabled" allowBlank="1" showInputMessage="1" showErrorMessage="1" prompt="日付を2019/5/10のように入力してください。" sqref="C4 E4" xr:uid="{C775F5A9-462D-41B3-9279-857BBC9DA108}"/>
    <dataValidation allowBlank="1" showInputMessage="1" showErrorMessage="1" prompt="月日は、12/12というように入力" sqref="E30:E36" xr:uid="{D8435CCE-D20F-4F0F-8FB1-BD978BB9BBCB}"/>
    <dataValidation allowBlank="1" showInputMessage="1" showErrorMessage="1" prompt="入力しないでください" sqref="D17:F24" xr:uid="{649B5DAF-E022-40A7-B1EA-CBEA56B5EB56}"/>
    <dataValidation type="list" allowBlank="1" showInputMessage="1" showErrorMessage="1" sqref="B30:B36" xr:uid="{F946F870-4190-4902-8CBF-4DBF5C7926AF}">
      <formula1>$Q$18:$Q$19</formula1>
    </dataValidation>
    <dataValidation type="list" allowBlank="1" showInputMessage="1" showErrorMessage="1" sqref="I30:I36" xr:uid="{57F9B046-76A0-40DC-9213-1A117B31EDC9}">
      <formula1>$O$18:$O$25</formula1>
    </dataValidation>
    <dataValidation type="list" allowBlank="1" showInputMessage="1" showErrorMessage="1" sqref="D2 H2" xr:uid="{9DD04C26-DD00-4102-A1D0-665BE03DF15A}">
      <formula1>"□,☑"</formula1>
    </dataValidation>
    <dataValidation type="list" allowBlank="1" showInputMessage="1" showErrorMessage="1" sqref="C30:C36" xr:uid="{B083649A-D436-45F4-AAAF-5BA3B93767F8}">
      <formula1>$M$18:$M$49</formula1>
    </dataValidation>
  </dataValidations>
  <hyperlinks>
    <hyperlink ref="B10" r:id="rId1" display="https://www.pref.fukui.lg.jp/doc/sabae-seinen/kenpuro2022.html" xr:uid="{DCD272C0-C8C9-484F-8E1E-CB177693554F}"/>
  </hyperlinks>
  <printOptions horizontalCentered="1"/>
  <pageMargins left="0.51181102362204722" right="0.19685039370078741" top="0.47244094488188981" bottom="0.19685039370078741" header="0.19685039370078741" footer="0.19685039370078741"/>
  <pageSetup paperSize="9" scale="69" orientation="portrait" horizontalDpi="4294967294"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09F35-239F-4385-9520-296C7CC25E35}">
  <sheetPr codeName="Sheet7"/>
  <dimension ref="A1:S52"/>
  <sheetViews>
    <sheetView showZeros="0" view="pageBreakPreview" zoomScaleNormal="100" zoomScaleSheetLayoutView="100" workbookViewId="0">
      <selection activeCell="C8" sqref="C8:M8"/>
    </sheetView>
  </sheetViews>
  <sheetFormatPr defaultColWidth="9" defaultRowHeight="15.75"/>
  <cols>
    <col min="1" max="2" width="11" style="25" customWidth="1"/>
    <col min="3" max="9" width="8.125" style="25" customWidth="1"/>
    <col min="10" max="10" width="1.875" style="25" customWidth="1"/>
    <col min="11" max="11" width="6.5" style="25" customWidth="1"/>
    <col min="12" max="12" width="8.125" style="25" customWidth="1"/>
    <col min="13" max="13" width="8.125" style="78" customWidth="1"/>
    <col min="14" max="14" width="9" style="78"/>
    <col min="15" max="15" width="16.5" style="78" bestFit="1" customWidth="1"/>
    <col min="16" max="16384" width="9" style="78"/>
  </cols>
  <sheetData>
    <row r="1" spans="1:15" s="329" customFormat="1" ht="21.6" customHeight="1">
      <c r="A1" s="79"/>
      <c r="B1" s="79"/>
      <c r="C1" s="79"/>
      <c r="D1" s="79"/>
      <c r="E1" s="79"/>
      <c r="H1" s="406" t="s">
        <v>292</v>
      </c>
      <c r="I1" s="407"/>
      <c r="J1" s="407"/>
      <c r="K1" s="407"/>
      <c r="L1" s="408"/>
      <c r="M1" s="589"/>
    </row>
    <row r="2" spans="1:15" s="329" customFormat="1" ht="21.6" customHeight="1" thickBot="1">
      <c r="A2" s="79"/>
      <c r="B2" s="79"/>
      <c r="C2" s="79"/>
      <c r="D2" s="79"/>
      <c r="E2" s="79"/>
      <c r="H2" s="409" t="s">
        <v>293</v>
      </c>
      <c r="I2" s="410"/>
      <c r="J2" s="410"/>
      <c r="K2" s="410"/>
      <c r="L2" s="411"/>
      <c r="M2" s="590"/>
    </row>
    <row r="3" spans="1:15" s="329" customFormat="1" ht="10.9" customHeight="1">
      <c r="A3" s="79"/>
      <c r="B3" s="79"/>
      <c r="C3" s="79"/>
      <c r="D3" s="79"/>
      <c r="E3" s="79"/>
      <c r="F3" s="79"/>
      <c r="G3" s="79"/>
      <c r="H3" s="79"/>
      <c r="I3" s="79"/>
      <c r="J3" s="79"/>
      <c r="K3" s="79"/>
      <c r="L3" s="79"/>
    </row>
    <row r="4" spans="1:15" s="329" customFormat="1" ht="21.6" customHeight="1">
      <c r="A4" s="412" t="s">
        <v>152</v>
      </c>
      <c r="B4" s="328"/>
      <c r="C4" s="878" t="s">
        <v>291</v>
      </c>
      <c r="D4" s="878"/>
      <c r="E4" s="878"/>
      <c r="F4" s="878"/>
      <c r="G4" s="878"/>
      <c r="H4" s="878"/>
      <c r="I4" s="878"/>
      <c r="J4" s="328"/>
      <c r="K4" s="328"/>
      <c r="L4" s="328"/>
    </row>
    <row r="5" spans="1:15" s="329" customFormat="1" ht="10.9" customHeight="1">
      <c r="A5" s="328"/>
      <c r="B5" s="328"/>
      <c r="C5" s="328"/>
      <c r="D5" s="328"/>
      <c r="E5" s="328"/>
      <c r="F5" s="328"/>
      <c r="G5" s="328"/>
      <c r="H5" s="328"/>
      <c r="I5" s="328"/>
      <c r="J5" s="328"/>
      <c r="K5" s="328"/>
      <c r="L5" s="328"/>
    </row>
    <row r="6" spans="1:15" s="329" customFormat="1" ht="21.6" customHeight="1">
      <c r="A6" s="910" t="s">
        <v>274</v>
      </c>
      <c r="B6" s="911"/>
      <c r="C6" s="893">
        <f>①使用申請書!I8</f>
        <v>0</v>
      </c>
      <c r="D6" s="893"/>
      <c r="E6" s="893"/>
      <c r="F6" s="893"/>
      <c r="G6" s="893"/>
      <c r="H6" s="893"/>
      <c r="I6" s="893"/>
      <c r="J6" s="893"/>
      <c r="K6" s="893"/>
      <c r="L6" s="893"/>
      <c r="M6" s="893"/>
    </row>
    <row r="7" spans="1:15" s="329" customFormat="1" ht="21.6" customHeight="1">
      <c r="A7" s="912" t="s">
        <v>313</v>
      </c>
      <c r="B7" s="913"/>
      <c r="C7" s="893">
        <f>①使用申請書!I10</f>
        <v>0</v>
      </c>
      <c r="D7" s="893"/>
      <c r="E7" s="893"/>
      <c r="F7" s="893"/>
      <c r="G7" s="893"/>
      <c r="H7" s="893"/>
      <c r="I7" s="893"/>
      <c r="J7" s="893"/>
      <c r="K7" s="893"/>
      <c r="L7" s="893"/>
      <c r="M7" s="893"/>
    </row>
    <row r="8" spans="1:15" s="329" customFormat="1" ht="21.6" customHeight="1">
      <c r="A8" s="910" t="s">
        <v>153</v>
      </c>
      <c r="B8" s="911"/>
      <c r="C8" s="889"/>
      <c r="D8" s="889"/>
      <c r="E8" s="889"/>
      <c r="F8" s="889"/>
      <c r="G8" s="889"/>
      <c r="H8" s="889"/>
      <c r="I8" s="889"/>
      <c r="J8" s="889"/>
      <c r="K8" s="889"/>
      <c r="L8" s="889"/>
      <c r="M8" s="889"/>
    </row>
    <row r="9" spans="1:15" s="329" customFormat="1" ht="27" customHeight="1">
      <c r="A9" s="910" t="s">
        <v>290</v>
      </c>
      <c r="B9" s="911"/>
      <c r="C9" s="892"/>
      <c r="D9" s="891"/>
      <c r="E9" s="588" t="s">
        <v>303</v>
      </c>
      <c r="F9" s="890"/>
      <c r="G9" s="891"/>
      <c r="H9" s="588" t="s">
        <v>303</v>
      </c>
      <c r="I9" s="884"/>
      <c r="J9" s="885"/>
      <c r="K9" s="885"/>
      <c r="L9" s="886" t="s">
        <v>301</v>
      </c>
      <c r="M9" s="887"/>
      <c r="O9" s="413"/>
    </row>
    <row r="10" spans="1:15" s="329" customFormat="1" ht="21.6" customHeight="1">
      <c r="A10" s="910" t="s">
        <v>294</v>
      </c>
      <c r="B10" s="911"/>
      <c r="C10" s="414"/>
      <c r="D10" s="415" t="s">
        <v>330</v>
      </c>
      <c r="E10" s="416"/>
      <c r="F10" s="416"/>
      <c r="G10" s="417"/>
      <c r="H10" s="414"/>
      <c r="I10" s="888" t="s">
        <v>331</v>
      </c>
      <c r="J10" s="888"/>
      <c r="K10" s="888"/>
      <c r="L10" s="888"/>
      <c r="M10" s="888"/>
    </row>
    <row r="11" spans="1:15" s="329" customFormat="1" ht="15" customHeight="1">
      <c r="A11" s="418"/>
      <c r="B11" s="418"/>
      <c r="C11" s="418"/>
      <c r="D11" s="418"/>
      <c r="E11" s="418"/>
      <c r="F11" s="418"/>
      <c r="G11" s="418"/>
      <c r="H11" s="418"/>
      <c r="I11" s="418"/>
      <c r="J11" s="418"/>
      <c r="K11" s="418"/>
      <c r="L11" s="418"/>
    </row>
    <row r="12" spans="1:15" s="329" customFormat="1" ht="21.6" customHeight="1">
      <c r="A12" s="328" t="s">
        <v>154</v>
      </c>
      <c r="B12" s="328"/>
      <c r="C12" s="328"/>
      <c r="D12" s="328"/>
      <c r="E12" s="328"/>
      <c r="F12" s="328"/>
      <c r="G12" s="328"/>
      <c r="H12" s="328"/>
      <c r="I12" s="328"/>
      <c r="J12" s="328"/>
      <c r="K12" s="328"/>
      <c r="L12" s="328"/>
    </row>
    <row r="13" spans="1:15" s="329" customFormat="1" ht="21.6" customHeight="1">
      <c r="A13" s="419"/>
      <c r="B13" s="415" t="s">
        <v>155</v>
      </c>
      <c r="C13" s="416"/>
      <c r="D13" s="416"/>
      <c r="E13" s="416"/>
      <c r="F13" s="416"/>
      <c r="G13" s="416"/>
      <c r="H13" s="420"/>
      <c r="I13" s="328"/>
      <c r="J13" s="328"/>
      <c r="K13" s="328"/>
      <c r="L13" s="328"/>
    </row>
    <row r="14" spans="1:15" s="329" customFormat="1" ht="21.6" customHeight="1">
      <c r="A14" s="419"/>
      <c r="B14" s="415" t="s">
        <v>156</v>
      </c>
      <c r="C14" s="416"/>
      <c r="D14" s="416"/>
      <c r="E14" s="416"/>
      <c r="F14" s="416"/>
      <c r="G14" s="416"/>
      <c r="H14" s="420"/>
      <c r="I14" s="328"/>
      <c r="J14" s="328"/>
      <c r="K14" s="328"/>
      <c r="L14" s="328"/>
    </row>
    <row r="15" spans="1:15" s="329" customFormat="1" ht="15" customHeight="1">
      <c r="A15" s="328"/>
      <c r="B15" s="328"/>
      <c r="C15" s="328"/>
      <c r="D15" s="328"/>
      <c r="E15" s="328"/>
      <c r="F15" s="328"/>
      <c r="G15" s="328"/>
      <c r="H15" s="328"/>
      <c r="I15" s="328"/>
      <c r="J15" s="328"/>
      <c r="K15" s="328"/>
      <c r="L15" s="328"/>
    </row>
    <row r="16" spans="1:15" s="329" customFormat="1" ht="21.6" customHeight="1">
      <c r="A16" s="421" t="s">
        <v>157</v>
      </c>
      <c r="B16" s="422"/>
      <c r="C16" s="421" t="s">
        <v>158</v>
      </c>
      <c r="D16" s="422"/>
      <c r="E16" s="423" t="s">
        <v>277</v>
      </c>
      <c r="F16" s="879"/>
      <c r="G16" s="880"/>
      <c r="H16" s="880"/>
      <c r="I16" s="880"/>
      <c r="J16" s="880"/>
      <c r="K16" s="880"/>
      <c r="L16" s="881"/>
    </row>
    <row r="17" spans="1:19" s="329" customFormat="1" ht="21.6" customHeight="1">
      <c r="A17" s="328"/>
      <c r="B17" s="328"/>
      <c r="C17" s="328"/>
      <c r="D17" s="328"/>
      <c r="E17" s="328"/>
      <c r="F17" s="328"/>
      <c r="G17" s="328"/>
      <c r="H17" s="328"/>
      <c r="I17" s="328"/>
      <c r="J17" s="328"/>
      <c r="K17" s="328"/>
      <c r="L17" s="328"/>
    </row>
    <row r="18" spans="1:19" s="329" customFormat="1" ht="21.6" customHeight="1">
      <c r="A18" s="328" t="s">
        <v>441</v>
      </c>
      <c r="B18" s="328"/>
      <c r="C18" s="328"/>
      <c r="D18" s="328"/>
      <c r="E18" s="328"/>
      <c r="F18" s="328"/>
      <c r="G18" s="328"/>
      <c r="H18" s="328"/>
      <c r="I18" s="328"/>
      <c r="J18" s="328"/>
      <c r="K18" s="328"/>
      <c r="L18" s="328"/>
    </row>
    <row r="19" spans="1:19" s="329" customFormat="1" ht="21.6" customHeight="1">
      <c r="A19" s="424" t="s">
        <v>278</v>
      </c>
      <c r="B19" s="425"/>
      <c r="C19" s="424" t="s">
        <v>289</v>
      </c>
      <c r="D19" s="425"/>
      <c r="E19" s="424" t="s">
        <v>159</v>
      </c>
      <c r="F19" s="425"/>
      <c r="G19" s="424" t="s">
        <v>160</v>
      </c>
      <c r="H19" s="425"/>
      <c r="I19" s="882" t="s">
        <v>161</v>
      </c>
      <c r="J19" s="883"/>
      <c r="K19" s="424" t="s">
        <v>162</v>
      </c>
      <c r="L19" s="425"/>
      <c r="M19" s="591" t="s">
        <v>476</v>
      </c>
    </row>
    <row r="20" spans="1:19" s="329" customFormat="1" ht="21.6" customHeight="1">
      <c r="A20" s="424" t="s">
        <v>279</v>
      </c>
      <c r="B20" s="425"/>
      <c r="C20" s="904"/>
      <c r="D20" s="905"/>
      <c r="E20" s="906"/>
      <c r="F20" s="907"/>
      <c r="G20" s="424" t="s">
        <v>480</v>
      </c>
      <c r="H20" s="425"/>
      <c r="I20" s="908"/>
      <c r="J20" s="909"/>
      <c r="K20" s="895">
        <f>3000*I20</f>
        <v>0</v>
      </c>
      <c r="L20" s="896"/>
      <c r="M20" s="593" t="s">
        <v>477</v>
      </c>
    </row>
    <row r="21" spans="1:19" s="329" customFormat="1" ht="21.6" customHeight="1">
      <c r="A21" s="424" t="s">
        <v>163</v>
      </c>
      <c r="B21" s="425"/>
      <c r="C21" s="904"/>
      <c r="D21" s="905"/>
      <c r="E21" s="906"/>
      <c r="F21" s="907"/>
      <c r="G21" s="424" t="s">
        <v>295</v>
      </c>
      <c r="H21" s="425"/>
      <c r="I21" s="908"/>
      <c r="J21" s="909"/>
      <c r="K21" s="895">
        <f t="shared" ref="K21" si="0">2000*I21</f>
        <v>0</v>
      </c>
      <c r="L21" s="896"/>
      <c r="M21" s="593" t="s">
        <v>477</v>
      </c>
    </row>
    <row r="22" spans="1:19" s="329" customFormat="1" ht="21.6" customHeight="1">
      <c r="A22" s="424" t="s">
        <v>164</v>
      </c>
      <c r="B22" s="425"/>
      <c r="C22" s="904"/>
      <c r="D22" s="905"/>
      <c r="E22" s="906"/>
      <c r="F22" s="907"/>
      <c r="G22" s="424" t="s">
        <v>296</v>
      </c>
      <c r="H22" s="425"/>
      <c r="I22" s="908"/>
      <c r="J22" s="909"/>
      <c r="K22" s="895">
        <f>2200*I22</f>
        <v>0</v>
      </c>
      <c r="L22" s="896"/>
      <c r="M22" s="593" t="s">
        <v>477</v>
      </c>
    </row>
    <row r="23" spans="1:19" s="329" customFormat="1" ht="21.6" customHeight="1">
      <c r="A23" s="424" t="s">
        <v>280</v>
      </c>
      <c r="B23" s="425"/>
      <c r="C23" s="904"/>
      <c r="D23" s="905"/>
      <c r="E23" s="906"/>
      <c r="F23" s="907"/>
      <c r="G23" s="424" t="s">
        <v>297</v>
      </c>
      <c r="H23" s="425"/>
      <c r="I23" s="908"/>
      <c r="J23" s="909"/>
      <c r="K23" s="895">
        <f>1300*I23</f>
        <v>0</v>
      </c>
      <c r="L23" s="896"/>
      <c r="M23" s="593" t="s">
        <v>477</v>
      </c>
    </row>
    <row r="24" spans="1:19" s="329" customFormat="1" ht="21.6" customHeight="1">
      <c r="A24" s="424" t="s">
        <v>281</v>
      </c>
      <c r="B24" s="425"/>
      <c r="C24" s="904"/>
      <c r="D24" s="905"/>
      <c r="E24" s="906"/>
      <c r="F24" s="907"/>
      <c r="G24" s="424" t="s">
        <v>298</v>
      </c>
      <c r="H24" s="425"/>
      <c r="I24" s="908"/>
      <c r="J24" s="909"/>
      <c r="K24" s="895">
        <f>2500*I24</f>
        <v>0</v>
      </c>
      <c r="L24" s="896"/>
      <c r="M24" s="593" t="s">
        <v>477</v>
      </c>
    </row>
    <row r="25" spans="1:19" s="329" customFormat="1" ht="21.6" customHeight="1">
      <c r="A25" s="424" t="s">
        <v>321</v>
      </c>
      <c r="B25" s="425"/>
      <c r="C25" s="904"/>
      <c r="D25" s="905"/>
      <c r="E25" s="906"/>
      <c r="F25" s="907"/>
      <c r="G25" s="424" t="s">
        <v>482</v>
      </c>
      <c r="H25" s="425"/>
      <c r="I25" s="908"/>
      <c r="J25" s="909"/>
      <c r="K25" s="895">
        <f>3500*I25</f>
        <v>0</v>
      </c>
      <c r="L25" s="896"/>
      <c r="M25" s="593" t="s">
        <v>477</v>
      </c>
    </row>
    <row r="26" spans="1:19" s="329" customFormat="1" ht="21.6" customHeight="1">
      <c r="A26" s="893" t="s">
        <v>467</v>
      </c>
      <c r="B26" s="893"/>
      <c r="C26" s="897"/>
      <c r="D26" s="897"/>
      <c r="E26" s="898"/>
      <c r="F26" s="899"/>
      <c r="G26" s="888" t="s">
        <v>479</v>
      </c>
      <c r="H26" s="888"/>
      <c r="I26" s="903"/>
      <c r="J26" s="903"/>
      <c r="K26" s="902">
        <f>5500*I26</f>
        <v>0</v>
      </c>
      <c r="L26" s="902"/>
      <c r="M26" s="592" t="s">
        <v>478</v>
      </c>
    </row>
    <row r="27" spans="1:19" s="329" customFormat="1" ht="21.6" customHeight="1">
      <c r="A27" s="893"/>
      <c r="B27" s="893"/>
      <c r="C27" s="897"/>
      <c r="D27" s="897"/>
      <c r="E27" s="899"/>
      <c r="F27" s="899"/>
      <c r="G27" s="888" t="s">
        <v>481</v>
      </c>
      <c r="H27" s="888"/>
      <c r="I27" s="903"/>
      <c r="J27" s="903"/>
      <c r="K27" s="902">
        <f>2500*I26</f>
        <v>0</v>
      </c>
      <c r="L27" s="902"/>
      <c r="M27" s="593" t="s">
        <v>477</v>
      </c>
    </row>
    <row r="28" spans="1:19" s="329" customFormat="1" ht="21.6" customHeight="1">
      <c r="A28" s="328" t="s">
        <v>323</v>
      </c>
      <c r="B28" s="328"/>
      <c r="C28" s="328"/>
      <c r="D28" s="328"/>
      <c r="E28" s="328"/>
      <c r="F28" s="328"/>
      <c r="G28" s="328"/>
      <c r="H28" s="328"/>
      <c r="I28" s="328"/>
      <c r="J28" s="328"/>
      <c r="K28" s="328"/>
      <c r="L28" s="328"/>
      <c r="M28" s="426"/>
      <c r="N28" s="426"/>
      <c r="O28" s="426"/>
      <c r="P28" s="426"/>
      <c r="Q28" s="426"/>
      <c r="R28" s="426"/>
      <c r="S28" s="321"/>
    </row>
    <row r="29" spans="1:19" s="329" customFormat="1" ht="21.6" customHeight="1">
      <c r="A29" s="328" t="s">
        <v>282</v>
      </c>
      <c r="B29" s="328"/>
      <c r="C29" s="328"/>
      <c r="D29" s="328"/>
      <c r="E29" s="328"/>
      <c r="F29" s="328"/>
      <c r="G29" s="328"/>
      <c r="H29" s="328"/>
      <c r="I29" s="328"/>
      <c r="J29" s="328"/>
      <c r="K29" s="328"/>
      <c r="L29" s="328"/>
      <c r="M29" s="321"/>
      <c r="N29" s="321"/>
      <c r="O29" s="321"/>
      <c r="P29" s="321"/>
      <c r="Q29" s="321"/>
      <c r="R29" s="321"/>
      <c r="S29" s="321"/>
    </row>
    <row r="30" spans="1:19" s="329" customFormat="1" ht="13.5" customHeight="1">
      <c r="A30" s="328"/>
      <c r="B30" s="328"/>
      <c r="C30" s="328"/>
      <c r="D30" s="328"/>
      <c r="E30" s="328"/>
      <c r="F30" s="328"/>
      <c r="G30" s="328"/>
      <c r="H30" s="328"/>
      <c r="I30" s="328"/>
      <c r="J30" s="328"/>
      <c r="K30" s="328"/>
      <c r="L30" s="328"/>
      <c r="M30" s="321"/>
      <c r="N30" s="321"/>
      <c r="O30" s="321"/>
      <c r="P30" s="321"/>
      <c r="Q30" s="321"/>
      <c r="R30" s="321"/>
      <c r="S30" s="321"/>
    </row>
    <row r="31" spans="1:19" s="329" customFormat="1" ht="21.6" customHeight="1">
      <c r="A31" s="328" t="s">
        <v>442</v>
      </c>
      <c r="B31" s="427"/>
      <c r="C31" s="427"/>
      <c r="D31" s="427"/>
      <c r="E31" s="427"/>
      <c r="F31" s="427"/>
      <c r="G31" s="427"/>
      <c r="H31" s="427"/>
      <c r="I31" s="427"/>
      <c r="J31" s="428"/>
      <c r="K31" s="428"/>
      <c r="L31" s="427"/>
    </row>
    <row r="32" spans="1:19" s="329" customFormat="1" ht="21.6" customHeight="1">
      <c r="A32" s="424" t="s">
        <v>278</v>
      </c>
      <c r="B32" s="425"/>
      <c r="C32" s="424" t="s">
        <v>165</v>
      </c>
      <c r="D32" s="425"/>
      <c r="E32" s="424" t="s">
        <v>161</v>
      </c>
      <c r="F32" s="425"/>
      <c r="G32" s="424" t="s">
        <v>162</v>
      </c>
      <c r="H32" s="425"/>
      <c r="I32" s="427"/>
      <c r="J32" s="429"/>
      <c r="K32" s="429"/>
      <c r="L32" s="427"/>
    </row>
    <row r="33" spans="1:12" s="329" customFormat="1" ht="21.6" customHeight="1">
      <c r="A33" s="424" t="s">
        <v>279</v>
      </c>
      <c r="B33" s="425"/>
      <c r="C33" s="424" t="s">
        <v>299</v>
      </c>
      <c r="D33" s="425"/>
      <c r="E33" s="900">
        <f>I20</f>
        <v>0</v>
      </c>
      <c r="F33" s="901"/>
      <c r="G33" s="895">
        <f>500*E33</f>
        <v>0</v>
      </c>
      <c r="H33" s="896"/>
      <c r="I33" s="427"/>
      <c r="J33" s="428"/>
      <c r="K33" s="428"/>
      <c r="L33" s="427"/>
    </row>
    <row r="34" spans="1:12" s="328" customFormat="1" ht="21.6" customHeight="1">
      <c r="A34" s="424" t="s">
        <v>163</v>
      </c>
      <c r="B34" s="425"/>
      <c r="C34" s="424" t="s">
        <v>300</v>
      </c>
      <c r="D34" s="425"/>
      <c r="E34" s="900">
        <f t="shared" ref="E34:E37" si="1">I21</f>
        <v>0</v>
      </c>
      <c r="F34" s="901"/>
      <c r="G34" s="895">
        <f>250*E34</f>
        <v>0</v>
      </c>
      <c r="H34" s="896"/>
      <c r="I34" s="427"/>
      <c r="J34" s="427"/>
      <c r="K34" s="427"/>
      <c r="L34" s="427"/>
    </row>
    <row r="35" spans="1:12" s="329" customFormat="1" ht="21.6" customHeight="1">
      <c r="A35" s="424" t="s">
        <v>164</v>
      </c>
      <c r="B35" s="425"/>
      <c r="C35" s="424" t="s">
        <v>299</v>
      </c>
      <c r="D35" s="425"/>
      <c r="E35" s="900">
        <f t="shared" si="1"/>
        <v>0</v>
      </c>
      <c r="F35" s="901"/>
      <c r="G35" s="895">
        <f>500*E35</f>
        <v>0</v>
      </c>
      <c r="H35" s="896"/>
      <c r="I35" s="430"/>
      <c r="J35" s="430"/>
      <c r="K35" s="430"/>
      <c r="L35" s="430"/>
    </row>
    <row r="36" spans="1:12" s="329" customFormat="1" ht="21.6" customHeight="1">
      <c r="A36" s="424" t="s">
        <v>280</v>
      </c>
      <c r="B36" s="425"/>
      <c r="C36" s="424" t="s">
        <v>300</v>
      </c>
      <c r="D36" s="425"/>
      <c r="E36" s="900">
        <f t="shared" si="1"/>
        <v>0</v>
      </c>
      <c r="F36" s="901"/>
      <c r="G36" s="895">
        <f>250*E36</f>
        <v>0</v>
      </c>
      <c r="H36" s="896"/>
      <c r="I36" s="328"/>
      <c r="J36" s="328"/>
      <c r="K36" s="328"/>
      <c r="L36" s="328"/>
    </row>
    <row r="37" spans="1:12" s="329" customFormat="1" ht="21.6" customHeight="1">
      <c r="A37" s="424" t="s">
        <v>281</v>
      </c>
      <c r="B37" s="425"/>
      <c r="C37" s="424" t="s">
        <v>299</v>
      </c>
      <c r="D37" s="425"/>
      <c r="E37" s="900">
        <f t="shared" si="1"/>
        <v>0</v>
      </c>
      <c r="F37" s="901"/>
      <c r="G37" s="895">
        <f>500*E37</f>
        <v>0</v>
      </c>
      <c r="H37" s="896"/>
      <c r="I37" s="328"/>
      <c r="J37" s="328"/>
      <c r="K37" s="328"/>
      <c r="L37" s="328"/>
    </row>
    <row r="38" spans="1:12" s="329" customFormat="1" ht="21.6" customHeight="1">
      <c r="A38" s="424" t="s">
        <v>321</v>
      </c>
      <c r="B38" s="425"/>
      <c r="C38" s="424" t="s">
        <v>300</v>
      </c>
      <c r="D38" s="425"/>
      <c r="E38" s="900">
        <f>I25</f>
        <v>0</v>
      </c>
      <c r="F38" s="901"/>
      <c r="G38" s="895">
        <f>250*E38</f>
        <v>0</v>
      </c>
      <c r="H38" s="896"/>
      <c r="I38" s="328"/>
      <c r="J38" s="328"/>
      <c r="K38" s="328"/>
      <c r="L38" s="328"/>
    </row>
    <row r="39" spans="1:12" s="329" customFormat="1" ht="21.6" customHeight="1">
      <c r="A39" s="893" t="s">
        <v>467</v>
      </c>
      <c r="B39" s="893"/>
      <c r="C39" s="893" t="s">
        <v>299</v>
      </c>
      <c r="D39" s="893"/>
      <c r="E39" s="894">
        <f>I26</f>
        <v>0</v>
      </c>
      <c r="F39" s="894"/>
      <c r="G39" s="895">
        <f>500*E39</f>
        <v>0</v>
      </c>
      <c r="H39" s="896"/>
      <c r="I39" s="328"/>
      <c r="J39" s="328"/>
      <c r="K39" s="328"/>
      <c r="L39" s="328"/>
    </row>
    <row r="40" spans="1:12" s="329" customFormat="1" ht="21.6" customHeight="1">
      <c r="A40" s="328" t="s">
        <v>166</v>
      </c>
      <c r="B40" s="328"/>
      <c r="C40" s="328"/>
      <c r="D40" s="328"/>
      <c r="E40" s="328"/>
      <c r="F40" s="328"/>
      <c r="G40" s="328"/>
      <c r="H40" s="328"/>
      <c r="I40" s="328"/>
      <c r="J40" s="328"/>
      <c r="K40" s="328"/>
      <c r="L40" s="328"/>
    </row>
    <row r="41" spans="1:12" s="329" customFormat="1" ht="12.75" customHeight="1">
      <c r="A41" s="328"/>
      <c r="B41" s="328"/>
      <c r="C41" s="328"/>
      <c r="D41" s="328"/>
      <c r="E41" s="328"/>
      <c r="F41" s="328"/>
      <c r="G41" s="328"/>
      <c r="H41" s="328"/>
      <c r="I41" s="328"/>
      <c r="J41" s="328"/>
      <c r="K41" s="328"/>
      <c r="L41" s="328"/>
    </row>
    <row r="42" spans="1:12" s="329" customFormat="1" ht="16.149999999999999" customHeight="1">
      <c r="A42" s="431" t="s">
        <v>302</v>
      </c>
      <c r="B42" s="328"/>
      <c r="C42" s="328"/>
      <c r="D42" s="328"/>
      <c r="E42" s="328"/>
      <c r="F42" s="328"/>
      <c r="G42" s="328"/>
      <c r="H42" s="328"/>
      <c r="I42" s="328"/>
      <c r="J42" s="328"/>
      <c r="K42" s="328"/>
      <c r="L42" s="328"/>
    </row>
    <row r="43" spans="1:12" s="329" customFormat="1" ht="16.149999999999999" customHeight="1">
      <c r="A43" s="424" t="s">
        <v>167</v>
      </c>
      <c r="B43" s="425"/>
      <c r="C43" s="361" t="s">
        <v>283</v>
      </c>
      <c r="D43" s="361" t="s">
        <v>168</v>
      </c>
      <c r="E43" s="361" t="s">
        <v>169</v>
      </c>
      <c r="F43" s="361" t="s">
        <v>284</v>
      </c>
      <c r="G43" s="361" t="s">
        <v>170</v>
      </c>
      <c r="H43" s="361" t="s">
        <v>285</v>
      </c>
      <c r="I43" s="361" t="s">
        <v>286</v>
      </c>
      <c r="J43" s="328"/>
      <c r="K43" s="328"/>
      <c r="L43" s="328"/>
    </row>
    <row r="44" spans="1:12" s="329" customFormat="1" ht="16.149999999999999" customHeight="1">
      <c r="A44" s="424" t="s">
        <v>279</v>
      </c>
      <c r="B44" s="425"/>
      <c r="C44" s="361"/>
      <c r="D44" s="361"/>
      <c r="E44" s="361" t="s">
        <v>287</v>
      </c>
      <c r="F44" s="361"/>
      <c r="G44" s="361"/>
      <c r="H44" s="361"/>
      <c r="I44" s="361"/>
      <c r="J44" s="328"/>
      <c r="K44" s="328"/>
      <c r="L44" s="328"/>
    </row>
    <row r="45" spans="1:12" s="329" customFormat="1" ht="16.149999999999999" customHeight="1">
      <c r="A45" s="424" t="s">
        <v>171</v>
      </c>
      <c r="B45" s="425"/>
      <c r="C45" s="361"/>
      <c r="D45" s="361"/>
      <c r="E45" s="361" t="s">
        <v>287</v>
      </c>
      <c r="F45" s="361"/>
      <c r="G45" s="361"/>
      <c r="H45" s="361"/>
      <c r="I45" s="361"/>
      <c r="J45" s="328"/>
      <c r="K45" s="328"/>
      <c r="L45" s="328"/>
    </row>
    <row r="46" spans="1:12" s="344" customFormat="1" ht="16.149999999999999" customHeight="1">
      <c r="A46" s="424" t="s">
        <v>164</v>
      </c>
      <c r="B46" s="425"/>
      <c r="C46" s="361"/>
      <c r="D46" s="361" t="s">
        <v>287</v>
      </c>
      <c r="E46" s="361" t="s">
        <v>287</v>
      </c>
      <c r="F46" s="361"/>
      <c r="G46" s="361"/>
      <c r="H46" s="361"/>
      <c r="I46" s="361"/>
      <c r="J46" s="328"/>
      <c r="K46" s="328"/>
      <c r="L46" s="328"/>
    </row>
    <row r="47" spans="1:12" s="344" customFormat="1" ht="16.149999999999999" customHeight="1">
      <c r="A47" s="424" t="s">
        <v>280</v>
      </c>
      <c r="B47" s="425"/>
      <c r="C47" s="361"/>
      <c r="D47" s="361" t="s">
        <v>287</v>
      </c>
      <c r="E47" s="361" t="s">
        <v>287</v>
      </c>
      <c r="F47" s="361"/>
      <c r="G47" s="361"/>
      <c r="H47" s="361"/>
      <c r="I47" s="361"/>
      <c r="J47" s="328"/>
      <c r="K47" s="328"/>
      <c r="L47" s="328"/>
    </row>
    <row r="48" spans="1:12" s="344" customFormat="1" ht="16.149999999999999" customHeight="1">
      <c r="A48" s="424" t="s">
        <v>281</v>
      </c>
      <c r="B48" s="425"/>
      <c r="C48" s="361"/>
      <c r="D48" s="361"/>
      <c r="E48" s="361" t="s">
        <v>287</v>
      </c>
      <c r="F48" s="361"/>
      <c r="G48" s="361"/>
      <c r="H48" s="361"/>
      <c r="I48" s="361"/>
      <c r="J48" s="328"/>
      <c r="K48" s="328"/>
      <c r="L48" s="328"/>
    </row>
    <row r="49" spans="1:12" s="344" customFormat="1" ht="16.149999999999999" customHeight="1">
      <c r="A49" s="424" t="s">
        <v>321</v>
      </c>
      <c r="B49" s="425"/>
      <c r="C49" s="361"/>
      <c r="D49" s="361"/>
      <c r="E49" s="361"/>
      <c r="F49" s="361"/>
      <c r="G49" s="361"/>
      <c r="H49" s="361" t="s">
        <v>287</v>
      </c>
      <c r="I49" s="361"/>
      <c r="J49" s="328"/>
      <c r="K49" s="328"/>
      <c r="L49" s="328"/>
    </row>
    <row r="50" spans="1:12" s="344" customFormat="1" ht="16.149999999999999" customHeight="1">
      <c r="A50" s="587" t="s">
        <v>467</v>
      </c>
      <c r="B50" s="587"/>
      <c r="C50" s="361"/>
      <c r="D50" s="361"/>
      <c r="E50" s="361" t="s">
        <v>287</v>
      </c>
      <c r="F50" s="361"/>
      <c r="G50" s="361"/>
      <c r="H50" s="361"/>
      <c r="I50" s="361"/>
      <c r="J50" s="328"/>
      <c r="K50" s="328"/>
      <c r="L50" s="328"/>
    </row>
    <row r="51" spans="1:12" s="344" customFormat="1" ht="16.149999999999999" customHeight="1">
      <c r="A51" s="79" t="s">
        <v>288</v>
      </c>
      <c r="B51" s="79"/>
      <c r="C51" s="79"/>
      <c r="D51" s="79"/>
      <c r="E51" s="79"/>
      <c r="F51" s="79"/>
      <c r="G51" s="79"/>
      <c r="H51" s="79"/>
      <c r="I51" s="79"/>
      <c r="J51" s="328"/>
      <c r="K51" s="328"/>
      <c r="L51" s="328"/>
    </row>
    <row r="52" spans="1:12">
      <c r="J52" s="405"/>
      <c r="K52" s="405"/>
      <c r="L52" s="405"/>
    </row>
  </sheetData>
  <sheetProtection sheet="1" objects="1" scenarios="1"/>
  <mergeCells count="64">
    <mergeCell ref="A6:B6"/>
    <mergeCell ref="A7:B7"/>
    <mergeCell ref="A8:B8"/>
    <mergeCell ref="A9:B9"/>
    <mergeCell ref="A10:B10"/>
    <mergeCell ref="C20:D20"/>
    <mergeCell ref="C21:D21"/>
    <mergeCell ref="E20:F20"/>
    <mergeCell ref="E21:F21"/>
    <mergeCell ref="I20:J20"/>
    <mergeCell ref="I21:J21"/>
    <mergeCell ref="I22:J22"/>
    <mergeCell ref="I23:J23"/>
    <mergeCell ref="I24:J24"/>
    <mergeCell ref="K20:L20"/>
    <mergeCell ref="K21:L21"/>
    <mergeCell ref="K22:L22"/>
    <mergeCell ref="K23:L23"/>
    <mergeCell ref="K24:L24"/>
    <mergeCell ref="E34:F34"/>
    <mergeCell ref="G34:H34"/>
    <mergeCell ref="E35:F35"/>
    <mergeCell ref="G35:H35"/>
    <mergeCell ref="C22:D22"/>
    <mergeCell ref="C23:D23"/>
    <mergeCell ref="C24:D24"/>
    <mergeCell ref="E22:F22"/>
    <mergeCell ref="E23:F23"/>
    <mergeCell ref="E24:F24"/>
    <mergeCell ref="K26:L26"/>
    <mergeCell ref="G26:H26"/>
    <mergeCell ref="I26:J27"/>
    <mergeCell ref="K27:L27"/>
    <mergeCell ref="C25:D25"/>
    <mergeCell ref="E25:F25"/>
    <mergeCell ref="I25:J25"/>
    <mergeCell ref="K25:L25"/>
    <mergeCell ref="A39:B39"/>
    <mergeCell ref="C39:D39"/>
    <mergeCell ref="E39:F39"/>
    <mergeCell ref="G39:H39"/>
    <mergeCell ref="A26:B27"/>
    <mergeCell ref="C26:D27"/>
    <mergeCell ref="E26:F27"/>
    <mergeCell ref="G27:H27"/>
    <mergeCell ref="E38:F38"/>
    <mergeCell ref="G38:H38"/>
    <mergeCell ref="E36:F36"/>
    <mergeCell ref="G36:H36"/>
    <mergeCell ref="E37:F37"/>
    <mergeCell ref="G37:H37"/>
    <mergeCell ref="E33:F33"/>
    <mergeCell ref="G33:H33"/>
    <mergeCell ref="C4:I4"/>
    <mergeCell ref="F16:L16"/>
    <mergeCell ref="I19:J19"/>
    <mergeCell ref="I9:K9"/>
    <mergeCell ref="L9:M9"/>
    <mergeCell ref="I10:M10"/>
    <mergeCell ref="C8:M8"/>
    <mergeCell ref="F9:G9"/>
    <mergeCell ref="C9:D9"/>
    <mergeCell ref="C6:M6"/>
    <mergeCell ref="C7:M7"/>
  </mergeCells>
  <phoneticPr fontId="2"/>
  <conditionalFormatting sqref="C8">
    <cfRule type="expression" dxfId="30" priority="18">
      <formula>$C$8=""</formula>
    </cfRule>
  </conditionalFormatting>
  <conditionalFormatting sqref="C10">
    <cfRule type="expression" dxfId="29" priority="17">
      <formula>AND(#REF!="",#REF!&lt;&gt;"")</formula>
    </cfRule>
  </conditionalFormatting>
  <conditionalFormatting sqref="C10">
    <cfRule type="expression" dxfId="28" priority="16">
      <formula>$H$28+$N$28=0</formula>
    </cfRule>
  </conditionalFormatting>
  <conditionalFormatting sqref="H10">
    <cfRule type="expression" dxfId="27" priority="14">
      <formula>H10=""</formula>
    </cfRule>
  </conditionalFormatting>
  <conditionalFormatting sqref="C9">
    <cfRule type="expression" dxfId="26" priority="13">
      <formula>$C$9=""</formula>
    </cfRule>
  </conditionalFormatting>
  <conditionalFormatting sqref="F9">
    <cfRule type="expression" dxfId="25" priority="12">
      <formula>$F$9=""</formula>
    </cfRule>
  </conditionalFormatting>
  <conditionalFormatting sqref="I9">
    <cfRule type="expression" dxfId="24" priority="11">
      <formula>$I$9=""</formula>
    </cfRule>
  </conditionalFormatting>
  <conditionalFormatting sqref="B16">
    <cfRule type="expression" dxfId="23" priority="10">
      <formula>$B$16=""</formula>
    </cfRule>
  </conditionalFormatting>
  <conditionalFormatting sqref="D16">
    <cfRule type="expression" dxfId="22" priority="8">
      <formula>$D$16=""</formula>
    </cfRule>
  </conditionalFormatting>
  <conditionalFormatting sqref="A13">
    <cfRule type="expression" dxfId="21" priority="7">
      <formula>$A$13=""</formula>
    </cfRule>
  </conditionalFormatting>
  <conditionalFormatting sqref="A14">
    <cfRule type="expression" dxfId="20" priority="6">
      <formula>$A$14=""</formula>
    </cfRule>
  </conditionalFormatting>
  <conditionalFormatting sqref="C20:C26">
    <cfRule type="expression" dxfId="19" priority="5">
      <formula>$C20=""</formula>
    </cfRule>
  </conditionalFormatting>
  <conditionalFormatting sqref="E20:E26">
    <cfRule type="expression" dxfId="18" priority="3">
      <formula>$E20=""</formula>
    </cfRule>
  </conditionalFormatting>
  <conditionalFormatting sqref="I20:I26">
    <cfRule type="expression" dxfId="17" priority="2">
      <formula>$I20=""</formula>
    </cfRule>
  </conditionalFormatting>
  <conditionalFormatting sqref="F16:L16">
    <cfRule type="cellIs" dxfId="16" priority="1" operator="equal">
      <formula>""</formula>
    </cfRule>
  </conditionalFormatting>
  <dataValidations count="1">
    <dataValidation type="list" allowBlank="1" showInputMessage="1" showErrorMessage="1" sqref="A13:A14" xr:uid="{E30BDFD7-3763-4082-931C-1274F6FD882D}">
      <formula1>"〇,"</formula1>
    </dataValidation>
  </dataValidations>
  <printOptions horizontalCentered="1"/>
  <pageMargins left="0.59055118110236227" right="0.59055118110236227" top="0.59055118110236227" bottom="0.28999999999999998" header="0.31496062992125984" footer="0.31496062992125984"/>
  <pageSetup paperSize="9" scale="85"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3320" r:id="rId4" name="Check Box 8">
              <controlPr defaultSize="0" autoFill="0" autoLine="0" autoPict="0">
                <anchor moveWithCells="1">
                  <from>
                    <xdr:col>2</xdr:col>
                    <xdr:colOff>171450</xdr:colOff>
                    <xdr:row>9</xdr:row>
                    <xdr:rowOff>19050</xdr:rowOff>
                  </from>
                  <to>
                    <xdr:col>2</xdr:col>
                    <xdr:colOff>476250</xdr:colOff>
                    <xdr:row>10</xdr:row>
                    <xdr:rowOff>0</xdr:rowOff>
                  </to>
                </anchor>
              </controlPr>
            </control>
          </mc:Choice>
        </mc:AlternateContent>
        <mc:AlternateContent xmlns:mc="http://schemas.openxmlformats.org/markup-compatibility/2006">
          <mc:Choice Requires="x14">
            <control shapeId="13321" r:id="rId5" name="Check Box 9">
              <controlPr defaultSize="0" autoFill="0" autoLine="0" autoPict="0">
                <anchor moveWithCells="1">
                  <from>
                    <xdr:col>7</xdr:col>
                    <xdr:colOff>171450</xdr:colOff>
                    <xdr:row>9</xdr:row>
                    <xdr:rowOff>19050</xdr:rowOff>
                  </from>
                  <to>
                    <xdr:col>7</xdr:col>
                    <xdr:colOff>476250</xdr:colOff>
                    <xdr:row>10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34D4-8944-4F77-9470-D206DA05DC40}">
  <sheetPr codeName="Sheet5">
    <tabColor rgb="FFFF0000"/>
    <pageSetUpPr fitToPage="1"/>
  </sheetPr>
  <dimension ref="A1:AT53"/>
  <sheetViews>
    <sheetView view="pageBreakPreview" zoomScaleNormal="100" zoomScaleSheetLayoutView="100" workbookViewId="0">
      <selection activeCell="B11" sqref="B11:D11"/>
    </sheetView>
  </sheetViews>
  <sheetFormatPr defaultColWidth="9" defaultRowHeight="15.75"/>
  <cols>
    <col min="1" max="1" width="19.25" style="405" customWidth="1"/>
    <col min="2" max="2" width="6.125" style="405" bestFit="1" customWidth="1"/>
    <col min="3" max="3" width="13.625" style="405" customWidth="1"/>
    <col min="4" max="4" width="17.625" style="405" customWidth="1"/>
    <col min="5" max="5" width="13.625" style="405" customWidth="1"/>
    <col min="6" max="6" width="17.625" style="405" customWidth="1"/>
    <col min="7" max="7" width="13.625" style="405" customWidth="1"/>
    <col min="8" max="8" width="17.625" style="405" customWidth="1"/>
    <col min="9" max="42" width="2.875" style="405" customWidth="1"/>
    <col min="43" max="16384" width="9" style="405"/>
  </cols>
  <sheetData>
    <row r="1" spans="1:46" ht="33.75" customHeight="1">
      <c r="A1" s="432" t="s">
        <v>411</v>
      </c>
      <c r="B1" s="433"/>
      <c r="C1" s="433"/>
      <c r="D1" s="433"/>
      <c r="E1" s="433"/>
      <c r="F1" s="433"/>
      <c r="G1" s="433"/>
      <c r="H1" s="434"/>
      <c r="AT1" s="435"/>
    </row>
    <row r="2" spans="1:46" ht="23.45" customHeight="1">
      <c r="A2" s="332" t="s">
        <v>243</v>
      </c>
      <c r="AT2" s="435" t="s">
        <v>4</v>
      </c>
    </row>
    <row r="3" spans="1:46" ht="19.149999999999999" customHeight="1">
      <c r="A3" s="427" t="s">
        <v>361</v>
      </c>
      <c r="AT3" s="435"/>
    </row>
    <row r="4" spans="1:46" ht="19.149999999999999" customHeight="1">
      <c r="A4" s="436" t="s">
        <v>362</v>
      </c>
      <c r="AT4" s="435"/>
    </row>
    <row r="5" spans="1:46" ht="19.149999999999999" customHeight="1">
      <c r="A5" s="436" t="s">
        <v>360</v>
      </c>
      <c r="AT5" s="435"/>
    </row>
    <row r="6" spans="1:46" ht="19.149999999999999" customHeight="1">
      <c r="A6" s="437" t="s">
        <v>381</v>
      </c>
      <c r="AT6" s="435"/>
    </row>
    <row r="7" spans="1:46" ht="19.149999999999999" customHeight="1">
      <c r="A7" s="437" t="s">
        <v>382</v>
      </c>
      <c r="AT7" s="435"/>
    </row>
    <row r="8" spans="1:46" ht="16.5" thickBot="1">
      <c r="AT8" s="435"/>
    </row>
    <row r="9" spans="1:46" ht="24.6" customHeight="1">
      <c r="A9" s="438" t="s">
        <v>237</v>
      </c>
      <c r="B9" s="919" t="str">
        <f>IF(①使用申請書!I23="","     月     日",①使用申請書!I23)</f>
        <v xml:space="preserve">     月     日</v>
      </c>
      <c r="C9" s="920"/>
      <c r="D9" s="439" t="s">
        <v>241</v>
      </c>
      <c r="E9" s="440"/>
      <c r="F9" s="440"/>
      <c r="G9" s="440"/>
    </row>
    <row r="10" spans="1:46" ht="24.6" customHeight="1">
      <c r="A10" s="441" t="s">
        <v>238</v>
      </c>
      <c r="B10" s="921" t="str">
        <f>IF(①使用申請書!I8="","",①使用申請書!I8)</f>
        <v/>
      </c>
      <c r="C10" s="922"/>
      <c r="D10" s="923"/>
      <c r="E10" s="442"/>
      <c r="F10" s="442"/>
      <c r="G10" s="442"/>
    </row>
    <row r="11" spans="1:46" ht="24.6" customHeight="1" thickBot="1">
      <c r="A11" s="441" t="s">
        <v>239</v>
      </c>
      <c r="B11" s="924"/>
      <c r="C11" s="925"/>
      <c r="D11" s="926"/>
      <c r="E11" s="443"/>
      <c r="F11" s="444"/>
      <c r="G11" s="444"/>
    </row>
    <row r="12" spans="1:46" ht="24.6" customHeight="1" thickBot="1">
      <c r="A12" s="445" t="s">
        <v>240</v>
      </c>
      <c r="B12" s="927"/>
      <c r="C12" s="928"/>
      <c r="D12" s="929"/>
      <c r="E12" s="446" t="s">
        <v>242</v>
      </c>
      <c r="F12" s="443"/>
      <c r="G12" s="443"/>
      <c r="P12" s="914"/>
      <c r="Q12" s="915"/>
    </row>
    <row r="13" spans="1:46" ht="21.6" customHeight="1" thickBot="1">
      <c r="A13" s="447"/>
      <c r="C13" s="448"/>
      <c r="D13" s="449"/>
      <c r="E13" s="450"/>
      <c r="F13" s="443"/>
      <c r="G13" s="451"/>
    </row>
    <row r="14" spans="1:46" ht="36" customHeight="1" thickBot="1">
      <c r="A14" s="452" t="s">
        <v>136</v>
      </c>
      <c r="B14" s="453" t="s">
        <v>373</v>
      </c>
      <c r="C14" s="914" t="s">
        <v>236</v>
      </c>
      <c r="D14" s="915"/>
      <c r="E14" s="914" t="s">
        <v>193</v>
      </c>
      <c r="F14" s="915"/>
      <c r="G14" s="914" t="s">
        <v>194</v>
      </c>
      <c r="H14" s="915"/>
    </row>
    <row r="15" spans="1:46" ht="17.45" customHeight="1">
      <c r="A15" s="916" t="str">
        <f>IF(①使用申請書!$I$23="","",①使用申請書!$I$23)</f>
        <v/>
      </c>
      <c r="B15" s="454" t="s">
        <v>374</v>
      </c>
      <c r="C15" s="930"/>
      <c r="D15" s="931"/>
      <c r="E15" s="455" t="s">
        <v>358</v>
      </c>
      <c r="F15" s="456"/>
      <c r="G15" s="455" t="s">
        <v>359</v>
      </c>
      <c r="H15" s="456"/>
    </row>
    <row r="16" spans="1:46" ht="17.45" customHeight="1">
      <c r="A16" s="917"/>
      <c r="B16" s="457"/>
      <c r="C16" s="932"/>
      <c r="D16" s="933"/>
      <c r="E16" s="455" t="s">
        <v>137</v>
      </c>
      <c r="F16" s="458"/>
      <c r="G16" s="455" t="s">
        <v>137</v>
      </c>
      <c r="H16" s="458"/>
    </row>
    <row r="17" spans="1:8" ht="17.45" customHeight="1">
      <c r="A17" s="917"/>
      <c r="B17" s="459" t="s">
        <v>375</v>
      </c>
      <c r="C17" s="932"/>
      <c r="D17" s="933"/>
      <c r="E17" s="460" t="s">
        <v>138</v>
      </c>
      <c r="F17" s="461"/>
      <c r="G17" s="460" t="s">
        <v>138</v>
      </c>
      <c r="H17" s="461"/>
    </row>
    <row r="18" spans="1:8" ht="17.45" customHeight="1">
      <c r="A18" s="917"/>
      <c r="B18" s="457"/>
      <c r="C18" s="932"/>
      <c r="D18" s="933"/>
      <c r="E18" s="460" t="s">
        <v>139</v>
      </c>
      <c r="F18" s="462"/>
      <c r="G18" s="460" t="s">
        <v>139</v>
      </c>
      <c r="H18" s="462"/>
    </row>
    <row r="19" spans="1:8" ht="17.45" customHeight="1">
      <c r="A19" s="917"/>
      <c r="B19" s="459" t="s">
        <v>376</v>
      </c>
      <c r="C19" s="932"/>
      <c r="D19" s="933"/>
      <c r="E19" s="460" t="s">
        <v>140</v>
      </c>
      <c r="F19" s="461"/>
      <c r="G19" s="460" t="s">
        <v>140</v>
      </c>
      <c r="H19" s="461"/>
    </row>
    <row r="20" spans="1:8" ht="17.45" customHeight="1" thickBot="1">
      <c r="A20" s="918"/>
      <c r="B20" s="463"/>
      <c r="C20" s="934"/>
      <c r="D20" s="935"/>
      <c r="E20" s="464" t="s">
        <v>141</v>
      </c>
      <c r="F20" s="465"/>
      <c r="G20" s="464" t="s">
        <v>141</v>
      </c>
      <c r="H20" s="465"/>
    </row>
    <row r="21" spans="1:8" ht="17.45" customHeight="1">
      <c r="A21" s="916" t="str">
        <f>IF(①使用申請書!$I$23="","",①使用申請書!$I$23+1)</f>
        <v/>
      </c>
      <c r="B21" s="454" t="s">
        <v>374</v>
      </c>
      <c r="C21" s="455" t="s">
        <v>359</v>
      </c>
      <c r="D21" s="456"/>
      <c r="E21" s="455" t="s">
        <v>359</v>
      </c>
      <c r="F21" s="456"/>
      <c r="G21" s="455" t="s">
        <v>359</v>
      </c>
      <c r="H21" s="456"/>
    </row>
    <row r="22" spans="1:8" ht="17.45" customHeight="1">
      <c r="A22" s="917"/>
      <c r="B22" s="457"/>
      <c r="C22" s="455" t="s">
        <v>137</v>
      </c>
      <c r="D22" s="458"/>
      <c r="E22" s="455" t="s">
        <v>137</v>
      </c>
      <c r="F22" s="458"/>
      <c r="G22" s="455" t="s">
        <v>137</v>
      </c>
      <c r="H22" s="458"/>
    </row>
    <row r="23" spans="1:8" ht="17.45" customHeight="1">
      <c r="A23" s="917"/>
      <c r="B23" s="459" t="s">
        <v>375</v>
      </c>
      <c r="C23" s="460" t="s">
        <v>138</v>
      </c>
      <c r="D23" s="461"/>
      <c r="E23" s="460" t="s">
        <v>138</v>
      </c>
      <c r="F23" s="461"/>
      <c r="G23" s="460" t="s">
        <v>138</v>
      </c>
      <c r="H23" s="461"/>
    </row>
    <row r="24" spans="1:8" ht="17.45" customHeight="1">
      <c r="A24" s="917"/>
      <c r="B24" s="457"/>
      <c r="C24" s="460" t="s">
        <v>139</v>
      </c>
      <c r="D24" s="462"/>
      <c r="E24" s="460" t="s">
        <v>139</v>
      </c>
      <c r="F24" s="462"/>
      <c r="G24" s="460" t="s">
        <v>139</v>
      </c>
      <c r="H24" s="462"/>
    </row>
    <row r="25" spans="1:8" ht="17.45" customHeight="1">
      <c r="A25" s="917"/>
      <c r="B25" s="459" t="s">
        <v>376</v>
      </c>
      <c r="C25" s="460" t="s">
        <v>140</v>
      </c>
      <c r="D25" s="461"/>
      <c r="E25" s="460" t="s">
        <v>140</v>
      </c>
      <c r="F25" s="461"/>
      <c r="G25" s="460" t="s">
        <v>140</v>
      </c>
      <c r="H25" s="461"/>
    </row>
    <row r="26" spans="1:8" ht="17.45" customHeight="1" thickBot="1">
      <c r="A26" s="918"/>
      <c r="B26" s="463"/>
      <c r="C26" s="464" t="s">
        <v>141</v>
      </c>
      <c r="D26" s="465"/>
      <c r="E26" s="464" t="s">
        <v>141</v>
      </c>
      <c r="F26" s="465"/>
      <c r="G26" s="464" t="s">
        <v>141</v>
      </c>
      <c r="H26" s="465"/>
    </row>
    <row r="27" spans="1:8" ht="17.45" customHeight="1">
      <c r="A27" s="916" t="str">
        <f>IF(①使用申請書!$I$23="","",①使用申請書!$I$23+2)</f>
        <v/>
      </c>
      <c r="B27" s="454" t="s">
        <v>374</v>
      </c>
      <c r="C27" s="455" t="s">
        <v>359</v>
      </c>
      <c r="D27" s="456"/>
      <c r="E27" s="455" t="s">
        <v>359</v>
      </c>
      <c r="F27" s="456"/>
      <c r="G27" s="455" t="s">
        <v>359</v>
      </c>
      <c r="H27" s="456"/>
    </row>
    <row r="28" spans="1:8" ht="17.45" customHeight="1">
      <c r="A28" s="917"/>
      <c r="B28" s="457"/>
      <c r="C28" s="455" t="s">
        <v>137</v>
      </c>
      <c r="D28" s="458"/>
      <c r="E28" s="455" t="s">
        <v>137</v>
      </c>
      <c r="F28" s="458"/>
      <c r="G28" s="455" t="s">
        <v>137</v>
      </c>
      <c r="H28" s="458"/>
    </row>
    <row r="29" spans="1:8" ht="17.45" customHeight="1">
      <c r="A29" s="917"/>
      <c r="B29" s="459" t="s">
        <v>375</v>
      </c>
      <c r="C29" s="460" t="s">
        <v>138</v>
      </c>
      <c r="D29" s="461"/>
      <c r="E29" s="460" t="s">
        <v>138</v>
      </c>
      <c r="F29" s="461"/>
      <c r="G29" s="460" t="s">
        <v>138</v>
      </c>
      <c r="H29" s="461"/>
    </row>
    <row r="30" spans="1:8" ht="17.45" customHeight="1">
      <c r="A30" s="917"/>
      <c r="B30" s="457"/>
      <c r="C30" s="460" t="s">
        <v>139</v>
      </c>
      <c r="D30" s="462"/>
      <c r="E30" s="460" t="s">
        <v>139</v>
      </c>
      <c r="F30" s="462"/>
      <c r="G30" s="460" t="s">
        <v>139</v>
      </c>
      <c r="H30" s="462"/>
    </row>
    <row r="31" spans="1:8" ht="17.45" customHeight="1">
      <c r="A31" s="917"/>
      <c r="B31" s="459" t="s">
        <v>376</v>
      </c>
      <c r="C31" s="460" t="s">
        <v>140</v>
      </c>
      <c r="D31" s="461"/>
      <c r="E31" s="460" t="s">
        <v>140</v>
      </c>
      <c r="F31" s="461"/>
      <c r="G31" s="460" t="s">
        <v>140</v>
      </c>
      <c r="H31" s="461"/>
    </row>
    <row r="32" spans="1:8" ht="17.45" customHeight="1" thickBot="1">
      <c r="A32" s="918"/>
      <c r="B32" s="463"/>
      <c r="C32" s="464" t="s">
        <v>141</v>
      </c>
      <c r="D32" s="465"/>
      <c r="E32" s="464" t="s">
        <v>141</v>
      </c>
      <c r="F32" s="465"/>
      <c r="G32" s="464" t="s">
        <v>141</v>
      </c>
      <c r="H32" s="465"/>
    </row>
    <row r="33" spans="1:8" ht="17.45" customHeight="1">
      <c r="A33" s="916" t="str">
        <f>IF(①使用申請書!$I$23="","",①使用申請書!$I$23+3)</f>
        <v/>
      </c>
      <c r="B33" s="454" t="s">
        <v>374</v>
      </c>
      <c r="C33" s="455" t="s">
        <v>359</v>
      </c>
      <c r="D33" s="456"/>
      <c r="E33" s="455" t="s">
        <v>359</v>
      </c>
      <c r="F33" s="456"/>
      <c r="G33" s="455" t="s">
        <v>359</v>
      </c>
      <c r="H33" s="456"/>
    </row>
    <row r="34" spans="1:8" ht="17.45" customHeight="1">
      <c r="A34" s="917"/>
      <c r="B34" s="457"/>
      <c r="C34" s="455" t="s">
        <v>137</v>
      </c>
      <c r="D34" s="458"/>
      <c r="E34" s="455" t="s">
        <v>137</v>
      </c>
      <c r="F34" s="458"/>
      <c r="G34" s="455" t="s">
        <v>137</v>
      </c>
      <c r="H34" s="458"/>
    </row>
    <row r="35" spans="1:8" ht="17.45" customHeight="1">
      <c r="A35" s="917"/>
      <c r="B35" s="459" t="s">
        <v>375</v>
      </c>
      <c r="C35" s="460" t="s">
        <v>138</v>
      </c>
      <c r="D35" s="461"/>
      <c r="E35" s="460" t="s">
        <v>138</v>
      </c>
      <c r="F35" s="461"/>
      <c r="G35" s="460" t="s">
        <v>138</v>
      </c>
      <c r="H35" s="461"/>
    </row>
    <row r="36" spans="1:8" ht="17.45" customHeight="1">
      <c r="A36" s="917"/>
      <c r="B36" s="457"/>
      <c r="C36" s="460" t="s">
        <v>139</v>
      </c>
      <c r="D36" s="462"/>
      <c r="E36" s="460" t="s">
        <v>139</v>
      </c>
      <c r="F36" s="462"/>
      <c r="G36" s="460" t="s">
        <v>139</v>
      </c>
      <c r="H36" s="462"/>
    </row>
    <row r="37" spans="1:8" ht="17.45" customHeight="1">
      <c r="A37" s="917"/>
      <c r="B37" s="459" t="s">
        <v>376</v>
      </c>
      <c r="C37" s="460" t="s">
        <v>140</v>
      </c>
      <c r="D37" s="461"/>
      <c r="E37" s="460" t="s">
        <v>140</v>
      </c>
      <c r="F37" s="461"/>
      <c r="G37" s="460" t="s">
        <v>140</v>
      </c>
      <c r="H37" s="461"/>
    </row>
    <row r="38" spans="1:8" ht="17.45" customHeight="1" thickBot="1">
      <c r="A38" s="918"/>
      <c r="B38" s="463"/>
      <c r="C38" s="464" t="s">
        <v>141</v>
      </c>
      <c r="D38" s="465"/>
      <c r="E38" s="464" t="s">
        <v>141</v>
      </c>
      <c r="F38" s="465"/>
      <c r="G38" s="464" t="s">
        <v>141</v>
      </c>
      <c r="H38" s="465"/>
    </row>
    <row r="39" spans="1:8" ht="17.45" customHeight="1">
      <c r="A39" s="916" t="str">
        <f>IF(①使用申請書!$I$23="","",①使用申請書!$I$23+4)</f>
        <v/>
      </c>
      <c r="B39" s="454" t="s">
        <v>374</v>
      </c>
      <c r="C39" s="455" t="s">
        <v>359</v>
      </c>
      <c r="D39" s="456"/>
      <c r="E39" s="455" t="s">
        <v>359</v>
      </c>
      <c r="F39" s="456"/>
      <c r="G39" s="455" t="s">
        <v>359</v>
      </c>
      <c r="H39" s="456"/>
    </row>
    <row r="40" spans="1:8" ht="17.45" customHeight="1">
      <c r="A40" s="917"/>
      <c r="B40" s="457"/>
      <c r="C40" s="455" t="s">
        <v>137</v>
      </c>
      <c r="D40" s="458"/>
      <c r="E40" s="455" t="s">
        <v>137</v>
      </c>
      <c r="F40" s="458"/>
      <c r="G40" s="455" t="s">
        <v>137</v>
      </c>
      <c r="H40" s="458"/>
    </row>
    <row r="41" spans="1:8" ht="17.45" customHeight="1">
      <c r="A41" s="917"/>
      <c r="B41" s="459" t="s">
        <v>375</v>
      </c>
      <c r="C41" s="460" t="s">
        <v>138</v>
      </c>
      <c r="D41" s="461"/>
      <c r="E41" s="460" t="s">
        <v>138</v>
      </c>
      <c r="F41" s="461"/>
      <c r="G41" s="460" t="s">
        <v>138</v>
      </c>
      <c r="H41" s="461"/>
    </row>
    <row r="42" spans="1:8" ht="17.45" customHeight="1">
      <c r="A42" s="917"/>
      <c r="B42" s="457"/>
      <c r="C42" s="460" t="s">
        <v>139</v>
      </c>
      <c r="D42" s="462"/>
      <c r="E42" s="460" t="s">
        <v>139</v>
      </c>
      <c r="F42" s="462"/>
      <c r="G42" s="460" t="s">
        <v>139</v>
      </c>
      <c r="H42" s="462"/>
    </row>
    <row r="43" spans="1:8" ht="17.45" customHeight="1">
      <c r="A43" s="917"/>
      <c r="B43" s="459" t="s">
        <v>376</v>
      </c>
      <c r="C43" s="460" t="s">
        <v>140</v>
      </c>
      <c r="D43" s="461"/>
      <c r="E43" s="460" t="s">
        <v>140</v>
      </c>
      <c r="F43" s="461"/>
      <c r="G43" s="460" t="s">
        <v>140</v>
      </c>
      <c r="H43" s="461"/>
    </row>
    <row r="44" spans="1:8" ht="17.45" customHeight="1" thickBot="1">
      <c r="A44" s="918"/>
      <c r="B44" s="463"/>
      <c r="C44" s="464" t="s">
        <v>141</v>
      </c>
      <c r="D44" s="465"/>
      <c r="E44" s="464" t="s">
        <v>141</v>
      </c>
      <c r="F44" s="465"/>
      <c r="G44" s="464" t="s">
        <v>141</v>
      </c>
      <c r="H44" s="465"/>
    </row>
    <row r="45" spans="1:8" ht="18.600000000000001" customHeight="1">
      <c r="A45" s="466" t="s">
        <v>142</v>
      </c>
      <c r="B45" s="467"/>
      <c r="C45" s="467"/>
      <c r="D45" s="468"/>
      <c r="E45" s="468"/>
      <c r="F45" s="468"/>
      <c r="G45" s="468"/>
      <c r="H45" s="469"/>
    </row>
    <row r="46" spans="1:8" ht="37.15" customHeight="1">
      <c r="A46" s="470"/>
      <c r="B46" s="471"/>
      <c r="C46" s="471"/>
      <c r="D46" s="471"/>
      <c r="E46" s="471"/>
      <c r="F46" s="471"/>
      <c r="G46" s="471"/>
      <c r="H46" s="472"/>
    </row>
    <row r="47" spans="1:8" ht="37.15" customHeight="1">
      <c r="A47" s="470"/>
      <c r="B47" s="471"/>
      <c r="C47" s="471"/>
      <c r="D47" s="471"/>
      <c r="E47" s="471"/>
      <c r="F47" s="471"/>
      <c r="G47" s="471"/>
      <c r="H47" s="472"/>
    </row>
    <row r="48" spans="1:8" ht="37.15" customHeight="1" thickBot="1">
      <c r="A48" s="473"/>
      <c r="B48" s="474"/>
      <c r="C48" s="474"/>
      <c r="D48" s="474"/>
      <c r="E48" s="474"/>
      <c r="F48" s="474"/>
      <c r="G48" s="474"/>
      <c r="H48" s="475"/>
    </row>
    <row r="49" spans="1:7" ht="31.15" customHeight="1">
      <c r="A49" s="476" t="s">
        <v>143</v>
      </c>
      <c r="B49" s="477"/>
      <c r="C49" s="477"/>
      <c r="D49" s="477"/>
      <c r="E49" s="477"/>
      <c r="F49" s="477"/>
      <c r="G49" s="477"/>
    </row>
    <row r="50" spans="1:7" ht="24" customHeight="1"/>
    <row r="51" spans="1:7" ht="21.75" customHeight="1"/>
    <row r="52" spans="1:7" ht="7.5" customHeight="1"/>
    <row r="53" spans="1:7" ht="24" customHeight="1"/>
  </sheetData>
  <sheetProtection sheet="1" objects="1" scenarios="1"/>
  <mergeCells count="14">
    <mergeCell ref="B9:C9"/>
    <mergeCell ref="B10:D10"/>
    <mergeCell ref="B11:D11"/>
    <mergeCell ref="B12:D12"/>
    <mergeCell ref="A15:A20"/>
    <mergeCell ref="C15:D20"/>
    <mergeCell ref="C14:D14"/>
    <mergeCell ref="E14:F14"/>
    <mergeCell ref="G14:H14"/>
    <mergeCell ref="P12:Q12"/>
    <mergeCell ref="A39:A44"/>
    <mergeCell ref="A21:A26"/>
    <mergeCell ref="A27:A32"/>
    <mergeCell ref="A33:A38"/>
  </mergeCells>
  <phoneticPr fontId="2"/>
  <conditionalFormatting sqref="D9:G9">
    <cfRule type="cellIs" dxfId="15" priority="48" operator="equal">
      <formula>0</formula>
    </cfRule>
  </conditionalFormatting>
  <conditionalFormatting sqref="B12">
    <cfRule type="expression" dxfId="14" priority="47">
      <formula>$B$12=""</formula>
    </cfRule>
  </conditionalFormatting>
  <conditionalFormatting sqref="B11">
    <cfRule type="expression" dxfId="13" priority="46">
      <formula>$B$11=""</formula>
    </cfRule>
  </conditionalFormatting>
  <conditionalFormatting sqref="D21:D24 D26:D30 D32:D36 D38:D42 D44">
    <cfRule type="expression" dxfId="12" priority="36">
      <formula>D21=""</formula>
    </cfRule>
  </conditionalFormatting>
  <conditionalFormatting sqref="D25">
    <cfRule type="expression" dxfId="11" priority="34">
      <formula>D25=""</formula>
    </cfRule>
  </conditionalFormatting>
  <conditionalFormatting sqref="B16">
    <cfRule type="expression" dxfId="10" priority="23">
      <formula>$B$16=""</formula>
    </cfRule>
  </conditionalFormatting>
  <conditionalFormatting sqref="B18">
    <cfRule type="expression" dxfId="9" priority="22">
      <formula>$B$18=""</formula>
    </cfRule>
  </conditionalFormatting>
  <conditionalFormatting sqref="B20">
    <cfRule type="expression" dxfId="8" priority="21">
      <formula>$B$20=""</formula>
    </cfRule>
  </conditionalFormatting>
  <conditionalFormatting sqref="B22 B28 B34 B40">
    <cfRule type="expression" dxfId="7" priority="8">
      <formula>$B$16=""</formula>
    </cfRule>
  </conditionalFormatting>
  <conditionalFormatting sqref="B24 B30 B36 B42">
    <cfRule type="expression" dxfId="6" priority="7">
      <formula>$B$18=""</formula>
    </cfRule>
  </conditionalFormatting>
  <conditionalFormatting sqref="B26 B32 B38 B44">
    <cfRule type="expression" dxfId="5" priority="6">
      <formula>$B$20=""</formula>
    </cfRule>
  </conditionalFormatting>
  <conditionalFormatting sqref="D31 D37 D43">
    <cfRule type="expression" dxfId="4" priority="5">
      <formula>D31=""</formula>
    </cfRule>
  </conditionalFormatting>
  <conditionalFormatting sqref="F15:F18 F20:F24 F26:F30 F32:F36 F38:F42 F44">
    <cfRule type="expression" dxfId="3" priority="4">
      <formula>F15=""</formula>
    </cfRule>
  </conditionalFormatting>
  <conditionalFormatting sqref="F19 F25 F31 F37 F43">
    <cfRule type="expression" dxfId="2" priority="3">
      <formula>F19=""</formula>
    </cfRule>
  </conditionalFormatting>
  <conditionalFormatting sqref="H15:H18 H20:H24 H26:H30 H32:H36 H38:H42 H44">
    <cfRule type="expression" dxfId="1" priority="2">
      <formula>H15=""</formula>
    </cfRule>
  </conditionalFormatting>
  <conditionalFormatting sqref="H19 H25 H31 H37 H43">
    <cfRule type="expression" dxfId="0" priority="1">
      <formula>H19=""</formula>
    </cfRule>
  </conditionalFormatting>
  <dataValidations count="5">
    <dataValidation imeMode="disabled" allowBlank="1" showInputMessage="1" showErrorMessage="1" sqref="E12:E13" xr:uid="{96B08900-DF34-477A-BDD4-9967FAF5F1AB}"/>
    <dataValidation imeMode="on" allowBlank="1" showInputMessage="1" showErrorMessage="1" sqref="G16:G20 E16:E20 E22:E26 G22:G26 C28:C32 E34:E38 E28:E32 G28:G32 C22:C26 G34:G38 C34:C38 E40:E44 G40:G44 C40:C44" xr:uid="{08D751C2-45B2-4BD1-AAAF-DDF9AAECBE04}"/>
    <dataValidation type="list" allowBlank="1" showInputMessage="1" showErrorMessage="1" sqref="F12:G13" xr:uid="{EA7C9840-3A43-49F0-8593-F94B96752671}">
      <formula1>$AS$1:$AS$9</formula1>
    </dataValidation>
    <dataValidation type="list" allowBlank="1" showInputMessage="1" showErrorMessage="1" sqref="F15 F21 F27 F33 D21 D27 F39 D33 D39 H15 H21 H27 H33 H39" xr:uid="{93B0314B-134B-487A-9576-9FF8F18D3D8C}">
      <formula1>"配達,持込,外食"</formula1>
    </dataValidation>
    <dataValidation type="list" allowBlank="1" showInputMessage="1" showErrorMessage="1" sqref="D43 F19 D25 F25 F31 F37 D31 F43 D37 H19 H25 H31 H37 H43" xr:uid="{18CD8383-8A86-40F5-83E2-16780E1CE9B2}">
      <formula1>"有,無"</formula1>
    </dataValidation>
  </dataValidations>
  <printOptions horizontalCentered="1"/>
  <pageMargins left="0.51181102362204722" right="0.19685039370078741" top="0.47244094488188981" bottom="0.19685039370078741" header="0.19685039370078741" footer="0.19685039370078741"/>
  <pageSetup paperSize="9" scale="82"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　必　読</vt:lpstr>
      <vt:lpstr>①使用申請書</vt:lpstr>
      <vt:lpstr>②活動計画表</vt:lpstr>
      <vt:lpstr>②活動計画表 (記入例・宿泊)</vt:lpstr>
      <vt:lpstr>②活動計画表 (記入例・日帰り)</vt:lpstr>
      <vt:lpstr>③宿泊者名簿</vt:lpstr>
      <vt:lpstr>④研修申込書</vt:lpstr>
      <vt:lpstr>⑤かみおかキッチン注文票</vt:lpstr>
      <vt:lpstr>⑥食事対応状況</vt:lpstr>
      <vt:lpstr>'※　必　読'!Print_Area</vt:lpstr>
      <vt:lpstr>①使用申請書!Print_Area</vt:lpstr>
      <vt:lpstr>②活動計画表!Print_Area</vt:lpstr>
      <vt:lpstr>'②活動計画表 (記入例・宿泊)'!Print_Area</vt:lpstr>
      <vt:lpstr>'②活動計画表 (記入例・日帰り)'!Print_Area</vt:lpstr>
      <vt:lpstr>③宿泊者名簿!Print_Area</vt:lpstr>
      <vt:lpstr>④研修申込書!Print_Area</vt:lpstr>
      <vt:lpstr>⑥食事対応状況!Print_Area</vt:lpstr>
      <vt:lpstr>③宿泊者名簿!Print_Titles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鯖江青年の家</dc:creator>
  <cp:keywords/>
  <dc:description/>
  <cp:lastModifiedBy>陶山 治宏</cp:lastModifiedBy>
  <cp:revision/>
  <cp:lastPrinted>2025-12-16T05:35:55Z</cp:lastPrinted>
  <dcterms:created xsi:type="dcterms:W3CDTF">2002-04-19T07:33:51Z</dcterms:created>
  <dcterms:modified xsi:type="dcterms:W3CDTF">2026-03-01T01:15:19Z</dcterms:modified>
  <cp:category/>
  <cp:contentStatus/>
</cp:coreProperties>
</file>