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0262684\Desktop\"/>
    </mc:Choice>
  </mc:AlternateContent>
  <xr:revisionPtr revIDLastSave="0" documentId="8_{181C7B3A-B665-4BFE-8856-62B9F4CAD79C}"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116" l="1"/>
  <c r="AK41" i="116" s="1"/>
  <c r="AH40" i="116"/>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K11" i="125"/>
  <c r="AL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U38" i="119" l="1"/>
  <c r="U38" i="120"/>
  <c r="U38" i="117"/>
  <c r="AK41" i="119"/>
  <c r="AH40" i="119"/>
  <c r="AK40" i="119" s="1"/>
  <c r="AH41" i="120"/>
  <c r="AK41" i="120" s="1"/>
  <c r="AH40" i="120"/>
  <c r="AH41" i="117"/>
  <c r="AK41" i="117" s="1"/>
  <c r="AH40" i="117"/>
  <c r="AK40" i="117" s="1"/>
  <c r="AK40" i="116"/>
  <c r="U38" i="116"/>
  <c r="AK40" i="120" l="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J10" i="115"/>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9" l="1"/>
  <c r="AM40" i="119"/>
  <c r="AM43" i="119" s="1" a="1"/>
  <c r="AM43" i="119" s="1"/>
  <c r="AK42" i="120"/>
  <c r="AM40" i="120" s="1"/>
  <c r="AM43" i="120" s="1" a="1"/>
  <c r="AM43" i="120" s="1"/>
  <c r="AK42" i="117"/>
  <c r="AM40" i="117"/>
  <c r="AM43" i="117" s="1" a="1"/>
  <c r="AM43" i="117" s="1"/>
  <c r="AH10" i="115"/>
  <c r="AL13" i="114"/>
  <c r="AI9" i="114"/>
  <c r="AL14" i="114"/>
  <c r="AL28" i="114"/>
  <c r="AL12" i="114"/>
  <c r="AL16" i="114"/>
  <c r="AL27" i="114"/>
  <c r="AL17" i="114"/>
  <c r="AL25" i="114"/>
  <c r="AL26" i="114"/>
  <c r="AL28" i="113"/>
  <c r="AL15" i="112"/>
  <c r="AL23" i="112"/>
  <c r="AL13" i="110"/>
  <c r="AI10" i="109"/>
  <c r="AI10" i="108"/>
  <c r="AL15" i="106"/>
  <c r="AL22" i="102"/>
  <c r="AI10" i="100"/>
  <c r="AH10" i="100"/>
  <c r="AL13" i="100"/>
  <c r="AL21" i="100"/>
  <c r="AH10" i="98"/>
  <c r="AJ10" i="98"/>
  <c r="AL21" i="118"/>
  <c r="AL14" i="118"/>
  <c r="AL24" i="118"/>
  <c r="AL17" i="118"/>
  <c r="AL14" i="124"/>
  <c r="C50" i="97"/>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E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I9" i="94"/>
  <c r="AH9" i="94"/>
  <c r="U57" i="94"/>
  <c r="AM38" i="94"/>
  <c r="E51" i="94" s="1"/>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F42" i="109" l="1"/>
  <c r="E42" i="109"/>
  <c r="E41" i="109"/>
  <c r="F41" i="109"/>
  <c r="AA41" i="109"/>
  <c r="D41" i="109"/>
  <c r="U41" i="109"/>
  <c r="I44" i="116"/>
  <c r="AH42" i="116" s="1"/>
  <c r="R42" i="109"/>
  <c r="X42" i="109"/>
  <c r="AA40" i="110"/>
  <c r="O41" i="109"/>
  <c r="L41" i="109"/>
  <c r="L42" i="109"/>
  <c r="AM41" i="109"/>
  <c r="AA42" i="109"/>
  <c r="AD41" i="109"/>
  <c r="C41" i="109"/>
  <c r="D42" i="109"/>
  <c r="U42" i="109"/>
  <c r="C42" i="109"/>
  <c r="AL41" i="109"/>
  <c r="AL42" i="109"/>
  <c r="R41" i="109"/>
  <c r="I41" i="109"/>
  <c r="AM42" i="109"/>
  <c r="X41" i="109"/>
  <c r="AD42" i="109"/>
  <c r="O42" i="109"/>
  <c r="R39" i="110"/>
  <c r="E39" i="110"/>
  <c r="X39" i="110"/>
  <c r="I40" i="110"/>
  <c r="AL39" i="110"/>
  <c r="D40" i="111"/>
  <c r="AA39" i="110"/>
  <c r="U40" i="110"/>
  <c r="O39" i="110"/>
  <c r="L40" i="110"/>
  <c r="F39" i="110"/>
  <c r="C40" i="111"/>
  <c r="AD40" i="110"/>
  <c r="U39" i="110"/>
  <c r="R40" i="110"/>
  <c r="I39" i="110"/>
  <c r="E40" i="110"/>
  <c r="D39" i="110"/>
  <c r="AG40" i="110"/>
  <c r="AG39" i="110"/>
  <c r="AJ39" i="110"/>
  <c r="AJ40" i="110"/>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E44" i="98"/>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<sst xmlns="http://schemas.openxmlformats.org/spreadsheetml/2006/main" count="3620" uniqueCount="350">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</sst>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166"/>
      <c r="B3" s="3"/>
      <c r="C3" s="3"/>
      <c r="D3" s="3"/>
      <c r="E3" s="3"/>
      <c r="F3" s="3"/>
      <c r="G3" s="3"/>
      <c r="H3" s="3"/>
      <c r="I3" s="167"/>
    </row>
    <row r="4" spans="1:20" ht="12.75" customHeight="1" thickBot="1" x14ac:dyDescent="0.45">
      <c r="A4" s="166"/>
      <c r="B4" s="3"/>
      <c r="C4" s="3"/>
      <c r="D4" s="3"/>
      <c r="E4" s="3"/>
      <c r="F4" s="3"/>
      <c r="G4" s="3"/>
      <c r="H4" s="3"/>
      <c r="I4" s="167"/>
      <c r="N4" s="168" t="s">
        <v>58</v>
      </c>
      <c r="O4" s="169"/>
      <c r="P4" s="170"/>
      <c r="Q4" s="170"/>
      <c r="R4" s="170"/>
      <c r="S4" s="170"/>
      <c r="T4" s="171"/>
    </row>
    <row r="5" spans="1:20" ht="12.75" customHeight="1" thickBot="1" x14ac:dyDescent="0.2">
      <c r="B5" s="32"/>
      <c r="C5" s="33"/>
      <c r="D5" s="33"/>
      <c r="E5" s="33"/>
      <c r="F5" s="33"/>
      <c r="G5" s="33"/>
      <c r="H5" s="33"/>
    </row>
    <row r="6" spans="1:20" ht="12.75" customHeight="1" x14ac:dyDescent="0.15">
      <c r="A6" s="4"/>
      <c r="B6" s="172" t="s">
        <v>25</v>
      </c>
      <c r="C6" s="173"/>
      <c r="D6" s="174"/>
      <c r="E6" s="175"/>
      <c r="F6" s="175"/>
      <c r="G6" s="175"/>
      <c r="H6" s="175"/>
      <c r="I6" s="175"/>
      <c r="J6" s="175"/>
      <c r="K6" s="175"/>
      <c r="L6" s="175"/>
      <c r="M6" s="175"/>
      <c r="N6" s="175"/>
      <c r="O6" s="175"/>
      <c r="P6" s="175"/>
      <c r="Q6" s="175"/>
      <c r="R6" s="176"/>
      <c r="S6" s="176"/>
      <c r="T6" s="177"/>
    </row>
    <row r="7" spans="1:20" ht="12.75" customHeight="1" x14ac:dyDescent="0.15">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x14ac:dyDescent="0.4">
      <c r="A8" s="5"/>
      <c r="B8" s="184" t="s">
        <v>33</v>
      </c>
      <c r="C8" s="185"/>
      <c r="D8" s="6" t="s">
        <v>32</v>
      </c>
      <c r="E8" s="7"/>
      <c r="F8" s="7"/>
      <c r="G8" s="7"/>
      <c r="H8" s="7"/>
      <c r="I8" s="7"/>
      <c r="J8" s="7"/>
      <c r="K8" s="7"/>
      <c r="L8" s="7"/>
      <c r="M8" s="7"/>
      <c r="N8" s="7"/>
      <c r="O8" s="7"/>
      <c r="P8" s="7"/>
      <c r="Q8" s="7"/>
      <c r="R8" s="7"/>
      <c r="S8" s="7"/>
      <c r="T8" s="8"/>
    </row>
    <row r="9" spans="1:20" ht="12.75" customHeight="1" x14ac:dyDescent="0.4">
      <c r="A9" s="5" t="s">
        <v>65</v>
      </c>
      <c r="B9" s="186"/>
      <c r="C9" s="187"/>
      <c r="D9" s="9"/>
      <c r="E9" s="10"/>
      <c r="F9" s="11" t="s">
        <v>28</v>
      </c>
      <c r="G9" s="12"/>
      <c r="H9" s="12"/>
      <c r="I9" s="190" t="s">
        <v>27</v>
      </c>
      <c r="J9" s="190"/>
      <c r="K9" s="10"/>
      <c r="L9" s="10"/>
      <c r="M9" s="10"/>
      <c r="N9" s="10"/>
      <c r="O9" s="10"/>
      <c r="P9" s="10"/>
      <c r="Q9" s="10"/>
      <c r="R9" s="10"/>
      <c r="S9" s="10"/>
      <c r="T9" s="13"/>
    </row>
    <row r="10" spans="1:20" ht="12.75" customHeight="1" x14ac:dyDescent="0.4">
      <c r="A10" s="14"/>
      <c r="B10" s="188"/>
      <c r="C10" s="189"/>
      <c r="D10" s="15"/>
      <c r="E10" s="16"/>
      <c r="F10" s="16"/>
      <c r="G10" s="16"/>
      <c r="H10" s="16"/>
      <c r="I10" s="16"/>
      <c r="J10" s="16"/>
      <c r="K10" s="16"/>
      <c r="L10" s="16"/>
      <c r="M10" s="16"/>
      <c r="N10" s="16"/>
      <c r="O10" s="16"/>
      <c r="P10" s="16"/>
      <c r="Q10" s="16"/>
      <c r="R10" s="16"/>
      <c r="S10" s="16"/>
      <c r="T10" s="17"/>
    </row>
    <row r="11" spans="1:20" ht="12.75" customHeight="1" x14ac:dyDescent="0.15">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x14ac:dyDescent="0.15">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5" x14ac:dyDescent="0.15">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x14ac:dyDescent="0.15">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x14ac:dyDescent="0.4">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x14ac:dyDescent="0.4">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x14ac:dyDescent="0.4">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x14ac:dyDescent="0.4">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x14ac:dyDescent="0.4">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x14ac:dyDescent="0.4">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x14ac:dyDescent="0.4">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x14ac:dyDescent="0.4">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x14ac:dyDescent="0.4">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x14ac:dyDescent="0.4">
      <c r="A24" s="27"/>
      <c r="B24" s="204"/>
      <c r="C24" s="189"/>
      <c r="D24" s="211" t="s">
        <v>15</v>
      </c>
      <c r="E24" s="212"/>
      <c r="F24" s="26"/>
      <c r="G24" s="197"/>
      <c r="H24" s="178"/>
      <c r="I24" s="26"/>
      <c r="J24" s="197"/>
      <c r="K24" s="178"/>
      <c r="L24" s="26"/>
      <c r="M24" s="197"/>
      <c r="N24" s="178"/>
      <c r="O24" s="26"/>
      <c r="P24" s="197"/>
      <c r="Q24" s="198"/>
      <c r="R24" s="34"/>
      <c r="T24" s="35"/>
    </row>
    <row r="25" spans="1:20" ht="12.75" customHeight="1" x14ac:dyDescent="0.4">
      <c r="A25" s="27"/>
      <c r="B25" s="211" t="s">
        <v>14</v>
      </c>
      <c r="C25" s="195"/>
      <c r="D25" s="195"/>
      <c r="E25" s="212"/>
      <c r="F25" s="197"/>
      <c r="G25" s="198"/>
      <c r="H25" s="178"/>
      <c r="I25" s="197"/>
      <c r="J25" s="198"/>
      <c r="K25" s="178"/>
      <c r="L25" s="197"/>
      <c r="M25" s="198"/>
      <c r="N25" s="178"/>
      <c r="O25" s="179"/>
      <c r="P25" s="179"/>
      <c r="Q25" s="197"/>
      <c r="R25" s="34"/>
      <c r="T25" s="35"/>
    </row>
    <row r="26" spans="1:20" ht="12.75" customHeight="1" x14ac:dyDescent="0.4">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x14ac:dyDescent="0.4">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x14ac:dyDescent="0.4">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x14ac:dyDescent="0.15">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x14ac:dyDescent="0.15">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x14ac:dyDescent="0.15">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x14ac:dyDescent="0.4">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x14ac:dyDescent="0.4">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x14ac:dyDescent="0.4">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x14ac:dyDescent="0.4">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x14ac:dyDescent="0.4">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x14ac:dyDescent="0.4">
      <c r="A37" s="242"/>
      <c r="B37" s="251"/>
      <c r="C37" s="167"/>
      <c r="D37" s="167"/>
      <c r="E37" s="252"/>
      <c r="F37" s="262"/>
      <c r="G37" s="262"/>
      <c r="H37" s="262"/>
      <c r="I37" s="262"/>
      <c r="J37" s="262"/>
      <c r="K37" s="262"/>
      <c r="L37" s="262"/>
      <c r="M37" s="262"/>
      <c r="N37" s="262"/>
      <c r="O37" s="262"/>
      <c r="P37" s="262"/>
      <c r="Q37" s="269"/>
      <c r="R37" s="34"/>
      <c r="T37" s="35"/>
    </row>
    <row r="38" spans="1:21" ht="12.75" customHeight="1" x14ac:dyDescent="0.4">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x14ac:dyDescent="0.4">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x14ac:dyDescent="0.4">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x14ac:dyDescent="0.4">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x14ac:dyDescent="0.4">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x14ac:dyDescent="0.4">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x14ac:dyDescent="0.4">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x14ac:dyDescent="0.4">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x14ac:dyDescent="0.4">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x14ac:dyDescent="0.15">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x14ac:dyDescent="0.15">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x14ac:dyDescent="0.15">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x14ac:dyDescent="0.4">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x14ac:dyDescent="0.4">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x14ac:dyDescent="0.2">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x14ac:dyDescent="0.4">
      <c r="A53" s="29" t="s">
        <v>0</v>
      </c>
    </row>
    <row r="54" spans="1:20" ht="12.75" customHeight="1" x14ac:dyDescent="0.4">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x14ac:dyDescent="0.4">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x14ac:dyDescent="0.4">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x14ac:dyDescent="0.4">
      <c r="A57" s="267" t="s">
        <v>88</v>
      </c>
      <c r="B57" s="267"/>
      <c r="C57" s="267"/>
      <c r="D57" s="267"/>
      <c r="E57" s="267"/>
      <c r="F57" s="267"/>
      <c r="G57" s="267"/>
      <c r="H57" s="267"/>
      <c r="I57" s="267"/>
      <c r="J57" s="267"/>
      <c r="K57" s="267"/>
      <c r="L57" s="267"/>
      <c r="M57" s="267"/>
      <c r="N57" s="267"/>
      <c r="O57" s="267"/>
      <c r="P57" s="267"/>
      <c r="Q57" s="267"/>
    </row>
    <row r="58" spans="1:20" ht="12.75" customHeight="1" x14ac:dyDescent="0.4">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x14ac:dyDescent="0.4">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x14ac:dyDescent="0.4">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74"/>
      <c r="B62" s="274"/>
      <c r="C62" s="274"/>
    </row>
    <row r="63" spans="1:20" ht="12.75" customHeight="1" x14ac:dyDescent="0.4">
      <c r="A63" s="274"/>
      <c r="B63" s="274"/>
      <c r="C63" s="274"/>
    </row>
    <row r="64" spans="1:20" ht="12.75" customHeight="1" x14ac:dyDescent="0.4">
      <c r="A64" s="274"/>
      <c r="B64" s="274"/>
      <c r="C64" s="274"/>
    </row>
    <row r="65" spans="1:3" ht="12.75" customHeight="1" x14ac:dyDescent="0.4">
      <c r="A65" s="274"/>
      <c r="B65" s="274"/>
      <c r="C65" s="274"/>
    </row>
    <row r="66" spans="1:3" ht="12.75" customHeight="1" x14ac:dyDescent="0.4">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B17" sqref="B1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1:B30" xr:uid="{401D703A-9325-4508-A99B-B9BED1823C7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B19" sqref="B19"/>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qref="B11: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B18" sqref="B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1:B30" xr:uid="{9AF2E985-36F2-444E-9224-709A36864B38}">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B17" sqref="B1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t="e">
        <f>ROUNDDOWN(IF(AL38&lt;=60,1,1+ROUNDUP((AL38-60)/40,0)),1)</f>
        <v>#DIV/0!</v>
      </c>
      <c r="D43" s="361"/>
      <c r="E43" s="361" t="e">
        <f>ROUNDDOWN(AL38/6,1)</f>
        <v>#DIV/0!</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D18" sqref="D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5" customHeight="1" x14ac:dyDescent="0.4">
      <c r="A38" s="360" t="s">
        <v>210</v>
      </c>
      <c r="B38" s="360"/>
      <c r="C38" s="360"/>
      <c r="D38" s="72">
        <f>SUM(D39:D40)</f>
        <v>0</v>
      </c>
      <c r="E38" s="72">
        <f>SUM(E39:E40)</f>
        <v>0</v>
      </c>
      <c r="F38" s="361">
        <f>SUM(F39:H40)</f>
        <v>0</v>
      </c>
      <c r="G38" s="361"/>
      <c r="H38" s="361"/>
      <c r="I38" s="361">
        <f>SUM(I39:K40)</f>
        <v>0</v>
      </c>
      <c r="J38" s="361"/>
      <c r="K38" s="361"/>
      <c r="L38" s="361">
        <f>SUM(L39:N40)</f>
        <v>0</v>
      </c>
      <c r="M38" s="361"/>
      <c r="N38" s="361"/>
      <c r="O38" s="361">
        <f>SUM(O39:Q40)</f>
        <v>0</v>
      </c>
      <c r="P38" s="361"/>
      <c r="Q38" s="361"/>
      <c r="R38" s="361">
        <f>SUM(R39:T40)</f>
        <v>0</v>
      </c>
      <c r="S38" s="361"/>
      <c r="T38" s="361"/>
      <c r="U38" s="361">
        <f>SUM(U39:W40)</f>
        <v>0</v>
      </c>
      <c r="V38" s="361"/>
      <c r="W38" s="361"/>
      <c r="X38" s="361">
        <f>SUM(X39:Z40)</f>
        <v>0</v>
      </c>
      <c r="Y38" s="361"/>
      <c r="Z38" s="361"/>
      <c r="AA38" s="361">
        <f>SUM(AA39:AC40)</f>
        <v>0</v>
      </c>
      <c r="AB38" s="361"/>
      <c r="AC38" s="361"/>
      <c r="AD38" s="361">
        <f>SUM(AD39:AF40)</f>
        <v>0</v>
      </c>
      <c r="AE38" s="361"/>
      <c r="AF38" s="361"/>
      <c r="AG38" s="361">
        <f>SUM(AG39:AI40)</f>
        <v>0</v>
      </c>
      <c r="AH38" s="361"/>
      <c r="AI38" s="361"/>
      <c r="AJ38" s="287">
        <f>SUM(D38:AI38)</f>
        <v>0</v>
      </c>
      <c r="AK38" s="287"/>
      <c r="AL38" s="108" t="e">
        <f>ROUNDUP(AJ38/AJ41,1)</f>
        <v>#DIV/0!</v>
      </c>
      <c r="AM38"/>
      <c r="AN38"/>
      <c r="AO38"/>
      <c r="AP38"/>
      <c r="AQ38"/>
    </row>
    <row r="39" spans="1:43" ht="24.95" customHeight="1" x14ac:dyDescent="0.4">
      <c r="A39" s="368" t="s">
        <v>220</v>
      </c>
      <c r="B39" s="368"/>
      <c r="C39" s="368"/>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108" t="e">
        <f>ROUNDUP(AJ39/AJ41,1)</f>
        <v>#DIV/0!</v>
      </c>
      <c r="AM39"/>
      <c r="AN39"/>
      <c r="AO39"/>
      <c r="AP39"/>
      <c r="AQ39"/>
    </row>
    <row r="40" spans="1:43" ht="24.95" customHeight="1" x14ac:dyDescent="0.4">
      <c r="A40" s="368" t="s">
        <v>219</v>
      </c>
      <c r="B40" s="368"/>
      <c r="C40" s="368"/>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SUM(D40:AI40)</f>
        <v>0</v>
      </c>
      <c r="AK40" s="287"/>
      <c r="AL40" s="108" t="e">
        <f>ROUNDUP(AJ40/AJ41,1)</f>
        <v>#DIV/0!</v>
      </c>
      <c r="AM40"/>
      <c r="AN40"/>
      <c r="AO40"/>
      <c r="AP40"/>
      <c r="AQ40"/>
    </row>
    <row r="41" spans="1:43" ht="24.95" customHeight="1" x14ac:dyDescent="0.4">
      <c r="A41" s="360" t="s">
        <v>204</v>
      </c>
      <c r="B41" s="360"/>
      <c r="C41" s="360"/>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+SUM(D41:AI41)</f>
        <v>0</v>
      </c>
      <c r="AK41" s="287"/>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304" t="s">
        <v>208</v>
      </c>
      <c r="B45" s="304"/>
      <c r="C45" s="361" t="e">
        <f>ROUNDDOWN(IF(AL38&lt;=60,1,1+ROUNDUP((AL38-60)/40,0)),1)</f>
        <v>#DIV/0!</v>
      </c>
      <c r="D45" s="361"/>
      <c r="E45" s="361" t="e">
        <f>ROUNDDOWN(AL39/6+AL40/10,1)</f>
        <v>#DIV/0!</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x14ac:dyDescent="0.4">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x14ac:dyDescent="0.4">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x14ac:dyDescent="0.4">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5" customHeight="1" x14ac:dyDescent="0.4">
      <c r="A52" s="62"/>
      <c r="B52" s="82" t="s">
        <v>196</v>
      </c>
      <c r="C52" s="314" t="e">
        <f>IF($AK$3="４週",SUMIFS($AK$11:$AK$30,$B$11:$B$30,C48)/4/$AH$5,IF($AK$3="歴月",SUMIFS($AK$11:$AK$30,$B$11:$B$30,C48)/$AL$5,"記載する期間を選択してください"))</f>
        <v>#DIV/0!</v>
      </c>
      <c r="D52" s="316"/>
      <c r="E52" s="314" t="e">
        <f>IF($AK$3="４週",SUMIFS($AK$11:$AK$30,$B$11:$B$30,E48)/4/$AH$5,IF($AK$3="歴月",SUMIFS($AK$11:$AK$30,$B$11:$B$30,E48)/$AL$5,"記載する期間を選択してください"))</f>
        <v>#DIV/0!</v>
      </c>
      <c r="F52" s="315"/>
      <c r="G52" s="315"/>
      <c r="H52" s="316"/>
      <c r="I52" s="314" t="e">
        <f>IF($AK$3="４週",SUMIFS($AK$11:$AK$30,$B$11:$B$30,I48)/4/$AH$5,IF($AK$3="歴月",SUMIFS($AK$11:$AK$30,$B$11:$B$30,I48)/$AL$5,"記載する期間を選択してください"))</f>
        <v>#DIV/0!</v>
      </c>
      <c r="J52" s="315"/>
      <c r="K52" s="315"/>
      <c r="L52" s="315"/>
      <c r="M52" s="315"/>
      <c r="N52" s="316"/>
      <c r="O52" s="314" t="e">
        <f>IF($AK$3="４週",SUMIFS($AK$11:$AK$30,$B$11:$B$30,O48)/4/$AH$5,IF($AK$3="歴月",SUMIFS($AK$11:$AK$30,$B$11:$B$30,O48)/$AL$5,"記載する期間を選択してください"))</f>
        <v>#DIV/0!</v>
      </c>
      <c r="P52" s="315"/>
      <c r="Q52" s="315"/>
      <c r="R52" s="315"/>
      <c r="S52" s="315"/>
      <c r="T52" s="316"/>
      <c r="U52" s="314" t="e">
        <f>IF($AK$3="４週",SUMIFS($AK$11:$AK$30,$B$11:$B$30,U48)/4/$AH$5,IF($AK$3="歴月",SUMIFS($AK$11:$AK$30,$B$11:$B$30,U48)/$AL$5,"記載する期間を選択してください"))</f>
        <v>#DIV/0!</v>
      </c>
      <c r="V52" s="315"/>
      <c r="W52" s="315"/>
      <c r="X52" s="315"/>
      <c r="Y52" s="315"/>
      <c r="Z52" s="316"/>
      <c r="AA52" s="314" t="e">
        <f>IF($AK$3="４週",SUMIFS($AK$11:$AK$30,$B$11:$B$30,AA48)/4/$AH$5,IF($AK$3="歴月",SUMIFS($AK$11:$AK$30,$B$11:$B$30,AA48)/$AL$5,"記載する期間を選択してください"))</f>
        <v>#DIV/0!</v>
      </c>
      <c r="AB52" s="315"/>
      <c r="AC52" s="315"/>
      <c r="AD52" s="315"/>
      <c r="AE52" s="315"/>
      <c r="AF52" s="316"/>
      <c r="AG52" s="314" t="e">
        <f>IF($AK$3="４週",SUMIFS($AK$11:$AK$30,$B$11:$B$30,AG48)/4/$AH$5,IF($AK$3="歴月",SUMIFS($AK$11:$AK$30,$B$11:$B$30,AG48)/$AL$5,"記載する期間を選択してください"))</f>
        <v>#DIV/0!</v>
      </c>
      <c r="AH52" s="315"/>
      <c r="AI52" s="315"/>
      <c r="AJ52" s="315"/>
      <c r="AK52" s="316"/>
      <c r="AL52" s="314" t="e">
        <f>IF($AK$3="４週",SUMIFS($AK$11:$AK$30,$B$11:$B$30,AL48)/4/$AH$5,IF($AK$3="歴月",SUMIFS($AK$11:$AK$30,$B$11:$B$30,AL48)/$AL$5,"記載する期間を選択してください"))</f>
        <v>#DIV/0!</v>
      </c>
      <c r="AM52" s="316"/>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170</v>
      </c>
      <c r="B59" s="94"/>
      <c r="C59" s="60"/>
      <c r="D59" s="60"/>
      <c r="E59" s="60"/>
      <c r="F59" s="60"/>
      <c r="G59" s="60"/>
    </row>
    <row r="60" spans="1:40" ht="15" customHeight="1" x14ac:dyDescent="0.4">
      <c r="A60" s="60" t="s">
        <v>171</v>
      </c>
      <c r="B60" s="94"/>
      <c r="C60" s="60"/>
      <c r="D60" s="60"/>
      <c r="E60" s="60"/>
      <c r="F60" s="60"/>
      <c r="G60" s="60"/>
    </row>
    <row r="61" spans="1:40" ht="15" customHeight="1" x14ac:dyDescent="0.4">
      <c r="A61" s="60"/>
      <c r="B61" s="75" t="s">
        <v>172</v>
      </c>
      <c r="C61" s="286" t="s">
        <v>173</v>
      </c>
      <c r="D61" s="286"/>
      <c r="E61" s="286"/>
      <c r="F61" s="60"/>
      <c r="G61" s="60"/>
    </row>
    <row r="62" spans="1:40" ht="15" customHeight="1" x14ac:dyDescent="0.4">
      <c r="A62" s="60"/>
      <c r="B62" s="97" t="s">
        <v>186</v>
      </c>
      <c r="C62" s="287" t="s">
        <v>174</v>
      </c>
      <c r="D62" s="287"/>
      <c r="E62" s="287"/>
      <c r="F62" s="60"/>
      <c r="G62" s="60"/>
    </row>
    <row r="63" spans="1:40" ht="15" customHeight="1" x14ac:dyDescent="0.4">
      <c r="A63" s="60"/>
      <c r="B63" s="97" t="s">
        <v>187</v>
      </c>
      <c r="C63" s="287" t="s">
        <v>175</v>
      </c>
      <c r="D63" s="287"/>
      <c r="E63" s="287"/>
      <c r="F63" s="60"/>
      <c r="G63" s="60"/>
    </row>
    <row r="64" spans="1:40" ht="15" customHeight="1" x14ac:dyDescent="0.4">
      <c r="A64" s="60"/>
      <c r="B64" s="97" t="s">
        <v>188</v>
      </c>
      <c r="C64" s="287" t="s">
        <v>176</v>
      </c>
      <c r="D64" s="287"/>
      <c r="E64" s="287"/>
      <c r="F64" s="60"/>
      <c r="G64" s="60"/>
    </row>
    <row r="65" spans="1:7" ht="15" customHeight="1" x14ac:dyDescent="0.4">
      <c r="A65" s="60"/>
      <c r="B65" s="97" t="s">
        <v>189</v>
      </c>
      <c r="C65" s="287" t="s">
        <v>177</v>
      </c>
      <c r="D65" s="287"/>
      <c r="E65" s="287"/>
      <c r="F65" s="60"/>
      <c r="G65" s="60"/>
    </row>
    <row r="66" spans="1:7" ht="15" customHeight="1" x14ac:dyDescent="0.4">
      <c r="A66" s="60"/>
      <c r="B66" s="60" t="s">
        <v>178</v>
      </c>
      <c r="C66" s="60"/>
      <c r="D66" s="60"/>
      <c r="E66" s="60"/>
      <c r="F66" s="60"/>
      <c r="G66" s="60"/>
    </row>
    <row r="67" spans="1:7" ht="15" customHeight="1" x14ac:dyDescent="0.4">
      <c r="A67" s="60"/>
      <c r="B67" s="60" t="s">
        <v>190</v>
      </c>
      <c r="C67" s="60"/>
      <c r="D67" s="60"/>
      <c r="E67" s="60"/>
      <c r="F67" s="60"/>
      <c r="G67" s="60"/>
    </row>
    <row r="68" spans="1:7" ht="15" customHeight="1" x14ac:dyDescent="0.4">
      <c r="A68" s="60"/>
      <c r="B68" s="60" t="s">
        <v>179</v>
      </c>
      <c r="C68" s="60"/>
      <c r="D68" s="60"/>
      <c r="E68" s="60"/>
      <c r="F68" s="60"/>
      <c r="G68" s="60"/>
    </row>
    <row r="69" spans="1:7" ht="15" customHeight="1" x14ac:dyDescent="0.4">
      <c r="A69" s="60" t="s">
        <v>180</v>
      </c>
      <c r="B69" s="94"/>
      <c r="C69" s="60"/>
      <c r="D69" s="60"/>
      <c r="E69" s="60"/>
      <c r="F69" s="60"/>
      <c r="G69" s="60"/>
    </row>
    <row r="70" spans="1:7" ht="15" customHeight="1" x14ac:dyDescent="0.4">
      <c r="A70" s="60" t="s">
        <v>327</v>
      </c>
      <c r="B70" s="94"/>
      <c r="C70" s="60"/>
      <c r="D70" s="60"/>
      <c r="E70" s="60"/>
      <c r="F70" s="60"/>
      <c r="G70" s="60"/>
    </row>
    <row r="71" spans="1:7" ht="15" customHeight="1" x14ac:dyDescent="0.4">
      <c r="A71" s="60" t="s">
        <v>191</v>
      </c>
      <c r="B71" s="94"/>
      <c r="C71" s="60"/>
      <c r="D71" s="60"/>
      <c r="E71" s="60"/>
      <c r="F71" s="60"/>
      <c r="G71" s="60"/>
    </row>
    <row r="72" spans="1:7" ht="15" customHeight="1" x14ac:dyDescent="0.4">
      <c r="A72" s="60" t="s">
        <v>182</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t="s">
        <v>331</v>
      </c>
      <c r="B74" s="94"/>
      <c r="C74" s="60"/>
      <c r="D74" s="60"/>
      <c r="E74" s="60"/>
      <c r="F74" s="60"/>
      <c r="G74" s="60"/>
    </row>
    <row r="75" spans="1:7" ht="15" customHeight="1" x14ac:dyDescent="0.4">
      <c r="A75" s="60"/>
      <c r="B75" s="60" t="s">
        <v>332</v>
      </c>
      <c r="C75" s="60"/>
      <c r="D75" s="60"/>
      <c r="E75" s="60"/>
      <c r="F75" s="60"/>
      <c r="G75" s="60"/>
    </row>
    <row r="76" spans="1:7" ht="15" customHeight="1" x14ac:dyDescent="0.4">
      <c r="A76" s="60"/>
      <c r="B76" s="60" t="s">
        <v>333</v>
      </c>
      <c r="C76" s="60"/>
      <c r="D76" s="60"/>
      <c r="E76" s="60"/>
      <c r="F76" s="60"/>
      <c r="G76" s="60"/>
    </row>
    <row r="77" spans="1:7" ht="15" customHeight="1" x14ac:dyDescent="0.4">
      <c r="A77" s="60" t="s">
        <v>334</v>
      </c>
      <c r="B77" s="94"/>
      <c r="C77" s="60"/>
      <c r="D77" s="60"/>
      <c r="E77" s="60"/>
      <c r="F77" s="60"/>
      <c r="G77" s="60"/>
    </row>
    <row r="78" spans="1:7" ht="15" customHeight="1" x14ac:dyDescent="0.4">
      <c r="A78" s="60" t="s">
        <v>183</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336</v>
      </c>
      <c r="B80" s="94"/>
      <c r="C80" s="60"/>
      <c r="D80" s="60"/>
      <c r="E80" s="60"/>
      <c r="F80" s="60"/>
      <c r="G80" s="60"/>
    </row>
    <row r="81" spans="1:7" ht="15" customHeight="1" x14ac:dyDescent="0.4">
      <c r="A81" s="60" t="s">
        <v>184</v>
      </c>
      <c r="B81" s="94"/>
      <c r="C81" s="60"/>
      <c r="D81" s="60"/>
      <c r="E81" s="60"/>
      <c r="F81" s="60"/>
      <c r="G81" s="60"/>
    </row>
    <row r="82" spans="1:7" ht="15" customHeight="1" x14ac:dyDescent="0.4">
      <c r="A82" s="60" t="s">
        <v>185</v>
      </c>
      <c r="B82" s="94"/>
      <c r="C82" s="60"/>
      <c r="D82" s="60"/>
      <c r="E82" s="60"/>
      <c r="F82" s="60"/>
      <c r="G82" s="60"/>
    </row>
    <row r="83" spans="1:7" ht="15" customHeight="1" x14ac:dyDescent="0.4">
      <c r="A83" s="60" t="s">
        <v>337</v>
      </c>
      <c r="B83" s="94"/>
      <c r="C83" s="60"/>
      <c r="D83" s="60"/>
      <c r="E83" s="60"/>
      <c r="F83" s="60"/>
      <c r="G83" s="60"/>
    </row>
    <row r="84" spans="1:7" ht="15" customHeight="1" x14ac:dyDescent="0.4">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B21" sqref="B21"/>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343</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51"/>
      <c r="AM5" s="88" t="s">
        <v>158</v>
      </c>
      <c r="AN5" s="62"/>
    </row>
    <row r="6" spans="1:40" ht="9.9499999999999993" customHeight="1" x14ac:dyDescent="0.4">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x14ac:dyDescent="0.4">
      <c r="A12" s="147">
        <v>2</v>
      </c>
      <c r="B12" s="103" t="s">
        <v>345</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x14ac:dyDescent="0.4">
      <c r="A13" s="147">
        <v>3</v>
      </c>
      <c r="B13" s="103" t="s">
        <v>345</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x14ac:dyDescent="0.4">
      <c r="A14" s="147">
        <v>4</v>
      </c>
      <c r="B14" s="103" t="s">
        <v>345</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x14ac:dyDescent="0.4">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x14ac:dyDescent="0.4">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x14ac:dyDescent="0.4">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x14ac:dyDescent="0.4">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x14ac:dyDescent="0.4">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x14ac:dyDescent="0.4">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x14ac:dyDescent="0.4">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x14ac:dyDescent="0.4">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x14ac:dyDescent="0.4">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x14ac:dyDescent="0.4">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x14ac:dyDescent="0.4">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x14ac:dyDescent="0.4">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x14ac:dyDescent="0.4">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x14ac:dyDescent="0.4">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x14ac:dyDescent="0.4">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x14ac:dyDescent="0.4">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x14ac:dyDescent="0.4">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x14ac:dyDescent="0.4">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x14ac:dyDescent="0.4">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x14ac:dyDescent="0.4">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x14ac:dyDescent="0.4">
      <c r="A36" s="68" t="s">
        <v>203</v>
      </c>
      <c r="B36" s="152"/>
      <c r="C36" s="152"/>
      <c r="D36" s="152"/>
      <c r="E36" s="152"/>
      <c r="F36" s="152"/>
      <c r="G36" s="60"/>
      <c r="H36" s="60"/>
      <c r="I36" s="60"/>
      <c r="J36" s="60"/>
      <c r="K36" s="60"/>
      <c r="L36" s="60"/>
      <c r="M36" s="60"/>
      <c r="N36" s="60"/>
      <c r="O36" s="60"/>
      <c r="AM36" s="152"/>
      <c r="AN36" s="62"/>
    </row>
    <row r="37" spans="1:43" ht="24.95" customHeight="1" x14ac:dyDescent="0.4">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x14ac:dyDescent="0.4">
      <c r="A38" s="360" t="s">
        <v>210</v>
      </c>
      <c r="B38" s="360"/>
      <c r="C38" s="360"/>
      <c r="D38" s="154"/>
      <c r="E38" s="154"/>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154"/>
      <c r="E39" s="154"/>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x14ac:dyDescent="0.4">
      <c r="A42" s="286" t="s">
        <v>197</v>
      </c>
      <c r="B42" s="286"/>
      <c r="C42" s="292" t="s">
        <v>345</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x14ac:dyDescent="0.4">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x14ac:dyDescent="0.4">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x14ac:dyDescent="0.4">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x14ac:dyDescent="0.4">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5" customHeight="1" x14ac:dyDescent="0.4">
      <c r="A50" s="62"/>
      <c r="B50" s="148"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146"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6">
    <dataValidation type="list" allowBlank="1" showInputMessage="1" sqref="B11: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AQ19" sqref="AQ19:AQ20"/>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t="e">
        <f>ROUNDDOWN(IF(AL38&lt;=60,1,1+ROUNDUP((AL38-60)/40,0)),1)</f>
        <v>#DIV/0!</v>
      </c>
      <c r="D43" s="361"/>
      <c r="E43" s="361" t="e">
        <f>ROUNDDOWN(AL38/6,1)</f>
        <v>#DIV/0!</v>
      </c>
      <c r="F43" s="361"/>
      <c r="G43" s="361"/>
      <c r="H43" s="361"/>
      <c r="I43" s="361" t="e">
        <f>ROUNDDOWN(AL38/15,1)</f>
        <v>#DIV/0!</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B15" sqref="B1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t="e">
        <f>ROUNDDOWN(IF(AL38&lt;=60,1,1+ROUNDUP((AL38-60)/40,0)),1)</f>
        <v>#DIV/0!</v>
      </c>
      <c r="D43" s="361"/>
      <c r="E43" s="361" t="e">
        <f>ROUNDDOWN(AL38/10,1)</f>
        <v>#DIV/0!</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6">
    <dataValidation type="list" allowBlank="1" showInput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B15" sqref="B1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x14ac:dyDescent="0.4">
      <c r="A39" s="360" t="s">
        <v>210</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8" t="e">
        <f>ROUNDUP(AJ39/AJ40,1)</f>
        <v>#DIV/0!</v>
      </c>
      <c r="AM39"/>
      <c r="AN39"/>
      <c r="AO39"/>
      <c r="AP39"/>
      <c r="AQ39"/>
    </row>
    <row r="40" spans="1:43" ht="18" customHeight="1" x14ac:dyDescent="0.4">
      <c r="A40" s="360" t="s">
        <v>204</v>
      </c>
      <c r="B40" s="360"/>
      <c r="C40" s="360"/>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+SUM(D40:AI40)</f>
        <v>0</v>
      </c>
      <c r="AK40" s="287"/>
      <c r="AL40" s="359"/>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x14ac:dyDescent="0.4">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304" t="s">
        <v>208</v>
      </c>
      <c r="B44" s="304"/>
      <c r="C44" s="361" t="e">
        <f>ROUNDDOWN(IF(AL39&lt;=60,1,1+ROUNDUP((AL39-60)/40,0)),1)</f>
        <v>#DIV/0!</v>
      </c>
      <c r="D44" s="361"/>
      <c r="E44" s="361" t="e">
        <f>ROUNDDOWN(AL39/10,1)</f>
        <v>#DIV/0!</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x14ac:dyDescent="0.4">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x14ac:dyDescent="0.4">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x14ac:dyDescent="0.4">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5" customHeight="1" x14ac:dyDescent="0.4">
      <c r="A51" s="62"/>
      <c r="B51" s="82" t="s">
        <v>196</v>
      </c>
      <c r="C51" s="314" t="e">
        <f>IF($AK$3="４週",SUMIFS($AK$11:$AK$30,$B$11:$B$30,C47)/4/$AH$5,IF($AK$3="歴月",SUMIFS($AK$11:$AK$30,$B$11:$B$30,C47)/$AL$5,"記載する期間を選択してください"))</f>
        <v>#DIV/0!</v>
      </c>
      <c r="D51" s="316"/>
      <c r="E51" s="314" t="e">
        <f>IF($AK$3="４週",SUMIFS($AK$11:$AK$30,$B$11:$B$30,E47)/4/$AH$5,IF($AK$3="歴月",SUMIFS($AK$11:$AK$30,$B$11:$B$30,E47)/$AL$5,"記載する期間を選択してください"))</f>
        <v>#DIV/0!</v>
      </c>
      <c r="F51" s="315"/>
      <c r="G51" s="315"/>
      <c r="H51" s="316"/>
      <c r="I51" s="314" t="e">
        <f>IF($AK$3="４週",SUMIFS($AK$11:$AK$30,$B$11:$B$30,I47)/4/$AH$5,IF($AK$3="歴月",SUMIFS($AK$11:$AK$30,$B$11:$B$30,I47)/$AL$5,"記載する期間を選択してください"))</f>
        <v>#DIV/0!</v>
      </c>
      <c r="J51" s="315"/>
      <c r="K51" s="315"/>
      <c r="L51" s="315"/>
      <c r="M51" s="315"/>
      <c r="N51" s="316"/>
      <c r="O51" s="314" t="e">
        <f>IF($AK$3="４週",SUMIFS($AK$11:$AK$30,$B$11:$B$30,O47)/4/$AH$5,IF($AK$3="歴月",SUMIFS($AK$11:$AK$30,$B$11:$B$30,O47)/$AL$5,"記載する期間を選択してください"))</f>
        <v>#DIV/0!</v>
      </c>
      <c r="P51" s="315"/>
      <c r="Q51" s="315"/>
      <c r="R51" s="315"/>
      <c r="S51" s="315"/>
      <c r="T51" s="316"/>
      <c r="U51" s="314" t="e">
        <f>IF($AK$3="４週",SUMIFS($AK$11:$AK$30,$B$11:$B$30,U47)/4/$AH$5,IF($AK$3="歴月",SUMIFS($AK$11:$AK$30,$B$11:$B$30,U47)/$AL$5,"記載する期間を選択してください"))</f>
        <v>#DIV/0!</v>
      </c>
      <c r="V51" s="315"/>
      <c r="W51" s="315"/>
      <c r="X51" s="315"/>
      <c r="Y51" s="315"/>
      <c r="Z51" s="316"/>
      <c r="AA51" s="314" t="e">
        <f>IF($AK$3="４週",SUMIFS($AK$11:$AK$30,$B$11:$B$30,AA47)/4/$AH$5,IF($AK$3="歴月",SUMIFS($AK$11:$AK$30,$B$11:$B$30,AA47)/$AL$5,"記載する期間を選択してください"))</f>
        <v>#DIV/0!</v>
      </c>
      <c r="AB51" s="315"/>
      <c r="AC51" s="315"/>
      <c r="AD51" s="315"/>
      <c r="AE51" s="315"/>
      <c r="AF51" s="316"/>
      <c r="AG51" s="314" t="e">
        <f>IF($AK$3="４週",SUMIFS($AK$11:$AK$30,$B$11:$B$30,AG47)/4/$AH$5,IF($AK$3="歴月",SUMIFS($AK$11:$AK$30,$B$11:$B$30,AG47)/$AL$5,"記載する期間を選択してください"))</f>
        <v>#DIV/0!</v>
      </c>
      <c r="AH51" s="315"/>
      <c r="AI51" s="315"/>
      <c r="AJ51" s="315"/>
      <c r="AK51" s="316"/>
      <c r="AL51" s="314" t="e">
        <f>IF($AK$3="４週",SUMIFS($AK$11:$AK$30,$B$11:$B$30,AL47)/4/$AH$5,IF($AK$3="歴月",SUMIFS($AK$11:$AK$30,$B$11:$B$30,AL47)/$AL$5,"記載する期間を選択してください"))</f>
        <v>#DIV/0!</v>
      </c>
      <c r="AM51" s="316"/>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286" t="s">
        <v>173</v>
      </c>
      <c r="D60" s="286"/>
      <c r="E60" s="286"/>
      <c r="F60" s="60"/>
      <c r="G60" s="60"/>
    </row>
    <row r="61" spans="1:40" ht="15" customHeight="1" x14ac:dyDescent="0.4">
      <c r="A61" s="60"/>
      <c r="B61" s="97" t="s">
        <v>186</v>
      </c>
      <c r="C61" s="287" t="s">
        <v>174</v>
      </c>
      <c r="D61" s="287"/>
      <c r="E61" s="287"/>
      <c r="F61" s="60"/>
      <c r="G61" s="60"/>
    </row>
    <row r="62" spans="1:40" ht="15" customHeight="1" x14ac:dyDescent="0.4">
      <c r="A62" s="60"/>
      <c r="B62" s="97" t="s">
        <v>187</v>
      </c>
      <c r="C62" s="287" t="s">
        <v>175</v>
      </c>
      <c r="D62" s="287"/>
      <c r="E62" s="287"/>
      <c r="F62" s="60"/>
      <c r="G62" s="60"/>
    </row>
    <row r="63" spans="1:40" ht="15" customHeight="1" x14ac:dyDescent="0.4">
      <c r="A63" s="60"/>
      <c r="B63" s="97" t="s">
        <v>188</v>
      </c>
      <c r="C63" s="287" t="s">
        <v>176</v>
      </c>
      <c r="D63" s="287"/>
      <c r="E63" s="287"/>
      <c r="F63" s="60"/>
      <c r="G63" s="60"/>
    </row>
    <row r="64" spans="1:40" ht="15" customHeight="1" x14ac:dyDescent="0.4">
      <c r="A64" s="60"/>
      <c r="B64" s="97" t="s">
        <v>189</v>
      </c>
      <c r="C64" s="287" t="s">
        <v>177</v>
      </c>
      <c r="D64" s="287"/>
      <c r="E64" s="28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327</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t="s">
        <v>331</v>
      </c>
      <c r="B73" s="94"/>
      <c r="C73" s="60"/>
      <c r="D73" s="60"/>
      <c r="E73" s="60"/>
      <c r="F73" s="60"/>
      <c r="G73" s="60"/>
    </row>
    <row r="74" spans="1:7" ht="15" customHeight="1" x14ac:dyDescent="0.4">
      <c r="A74" s="60"/>
      <c r="B74" s="60" t="s">
        <v>332</v>
      </c>
      <c r="C74" s="60"/>
      <c r="D74" s="60"/>
      <c r="E74" s="60"/>
      <c r="F74" s="60"/>
      <c r="G74" s="60"/>
    </row>
    <row r="75" spans="1:7" ht="15" customHeight="1" x14ac:dyDescent="0.4">
      <c r="A75" s="60"/>
      <c r="B75" s="60" t="s">
        <v>333</v>
      </c>
      <c r="C75" s="60"/>
      <c r="D75" s="60"/>
      <c r="E75" s="60"/>
      <c r="F75" s="60"/>
      <c r="G75" s="60"/>
    </row>
    <row r="76" spans="1:7" ht="15" customHeight="1" x14ac:dyDescent="0.4">
      <c r="A76" s="60" t="s">
        <v>334</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336</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337</v>
      </c>
      <c r="B82" s="94"/>
      <c r="C82" s="60"/>
      <c r="D82" s="60"/>
      <c r="E82" s="60"/>
      <c r="F82" s="60"/>
      <c r="G82" s="60"/>
    </row>
    <row r="83" spans="1:7" ht="15" customHeight="1" x14ac:dyDescent="0.4">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B21" sqref="B2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t="e">
        <f>ROUNDDOWN(IF(AL38&lt;=60,1,1+ROUNDUP((AL38-60)/40,0)),1)</f>
        <v>#DIV/0!</v>
      </c>
      <c r="D43" s="361"/>
      <c r="E43" s="361" t="e">
        <f>ROUNDDOWN(AL38/40,1)</f>
        <v>#DIV/0!</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R19" sqref="AR19"/>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286"/>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28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170</v>
      </c>
      <c r="B39" s="94"/>
      <c r="C39" s="60"/>
      <c r="D39" s="60"/>
      <c r="E39" s="60"/>
      <c r="F39" s="60"/>
      <c r="G39" s="60"/>
    </row>
    <row r="40" spans="1:39" ht="15" customHeight="1" x14ac:dyDescent="0.4">
      <c r="A40" s="60" t="s">
        <v>171</v>
      </c>
      <c r="B40" s="94"/>
      <c r="C40" s="60"/>
      <c r="D40" s="60"/>
      <c r="E40" s="60"/>
      <c r="F40" s="60"/>
      <c r="G40" s="60"/>
    </row>
    <row r="41" spans="1:39" ht="15" customHeight="1" x14ac:dyDescent="0.4">
      <c r="A41" s="60"/>
      <c r="B41" s="75" t="s">
        <v>172</v>
      </c>
      <c r="C41" s="286" t="s">
        <v>173</v>
      </c>
      <c r="D41" s="286"/>
      <c r="E41" s="286"/>
      <c r="F41" s="60"/>
      <c r="G41" s="60"/>
    </row>
    <row r="42" spans="1:39" ht="15" customHeight="1" x14ac:dyDescent="0.4">
      <c r="A42" s="60"/>
      <c r="B42" s="97" t="s">
        <v>186</v>
      </c>
      <c r="C42" s="287" t="s">
        <v>174</v>
      </c>
      <c r="D42" s="287"/>
      <c r="E42" s="287"/>
      <c r="F42" s="60"/>
      <c r="G42" s="60"/>
    </row>
    <row r="43" spans="1:39" ht="15" customHeight="1" x14ac:dyDescent="0.4">
      <c r="A43" s="60"/>
      <c r="B43" s="97" t="s">
        <v>187</v>
      </c>
      <c r="C43" s="287" t="s">
        <v>175</v>
      </c>
      <c r="D43" s="287"/>
      <c r="E43" s="287"/>
      <c r="F43" s="60"/>
      <c r="G43" s="60"/>
    </row>
    <row r="44" spans="1:39" ht="15" customHeight="1" x14ac:dyDescent="0.4">
      <c r="A44" s="60"/>
      <c r="B44" s="97" t="s">
        <v>188</v>
      </c>
      <c r="C44" s="287" t="s">
        <v>176</v>
      </c>
      <c r="D44" s="287"/>
      <c r="E44" s="287"/>
      <c r="F44" s="60"/>
      <c r="G44" s="60"/>
    </row>
    <row r="45" spans="1:39" ht="15" customHeight="1" x14ac:dyDescent="0.4">
      <c r="A45" s="60"/>
      <c r="B45" s="97" t="s">
        <v>189</v>
      </c>
      <c r="C45" s="287" t="s">
        <v>177</v>
      </c>
      <c r="D45" s="287"/>
      <c r="E45" s="287"/>
      <c r="F45" s="60"/>
      <c r="G45" s="60"/>
    </row>
    <row r="46" spans="1:39" ht="15" customHeight="1" x14ac:dyDescent="0.4">
      <c r="A46" s="60"/>
      <c r="B46" s="60" t="s">
        <v>178</v>
      </c>
      <c r="C46" s="60"/>
      <c r="D46" s="60"/>
      <c r="E46" s="60"/>
      <c r="F46" s="60"/>
      <c r="G46" s="60"/>
    </row>
    <row r="47" spans="1:39" ht="15" customHeight="1" x14ac:dyDescent="0.4">
      <c r="A47" s="60"/>
      <c r="B47" s="60" t="s">
        <v>190</v>
      </c>
      <c r="C47" s="60"/>
      <c r="D47" s="60"/>
      <c r="E47" s="60"/>
      <c r="F47" s="60"/>
      <c r="G47" s="60"/>
    </row>
    <row r="48" spans="1:39" ht="15" customHeight="1" x14ac:dyDescent="0.4">
      <c r="A48" s="60"/>
      <c r="B48" s="60" t="s">
        <v>179</v>
      </c>
      <c r="C48" s="60"/>
      <c r="D48" s="60"/>
      <c r="E48" s="60"/>
      <c r="F48" s="60"/>
      <c r="G48" s="60"/>
    </row>
    <row r="49" spans="1:7" ht="15" customHeight="1" x14ac:dyDescent="0.4">
      <c r="A49" s="60" t="s">
        <v>180</v>
      </c>
      <c r="B49" s="94"/>
      <c r="C49" s="60"/>
      <c r="D49" s="60"/>
      <c r="E49" s="60"/>
      <c r="F49" s="60"/>
      <c r="G49" s="60"/>
    </row>
    <row r="50" spans="1:7" ht="15" customHeight="1" x14ac:dyDescent="0.4">
      <c r="A50" s="60" t="s">
        <v>181</v>
      </c>
      <c r="B50" s="94"/>
      <c r="C50" s="60"/>
      <c r="D50" s="60"/>
      <c r="E50" s="60"/>
      <c r="F50" s="60"/>
      <c r="G50" s="60"/>
    </row>
    <row r="51" spans="1:7" ht="15" customHeight="1" x14ac:dyDescent="0.4">
      <c r="A51" s="60" t="s">
        <v>191</v>
      </c>
      <c r="B51" s="94"/>
      <c r="C51" s="60"/>
      <c r="D51" s="60"/>
      <c r="E51" s="60"/>
      <c r="F51" s="60"/>
      <c r="G51" s="60"/>
    </row>
    <row r="52" spans="1:7" ht="15" customHeight="1" x14ac:dyDescent="0.4">
      <c r="A52" s="60" t="s">
        <v>182</v>
      </c>
      <c r="B52" s="94"/>
      <c r="C52" s="60"/>
      <c r="D52" s="60"/>
      <c r="E52" s="60"/>
      <c r="F52" s="60"/>
      <c r="G52" s="60"/>
    </row>
    <row r="53" spans="1:7" ht="15" customHeight="1" x14ac:dyDescent="0.4">
      <c r="A53" s="60" t="s">
        <v>330</v>
      </c>
      <c r="B53" s="94"/>
      <c r="C53" s="60"/>
      <c r="D53" s="60"/>
      <c r="E53" s="60"/>
      <c r="F53" s="60"/>
      <c r="G53" s="60"/>
    </row>
    <row r="54" spans="1:7" ht="15" customHeight="1" x14ac:dyDescent="0.4">
      <c r="A54" s="60" t="s">
        <v>331</v>
      </c>
      <c r="B54" s="94"/>
      <c r="C54" s="60"/>
      <c r="D54" s="60"/>
      <c r="E54" s="60"/>
      <c r="F54" s="60"/>
      <c r="G54" s="60"/>
    </row>
    <row r="55" spans="1:7" ht="15" customHeight="1" x14ac:dyDescent="0.4">
      <c r="A55" s="60"/>
      <c r="B55" s="60" t="s">
        <v>332</v>
      </c>
      <c r="C55" s="60"/>
      <c r="D55" s="60"/>
      <c r="E55" s="60"/>
      <c r="F55" s="60"/>
      <c r="G55" s="60"/>
    </row>
    <row r="56" spans="1:7" ht="15" customHeight="1" x14ac:dyDescent="0.4">
      <c r="A56" s="60"/>
      <c r="B56" s="60" t="s">
        <v>333</v>
      </c>
      <c r="C56" s="60"/>
      <c r="D56" s="60"/>
      <c r="E56" s="60"/>
      <c r="F56" s="60"/>
      <c r="G56" s="60"/>
    </row>
    <row r="57" spans="1:7" ht="15" customHeight="1" x14ac:dyDescent="0.4">
      <c r="A57" s="60" t="s">
        <v>334</v>
      </c>
      <c r="B57" s="94"/>
      <c r="C57" s="60"/>
      <c r="D57" s="60"/>
      <c r="E57" s="60"/>
      <c r="F57" s="60"/>
      <c r="G57" s="60"/>
    </row>
    <row r="58" spans="1:7" ht="15" customHeight="1" x14ac:dyDescent="0.4">
      <c r="A58" s="60" t="s">
        <v>183</v>
      </c>
      <c r="B58" s="94"/>
      <c r="C58" s="60"/>
      <c r="D58" s="60"/>
      <c r="E58" s="60"/>
      <c r="F58" s="60"/>
      <c r="G58" s="60"/>
    </row>
    <row r="59" spans="1:7" ht="15" customHeight="1" x14ac:dyDescent="0.4">
      <c r="A59" s="60" t="s">
        <v>335</v>
      </c>
      <c r="B59" s="94"/>
      <c r="C59" s="60"/>
      <c r="D59" s="60"/>
      <c r="E59" s="60"/>
      <c r="F59" s="60"/>
      <c r="G59" s="60"/>
    </row>
    <row r="60" spans="1:7" ht="15" customHeight="1" x14ac:dyDescent="0.4">
      <c r="A60" s="60" t="s">
        <v>336</v>
      </c>
      <c r="B60" s="94"/>
      <c r="C60" s="60"/>
      <c r="D60" s="60"/>
      <c r="E60" s="60"/>
      <c r="F60" s="60"/>
      <c r="G60" s="60"/>
    </row>
    <row r="61" spans="1:7" ht="15" customHeight="1" x14ac:dyDescent="0.4">
      <c r="A61" s="60" t="s">
        <v>184</v>
      </c>
      <c r="B61" s="94"/>
      <c r="C61" s="60"/>
      <c r="D61" s="60"/>
      <c r="E61" s="60"/>
      <c r="F61" s="60"/>
      <c r="G61" s="60"/>
    </row>
    <row r="62" spans="1:7" ht="15" customHeight="1" x14ac:dyDescent="0.4">
      <c r="A62" s="60" t="s">
        <v>185</v>
      </c>
      <c r="B62" s="94"/>
      <c r="C62" s="60"/>
      <c r="D62" s="60"/>
      <c r="E62" s="60"/>
      <c r="F62" s="60"/>
      <c r="G62" s="60"/>
    </row>
    <row r="63" spans="1:7" ht="15" customHeight="1" x14ac:dyDescent="0.4">
      <c r="A63" s="60" t="s">
        <v>337</v>
      </c>
      <c r="B63" s="94"/>
      <c r="C63" s="60"/>
      <c r="D63" s="60"/>
      <c r="E63" s="60"/>
      <c r="F63" s="60"/>
      <c r="G63" s="60"/>
    </row>
    <row r="64" spans="1:7" ht="15" customHeight="1" x14ac:dyDescent="0.4">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G46" sqref="AG46:AK4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t="e">
        <f>ROUNDDOWN(IF(AL38&lt;=60,1,1+ROUNDUP((AL38-60)/60,0)),1)</f>
        <v>#DIV/0!</v>
      </c>
      <c r="D43" s="361"/>
      <c r="E43" s="361" t="e">
        <f>ROUNDDOWN(IF(AL38&lt;=30,1,1+ROUNDUP((AL38-30)/30,0)),1)</f>
        <v>#DIV/0!</v>
      </c>
      <c r="F43" s="361"/>
      <c r="G43" s="361"/>
      <c r="H43" s="361"/>
      <c r="I43" s="361" t="e">
        <f>ROUNDDOWN(AL38/25,1)</f>
        <v>#DIV/0!</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B21" sqref="B21"/>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380"/>
      <c r="B9" s="325" t="s">
        <v>329</v>
      </c>
      <c r="C9" s="339"/>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380"/>
      <c r="B10" s="326"/>
      <c r="C10" s="34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41"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41"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5" customHeight="1" x14ac:dyDescent="0.4">
      <c r="A37" s="360" t="s">
        <v>212</v>
      </c>
      <c r="B37" s="360"/>
      <c r="C37" s="360"/>
      <c r="D37" s="123">
        <f>SUM(D38,D39,D40,D41,D43,D45)</f>
        <v>0</v>
      </c>
      <c r="E37" s="123">
        <f>SUM(E38,E39,E40,E41,E43,E45)</f>
        <v>0</v>
      </c>
      <c r="F37" s="377">
        <f>SUM(F38,F39,F40,F41,F43,F45)</f>
        <v>0</v>
      </c>
      <c r="G37" s="378"/>
      <c r="H37" s="379"/>
      <c r="I37" s="377">
        <f>SUM(I38,I39,I40,I41,I43,I45)</f>
        <v>0</v>
      </c>
      <c r="J37" s="378">
        <f t="shared" ref="J37:AI37" si="5">SUM(J38,J39,J40,J41,J43,J45)</f>
        <v>0</v>
      </c>
      <c r="K37" s="379">
        <f t="shared" si="5"/>
        <v>0</v>
      </c>
      <c r="L37" s="377">
        <f>SUM(L38,L39,L40,L41,L43,L45)</f>
        <v>0</v>
      </c>
      <c r="M37" s="378"/>
      <c r="N37" s="379"/>
      <c r="O37" s="377">
        <f>SUM(O38,O39,O40,O41,O43,O45)</f>
        <v>0</v>
      </c>
      <c r="P37" s="378"/>
      <c r="Q37" s="379"/>
      <c r="R37" s="377">
        <f>SUM(R38,R39,R40,R41,R43,R45)</f>
        <v>0</v>
      </c>
      <c r="S37" s="378"/>
      <c r="T37" s="379"/>
      <c r="U37" s="377">
        <f>SUM(U38,U39,U40,U41,U43,U45)</f>
        <v>0</v>
      </c>
      <c r="V37" s="378">
        <f t="shared" si="5"/>
        <v>0</v>
      </c>
      <c r="W37" s="379">
        <f t="shared" si="5"/>
        <v>0</v>
      </c>
      <c r="X37" s="377">
        <f>SUM(X38,X39,X40,X41,X43,X45)</f>
        <v>0</v>
      </c>
      <c r="Y37" s="378">
        <f t="shared" si="5"/>
        <v>0</v>
      </c>
      <c r="Z37" s="379">
        <f t="shared" si="5"/>
        <v>0</v>
      </c>
      <c r="AA37" s="377">
        <f>SUM(AA38,AA39,AA40,AA41,AA43,AA45)</f>
        <v>0</v>
      </c>
      <c r="AB37" s="378">
        <f t="shared" si="5"/>
        <v>0</v>
      </c>
      <c r="AC37" s="379">
        <f t="shared" si="5"/>
        <v>0</v>
      </c>
      <c r="AD37" s="377">
        <f>SUM(AD38,AD39,AD40,AD41,AD43,AD45)</f>
        <v>0</v>
      </c>
      <c r="AE37" s="378">
        <f t="shared" si="5"/>
        <v>0</v>
      </c>
      <c r="AF37" s="379">
        <f t="shared" si="5"/>
        <v>0</v>
      </c>
      <c r="AG37" s="377">
        <f>SUM(AG38,AG39,AG40,AG41,AG43,AG45)</f>
        <v>0</v>
      </c>
      <c r="AH37" s="378">
        <f t="shared" si="5"/>
        <v>0</v>
      </c>
      <c r="AI37" s="379">
        <f t="shared" si="5"/>
        <v>0</v>
      </c>
      <c r="AJ37" s="287">
        <f>SUM(D37:AI37)</f>
        <v>0</v>
      </c>
      <c r="AK37" s="287"/>
      <c r="AL37" s="108" t="e">
        <f>ROUNDUP(AJ37/AJ47,1)</f>
        <v>#DIV/0!</v>
      </c>
      <c r="AM37" s="381"/>
      <c r="AN37" s="382"/>
      <c r="AO37"/>
      <c r="AP37"/>
      <c r="AQ37"/>
    </row>
    <row r="38" spans="1:43" ht="21.95" customHeight="1" x14ac:dyDescent="0.4">
      <c r="A38" s="334" t="s">
        <v>286</v>
      </c>
      <c r="B38" s="335"/>
      <c r="C38" s="336"/>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108" t="e">
        <f t="shared" ref="AL38:AL46" si="6">ROUNDUP(AJ38/$AJ$47,1)</f>
        <v>#DIV/0!</v>
      </c>
      <c r="AM38" s="381"/>
      <c r="AN38" s="382"/>
      <c r="AO38"/>
      <c r="AP38"/>
      <c r="AQ38"/>
    </row>
    <row r="39" spans="1:43" ht="21.95" customHeight="1" x14ac:dyDescent="0.4">
      <c r="A39" s="334" t="s">
        <v>213</v>
      </c>
      <c r="B39" s="335"/>
      <c r="C39" s="336"/>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108" t="e">
        <f t="shared" si="6"/>
        <v>#DIV/0!</v>
      </c>
      <c r="AM39" s="381"/>
      <c r="AN39" s="382"/>
      <c r="AO39"/>
      <c r="AP39"/>
      <c r="AQ39"/>
    </row>
    <row r="40" spans="1:43" ht="21.95" customHeight="1" x14ac:dyDescent="0.4">
      <c r="A40" s="334" t="s">
        <v>214</v>
      </c>
      <c r="B40" s="335"/>
      <c r="C40" s="336"/>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SUM(D40:AI40)</f>
        <v>0</v>
      </c>
      <c r="AK40" s="287"/>
      <c r="AL40" s="108" t="e">
        <f t="shared" si="6"/>
        <v>#DIV/0!</v>
      </c>
      <c r="AM40" s="381"/>
      <c r="AN40" s="382"/>
      <c r="AO40"/>
      <c r="AP40"/>
      <c r="AQ40"/>
    </row>
    <row r="41" spans="1:43" ht="21.95" customHeight="1" x14ac:dyDescent="0.4">
      <c r="A41" s="387" t="s">
        <v>215</v>
      </c>
      <c r="B41" s="335"/>
      <c r="C41" s="336"/>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 t="shared" ref="AJ41:AJ45" si="7">SUM(D41:AI41)</f>
        <v>0</v>
      </c>
      <c r="AK41" s="287"/>
      <c r="AL41" s="108" t="e">
        <f t="shared" si="6"/>
        <v>#DIV/0!</v>
      </c>
      <c r="AM41" s="381"/>
      <c r="AN41" s="382"/>
      <c r="AO41"/>
      <c r="AP41"/>
      <c r="AQ41"/>
    </row>
    <row r="42" spans="1:43" s="118" customFormat="1" ht="21.95" customHeight="1" x14ac:dyDescent="0.4">
      <c r="A42" s="124"/>
      <c r="B42" s="391" t="s">
        <v>287</v>
      </c>
      <c r="C42" s="392"/>
      <c r="D42" s="69"/>
      <c r="E42" s="69"/>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287">
        <f>SUM(D42:AI42)</f>
        <v>0</v>
      </c>
      <c r="AK42" s="287"/>
      <c r="AL42" s="108" t="e">
        <f t="shared" si="6"/>
        <v>#DIV/0!</v>
      </c>
      <c r="AM42" s="383" t="e">
        <f>ROUNDUP($AJ$42/$AJ$47,1)</f>
        <v>#DIV/0!</v>
      </c>
      <c r="AN42" s="384"/>
      <c r="AO42" s="117"/>
      <c r="AP42" s="117"/>
      <c r="AQ42" s="117"/>
    </row>
    <row r="43" spans="1:43" ht="21.95" customHeight="1" x14ac:dyDescent="0.4">
      <c r="A43" s="387" t="s">
        <v>216</v>
      </c>
      <c r="B43" s="335"/>
      <c r="C43" s="336"/>
      <c r="D43" s="69"/>
      <c r="E43" s="69"/>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287">
        <f t="shared" si="7"/>
        <v>0</v>
      </c>
      <c r="AK43" s="287"/>
      <c r="AL43" s="108" t="e">
        <f t="shared" si="6"/>
        <v>#DIV/0!</v>
      </c>
      <c r="AM43" s="381"/>
      <c r="AN43" s="382"/>
      <c r="AO43"/>
      <c r="AP43"/>
      <c r="AQ43"/>
    </row>
    <row r="44" spans="1:43" s="118" customFormat="1" ht="21.95" customHeight="1" x14ac:dyDescent="0.4">
      <c r="A44" s="125"/>
      <c r="B44" s="391" t="s">
        <v>288</v>
      </c>
      <c r="C44" s="392"/>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SUM(D44:AI44)</f>
        <v>0</v>
      </c>
      <c r="AK44" s="287"/>
      <c r="AL44" s="108" t="e">
        <f t="shared" si="6"/>
        <v>#DIV/0!</v>
      </c>
      <c r="AM44" s="383" t="e">
        <f>ROUNDUP($AJ$44/$AJ$47,1)</f>
        <v>#DIV/0!</v>
      </c>
      <c r="AN44" s="384"/>
      <c r="AO44" s="117"/>
      <c r="AP44" s="117"/>
      <c r="AQ44" s="117"/>
    </row>
    <row r="45" spans="1:43" ht="21.95" customHeight="1" x14ac:dyDescent="0.4">
      <c r="A45" s="387" t="s">
        <v>217</v>
      </c>
      <c r="B45" s="335"/>
      <c r="C45" s="336"/>
      <c r="D45" s="69"/>
      <c r="E45" s="69"/>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287">
        <f t="shared" si="7"/>
        <v>0</v>
      </c>
      <c r="AK45" s="287"/>
      <c r="AL45" s="108" t="e">
        <f t="shared" si="6"/>
        <v>#DIV/0!</v>
      </c>
      <c r="AM45" s="381"/>
      <c r="AN45" s="382"/>
      <c r="AO45"/>
      <c r="AP45"/>
      <c r="AQ45"/>
    </row>
    <row r="46" spans="1:43" s="118" customFormat="1" ht="21.95" customHeight="1" x14ac:dyDescent="0.4">
      <c r="A46" s="124"/>
      <c r="B46" s="391" t="s">
        <v>287</v>
      </c>
      <c r="C46" s="392"/>
      <c r="D46" s="69"/>
      <c r="E46" s="69"/>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287">
        <f>SUM(D46:AI46)</f>
        <v>0</v>
      </c>
      <c r="AK46" s="287"/>
      <c r="AL46" s="108" t="e">
        <f t="shared" si="6"/>
        <v>#DIV/0!</v>
      </c>
      <c r="AM46" s="383" t="e">
        <f>ROUNDUP($AJ$46/$AJ$47,1)</f>
        <v>#DIV/0!</v>
      </c>
      <c r="AN46" s="384"/>
      <c r="AO46" s="117"/>
      <c r="AP46" s="117"/>
      <c r="AQ46" s="117"/>
    </row>
    <row r="47" spans="1:43" ht="21.95" customHeight="1" x14ac:dyDescent="0.4">
      <c r="A47" s="360" t="s">
        <v>204</v>
      </c>
      <c r="B47" s="360"/>
      <c r="C47" s="360"/>
      <c r="D47" s="69"/>
      <c r="E47" s="69"/>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287">
        <f>+SUM(D47:AI47)</f>
        <v>0</v>
      </c>
      <c r="AK47" s="287"/>
      <c r="AL47" s="107"/>
      <c r="AM47" s="381"/>
      <c r="AN47" s="382"/>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304" t="s">
        <v>208</v>
      </c>
      <c r="B51" s="304"/>
      <c r="C51" s="361" t="e">
        <f>ROUNDDOWN(IF(AL37&lt;=30,1,1+ROUNDUP((AL37-30)/30,0)),1)</f>
        <v>#DIV/0!</v>
      </c>
      <c r="D51" s="361"/>
      <c r="E51" s="361" t="e">
        <f>ROUNDDOWN(AL37/6,1)</f>
        <v>#DIV/0!</v>
      </c>
      <c r="F51" s="361"/>
      <c r="G51" s="361"/>
      <c r="H51" s="361"/>
      <c r="I51" s="388" t="e">
        <f>ROUNDDOWN($AL$40/9,1)+ROUNDDOWN(($AL$41-$AM$42)/6,1)+ROUNDDOWN($AM$42/12,1)+ROUNDDOWN(($AL$43-$AM$44)/4,1)+ROUNDDOWN($AM$44/8,1)+ROUNDDOWN(($AL$45-$AM$46)/2.5,1)+ROUNDDOWN($AM$46/5,1)</f>
        <v>#DIV/0!</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4">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4">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4">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x14ac:dyDescent="0.4">
      <c r="A58" s="62"/>
      <c r="B58" s="82" t="s">
        <v>196</v>
      </c>
      <c r="C58" s="389"/>
      <c r="D58" s="390"/>
      <c r="E58" s="314" t="e">
        <f>IF($AK$3="４週",SUMIFS($AK$11:$AK$30,$B$11:$B$30,E54)/4/$AH$5,IF($AK$3="歴月",SUMIFS($AK$11:$AK$30,$B$11:$B$30,E54)/$AL$5,"記載する期間を選択してください"))</f>
        <v>#DIV/0!</v>
      </c>
      <c r="F58" s="315"/>
      <c r="G58" s="315"/>
      <c r="H58" s="316"/>
      <c r="I58" s="314" t="e">
        <f>IF($AK$3="４週",SUMIFS($AK$11:$AK$30,$B$11:$B$30,I54)/4/$AH$5,IF($AK$3="歴月",SUMIFS($AK$11:$AK$30,$B$11:$B$30,I54)/$AL$5,"記載する期間を選択してください"))</f>
        <v>#DIV/0!</v>
      </c>
      <c r="J58" s="315"/>
      <c r="K58" s="315"/>
      <c r="L58" s="315"/>
      <c r="M58" s="315"/>
      <c r="N58" s="316"/>
      <c r="O58" s="314" t="e">
        <f>IF($AK$3="４週",SUMIFS($AK$11:$AK$30,$B$11:$B$30,O54)/4/$AH$5,IF($AK$3="歴月",SUMIFS($AK$11:$AK$30,$B$11:$B$30,O54)/$AL$5,"記載する期間を選択してください"))</f>
        <v>#DIV/0!</v>
      </c>
      <c r="P58" s="315"/>
      <c r="Q58" s="315"/>
      <c r="R58" s="315"/>
      <c r="S58" s="315"/>
      <c r="T58" s="316"/>
      <c r="U58" s="314" t="e">
        <f>IF($AK$3="４週",SUMIFS($AK$11:$AK$30,$B$11:$B$30,U54)/4/$AH$5,IF($AK$3="歴月",SUMIFS($AK$11:$AK$30,$B$11:$B$30,U54)/$AL$5,"記載する期間を選択してください"))</f>
        <v>#DIV/0!</v>
      </c>
      <c r="V58" s="315"/>
      <c r="W58" s="315"/>
      <c r="X58" s="315"/>
      <c r="Y58" s="315"/>
      <c r="Z58" s="316"/>
      <c r="AA58" s="314" t="e">
        <f>IF($AK$3="４週",SUMIFS($AK$11:$AK$30,$B$11:$B$30,AA54)/4/$AH$5,IF($AK$3="歴月",SUMIFS($AK$11:$AK$30,$B$11:$B$30,AA54)/$AL$5,"記載する期間を選択してください"))</f>
        <v>#DIV/0!</v>
      </c>
      <c r="AB58" s="315"/>
      <c r="AC58" s="315"/>
      <c r="AD58" s="315"/>
      <c r="AE58" s="315"/>
      <c r="AF58" s="316"/>
      <c r="AG58" s="314" t="e">
        <f>IF($AK$3="４週",SUMIFS($AK$11:$AK$30,$B$11:$B$30,AG54)/4/$AH$5,IF($AK$3="歴月",SUMIFS($AK$11:$AK$30,$B$11:$B$30,AG54)/$AL$5,"記載する期間を選択してください"))</f>
        <v>#DIV/0!</v>
      </c>
      <c r="AH58" s="315"/>
      <c r="AI58" s="315"/>
      <c r="AJ58" s="315"/>
      <c r="AK58" s="316"/>
      <c r="AL58" s="314" t="e">
        <f>IF($AK$3="４週",SUMIFS($AK$11:$AK$30,$B$11:$B$30,AL54)/4/$AH$5,IF($AK$3="歴月",SUMIFS($AK$11:$AK$30,$B$11:$B$30,AL54)/$AL$5,"記載する期間を選択してください"))</f>
        <v>#DIV/0!</v>
      </c>
      <c r="AM58" s="316"/>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286" t="s">
        <v>173</v>
      </c>
      <c r="D67" s="286"/>
      <c r="E67" s="286"/>
      <c r="F67" s="60"/>
      <c r="G67" s="60"/>
    </row>
    <row r="68" spans="1:7" ht="15" customHeight="1" x14ac:dyDescent="0.4">
      <c r="A68" s="60"/>
      <c r="B68" s="97" t="s">
        <v>186</v>
      </c>
      <c r="C68" s="287" t="s">
        <v>174</v>
      </c>
      <c r="D68" s="287"/>
      <c r="E68" s="287"/>
      <c r="F68" s="60"/>
      <c r="G68" s="60"/>
    </row>
    <row r="69" spans="1:7" ht="15" customHeight="1" x14ac:dyDescent="0.4">
      <c r="A69" s="60"/>
      <c r="B69" s="97" t="s">
        <v>187</v>
      </c>
      <c r="C69" s="287" t="s">
        <v>175</v>
      </c>
      <c r="D69" s="287"/>
      <c r="E69" s="287"/>
      <c r="F69" s="60"/>
      <c r="G69" s="60"/>
    </row>
    <row r="70" spans="1:7" ht="15" customHeight="1" x14ac:dyDescent="0.4">
      <c r="A70" s="60"/>
      <c r="B70" s="97" t="s">
        <v>188</v>
      </c>
      <c r="C70" s="287" t="s">
        <v>176</v>
      </c>
      <c r="D70" s="287"/>
      <c r="E70" s="287"/>
      <c r="F70" s="60"/>
      <c r="G70" s="60"/>
    </row>
    <row r="71" spans="1:7" ht="15" customHeight="1" x14ac:dyDescent="0.4">
      <c r="A71" s="60"/>
      <c r="B71" s="97" t="s">
        <v>189</v>
      </c>
      <c r="C71" s="287" t="s">
        <v>177</v>
      </c>
      <c r="D71" s="287"/>
      <c r="E71" s="287"/>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327</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330</v>
      </c>
      <c r="B79" s="94"/>
      <c r="C79" s="60"/>
      <c r="D79" s="60"/>
      <c r="E79" s="60"/>
      <c r="F79" s="60"/>
      <c r="G79" s="60"/>
    </row>
    <row r="80" spans="1:7" ht="15" customHeight="1" x14ac:dyDescent="0.4">
      <c r="A80" s="60" t="s">
        <v>331</v>
      </c>
      <c r="B80" s="94"/>
      <c r="C80" s="60"/>
      <c r="D80" s="60"/>
      <c r="E80" s="60"/>
      <c r="F80" s="60"/>
      <c r="G80" s="60"/>
    </row>
    <row r="81" spans="1:7" ht="15" customHeight="1" x14ac:dyDescent="0.4">
      <c r="A81" s="60"/>
      <c r="B81" s="60" t="s">
        <v>332</v>
      </c>
      <c r="C81" s="60"/>
      <c r="D81" s="60"/>
      <c r="E81" s="60"/>
      <c r="F81" s="60"/>
      <c r="G81" s="60"/>
    </row>
    <row r="82" spans="1:7" ht="15" customHeight="1" x14ac:dyDescent="0.4">
      <c r="A82" s="60"/>
      <c r="B82" s="60" t="s">
        <v>333</v>
      </c>
      <c r="C82" s="60"/>
      <c r="D82" s="60"/>
      <c r="E82" s="60"/>
      <c r="F82" s="60"/>
      <c r="G82" s="60"/>
    </row>
    <row r="83" spans="1:7" ht="15" customHeight="1" x14ac:dyDescent="0.4">
      <c r="A83" s="60" t="s">
        <v>334</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337</v>
      </c>
      <c r="B89" s="94"/>
      <c r="C89" s="60"/>
      <c r="D89" s="60"/>
      <c r="E89" s="60"/>
      <c r="F89" s="60"/>
      <c r="G89" s="60"/>
    </row>
    <row r="90" spans="1:7" ht="15" customHeight="1" x14ac:dyDescent="0.4">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1:B30" xr:uid="{858F21E0-1C8D-42F7-9460-16A1E4EE960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B21" sqref="B21"/>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x14ac:dyDescent="0.4">
      <c r="A37" s="360" t="s">
        <v>212</v>
      </c>
      <c r="B37" s="360"/>
      <c r="C37" s="360"/>
      <c r="D37" s="72">
        <f>SUM(D40:D43)</f>
        <v>0</v>
      </c>
      <c r="E37" s="72">
        <f>SUM(E40:E43)</f>
        <v>0</v>
      </c>
      <c r="F37" s="361">
        <f>SUM(F40:H43)</f>
        <v>0</v>
      </c>
      <c r="G37" s="361"/>
      <c r="H37" s="361"/>
      <c r="I37" s="361">
        <f>SUM(I40:K43)</f>
        <v>0</v>
      </c>
      <c r="J37" s="361"/>
      <c r="K37" s="361"/>
      <c r="L37" s="361">
        <f>SUM(L40:N43)</f>
        <v>0</v>
      </c>
      <c r="M37" s="361"/>
      <c r="N37" s="361"/>
      <c r="O37" s="361">
        <f>SUM(O40:Q43)</f>
        <v>0</v>
      </c>
      <c r="P37" s="361"/>
      <c r="Q37" s="361"/>
      <c r="R37" s="361">
        <f>SUM(R40:T43)</f>
        <v>0</v>
      </c>
      <c r="S37" s="361"/>
      <c r="T37" s="361"/>
      <c r="U37" s="361">
        <f>SUM(U40:W43)</f>
        <v>0</v>
      </c>
      <c r="V37" s="361"/>
      <c r="W37" s="361"/>
      <c r="X37" s="361">
        <f>SUM(X40:Z43)</f>
        <v>0</v>
      </c>
      <c r="Y37" s="361"/>
      <c r="Z37" s="361"/>
      <c r="AA37" s="361">
        <f>SUM(AA40:AC43)</f>
        <v>0</v>
      </c>
      <c r="AB37" s="361"/>
      <c r="AC37" s="361"/>
      <c r="AD37" s="361">
        <f>SUM(AD40:AF43)</f>
        <v>0</v>
      </c>
      <c r="AE37" s="361"/>
      <c r="AF37" s="361"/>
      <c r="AG37" s="361">
        <f>SUM(AG40:AI43)</f>
        <v>0</v>
      </c>
      <c r="AH37" s="361"/>
      <c r="AI37" s="361"/>
      <c r="AJ37" s="287">
        <f t="shared" ref="AJ37:AJ43" si="3">SUM(D37:AI37)</f>
        <v>0</v>
      </c>
      <c r="AK37" s="287"/>
      <c r="AL37" s="108" t="e">
        <f>ROUNDUP(AJ37/AJ44,1)</f>
        <v>#DIV/0!</v>
      </c>
      <c r="AM37"/>
      <c r="AN37"/>
      <c r="AO37"/>
      <c r="AP37"/>
      <c r="AQ37"/>
    </row>
    <row r="38" spans="1:43" ht="18" customHeight="1" x14ac:dyDescent="0.4">
      <c r="A38" s="120" t="s">
        <v>286</v>
      </c>
      <c r="B38" s="121"/>
      <c r="C38" s="122"/>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 t="shared" si="3"/>
        <v>0</v>
      </c>
      <c r="AK38" s="287"/>
      <c r="AL38" s="108" t="e">
        <f t="shared" ref="AL38:AL43" si="4">ROUNDUP(AJ38/$AJ$44,1)</f>
        <v>#DIV/0!</v>
      </c>
      <c r="AM38"/>
      <c r="AN38"/>
      <c r="AO38"/>
      <c r="AP38"/>
      <c r="AQ38"/>
    </row>
    <row r="39" spans="1:43" ht="18" customHeight="1" x14ac:dyDescent="0.4">
      <c r="A39" s="120" t="s">
        <v>213</v>
      </c>
      <c r="B39" s="121"/>
      <c r="C39" s="122"/>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 t="shared" si="3"/>
        <v>0</v>
      </c>
      <c r="AK39" s="287"/>
      <c r="AL39" s="108" t="e">
        <f t="shared" si="4"/>
        <v>#DIV/0!</v>
      </c>
      <c r="AM39"/>
      <c r="AN39"/>
      <c r="AO39"/>
      <c r="AP39"/>
      <c r="AQ39"/>
    </row>
    <row r="40" spans="1:43" ht="18" customHeight="1" x14ac:dyDescent="0.4">
      <c r="A40" s="120" t="s">
        <v>214</v>
      </c>
      <c r="B40" s="121"/>
      <c r="C40" s="122"/>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 t="shared" si="3"/>
        <v>0</v>
      </c>
      <c r="AK40" s="287"/>
      <c r="AL40" s="108" t="e">
        <f t="shared" si="4"/>
        <v>#DIV/0!</v>
      </c>
      <c r="AM40"/>
      <c r="AN40"/>
      <c r="AO40"/>
      <c r="AP40"/>
      <c r="AQ40"/>
    </row>
    <row r="41" spans="1:43" ht="18" customHeight="1" x14ac:dyDescent="0.4">
      <c r="A41" s="120" t="s">
        <v>215</v>
      </c>
      <c r="B41" s="121"/>
      <c r="C41" s="122"/>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 t="shared" si="3"/>
        <v>0</v>
      </c>
      <c r="AK41" s="287"/>
      <c r="AL41" s="108" t="e">
        <f t="shared" si="4"/>
        <v>#DIV/0!</v>
      </c>
      <c r="AM41"/>
      <c r="AN41"/>
      <c r="AO41"/>
      <c r="AP41"/>
      <c r="AQ41"/>
    </row>
    <row r="42" spans="1:43" ht="18" customHeight="1" x14ac:dyDescent="0.4">
      <c r="A42" s="120" t="s">
        <v>216</v>
      </c>
      <c r="B42" s="121"/>
      <c r="C42" s="122"/>
      <c r="D42" s="69"/>
      <c r="E42" s="69"/>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287">
        <f t="shared" si="3"/>
        <v>0</v>
      </c>
      <c r="AK42" s="287"/>
      <c r="AL42" s="108" t="e">
        <f t="shared" si="4"/>
        <v>#DIV/0!</v>
      </c>
      <c r="AM42"/>
      <c r="AN42"/>
      <c r="AO42"/>
      <c r="AP42"/>
      <c r="AQ42"/>
    </row>
    <row r="43" spans="1:43" ht="18" customHeight="1" x14ac:dyDescent="0.4">
      <c r="A43" s="334" t="s">
        <v>217</v>
      </c>
      <c r="B43" s="335"/>
      <c r="C43" s="336"/>
      <c r="D43" s="69"/>
      <c r="E43" s="69"/>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287">
        <f t="shared" si="3"/>
        <v>0</v>
      </c>
      <c r="AK43" s="287"/>
      <c r="AL43" s="108" t="e">
        <f t="shared" si="4"/>
        <v>#DIV/0!</v>
      </c>
      <c r="AM43"/>
      <c r="AN43"/>
      <c r="AO43"/>
      <c r="AP43"/>
      <c r="AQ43"/>
    </row>
    <row r="44" spans="1:43" ht="18" customHeight="1" x14ac:dyDescent="0.4">
      <c r="A44" s="360" t="s">
        <v>204</v>
      </c>
      <c r="B44" s="360"/>
      <c r="C44" s="360"/>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+SUM(D44:AI44)</f>
        <v>0</v>
      </c>
      <c r="AK44" s="287"/>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304" t="s">
        <v>208</v>
      </c>
      <c r="B48" s="304"/>
      <c r="C48" s="361" t="e">
        <f>ROUNDDOWN(IF(AL37&lt;=30,1,1+ROUNDUP((AL37-30)/30,0)),1)</f>
        <v>#DIV/0!</v>
      </c>
      <c r="D48" s="361"/>
      <c r="E48" s="361" t="e">
        <f>ROUNDDOWN(AL37/6,1)</f>
        <v>#DIV/0!</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340</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x14ac:dyDescent="0.4">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x14ac:dyDescent="0.4">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x14ac:dyDescent="0.4">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5" customHeight="1" x14ac:dyDescent="0.4">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286" t="s">
        <v>173</v>
      </c>
      <c r="D64" s="286"/>
      <c r="E64" s="286"/>
      <c r="F64" s="60"/>
      <c r="G64" s="60"/>
    </row>
    <row r="65" spans="1:7" ht="15" customHeight="1" x14ac:dyDescent="0.4">
      <c r="A65" s="60"/>
      <c r="B65" s="97" t="s">
        <v>186</v>
      </c>
      <c r="C65" s="287" t="s">
        <v>174</v>
      </c>
      <c r="D65" s="287"/>
      <c r="E65" s="287"/>
      <c r="F65" s="60"/>
      <c r="G65" s="60"/>
    </row>
    <row r="66" spans="1:7" ht="15" customHeight="1" x14ac:dyDescent="0.4">
      <c r="A66" s="60"/>
      <c r="B66" s="97" t="s">
        <v>187</v>
      </c>
      <c r="C66" s="287" t="s">
        <v>175</v>
      </c>
      <c r="D66" s="287"/>
      <c r="E66" s="287"/>
      <c r="F66" s="60"/>
      <c r="G66" s="60"/>
    </row>
    <row r="67" spans="1:7" ht="15" customHeight="1" x14ac:dyDescent="0.4">
      <c r="A67" s="60"/>
      <c r="B67" s="97" t="s">
        <v>188</v>
      </c>
      <c r="C67" s="287" t="s">
        <v>176</v>
      </c>
      <c r="D67" s="287"/>
      <c r="E67" s="287"/>
      <c r="F67" s="60"/>
      <c r="G67" s="60"/>
    </row>
    <row r="68" spans="1:7" ht="15" customHeight="1" x14ac:dyDescent="0.4">
      <c r="A68" s="60"/>
      <c r="B68" s="97" t="s">
        <v>189</v>
      </c>
      <c r="C68" s="287" t="s">
        <v>177</v>
      </c>
      <c r="D68" s="287"/>
      <c r="E68" s="287"/>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327</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330</v>
      </c>
      <c r="B76" s="94"/>
      <c r="C76" s="60"/>
      <c r="D76" s="60"/>
      <c r="E76" s="60"/>
      <c r="F76" s="60"/>
      <c r="G76" s="60"/>
    </row>
    <row r="77" spans="1:7" ht="15" customHeight="1" x14ac:dyDescent="0.4">
      <c r="A77" s="60" t="s">
        <v>331</v>
      </c>
      <c r="B77" s="94"/>
      <c r="C77" s="60"/>
      <c r="D77" s="60"/>
      <c r="E77" s="60"/>
      <c r="F77" s="60"/>
      <c r="G77" s="60"/>
    </row>
    <row r="78" spans="1:7" ht="15" customHeight="1" x14ac:dyDescent="0.4">
      <c r="A78" s="60"/>
      <c r="B78" s="60" t="s">
        <v>332</v>
      </c>
      <c r="C78" s="60"/>
      <c r="D78" s="60"/>
      <c r="E78" s="60"/>
      <c r="F78" s="60"/>
      <c r="G78" s="60"/>
    </row>
    <row r="79" spans="1:7" ht="15" customHeight="1" x14ac:dyDescent="0.4">
      <c r="A79" s="60"/>
      <c r="B79" s="60" t="s">
        <v>333</v>
      </c>
      <c r="C79" s="60"/>
      <c r="D79" s="60"/>
      <c r="E79" s="60"/>
      <c r="F79" s="60"/>
      <c r="G79" s="60"/>
    </row>
    <row r="80" spans="1:7" ht="15" customHeight="1" x14ac:dyDescent="0.4">
      <c r="A80" s="60" t="s">
        <v>334</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337</v>
      </c>
      <c r="B86" s="94"/>
      <c r="C86" s="60"/>
      <c r="D86" s="60"/>
      <c r="E86" s="60"/>
      <c r="F86" s="60"/>
      <c r="G86" s="60"/>
    </row>
    <row r="87" spans="1:7" ht="15" customHeight="1" x14ac:dyDescent="0.4">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B19" sqref="B19"/>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32.25" customHeight="1" x14ac:dyDescent="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x14ac:dyDescent="0.4">
      <c r="A37" s="360" t="s">
        <v>212</v>
      </c>
      <c r="B37" s="360"/>
      <c r="C37" s="360"/>
      <c r="D37" s="123">
        <f>SUM(D38,D39,D40,D41,D43,D45)</f>
        <v>0</v>
      </c>
      <c r="E37" s="123">
        <f>SUM(E38,E39,E40,E41,E43,E45)</f>
        <v>0</v>
      </c>
      <c r="F37" s="377">
        <f>SUM(F38,F39,F40,F41,F43,F45)</f>
        <v>0</v>
      </c>
      <c r="G37" s="378"/>
      <c r="H37" s="379"/>
      <c r="I37" s="377">
        <f>SUM(I38,I39,I40,I41,I43,I45)</f>
        <v>0</v>
      </c>
      <c r="J37" s="378">
        <f t="shared" ref="J37:AI37" si="3">SUM(J38,J39,J40,J41,J43,J45)</f>
        <v>0</v>
      </c>
      <c r="K37" s="379">
        <f t="shared" si="3"/>
        <v>0</v>
      </c>
      <c r="L37" s="377">
        <f>SUM(L38,L39,L40,L41,L43,L45)</f>
        <v>0</v>
      </c>
      <c r="M37" s="378"/>
      <c r="N37" s="379"/>
      <c r="O37" s="377">
        <f>SUM(O38,O39,O40,O41,O43,O45)</f>
        <v>0</v>
      </c>
      <c r="P37" s="378"/>
      <c r="Q37" s="379"/>
      <c r="R37" s="377">
        <f>SUM(R38,R39,R40,R41,R43,R45)</f>
        <v>0</v>
      </c>
      <c r="S37" s="378"/>
      <c r="T37" s="379"/>
      <c r="U37" s="377">
        <f>SUM(U38,U39,U40,U41,U43,U45)</f>
        <v>0</v>
      </c>
      <c r="V37" s="378">
        <f t="shared" si="3"/>
        <v>0</v>
      </c>
      <c r="W37" s="379">
        <f t="shared" si="3"/>
        <v>0</v>
      </c>
      <c r="X37" s="377">
        <f>SUM(X38,X39,X40,X41,X43,X45)</f>
        <v>0</v>
      </c>
      <c r="Y37" s="378">
        <f t="shared" si="3"/>
        <v>0</v>
      </c>
      <c r="Z37" s="379">
        <f t="shared" si="3"/>
        <v>0</v>
      </c>
      <c r="AA37" s="377">
        <f>SUM(AA38,AA39,AA40,AA41,AA43,AA45)</f>
        <v>0</v>
      </c>
      <c r="AB37" s="378">
        <f t="shared" si="3"/>
        <v>0</v>
      </c>
      <c r="AC37" s="379">
        <f t="shared" si="3"/>
        <v>0</v>
      </c>
      <c r="AD37" s="377">
        <f>SUM(AD38,AD39,AD40,AD41,AD43,AD45)</f>
        <v>0</v>
      </c>
      <c r="AE37" s="378">
        <f t="shared" si="3"/>
        <v>0</v>
      </c>
      <c r="AF37" s="379">
        <f t="shared" si="3"/>
        <v>0</v>
      </c>
      <c r="AG37" s="377">
        <f>SUM(AG38,AG39,AG40,AG41,AG43,AG45)</f>
        <v>0</v>
      </c>
      <c r="AH37" s="378">
        <f t="shared" si="3"/>
        <v>0</v>
      </c>
      <c r="AI37" s="379">
        <f t="shared" si="3"/>
        <v>0</v>
      </c>
      <c r="AJ37" s="287">
        <f>SUM(D37:AI37)</f>
        <v>0</v>
      </c>
      <c r="AK37" s="287"/>
      <c r="AL37" s="119" t="e">
        <f>ROUNDUP(AJ37/AJ47,1)</f>
        <v>#DIV/0!</v>
      </c>
      <c r="AM37" s="381"/>
      <c r="AN37" s="382"/>
      <c r="AO37"/>
      <c r="AP37"/>
      <c r="AQ37"/>
    </row>
    <row r="38" spans="1:43" s="118" customFormat="1" ht="20.100000000000001" customHeight="1" x14ac:dyDescent="0.4">
      <c r="A38" s="120" t="s">
        <v>286</v>
      </c>
      <c r="B38" s="121"/>
      <c r="C38" s="122"/>
      <c r="D38" s="69"/>
      <c r="E38" s="69"/>
      <c r="F38" s="393"/>
      <c r="G38" s="394"/>
      <c r="H38" s="395"/>
      <c r="I38" s="393"/>
      <c r="J38" s="394"/>
      <c r="K38" s="395"/>
      <c r="L38" s="393"/>
      <c r="M38" s="394"/>
      <c r="N38" s="395"/>
      <c r="O38" s="393"/>
      <c r="P38" s="394"/>
      <c r="Q38" s="395"/>
      <c r="R38" s="393"/>
      <c r="S38" s="394"/>
      <c r="T38" s="395"/>
      <c r="U38" s="393"/>
      <c r="V38" s="394"/>
      <c r="W38" s="395"/>
      <c r="X38" s="393"/>
      <c r="Y38" s="394"/>
      <c r="Z38" s="395"/>
      <c r="AA38" s="393"/>
      <c r="AB38" s="394"/>
      <c r="AC38" s="395"/>
      <c r="AD38" s="393"/>
      <c r="AE38" s="394"/>
      <c r="AF38" s="395"/>
      <c r="AG38" s="393"/>
      <c r="AH38" s="394"/>
      <c r="AI38" s="395"/>
      <c r="AJ38" s="287">
        <f t="shared" ref="AJ38:AJ46" si="4">SUM(D38:AI38)</f>
        <v>0</v>
      </c>
      <c r="AK38" s="287"/>
      <c r="AL38" s="119" t="e">
        <f>ROUNDUP(AJ38/$AJ$47,1)</f>
        <v>#DIV/0!</v>
      </c>
      <c r="AM38" s="381"/>
      <c r="AN38" s="382"/>
      <c r="AO38" s="117"/>
      <c r="AP38" s="117"/>
      <c r="AQ38" s="117"/>
    </row>
    <row r="39" spans="1:43" s="118" customFormat="1" ht="20.100000000000001" customHeight="1" x14ac:dyDescent="0.4">
      <c r="A39" s="120" t="s">
        <v>213</v>
      </c>
      <c r="B39" s="121"/>
      <c r="C39" s="122"/>
      <c r="D39" s="69"/>
      <c r="E39" s="69"/>
      <c r="F39" s="393"/>
      <c r="G39" s="394"/>
      <c r="H39" s="395"/>
      <c r="I39" s="393"/>
      <c r="J39" s="394"/>
      <c r="K39" s="395"/>
      <c r="L39" s="393"/>
      <c r="M39" s="394"/>
      <c r="N39" s="395"/>
      <c r="O39" s="393"/>
      <c r="P39" s="394"/>
      <c r="Q39" s="395"/>
      <c r="R39" s="393"/>
      <c r="S39" s="394"/>
      <c r="T39" s="395"/>
      <c r="U39" s="393"/>
      <c r="V39" s="394"/>
      <c r="W39" s="395"/>
      <c r="X39" s="393"/>
      <c r="Y39" s="394"/>
      <c r="Z39" s="395"/>
      <c r="AA39" s="393"/>
      <c r="AB39" s="394"/>
      <c r="AC39" s="395"/>
      <c r="AD39" s="393"/>
      <c r="AE39" s="394"/>
      <c r="AF39" s="395"/>
      <c r="AG39" s="393"/>
      <c r="AH39" s="394"/>
      <c r="AI39" s="395"/>
      <c r="AJ39" s="287">
        <f t="shared" si="4"/>
        <v>0</v>
      </c>
      <c r="AK39" s="287"/>
      <c r="AL39" s="119" t="e">
        <f>ROUNDUP(AJ39/$AJ$47,1)</f>
        <v>#DIV/0!</v>
      </c>
      <c r="AM39" s="381"/>
      <c r="AN39" s="382"/>
      <c r="AO39" s="117"/>
      <c r="AP39" s="117"/>
      <c r="AQ39" s="117"/>
    </row>
    <row r="40" spans="1:43" ht="20.100000000000001" customHeight="1" x14ac:dyDescent="0.4">
      <c r="A40" s="120" t="s">
        <v>214</v>
      </c>
      <c r="B40" s="121"/>
      <c r="C40" s="122"/>
      <c r="D40" s="69"/>
      <c r="E40" s="69"/>
      <c r="F40" s="393"/>
      <c r="G40" s="394"/>
      <c r="H40" s="395"/>
      <c r="I40" s="393"/>
      <c r="J40" s="394"/>
      <c r="K40" s="395"/>
      <c r="L40" s="393"/>
      <c r="M40" s="394"/>
      <c r="N40" s="395"/>
      <c r="O40" s="393"/>
      <c r="P40" s="394"/>
      <c r="Q40" s="395"/>
      <c r="R40" s="393"/>
      <c r="S40" s="394"/>
      <c r="T40" s="395"/>
      <c r="U40" s="393"/>
      <c r="V40" s="394"/>
      <c r="W40" s="395"/>
      <c r="X40" s="393"/>
      <c r="Y40" s="394"/>
      <c r="Z40" s="395"/>
      <c r="AA40" s="393"/>
      <c r="AB40" s="394"/>
      <c r="AC40" s="395"/>
      <c r="AD40" s="393"/>
      <c r="AE40" s="394"/>
      <c r="AF40" s="395"/>
      <c r="AG40" s="393"/>
      <c r="AH40" s="394"/>
      <c r="AI40" s="395"/>
      <c r="AJ40" s="287">
        <f t="shared" si="4"/>
        <v>0</v>
      </c>
      <c r="AK40" s="287"/>
      <c r="AL40" s="119" t="e">
        <f>ROUNDUP(AJ40/$AJ$47,1)</f>
        <v>#DIV/0!</v>
      </c>
      <c r="AM40" s="381"/>
      <c r="AN40" s="382"/>
      <c r="AO40"/>
      <c r="AP40"/>
      <c r="AQ40"/>
    </row>
    <row r="41" spans="1:43" ht="20.100000000000001" customHeight="1" x14ac:dyDescent="0.4">
      <c r="A41" s="387" t="s">
        <v>215</v>
      </c>
      <c r="B41" s="335"/>
      <c r="C41" s="336"/>
      <c r="D41" s="69"/>
      <c r="E41" s="69"/>
      <c r="F41" s="393"/>
      <c r="G41" s="394"/>
      <c r="H41" s="395"/>
      <c r="I41" s="393"/>
      <c r="J41" s="394"/>
      <c r="K41" s="395"/>
      <c r="L41" s="393"/>
      <c r="M41" s="394"/>
      <c r="N41" s="395"/>
      <c r="O41" s="393"/>
      <c r="P41" s="394"/>
      <c r="Q41" s="395"/>
      <c r="R41" s="393"/>
      <c r="S41" s="394"/>
      <c r="T41" s="395"/>
      <c r="U41" s="393"/>
      <c r="V41" s="394"/>
      <c r="W41" s="395"/>
      <c r="X41" s="393"/>
      <c r="Y41" s="394"/>
      <c r="Z41" s="395"/>
      <c r="AA41" s="393"/>
      <c r="AB41" s="394"/>
      <c r="AC41" s="395"/>
      <c r="AD41" s="393"/>
      <c r="AE41" s="394"/>
      <c r="AF41" s="395"/>
      <c r="AG41" s="393"/>
      <c r="AH41" s="394"/>
      <c r="AI41" s="395"/>
      <c r="AJ41" s="287">
        <f t="shared" si="4"/>
        <v>0</v>
      </c>
      <c r="AK41" s="287"/>
      <c r="AL41" s="396" t="e">
        <f>ROUNDUP(AJ41/$AJ$47,1)</f>
        <v>#DIV/0!</v>
      </c>
      <c r="AM41" s="381"/>
      <c r="AN41" s="382"/>
      <c r="AO41"/>
      <c r="AP41"/>
      <c r="AQ41"/>
    </row>
    <row r="42" spans="1:43" s="118" customFormat="1" ht="20.100000000000001" customHeight="1" x14ac:dyDescent="0.4">
      <c r="A42" s="124"/>
      <c r="B42" s="391" t="s">
        <v>287</v>
      </c>
      <c r="C42" s="392"/>
      <c r="D42" s="69"/>
      <c r="E42" s="69"/>
      <c r="F42" s="393"/>
      <c r="G42" s="394"/>
      <c r="H42" s="395"/>
      <c r="I42" s="393"/>
      <c r="J42" s="394"/>
      <c r="K42" s="395"/>
      <c r="L42" s="393"/>
      <c r="M42" s="394"/>
      <c r="N42" s="395"/>
      <c r="O42" s="393"/>
      <c r="P42" s="394"/>
      <c r="Q42" s="395"/>
      <c r="R42" s="393"/>
      <c r="S42" s="394"/>
      <c r="T42" s="395"/>
      <c r="U42" s="393"/>
      <c r="V42" s="394"/>
      <c r="W42" s="395"/>
      <c r="X42" s="393"/>
      <c r="Y42" s="394"/>
      <c r="Z42" s="395"/>
      <c r="AA42" s="393"/>
      <c r="AB42" s="394"/>
      <c r="AC42" s="395"/>
      <c r="AD42" s="393"/>
      <c r="AE42" s="394"/>
      <c r="AF42" s="395"/>
      <c r="AG42" s="393"/>
      <c r="AH42" s="394"/>
      <c r="AI42" s="395"/>
      <c r="AJ42" s="287">
        <f t="shared" si="4"/>
        <v>0</v>
      </c>
      <c r="AK42" s="287"/>
      <c r="AL42" s="397"/>
      <c r="AM42" s="383" t="e">
        <f>ROUNDUP($AJ$42/$AJ$47,1)</f>
        <v>#DIV/0!</v>
      </c>
      <c r="AN42" s="384"/>
      <c r="AO42" s="117"/>
      <c r="AP42" s="117"/>
      <c r="AQ42" s="117"/>
    </row>
    <row r="43" spans="1:43" ht="20.100000000000001" customHeight="1" x14ac:dyDescent="0.4">
      <c r="A43" s="387" t="s">
        <v>216</v>
      </c>
      <c r="B43" s="335"/>
      <c r="C43" s="336"/>
      <c r="D43" s="69"/>
      <c r="E43" s="69"/>
      <c r="F43" s="393"/>
      <c r="G43" s="394"/>
      <c r="H43" s="395"/>
      <c r="I43" s="393"/>
      <c r="J43" s="394"/>
      <c r="K43" s="395"/>
      <c r="L43" s="393"/>
      <c r="M43" s="394"/>
      <c r="N43" s="395"/>
      <c r="O43" s="393"/>
      <c r="P43" s="394"/>
      <c r="Q43" s="395"/>
      <c r="R43" s="393"/>
      <c r="S43" s="394"/>
      <c r="T43" s="395"/>
      <c r="U43" s="393"/>
      <c r="V43" s="394"/>
      <c r="W43" s="395"/>
      <c r="X43" s="393"/>
      <c r="Y43" s="394"/>
      <c r="Z43" s="395"/>
      <c r="AA43" s="393"/>
      <c r="AB43" s="394"/>
      <c r="AC43" s="395"/>
      <c r="AD43" s="393"/>
      <c r="AE43" s="394"/>
      <c r="AF43" s="395"/>
      <c r="AG43" s="393"/>
      <c r="AH43" s="394"/>
      <c r="AI43" s="395"/>
      <c r="AJ43" s="287">
        <f t="shared" si="4"/>
        <v>0</v>
      </c>
      <c r="AK43" s="287"/>
      <c r="AL43" s="396" t="e">
        <f>ROUNDUP(AJ43/$AJ$47,1)</f>
        <v>#DIV/0!</v>
      </c>
      <c r="AM43" s="381"/>
      <c r="AN43" s="382"/>
      <c r="AO43"/>
      <c r="AP43"/>
      <c r="AQ43"/>
    </row>
    <row r="44" spans="1:43" s="118" customFormat="1" ht="20.100000000000001" customHeight="1" x14ac:dyDescent="0.4">
      <c r="A44" s="125"/>
      <c r="B44" s="391" t="s">
        <v>287</v>
      </c>
      <c r="C44" s="392"/>
      <c r="D44" s="69"/>
      <c r="E44" s="69"/>
      <c r="F44" s="393"/>
      <c r="G44" s="394"/>
      <c r="H44" s="395"/>
      <c r="I44" s="393"/>
      <c r="J44" s="394"/>
      <c r="K44" s="395"/>
      <c r="L44" s="393"/>
      <c r="M44" s="394"/>
      <c r="N44" s="395"/>
      <c r="O44" s="393"/>
      <c r="P44" s="394"/>
      <c r="Q44" s="395"/>
      <c r="R44" s="393"/>
      <c r="S44" s="394"/>
      <c r="T44" s="395"/>
      <c r="U44" s="393"/>
      <c r="V44" s="394"/>
      <c r="W44" s="395"/>
      <c r="X44" s="393"/>
      <c r="Y44" s="394"/>
      <c r="Z44" s="395"/>
      <c r="AA44" s="393"/>
      <c r="AB44" s="394"/>
      <c r="AC44" s="395"/>
      <c r="AD44" s="393"/>
      <c r="AE44" s="394"/>
      <c r="AF44" s="395"/>
      <c r="AG44" s="393"/>
      <c r="AH44" s="394"/>
      <c r="AI44" s="395"/>
      <c r="AJ44" s="287">
        <f t="shared" si="4"/>
        <v>0</v>
      </c>
      <c r="AK44" s="287"/>
      <c r="AL44" s="397"/>
      <c r="AM44" s="383" t="e">
        <f>ROUNDUP($AJ$44/$AJ$47,1)</f>
        <v>#DIV/0!</v>
      </c>
      <c r="AN44" s="384"/>
      <c r="AO44" s="117"/>
      <c r="AP44" s="117"/>
      <c r="AQ44" s="117"/>
    </row>
    <row r="45" spans="1:43" ht="20.100000000000001" customHeight="1" x14ac:dyDescent="0.4">
      <c r="A45" s="387" t="s">
        <v>217</v>
      </c>
      <c r="B45" s="335"/>
      <c r="C45" s="336"/>
      <c r="D45" s="69"/>
      <c r="E45" s="69"/>
      <c r="F45" s="393"/>
      <c r="G45" s="394"/>
      <c r="H45" s="395"/>
      <c r="I45" s="393"/>
      <c r="J45" s="394"/>
      <c r="K45" s="395"/>
      <c r="L45" s="393"/>
      <c r="M45" s="394"/>
      <c r="N45" s="395"/>
      <c r="O45" s="393"/>
      <c r="P45" s="394"/>
      <c r="Q45" s="395"/>
      <c r="R45" s="393"/>
      <c r="S45" s="394"/>
      <c r="T45" s="395"/>
      <c r="U45" s="393"/>
      <c r="V45" s="394"/>
      <c r="W45" s="395"/>
      <c r="X45" s="393"/>
      <c r="Y45" s="394"/>
      <c r="Z45" s="395"/>
      <c r="AA45" s="393"/>
      <c r="AB45" s="394"/>
      <c r="AC45" s="395"/>
      <c r="AD45" s="393"/>
      <c r="AE45" s="394"/>
      <c r="AF45" s="395"/>
      <c r="AG45" s="393"/>
      <c r="AH45" s="394"/>
      <c r="AI45" s="395"/>
      <c r="AJ45" s="287">
        <f t="shared" si="4"/>
        <v>0</v>
      </c>
      <c r="AK45" s="287"/>
      <c r="AL45" s="396" t="e">
        <f>ROUNDUP(AJ45/$AJ$47,1)</f>
        <v>#DIV/0!</v>
      </c>
      <c r="AM45" s="381"/>
      <c r="AN45" s="382"/>
      <c r="AO45"/>
      <c r="AP45"/>
      <c r="AQ45"/>
    </row>
    <row r="46" spans="1:43" s="118" customFormat="1" ht="20.100000000000001" customHeight="1" x14ac:dyDescent="0.4">
      <c r="A46" s="124"/>
      <c r="B46" s="391" t="s">
        <v>287</v>
      </c>
      <c r="C46" s="392"/>
      <c r="D46" s="69"/>
      <c r="E46" s="69"/>
      <c r="F46" s="393"/>
      <c r="G46" s="394"/>
      <c r="H46" s="395"/>
      <c r="I46" s="393"/>
      <c r="J46" s="394"/>
      <c r="K46" s="395"/>
      <c r="L46" s="393"/>
      <c r="M46" s="394"/>
      <c r="N46" s="395"/>
      <c r="O46" s="393"/>
      <c r="P46" s="394"/>
      <c r="Q46" s="395"/>
      <c r="R46" s="393"/>
      <c r="S46" s="394"/>
      <c r="T46" s="395"/>
      <c r="U46" s="393"/>
      <c r="V46" s="394"/>
      <c r="W46" s="395"/>
      <c r="X46" s="393"/>
      <c r="Y46" s="394"/>
      <c r="Z46" s="395"/>
      <c r="AA46" s="393"/>
      <c r="AB46" s="394"/>
      <c r="AC46" s="395"/>
      <c r="AD46" s="393"/>
      <c r="AE46" s="394"/>
      <c r="AF46" s="395"/>
      <c r="AG46" s="393"/>
      <c r="AH46" s="394"/>
      <c r="AI46" s="395"/>
      <c r="AJ46" s="287">
        <f t="shared" si="4"/>
        <v>0</v>
      </c>
      <c r="AK46" s="287"/>
      <c r="AL46" s="397"/>
      <c r="AM46" s="383" t="e">
        <f>ROUNDUP($AJ$46/$AJ$47,1)</f>
        <v>#DIV/0!</v>
      </c>
      <c r="AN46" s="384"/>
      <c r="AO46" s="117"/>
      <c r="AP46" s="117"/>
      <c r="AQ46" s="117"/>
    </row>
    <row r="47" spans="1:43" ht="20.100000000000001" customHeight="1" x14ac:dyDescent="0.4">
      <c r="A47" s="360" t="s">
        <v>204</v>
      </c>
      <c r="B47" s="360"/>
      <c r="C47" s="360"/>
      <c r="D47" s="69"/>
      <c r="E47" s="69"/>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287">
        <f>+SUM(D47:AI47)</f>
        <v>0</v>
      </c>
      <c r="AK47" s="287"/>
      <c r="AL47" s="107"/>
      <c r="AM47" s="381"/>
      <c r="AN47" s="382"/>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304" t="s">
        <v>208</v>
      </c>
      <c r="B51" s="304"/>
      <c r="C51" s="361" t="e">
        <f>ROUNDDOWN(IF(AL37&lt;=30,1,1+ROUNDUP((AL37-30)/30,0)),1)</f>
        <v>#DIV/0!</v>
      </c>
      <c r="D51" s="361"/>
      <c r="E51" s="361" t="e">
        <f>ROUNDDOWN(AL37/5,1)</f>
        <v>#DIV/0!</v>
      </c>
      <c r="F51" s="361"/>
      <c r="G51" s="361"/>
      <c r="H51" s="361"/>
      <c r="I51" s="398" t="e">
        <f>ROUNDDOWN($AL$40/9,1)+ROUNDDOWN(($AL$41-$AM$42)/6,1)+ROUNDDOWN($AM$42/12,1)+ROUNDDOWN(($AL$43-$AM$44)/4,1)+ROUNDDOWN($AM$44/8,1)+ROUNDDOWN(($AL$45-$AM$46)/2.5,1)+ROUNDDOWN($AM$46/5,1)</f>
        <v>#DIV/0!</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4">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4">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4">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x14ac:dyDescent="0.4">
      <c r="A58" s="62"/>
      <c r="B58" s="82" t="s">
        <v>196</v>
      </c>
      <c r="C58" s="389"/>
      <c r="D58" s="390"/>
      <c r="E58" s="314" t="e">
        <f>IF($AK$3="４週",SUMIFS($AK$11:$AK$30,$B$11:$B$30,E54)/4/$AH$5,IF($AK$3="歴月",SUMIFS($AK$11:$AK$30,$B$11:$B$30,E54)/$AL$5,"記載する期間を選択してください"))</f>
        <v>#DIV/0!</v>
      </c>
      <c r="F58" s="315"/>
      <c r="G58" s="315"/>
      <c r="H58" s="316"/>
      <c r="I58" s="314" t="e">
        <f>IF($AK$3="４週",SUMIFS($AK$11:$AK$30,$B$11:$B$30,I54)/4/$AH$5,IF($AK$3="歴月",SUMIFS($AK$11:$AK$30,$B$11:$B$30,I54)/$AL$5,"記載する期間を選択してください"))</f>
        <v>#DIV/0!</v>
      </c>
      <c r="J58" s="315"/>
      <c r="K58" s="315"/>
      <c r="L58" s="315"/>
      <c r="M58" s="315"/>
      <c r="N58" s="316"/>
      <c r="O58" s="314" t="e">
        <f>IF($AK$3="４週",SUMIFS($AK$11:$AK$30,$B$11:$B$30,O54)/4/$AH$5,IF($AK$3="歴月",SUMIFS($AK$11:$AK$30,$B$11:$B$30,O54)/$AL$5,"記載する期間を選択してください"))</f>
        <v>#DIV/0!</v>
      </c>
      <c r="P58" s="315"/>
      <c r="Q58" s="315"/>
      <c r="R58" s="315"/>
      <c r="S58" s="315"/>
      <c r="T58" s="316"/>
      <c r="U58" s="400"/>
      <c r="V58" s="401"/>
      <c r="W58" s="401"/>
      <c r="X58" s="401"/>
      <c r="Y58" s="401"/>
      <c r="Z58" s="402"/>
      <c r="AA58" s="314" t="e">
        <f>IF($AK$3="４週",SUMIFS($AK$11:$AK$30,$B$11:$B$30,AA54)/4/$AH$5,IF($AK$3="歴月",SUMIFS($AK$11:$AK$30,$B$11:$B$30,AA54)/$AL$5,"記載する期間を選択してください"))</f>
        <v>#DIV/0!</v>
      </c>
      <c r="AB58" s="315"/>
      <c r="AC58" s="315"/>
      <c r="AD58" s="315"/>
      <c r="AE58" s="315"/>
      <c r="AF58" s="316"/>
      <c r="AG58" s="314" t="e">
        <f>IF($AK$3="４週",SUMIFS($AK$11:$AK$30,$B$11:$B$30,AG54)/4/$AH$5,IF($AK$3="歴月",SUMIFS($AK$11:$AK$30,$B$11:$B$30,AG54)/$AL$5,"記載する期間を選択してください"))</f>
        <v>#DIV/0!</v>
      </c>
      <c r="AH58" s="315"/>
      <c r="AI58" s="315"/>
      <c r="AJ58" s="315"/>
      <c r="AK58" s="316"/>
      <c r="AL58" s="314" t="e">
        <f>IF($AK$3="４週",SUMIFS($AK$11:$AK$30,$B$11:$B$30,AL54)/4/$AH$5,IF($AK$3="歴月",SUMIFS($AK$11:$AK$30,$B$11:$B$30,AL54)/$AL$5,"記載する期間を選択してください"))</f>
        <v>#DIV/0!</v>
      </c>
      <c r="AM58" s="316"/>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286" t="s">
        <v>173</v>
      </c>
      <c r="D67" s="286"/>
      <c r="E67" s="286"/>
      <c r="F67" s="60"/>
      <c r="G67" s="60"/>
    </row>
    <row r="68" spans="1:7" ht="15" customHeight="1" x14ac:dyDescent="0.4">
      <c r="A68" s="60"/>
      <c r="B68" s="97" t="s">
        <v>186</v>
      </c>
      <c r="C68" s="287" t="s">
        <v>174</v>
      </c>
      <c r="D68" s="287"/>
      <c r="E68" s="287"/>
      <c r="F68" s="60"/>
      <c r="G68" s="60"/>
    </row>
    <row r="69" spans="1:7" ht="15" customHeight="1" x14ac:dyDescent="0.4">
      <c r="A69" s="60"/>
      <c r="B69" s="97" t="s">
        <v>187</v>
      </c>
      <c r="C69" s="287" t="s">
        <v>175</v>
      </c>
      <c r="D69" s="287"/>
      <c r="E69" s="287"/>
      <c r="F69" s="60"/>
      <c r="G69" s="60"/>
    </row>
    <row r="70" spans="1:7" ht="15" customHeight="1" x14ac:dyDescent="0.4">
      <c r="A70" s="60"/>
      <c r="B70" s="97" t="s">
        <v>188</v>
      </c>
      <c r="C70" s="287" t="s">
        <v>176</v>
      </c>
      <c r="D70" s="287"/>
      <c r="E70" s="287"/>
      <c r="F70" s="60"/>
      <c r="G70" s="60"/>
    </row>
    <row r="71" spans="1:7" ht="15" customHeight="1" x14ac:dyDescent="0.4">
      <c r="A71" s="60"/>
      <c r="B71" s="97" t="s">
        <v>189</v>
      </c>
      <c r="C71" s="287" t="s">
        <v>177</v>
      </c>
      <c r="D71" s="287"/>
      <c r="E71" s="287"/>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327</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330</v>
      </c>
      <c r="B79" s="94"/>
      <c r="C79" s="60"/>
      <c r="D79" s="60"/>
      <c r="E79" s="60"/>
      <c r="F79" s="60"/>
      <c r="G79" s="60"/>
    </row>
    <row r="80" spans="1:7" ht="15" customHeight="1" x14ac:dyDescent="0.4">
      <c r="A80" s="60" t="s">
        <v>331</v>
      </c>
      <c r="B80" s="94"/>
      <c r="C80" s="60"/>
      <c r="D80" s="60"/>
      <c r="E80" s="60"/>
      <c r="F80" s="60"/>
      <c r="G80" s="60"/>
    </row>
    <row r="81" spans="1:7" ht="15" customHeight="1" x14ac:dyDescent="0.4">
      <c r="A81" s="60"/>
      <c r="B81" s="60" t="s">
        <v>332</v>
      </c>
      <c r="C81" s="60"/>
      <c r="D81" s="60"/>
      <c r="E81" s="60"/>
      <c r="F81" s="60"/>
      <c r="G81" s="60"/>
    </row>
    <row r="82" spans="1:7" ht="15" customHeight="1" x14ac:dyDescent="0.4">
      <c r="A82" s="60"/>
      <c r="B82" s="60" t="s">
        <v>333</v>
      </c>
      <c r="C82" s="60"/>
      <c r="D82" s="60"/>
      <c r="E82" s="60"/>
      <c r="F82" s="60"/>
      <c r="G82" s="60"/>
    </row>
    <row r="83" spans="1:7" ht="15" customHeight="1" x14ac:dyDescent="0.4">
      <c r="A83" s="60" t="s">
        <v>334</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337</v>
      </c>
      <c r="B89" s="94"/>
      <c r="C89" s="60"/>
      <c r="D89" s="60"/>
      <c r="E89" s="60"/>
      <c r="F89" s="60"/>
      <c r="G89" s="60"/>
    </row>
    <row r="90" spans="1:7" ht="15" customHeight="1" x14ac:dyDescent="0.4">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6">
    <dataValidation type="list" allowBlank="1" showInput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B19" sqref="B19"/>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227</v>
      </c>
      <c r="B36" s="67"/>
      <c r="C36" s="67"/>
      <c r="D36" s="67"/>
      <c r="E36" s="67"/>
      <c r="F36" s="67"/>
      <c r="G36" s="60"/>
      <c r="H36" s="60"/>
      <c r="I36" s="60"/>
      <c r="J36" s="60"/>
      <c r="K36" s="60"/>
      <c r="L36" s="60"/>
      <c r="M36" s="60"/>
      <c r="N36" s="60"/>
      <c r="O36" s="60"/>
      <c r="AM36" s="67"/>
      <c r="AN36" s="62"/>
    </row>
    <row r="37" spans="1:43" ht="24.95" customHeight="1" x14ac:dyDescent="0.4">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x14ac:dyDescent="0.4">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5" customHeight="1" x14ac:dyDescent="0.4">
      <c r="A39"/>
      <c r="B39" s="304" t="s">
        <v>242</v>
      </c>
      <c r="C39" s="304"/>
      <c r="D39" s="403"/>
      <c r="E39" s="403"/>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301</v>
      </c>
      <c r="B41" s="67"/>
      <c r="C41" s="67"/>
      <c r="D41" s="67"/>
      <c r="E41" s="67"/>
      <c r="F41" s="67"/>
      <c r="G41" s="60"/>
      <c r="H41" s="60"/>
      <c r="I41" s="60"/>
      <c r="J41" s="60"/>
      <c r="K41" s="60"/>
      <c r="L41" s="60"/>
      <c r="M41" s="60"/>
      <c r="N41" s="60"/>
      <c r="O41" s="60"/>
      <c r="AM41" s="67"/>
      <c r="AN41" s="62"/>
    </row>
    <row r="42" spans="1:43" ht="24.95" customHeight="1" x14ac:dyDescent="0.4">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x14ac:dyDescent="0.4">
      <c r="A43" s="360" t="s">
        <v>212</v>
      </c>
      <c r="B43" s="360"/>
      <c r="C43" s="360"/>
      <c r="D43" s="72">
        <f>SUM(D44:D48)</f>
        <v>0</v>
      </c>
      <c r="E43" s="72">
        <f>SUM(E44:E48)</f>
        <v>0</v>
      </c>
      <c r="F43" s="361">
        <f>SUM(F44:H48)</f>
        <v>0</v>
      </c>
      <c r="G43" s="361"/>
      <c r="H43" s="361"/>
      <c r="I43" s="361">
        <f>SUM(I44:K48)</f>
        <v>0</v>
      </c>
      <c r="J43" s="361"/>
      <c r="K43" s="361"/>
      <c r="L43" s="361">
        <f>SUM(L44:N48)</f>
        <v>0</v>
      </c>
      <c r="M43" s="361"/>
      <c r="N43" s="361"/>
      <c r="O43" s="361">
        <f>SUM(O44:Q48)</f>
        <v>0</v>
      </c>
      <c r="P43" s="361"/>
      <c r="Q43" s="361"/>
      <c r="R43" s="361">
        <f>SUM(R44:T48)</f>
        <v>0</v>
      </c>
      <c r="S43" s="361"/>
      <c r="T43" s="361"/>
      <c r="U43" s="361">
        <f>SUM(U44:W48)</f>
        <v>0</v>
      </c>
      <c r="V43" s="361"/>
      <c r="W43" s="361"/>
      <c r="X43" s="361">
        <f>SUM(X44:Z48)</f>
        <v>0</v>
      </c>
      <c r="Y43" s="361"/>
      <c r="Z43" s="361"/>
      <c r="AA43" s="361">
        <f>SUM(AA44:AC48)</f>
        <v>0</v>
      </c>
      <c r="AB43" s="361"/>
      <c r="AC43" s="361"/>
      <c r="AD43" s="361">
        <f>SUM(AD44:AF48)</f>
        <v>0</v>
      </c>
      <c r="AE43" s="361"/>
      <c r="AF43" s="361"/>
      <c r="AG43" s="361">
        <f>SUM(AG44:AI48)</f>
        <v>0</v>
      </c>
      <c r="AH43" s="361"/>
      <c r="AI43" s="361"/>
      <c r="AJ43" s="287">
        <f t="shared" ref="AJ43:AJ48" si="3">SUM(D43:AI43)</f>
        <v>0</v>
      </c>
      <c r="AK43" s="287"/>
      <c r="AL43" s="358" t="e">
        <f>ROUNDUP(((AJ43-AJ49-AJ50)+AJ49*0.5+AJ50*0.75)/AJ51,1)</f>
        <v>#DIV/0!</v>
      </c>
      <c r="AM43" s="358" t="e">
        <f>ROUND((2*AJ44+3*AJ45+4*AJ46+5*AJ47+6*AJ48)/AJ43,1)</f>
        <v>#DIV/0!</v>
      </c>
      <c r="AN43"/>
      <c r="AO43"/>
      <c r="AP43"/>
      <c r="AQ43"/>
    </row>
    <row r="44" spans="1:43" ht="18" customHeight="1" x14ac:dyDescent="0.4">
      <c r="A44" s="334" t="s">
        <v>213</v>
      </c>
      <c r="B44" s="335"/>
      <c r="C44" s="336"/>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 t="shared" si="3"/>
        <v>0</v>
      </c>
      <c r="AK44" s="287"/>
      <c r="AL44" s="367"/>
      <c r="AM44" s="367"/>
      <c r="AN44"/>
      <c r="AO44"/>
      <c r="AP44"/>
      <c r="AQ44"/>
    </row>
    <row r="45" spans="1:43" ht="18" customHeight="1" x14ac:dyDescent="0.4">
      <c r="A45" s="334" t="s">
        <v>214</v>
      </c>
      <c r="B45" s="335"/>
      <c r="C45" s="336"/>
      <c r="D45" s="69"/>
      <c r="E45" s="69"/>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287">
        <f t="shared" si="3"/>
        <v>0</v>
      </c>
      <c r="AK45" s="287"/>
      <c r="AL45" s="367"/>
      <c r="AM45" s="367"/>
      <c r="AN45"/>
      <c r="AO45"/>
      <c r="AP45"/>
      <c r="AQ45"/>
    </row>
    <row r="46" spans="1:43" ht="18" customHeight="1" x14ac:dyDescent="0.4">
      <c r="A46" s="334" t="s">
        <v>215</v>
      </c>
      <c r="B46" s="335"/>
      <c r="C46" s="336"/>
      <c r="D46" s="69"/>
      <c r="E46" s="69"/>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287">
        <f t="shared" si="3"/>
        <v>0</v>
      </c>
      <c r="AK46" s="287"/>
      <c r="AL46" s="367"/>
      <c r="AM46" s="367"/>
      <c r="AN46"/>
      <c r="AO46"/>
      <c r="AP46"/>
      <c r="AQ46"/>
    </row>
    <row r="47" spans="1:43" ht="18" customHeight="1" x14ac:dyDescent="0.4">
      <c r="A47" s="334" t="s">
        <v>216</v>
      </c>
      <c r="B47" s="335"/>
      <c r="C47" s="336"/>
      <c r="D47" s="69"/>
      <c r="E47" s="69"/>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287">
        <f t="shared" si="3"/>
        <v>0</v>
      </c>
      <c r="AK47" s="287"/>
      <c r="AL47" s="367"/>
      <c r="AM47" s="367"/>
      <c r="AN47"/>
      <c r="AO47"/>
      <c r="AP47"/>
      <c r="AQ47"/>
    </row>
    <row r="48" spans="1:43" ht="18" customHeight="1" x14ac:dyDescent="0.4">
      <c r="A48" s="334" t="s">
        <v>217</v>
      </c>
      <c r="B48" s="335"/>
      <c r="C48" s="336"/>
      <c r="D48" s="69"/>
      <c r="E48" s="69"/>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287">
        <f t="shared" si="3"/>
        <v>0</v>
      </c>
      <c r="AK48" s="287"/>
      <c r="AL48" s="367"/>
      <c r="AM48" s="367"/>
      <c r="AN48"/>
      <c r="AO48"/>
      <c r="AP48"/>
      <c r="AQ48"/>
    </row>
    <row r="49" spans="1:43" ht="18" customHeight="1" x14ac:dyDescent="0.4">
      <c r="A49" s="120"/>
      <c r="B49" s="127" t="s">
        <v>306</v>
      </c>
      <c r="C49" s="122"/>
      <c r="D49" s="69"/>
      <c r="E49" s="69"/>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287">
        <f>SUM(D49:AI49)</f>
        <v>0</v>
      </c>
      <c r="AK49" s="287"/>
      <c r="AL49" s="367"/>
      <c r="AM49" s="367"/>
      <c r="AN49"/>
      <c r="AO49"/>
      <c r="AP49"/>
      <c r="AQ49"/>
    </row>
    <row r="50" spans="1:43" ht="18" customHeight="1" x14ac:dyDescent="0.4">
      <c r="A50" s="120"/>
      <c r="B50" s="365" t="s">
        <v>307</v>
      </c>
      <c r="C50" s="366"/>
      <c r="D50" s="69"/>
      <c r="E50" s="69"/>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287">
        <f>SUM(D50:AI50)</f>
        <v>0</v>
      </c>
      <c r="AK50" s="287"/>
      <c r="AL50" s="367"/>
      <c r="AM50" s="367"/>
      <c r="AN50"/>
      <c r="AO50"/>
      <c r="AP50"/>
      <c r="AQ50"/>
    </row>
    <row r="51" spans="1:43" ht="18" customHeight="1" x14ac:dyDescent="0.4">
      <c r="A51" s="360" t="s">
        <v>204</v>
      </c>
      <c r="B51" s="360"/>
      <c r="C51" s="360"/>
      <c r="D51" s="69"/>
      <c r="E51" s="69"/>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287">
        <f>+SUM(D51:AI51)</f>
        <v>0</v>
      </c>
      <c r="AK51" s="287"/>
      <c r="AL51" s="359"/>
      <c r="AM51" s="359"/>
      <c r="AN51"/>
      <c r="AO51"/>
      <c r="AP51"/>
      <c r="AQ51"/>
    </row>
    <row r="52" spans="1:43" ht="21" customHeight="1" x14ac:dyDescent="0.4">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x14ac:dyDescent="0.4">
      <c r="A56" s="304" t="s">
        <v>208</v>
      </c>
      <c r="B56" s="304"/>
      <c r="C56" s="361" t="e">
        <f>ROUNDDOWN(IF(AL43&lt;=60,1,1+ROUNDUP((AL43-60)/40,0)),1)</f>
        <v>#DIV/0!</v>
      </c>
      <c r="D56" s="361"/>
      <c r="E56" s="361" t="e">
        <f>IF(D38="○",ROUNDDOWN(IF(AM43&lt;4,AL43/6,IF(AM43&lt;5,AL43/5,AL43/3)),1),"-")</f>
        <v>#DIV/0!</v>
      </c>
      <c r="F56" s="361"/>
      <c r="G56" s="361"/>
      <c r="H56" s="361"/>
      <c r="I56" s="361">
        <f>IF(F38="○",ROUNDDOWN(F39/6,1),"-")</f>
        <v>0</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340</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x14ac:dyDescent="0.4">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x14ac:dyDescent="0.4">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x14ac:dyDescent="0.4">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x14ac:dyDescent="0.4">
      <c r="A63" s="62"/>
      <c r="B63" s="82" t="s">
        <v>196</v>
      </c>
      <c r="C63" s="314" t="e">
        <f>IF($AK$3="４週",SUMIFS($AK$11:$AK$30,$B$11:$B$30,C59)/4/$AH$5,IF($AK$3="歴月",SUMIFS($AK$11:$AK$30,$B$11:$B$30,C59)/$AL$5,"記載する期間を選択してください"))</f>
        <v>#DIV/0!</v>
      </c>
      <c r="D63" s="316"/>
      <c r="E63" s="314" t="e">
        <f>IF($AK$3="４週",SUMIFS($AK$11:$AK$30,$B$11:$B$30,E59)/4/$AH$5,IF($AK$3="歴月",SUMIFS($AK$11:$AK$30,$B$11:$B$30,E59)/$AL$5,"記載する期間を選択してください"))</f>
        <v>#DIV/0!</v>
      </c>
      <c r="F63" s="315"/>
      <c r="G63" s="315"/>
      <c r="H63" s="316"/>
      <c r="I63" s="314" t="e">
        <f>IF($AK$3="４週",SUMIFS($AK$11:$AK$30,$B$11:$B$30,I59)/4/$AH$5,IF($AK$3="歴月",SUMIFS($AK$11:$AK$30,$B$11:$B$30,I59)/$AL$5,"記載する期間を選択してください"))</f>
        <v>#DIV/0!</v>
      </c>
      <c r="J63" s="315"/>
      <c r="K63" s="315"/>
      <c r="L63" s="315"/>
      <c r="M63" s="315"/>
      <c r="N63" s="316"/>
      <c r="O63" s="314" t="e">
        <f>IF($AK$3="４週",SUMIFS($AK$11:$AK$30,$B$11:$B$30,O59)/4/$AH$5,IF($AK$3="歴月",SUMIFS($AK$11:$AK$30,$B$11:$B$30,O59)/$AL$5,"記載する期間を選択してください"))</f>
        <v>#DIV/0!</v>
      </c>
      <c r="P63" s="315"/>
      <c r="Q63" s="315"/>
      <c r="R63" s="315"/>
      <c r="S63" s="315"/>
      <c r="T63" s="316"/>
      <c r="U63" s="314" t="e">
        <f>IF($AK$3="４週",SUMIFS($AK$11:$AK$30,$B$11:$B$30,U59)/4/$AH$5,IF($AK$3="歴月",SUMIFS($AK$11:$AK$30,$B$11:$B$30,U59)/$AL$5,"記載する期間を選択してください"))</f>
        <v>#DIV/0!</v>
      </c>
      <c r="V63" s="315"/>
      <c r="W63" s="315"/>
      <c r="X63" s="315"/>
      <c r="Y63" s="315"/>
      <c r="Z63" s="316"/>
      <c r="AA63" s="314" t="e">
        <f>IF($AK$3="４週",SUMIFS($AK$11:$AK$30,$B$11:$B$30,AA59)/4/$AH$5,IF($AK$3="歴月",SUMIFS($AK$11:$AK$30,$B$11:$B$30,AA59)/$AL$5,"記載する期間を選択してください"))</f>
        <v>#DIV/0!</v>
      </c>
      <c r="AB63" s="315"/>
      <c r="AC63" s="315"/>
      <c r="AD63" s="315"/>
      <c r="AE63" s="315"/>
      <c r="AF63" s="316"/>
      <c r="AG63" s="314" t="e">
        <f>IF($AK$3="４週",SUMIFS($AK$11:$AK$30,$B$11:$B$30,AG59)/4/$AH$5,IF($AK$3="歴月",SUMIFS($AK$11:$AK$30,$B$11:$B$30,AG59)/$AL$5,"記載する期間を選択してください"))</f>
        <v>#DIV/0!</v>
      </c>
      <c r="AH63" s="315"/>
      <c r="AI63" s="315"/>
      <c r="AJ63" s="315"/>
      <c r="AK63" s="316"/>
      <c r="AL63" s="314" t="e">
        <f>IF($AK$3="４週",SUMIFS($AK$11:$AK$30,$B$11:$B$30,AL59)/4/$AH$5,IF($AK$3="歴月",SUMIFS($AK$11:$AK$30,$B$11:$B$30,AL59)/$AL$5,"記載する期間を選択してください"))</f>
        <v>#DIV/0!</v>
      </c>
      <c r="AM63" s="316"/>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196</v>
      </c>
      <c r="C69" s="314" t="e">
        <f>IF($AK$3="４週",SUMIFS($AK$11:$AK$30,$B$11:$B$30,C65)/4/$AH$5,IF($AK$3="歴月",SUMIFS($AK$11:$AK$30,$B$11:$B$30,C65)/$AL$5,"記載する期間を選択してください"))</f>
        <v>#DIV/0!</v>
      </c>
      <c r="D69" s="316"/>
      <c r="E69" s="314" t="e">
        <f>IF($AK$3="４週",SUMIFS($AK$11:$AK$30,$B$11:$B$30,E65)/4/$AH$5,IF($AK$3="歴月",SUMIFS($AK$11:$AK$30,$B$11:$B$30,E65)/$AL$5,"記載する期間を選択してください"))</f>
        <v>#DIV/0!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170</v>
      </c>
      <c r="B76" s="94"/>
      <c r="C76" s="60"/>
      <c r="D76" s="60"/>
      <c r="E76" s="60"/>
      <c r="F76" s="60"/>
      <c r="G76" s="60"/>
    </row>
    <row r="77" spans="1:40" ht="15" customHeight="1" x14ac:dyDescent="0.4">
      <c r="A77" s="60" t="s">
        <v>171</v>
      </c>
      <c r="B77" s="94"/>
      <c r="C77" s="60"/>
      <c r="D77" s="60"/>
      <c r="E77" s="60"/>
      <c r="F77" s="60"/>
      <c r="G77" s="60"/>
    </row>
    <row r="78" spans="1:40" ht="15" customHeight="1" x14ac:dyDescent="0.4">
      <c r="A78" s="60"/>
      <c r="B78" s="75" t="s">
        <v>172</v>
      </c>
      <c r="C78" s="286" t="s">
        <v>173</v>
      </c>
      <c r="D78" s="286"/>
      <c r="E78" s="286"/>
      <c r="F78" s="60"/>
      <c r="G78" s="60"/>
    </row>
    <row r="79" spans="1:40" ht="15" customHeight="1" x14ac:dyDescent="0.4">
      <c r="A79" s="60"/>
      <c r="B79" s="97" t="s">
        <v>186</v>
      </c>
      <c r="C79" s="287" t="s">
        <v>174</v>
      </c>
      <c r="D79" s="287"/>
      <c r="E79" s="287"/>
      <c r="F79" s="60"/>
      <c r="G79" s="60"/>
    </row>
    <row r="80" spans="1:40" ht="15" customHeight="1" x14ac:dyDescent="0.4">
      <c r="A80" s="60"/>
      <c r="B80" s="97" t="s">
        <v>187</v>
      </c>
      <c r="C80" s="287" t="s">
        <v>175</v>
      </c>
      <c r="D80" s="287"/>
      <c r="E80" s="287"/>
      <c r="F80" s="60"/>
      <c r="G80" s="60"/>
    </row>
    <row r="81" spans="1:7" ht="15" customHeight="1" x14ac:dyDescent="0.4">
      <c r="A81" s="60"/>
      <c r="B81" s="97" t="s">
        <v>188</v>
      </c>
      <c r="C81" s="287" t="s">
        <v>176</v>
      </c>
      <c r="D81" s="287"/>
      <c r="E81" s="287"/>
      <c r="F81" s="60"/>
      <c r="G81" s="60"/>
    </row>
    <row r="82" spans="1:7" ht="15" customHeight="1" x14ac:dyDescent="0.4">
      <c r="A82" s="60"/>
      <c r="B82" s="97" t="s">
        <v>189</v>
      </c>
      <c r="C82" s="287" t="s">
        <v>177</v>
      </c>
      <c r="D82" s="287"/>
      <c r="E82" s="287"/>
      <c r="F82" s="60"/>
      <c r="G82" s="60"/>
    </row>
    <row r="83" spans="1:7" ht="15" customHeight="1" x14ac:dyDescent="0.4">
      <c r="A83" s="60"/>
      <c r="B83" s="60" t="s">
        <v>178</v>
      </c>
      <c r="C83" s="60"/>
      <c r="D83" s="60"/>
      <c r="E83" s="60"/>
      <c r="F83" s="60"/>
      <c r="G83" s="60"/>
    </row>
    <row r="84" spans="1:7" ht="15" customHeight="1" x14ac:dyDescent="0.4">
      <c r="A84" s="60"/>
      <c r="B84" s="60" t="s">
        <v>190</v>
      </c>
      <c r="C84" s="60"/>
      <c r="D84" s="60"/>
      <c r="E84" s="60"/>
      <c r="F84" s="60"/>
      <c r="G84" s="60"/>
    </row>
    <row r="85" spans="1:7" ht="15" customHeight="1" x14ac:dyDescent="0.4">
      <c r="A85" s="60"/>
      <c r="B85" s="60" t="s">
        <v>179</v>
      </c>
      <c r="C85" s="60"/>
      <c r="D85" s="60"/>
      <c r="E85" s="60"/>
      <c r="F85" s="60"/>
      <c r="G85" s="60"/>
    </row>
    <row r="86" spans="1:7" ht="15" customHeight="1" x14ac:dyDescent="0.4">
      <c r="A86" s="60" t="s">
        <v>180</v>
      </c>
      <c r="B86" s="94"/>
      <c r="C86" s="60"/>
      <c r="D86" s="60"/>
      <c r="E86" s="60"/>
      <c r="F86" s="60"/>
      <c r="G86" s="60"/>
    </row>
    <row r="87" spans="1:7" ht="15" customHeight="1" x14ac:dyDescent="0.4">
      <c r="A87" s="60" t="s">
        <v>327</v>
      </c>
      <c r="B87" s="94"/>
      <c r="C87" s="60"/>
      <c r="D87" s="60"/>
      <c r="E87" s="60"/>
      <c r="F87" s="60"/>
      <c r="G87" s="60"/>
    </row>
    <row r="88" spans="1:7" ht="15" customHeight="1" x14ac:dyDescent="0.4">
      <c r="A88" s="60" t="s">
        <v>191</v>
      </c>
      <c r="B88" s="94"/>
      <c r="C88" s="60"/>
      <c r="D88" s="60"/>
      <c r="E88" s="60"/>
      <c r="F88" s="60"/>
      <c r="G88" s="60"/>
    </row>
    <row r="89" spans="1:7" ht="15" customHeight="1" x14ac:dyDescent="0.4">
      <c r="A89" s="60" t="s">
        <v>182</v>
      </c>
      <c r="B89" s="94"/>
      <c r="C89" s="60"/>
      <c r="D89" s="60"/>
      <c r="E89" s="60"/>
      <c r="F89" s="60"/>
      <c r="G89" s="60"/>
    </row>
    <row r="90" spans="1:7" ht="15" customHeight="1" x14ac:dyDescent="0.4">
      <c r="A90" s="60" t="s">
        <v>330</v>
      </c>
      <c r="B90" s="94"/>
      <c r="C90" s="60"/>
      <c r="D90" s="60"/>
      <c r="E90" s="60"/>
      <c r="F90" s="60"/>
      <c r="G90" s="60"/>
    </row>
    <row r="91" spans="1:7" ht="15" customHeight="1" x14ac:dyDescent="0.4">
      <c r="A91" s="60" t="s">
        <v>331</v>
      </c>
      <c r="B91" s="94"/>
      <c r="C91" s="60"/>
      <c r="D91" s="60"/>
      <c r="E91" s="60"/>
      <c r="F91" s="60"/>
      <c r="G91" s="60"/>
    </row>
    <row r="92" spans="1:7" ht="15" customHeight="1" x14ac:dyDescent="0.4">
      <c r="A92" s="60"/>
      <c r="B92" s="60" t="s">
        <v>332</v>
      </c>
      <c r="C92" s="60"/>
      <c r="D92" s="60"/>
      <c r="E92" s="60"/>
      <c r="F92" s="60"/>
      <c r="G92" s="60"/>
    </row>
    <row r="93" spans="1:7" ht="15" customHeight="1" x14ac:dyDescent="0.4">
      <c r="A93" s="60"/>
      <c r="B93" s="60" t="s">
        <v>333</v>
      </c>
      <c r="C93" s="60"/>
      <c r="D93" s="60"/>
      <c r="E93" s="60"/>
      <c r="F93" s="60"/>
      <c r="G93" s="60"/>
    </row>
    <row r="94" spans="1:7" ht="15" customHeight="1" x14ac:dyDescent="0.4">
      <c r="A94" s="60" t="s">
        <v>334</v>
      </c>
      <c r="B94" s="94"/>
      <c r="C94" s="60"/>
      <c r="D94" s="60"/>
      <c r="E94" s="60"/>
      <c r="F94" s="60"/>
      <c r="G94" s="60"/>
    </row>
    <row r="95" spans="1:7" ht="15" customHeight="1" x14ac:dyDescent="0.4">
      <c r="A95" s="60" t="s">
        <v>183</v>
      </c>
      <c r="B95" s="94"/>
      <c r="C95" s="60"/>
      <c r="D95" s="60"/>
      <c r="E95" s="60"/>
      <c r="F95" s="60"/>
      <c r="G95" s="60"/>
    </row>
    <row r="96" spans="1:7" ht="15" customHeight="1" x14ac:dyDescent="0.4">
      <c r="A96" s="60" t="s">
        <v>335</v>
      </c>
      <c r="B96" s="94"/>
      <c r="C96" s="60"/>
      <c r="D96" s="60"/>
      <c r="E96" s="60"/>
      <c r="F96" s="60"/>
      <c r="G96" s="60"/>
    </row>
    <row r="97" spans="1:7" ht="15" customHeight="1" x14ac:dyDescent="0.4">
      <c r="A97" s="60" t="s">
        <v>336</v>
      </c>
      <c r="B97" s="94"/>
      <c r="C97" s="60"/>
      <c r="D97" s="60"/>
      <c r="E97" s="60"/>
      <c r="F97" s="60"/>
      <c r="G97" s="60"/>
    </row>
    <row r="98" spans="1:7" ht="15" customHeight="1" x14ac:dyDescent="0.4">
      <c r="A98" s="60" t="s">
        <v>184</v>
      </c>
      <c r="B98" s="94"/>
      <c r="C98" s="60"/>
      <c r="D98" s="60"/>
      <c r="E98" s="60"/>
      <c r="F98" s="60"/>
      <c r="G98" s="60"/>
    </row>
    <row r="99" spans="1:7" ht="15" customHeight="1" x14ac:dyDescent="0.4">
      <c r="A99" s="60" t="s">
        <v>185</v>
      </c>
      <c r="B99" s="94"/>
      <c r="C99" s="60"/>
      <c r="D99" s="60"/>
      <c r="E99" s="60"/>
      <c r="F99" s="60"/>
      <c r="G99" s="60"/>
    </row>
    <row r="100" spans="1:7" ht="15" customHeight="1" x14ac:dyDescent="0.4">
      <c r="A100" s="60" t="s">
        <v>337</v>
      </c>
      <c r="B100" s="94"/>
      <c r="C100" s="60"/>
      <c r="D100" s="60"/>
      <c r="E100" s="60"/>
      <c r="F100" s="60"/>
      <c r="G100" s="60"/>
    </row>
    <row r="101" spans="1:7" ht="15" customHeight="1" x14ac:dyDescent="0.4">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B12" sqref="B1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x14ac:dyDescent="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86" t="s">
        <v>173</v>
      </c>
      <c r="D50" s="286"/>
      <c r="E50" s="286"/>
      <c r="F50" s="60"/>
      <c r="G50" s="60"/>
    </row>
    <row r="51" spans="1:7" ht="15" customHeight="1" x14ac:dyDescent="0.4">
      <c r="A51" s="60"/>
      <c r="B51" s="97" t="s">
        <v>186</v>
      </c>
      <c r="C51" s="287" t="s">
        <v>174</v>
      </c>
      <c r="D51" s="287"/>
      <c r="E51" s="287"/>
      <c r="F51" s="60"/>
      <c r="G51" s="60"/>
    </row>
    <row r="52" spans="1:7" ht="15" customHeight="1" x14ac:dyDescent="0.4">
      <c r="A52" s="60"/>
      <c r="B52" s="97" t="s">
        <v>187</v>
      </c>
      <c r="C52" s="287" t="s">
        <v>175</v>
      </c>
      <c r="D52" s="287"/>
      <c r="E52" s="287"/>
      <c r="F52" s="60"/>
      <c r="G52" s="60"/>
    </row>
    <row r="53" spans="1:7" ht="15" customHeight="1" x14ac:dyDescent="0.4">
      <c r="A53" s="60"/>
      <c r="B53" s="97" t="s">
        <v>188</v>
      </c>
      <c r="C53" s="287" t="s">
        <v>176</v>
      </c>
      <c r="D53" s="287"/>
      <c r="E53" s="287"/>
      <c r="F53" s="60"/>
      <c r="G53" s="60"/>
    </row>
    <row r="54" spans="1:7" ht="15" customHeight="1" x14ac:dyDescent="0.4">
      <c r="A54" s="60"/>
      <c r="B54" s="97" t="s">
        <v>189</v>
      </c>
      <c r="C54" s="287" t="s">
        <v>177</v>
      </c>
      <c r="D54" s="287"/>
      <c r="E54" s="28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Y25" sqref="Y25"/>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247</v>
      </c>
      <c r="B35" s="67"/>
      <c r="C35" s="67"/>
      <c r="D35" s="67"/>
      <c r="E35" s="67"/>
      <c r="F35" s="67"/>
      <c r="G35" s="60"/>
      <c r="H35" s="60"/>
      <c r="I35" s="60"/>
      <c r="J35" s="60"/>
      <c r="K35" s="60"/>
      <c r="L35" s="60"/>
      <c r="M35" s="60"/>
      <c r="N35" s="60"/>
      <c r="O35" s="60"/>
      <c r="Y35" s="68"/>
      <c r="AM35" s="67"/>
      <c r="AN35" s="62"/>
    </row>
    <row r="36" spans="1:40" ht="24.95" customHeight="1" x14ac:dyDescent="0.4">
      <c r="A36" s="286"/>
      <c r="B36" s="286"/>
      <c r="C36" s="286"/>
      <c r="D36" s="98">
        <f>IF(MONTH($F$9)&lt;7,MONTH($F$9)+6,MONTH($F$9)-6)</f>
        <v>4</v>
      </c>
      <c r="E36" s="98">
        <f>IF(MONTH($F$9)&lt;6,MONTH($F$9)+7,MONTH($F$9)-5)</f>
        <v>5</v>
      </c>
      <c r="F36" s="356">
        <f>IF(MONTH($F$9)&lt;5,MONTH($F$9)+8,MONTH($F$9)-4)</f>
        <v>6</v>
      </c>
      <c r="G36" s="356"/>
      <c r="H36" s="356"/>
      <c r="I36" s="356">
        <f>IF(MONTH($F$9)&lt;4,MONTH($F$9)+9,MONTH($F$9)-3)</f>
        <v>7</v>
      </c>
      <c r="J36" s="356"/>
      <c r="K36" s="356"/>
      <c r="L36" s="356">
        <f>IF(MONTH($F$9)&lt;3,MONTH($F$9)+10,MONTH($F$9)-2)</f>
        <v>8</v>
      </c>
      <c r="M36" s="356"/>
      <c r="N36" s="356"/>
      <c r="O36" s="356">
        <f>IF(MONTH($F$9)&lt;2,MONTH($F$9)+11,MONTH($F$9)-1)</f>
        <v>9</v>
      </c>
      <c r="P36" s="356"/>
      <c r="Q36" s="356"/>
      <c r="R36" s="286" t="s">
        <v>154</v>
      </c>
      <c r="S36" s="286"/>
      <c r="T36" s="286"/>
      <c r="U36" s="286"/>
      <c r="V36" s="304" t="s">
        <v>207</v>
      </c>
      <c r="W36" s="304"/>
      <c r="X36" s="304"/>
      <c r="Y36" s="304"/>
      <c r="Z36" s="304" t="s">
        <v>250</v>
      </c>
      <c r="AA36" s="304"/>
      <c r="AB36" s="304"/>
      <c r="AC36" s="304"/>
    </row>
    <row r="37" spans="1:40" ht="18" customHeight="1" x14ac:dyDescent="0.4">
      <c r="A37" s="360" t="s">
        <v>248</v>
      </c>
      <c r="B37" s="360"/>
      <c r="C37" s="360"/>
      <c r="D37" s="69"/>
      <c r="E37" s="69"/>
      <c r="F37" s="357"/>
      <c r="G37" s="357"/>
      <c r="H37" s="357"/>
      <c r="I37" s="357"/>
      <c r="J37" s="357"/>
      <c r="K37" s="357"/>
      <c r="L37" s="357"/>
      <c r="M37" s="357"/>
      <c r="N37" s="357"/>
      <c r="O37" s="357"/>
      <c r="P37" s="357"/>
      <c r="Q37" s="357"/>
      <c r="R37" s="287">
        <f>SUM(D37:Q37)</f>
        <v>0</v>
      </c>
      <c r="S37" s="287"/>
      <c r="T37" s="287"/>
      <c r="U37" s="287"/>
      <c r="V37" s="412">
        <f>ROUNDUP((R37+R38)/6,1)</f>
        <v>0</v>
      </c>
      <c r="W37" s="412"/>
      <c r="X37" s="412"/>
      <c r="Y37" s="412"/>
      <c r="Z37" s="412">
        <f>ROUNDDOWN(V37/35,1)</f>
        <v>0</v>
      </c>
      <c r="AA37" s="412"/>
      <c r="AB37" s="412"/>
      <c r="AC37" s="412"/>
    </row>
    <row r="38" spans="1:40" ht="18" customHeight="1" x14ac:dyDescent="0.4">
      <c r="A38" s="360" t="s">
        <v>249</v>
      </c>
      <c r="B38" s="360"/>
      <c r="C38" s="360"/>
      <c r="D38" s="69"/>
      <c r="E38" s="69"/>
      <c r="F38" s="357"/>
      <c r="G38" s="357"/>
      <c r="H38" s="357"/>
      <c r="I38" s="357"/>
      <c r="J38" s="357"/>
      <c r="K38" s="357"/>
      <c r="L38" s="357"/>
      <c r="M38" s="357"/>
      <c r="N38" s="357"/>
      <c r="O38" s="357"/>
      <c r="P38" s="357"/>
      <c r="Q38" s="357"/>
      <c r="R38" s="287">
        <f>+SUM(D38:Q38)</f>
        <v>0</v>
      </c>
      <c r="S38" s="287"/>
      <c r="T38" s="287"/>
      <c r="U38" s="287"/>
      <c r="V38" s="412"/>
      <c r="W38" s="412"/>
      <c r="X38" s="412"/>
      <c r="Y38" s="412"/>
      <c r="Z38" s="412"/>
      <c r="AA38" s="412"/>
      <c r="AB38" s="412"/>
      <c r="AC38" s="412"/>
    </row>
    <row r="39" spans="1:40" ht="21" customHeight="1" x14ac:dyDescent="0.4">
      <c r="A39" s="68" t="s">
        <v>340</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x14ac:dyDescent="0.4">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x14ac:dyDescent="0.4">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x14ac:dyDescent="0.4">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5" customHeight="1" x14ac:dyDescent="0.4">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286" t="s">
        <v>173</v>
      </c>
      <c r="D53" s="286"/>
      <c r="E53" s="286"/>
      <c r="F53" s="60"/>
      <c r="G53" s="60"/>
    </row>
    <row r="54" spans="1:39" ht="15" customHeight="1" x14ac:dyDescent="0.4">
      <c r="A54" s="60"/>
      <c r="B54" s="97" t="s">
        <v>186</v>
      </c>
      <c r="C54" s="287" t="s">
        <v>174</v>
      </c>
      <c r="D54" s="287"/>
      <c r="E54" s="287"/>
      <c r="F54" s="60"/>
      <c r="G54" s="60"/>
    </row>
    <row r="55" spans="1:39" ht="15" customHeight="1" x14ac:dyDescent="0.4">
      <c r="A55" s="60"/>
      <c r="B55" s="97" t="s">
        <v>187</v>
      </c>
      <c r="C55" s="287" t="s">
        <v>175</v>
      </c>
      <c r="D55" s="287"/>
      <c r="E55" s="287"/>
      <c r="F55" s="60"/>
      <c r="G55" s="60"/>
    </row>
    <row r="56" spans="1:39" ht="15" customHeight="1" x14ac:dyDescent="0.4">
      <c r="A56" s="60"/>
      <c r="B56" s="97" t="s">
        <v>188</v>
      </c>
      <c r="C56" s="287" t="s">
        <v>176</v>
      </c>
      <c r="D56" s="287"/>
      <c r="E56" s="287"/>
      <c r="F56" s="60"/>
      <c r="G56" s="60"/>
    </row>
    <row r="57" spans="1:39" ht="15" customHeight="1" x14ac:dyDescent="0.4">
      <c r="A57" s="60"/>
      <c r="B57" s="97" t="s">
        <v>189</v>
      </c>
      <c r="C57" s="287" t="s">
        <v>177</v>
      </c>
      <c r="D57" s="287"/>
      <c r="E57" s="287"/>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181</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330</v>
      </c>
      <c r="B65" s="94"/>
      <c r="C65" s="60"/>
      <c r="D65" s="60"/>
      <c r="E65" s="60"/>
      <c r="F65" s="60"/>
      <c r="G65" s="60"/>
    </row>
    <row r="66" spans="1:7" ht="15" customHeight="1" x14ac:dyDescent="0.4">
      <c r="A66" s="60" t="s">
        <v>331</v>
      </c>
      <c r="B66" s="94"/>
      <c r="C66" s="60"/>
      <c r="D66" s="60"/>
      <c r="E66" s="60"/>
      <c r="F66" s="60"/>
      <c r="G66" s="60"/>
    </row>
    <row r="67" spans="1:7" ht="15" customHeight="1" x14ac:dyDescent="0.4">
      <c r="A67" s="60"/>
      <c r="B67" s="60" t="s">
        <v>332</v>
      </c>
      <c r="C67" s="60"/>
      <c r="D67" s="60"/>
      <c r="E67" s="60"/>
      <c r="F67" s="60"/>
      <c r="G67" s="60"/>
    </row>
    <row r="68" spans="1:7" ht="15" customHeight="1" x14ac:dyDescent="0.4">
      <c r="A68" s="60"/>
      <c r="B68" s="60" t="s">
        <v>333</v>
      </c>
      <c r="C68" s="60"/>
      <c r="D68" s="60"/>
      <c r="E68" s="60"/>
      <c r="F68" s="60"/>
      <c r="G68" s="60"/>
    </row>
    <row r="69" spans="1:7" ht="15" customHeight="1" x14ac:dyDescent="0.4">
      <c r="A69" s="60" t="s">
        <v>334</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337</v>
      </c>
      <c r="B75" s="94"/>
      <c r="C75" s="60"/>
      <c r="D75" s="60"/>
      <c r="E75" s="60"/>
      <c r="F75" s="60"/>
      <c r="G75" s="60"/>
    </row>
    <row r="76" spans="1:7" ht="15" customHeight="1" x14ac:dyDescent="0.4">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B12" sqref="B1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
      <c r="A10" s="288"/>
      <c r="B10" s="325" t="s">
        <v>329</v>
      </c>
      <c r="C10" s="290"/>
      <c r="D10" s="286"/>
      <c r="E10" s="292"/>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303"/>
      <c r="AL10" s="304"/>
      <c r="AM10" s="299"/>
      <c r="AN10" s="299"/>
    </row>
    <row r="11" spans="1:41" ht="15" customHeight="1" x14ac:dyDescent="0.4">
      <c r="A11" s="288"/>
      <c r="B11" s="326"/>
      <c r="C11" s="291"/>
      <c r="D11" s="286"/>
      <c r="E11" s="292"/>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303"/>
      <c r="AL11" s="304"/>
      <c r="AM11" s="299"/>
      <c r="AN11" s="299"/>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x14ac:dyDescent="0.4">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x14ac:dyDescent="0.4">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x14ac:dyDescent="0.4">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x14ac:dyDescent="0.4">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x14ac:dyDescent="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341</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x14ac:dyDescent="0.4">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x14ac:dyDescent="0.4">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x14ac:dyDescent="0.4">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5" customHeight="1" x14ac:dyDescent="0.4">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286" t="s">
        <v>173</v>
      </c>
      <c r="D53" s="286"/>
      <c r="E53" s="286"/>
      <c r="F53" s="60"/>
      <c r="G53" s="60"/>
    </row>
    <row r="54" spans="1:39" ht="15" customHeight="1" x14ac:dyDescent="0.4">
      <c r="A54" s="60"/>
      <c r="B54" s="97" t="s">
        <v>186</v>
      </c>
      <c r="C54" s="287" t="s">
        <v>174</v>
      </c>
      <c r="D54" s="287"/>
      <c r="E54" s="287"/>
      <c r="F54" s="60"/>
      <c r="G54" s="60"/>
    </row>
    <row r="55" spans="1:39" ht="15" customHeight="1" x14ac:dyDescent="0.4">
      <c r="A55" s="60"/>
      <c r="B55" s="97" t="s">
        <v>187</v>
      </c>
      <c r="C55" s="287" t="s">
        <v>175</v>
      </c>
      <c r="D55" s="287"/>
      <c r="E55" s="287"/>
      <c r="F55" s="60"/>
      <c r="G55" s="60"/>
    </row>
    <row r="56" spans="1:39" ht="15" customHeight="1" x14ac:dyDescent="0.4">
      <c r="A56" s="60"/>
      <c r="B56" s="97" t="s">
        <v>188</v>
      </c>
      <c r="C56" s="287" t="s">
        <v>176</v>
      </c>
      <c r="D56" s="287"/>
      <c r="E56" s="287"/>
      <c r="F56" s="60"/>
      <c r="G56" s="60"/>
    </row>
    <row r="57" spans="1:39" ht="15" customHeight="1" x14ac:dyDescent="0.4">
      <c r="A57" s="60"/>
      <c r="B57" s="97" t="s">
        <v>189</v>
      </c>
      <c r="C57" s="287" t="s">
        <v>177</v>
      </c>
      <c r="D57" s="287"/>
      <c r="E57" s="287"/>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326</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330</v>
      </c>
      <c r="B65" s="94"/>
      <c r="C65" s="60"/>
      <c r="D65" s="60"/>
      <c r="E65" s="60"/>
      <c r="F65" s="60"/>
      <c r="G65" s="60"/>
    </row>
    <row r="66" spans="1:7" ht="15" customHeight="1" x14ac:dyDescent="0.4">
      <c r="A66" s="60" t="s">
        <v>331</v>
      </c>
      <c r="B66" s="94"/>
      <c r="C66" s="60"/>
      <c r="D66" s="60"/>
      <c r="E66" s="60"/>
      <c r="F66" s="60"/>
      <c r="G66" s="60"/>
    </row>
    <row r="67" spans="1:7" ht="15" customHeight="1" x14ac:dyDescent="0.4">
      <c r="A67" s="60"/>
      <c r="B67" s="60" t="s">
        <v>332</v>
      </c>
      <c r="C67" s="60"/>
      <c r="D67" s="60"/>
      <c r="E67" s="60"/>
      <c r="F67" s="60"/>
      <c r="G67" s="60"/>
    </row>
    <row r="68" spans="1:7" ht="15" customHeight="1" x14ac:dyDescent="0.4">
      <c r="A68" s="60"/>
      <c r="B68" s="60" t="s">
        <v>333</v>
      </c>
      <c r="C68" s="60"/>
      <c r="D68" s="60"/>
      <c r="E68" s="60"/>
      <c r="F68" s="60"/>
      <c r="G68" s="60"/>
    </row>
    <row r="69" spans="1:7" ht="15" customHeight="1" x14ac:dyDescent="0.4">
      <c r="A69" s="60" t="s">
        <v>334</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337</v>
      </c>
      <c r="B75" s="94"/>
      <c r="C75" s="60"/>
      <c r="D75" s="60"/>
      <c r="E75" s="60"/>
      <c r="F75" s="60"/>
      <c r="G75" s="60"/>
    </row>
    <row r="76" spans="1:7" ht="15" customHeight="1" x14ac:dyDescent="0.4">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5">
    <dataValidation type="list" allowBlank="1" showInput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E19" sqref="E19"/>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
      <c r="A10" s="288"/>
      <c r="B10" s="325" t="s">
        <v>329</v>
      </c>
      <c r="C10" s="290"/>
      <c r="D10" s="286"/>
      <c r="E10" s="292"/>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303"/>
      <c r="AL10" s="304"/>
      <c r="AM10" s="299"/>
      <c r="AN10" s="299"/>
    </row>
    <row r="11" spans="1:41" ht="15" customHeight="1" x14ac:dyDescent="0.4">
      <c r="A11" s="288"/>
      <c r="B11" s="326"/>
      <c r="C11" s="291"/>
      <c r="D11" s="286"/>
      <c r="E11" s="292"/>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303"/>
      <c r="AL11" s="304"/>
      <c r="AM11" s="299"/>
      <c r="AN11" s="299"/>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x14ac:dyDescent="0.4">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x14ac:dyDescent="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x14ac:dyDescent="0.4">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5" customHeight="1" x14ac:dyDescent="0.4">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170</v>
      </c>
      <c r="B49" s="94"/>
      <c r="C49" s="60"/>
      <c r="D49" s="60"/>
      <c r="E49" s="60"/>
      <c r="F49" s="60"/>
      <c r="G49" s="60"/>
    </row>
    <row r="50" spans="1:7" ht="15" customHeight="1" x14ac:dyDescent="0.4">
      <c r="A50" s="60" t="s">
        <v>171</v>
      </c>
      <c r="B50" s="94"/>
      <c r="C50" s="60"/>
      <c r="D50" s="60"/>
      <c r="E50" s="60"/>
      <c r="F50" s="60"/>
      <c r="G50" s="60"/>
    </row>
    <row r="51" spans="1:7" ht="15" customHeight="1" x14ac:dyDescent="0.4">
      <c r="A51" s="60"/>
      <c r="B51" s="75" t="s">
        <v>172</v>
      </c>
      <c r="C51" s="286" t="s">
        <v>173</v>
      </c>
      <c r="D51" s="286"/>
      <c r="E51" s="286"/>
      <c r="F51" s="60"/>
      <c r="G51" s="60"/>
    </row>
    <row r="52" spans="1:7" ht="15" customHeight="1" x14ac:dyDescent="0.4">
      <c r="A52" s="60"/>
      <c r="B52" s="97" t="s">
        <v>186</v>
      </c>
      <c r="C52" s="287" t="s">
        <v>174</v>
      </c>
      <c r="D52" s="287"/>
      <c r="E52" s="287"/>
      <c r="F52" s="60"/>
      <c r="G52" s="60"/>
    </row>
    <row r="53" spans="1:7" ht="15" customHeight="1" x14ac:dyDescent="0.4">
      <c r="A53" s="60"/>
      <c r="B53" s="97" t="s">
        <v>187</v>
      </c>
      <c r="C53" s="287" t="s">
        <v>175</v>
      </c>
      <c r="D53" s="287"/>
      <c r="E53" s="287"/>
      <c r="F53" s="60"/>
      <c r="G53" s="60"/>
    </row>
    <row r="54" spans="1:7" ht="15" customHeight="1" x14ac:dyDescent="0.4">
      <c r="A54" s="60"/>
      <c r="B54" s="97" t="s">
        <v>188</v>
      </c>
      <c r="C54" s="287" t="s">
        <v>176</v>
      </c>
      <c r="D54" s="287"/>
      <c r="E54" s="287"/>
      <c r="F54" s="60"/>
      <c r="G54" s="60"/>
    </row>
    <row r="55" spans="1:7" ht="15" customHeight="1" x14ac:dyDescent="0.4">
      <c r="A55" s="60"/>
      <c r="B55" s="97" t="s">
        <v>189</v>
      </c>
      <c r="C55" s="287" t="s">
        <v>177</v>
      </c>
      <c r="D55" s="287"/>
      <c r="E55" s="287"/>
      <c r="F55" s="60"/>
      <c r="G55" s="60"/>
    </row>
    <row r="56" spans="1:7" ht="15" customHeight="1" x14ac:dyDescent="0.4">
      <c r="A56" s="60"/>
      <c r="B56" s="60" t="s">
        <v>178</v>
      </c>
      <c r="C56" s="60"/>
      <c r="D56" s="60"/>
      <c r="E56" s="60"/>
      <c r="F56" s="60"/>
      <c r="G56" s="60"/>
    </row>
    <row r="57" spans="1:7" ht="15" customHeight="1" x14ac:dyDescent="0.4">
      <c r="A57" s="60"/>
      <c r="B57" s="60" t="s">
        <v>190</v>
      </c>
      <c r="C57" s="60"/>
      <c r="D57" s="60"/>
      <c r="E57" s="60"/>
      <c r="F57" s="60"/>
      <c r="G57" s="60"/>
    </row>
    <row r="58" spans="1:7" ht="15" customHeight="1" x14ac:dyDescent="0.4">
      <c r="A58" s="60"/>
      <c r="B58" s="60" t="s">
        <v>179</v>
      </c>
      <c r="C58" s="60"/>
      <c r="D58" s="60"/>
      <c r="E58" s="60"/>
      <c r="F58" s="60"/>
      <c r="G58" s="60"/>
    </row>
    <row r="59" spans="1:7" ht="15" customHeight="1" x14ac:dyDescent="0.4">
      <c r="A59" s="60" t="s">
        <v>180</v>
      </c>
      <c r="B59" s="94"/>
      <c r="C59" s="60"/>
      <c r="D59" s="60"/>
      <c r="E59" s="60"/>
      <c r="F59" s="60"/>
      <c r="G59" s="60"/>
    </row>
    <row r="60" spans="1:7" ht="15" customHeight="1" x14ac:dyDescent="0.4">
      <c r="A60" s="60" t="s">
        <v>326</v>
      </c>
      <c r="B60" s="94"/>
      <c r="C60" s="60"/>
      <c r="D60" s="60"/>
      <c r="E60" s="60"/>
      <c r="F60" s="60"/>
      <c r="G60" s="60"/>
    </row>
    <row r="61" spans="1:7" ht="15" customHeight="1" x14ac:dyDescent="0.4">
      <c r="A61" s="60" t="s">
        <v>191</v>
      </c>
      <c r="B61" s="94"/>
      <c r="C61" s="60"/>
      <c r="D61" s="60"/>
      <c r="E61" s="60"/>
      <c r="F61" s="60"/>
      <c r="G61" s="60"/>
    </row>
    <row r="62" spans="1:7" ht="15" customHeight="1" x14ac:dyDescent="0.4">
      <c r="A62" s="60" t="s">
        <v>182</v>
      </c>
      <c r="B62" s="94"/>
      <c r="C62" s="60"/>
      <c r="D62" s="60"/>
      <c r="E62" s="60"/>
      <c r="F62" s="60"/>
      <c r="G62" s="60"/>
    </row>
    <row r="63" spans="1:7" ht="15" customHeight="1" x14ac:dyDescent="0.4">
      <c r="A63" s="60" t="s">
        <v>330</v>
      </c>
      <c r="B63" s="94"/>
      <c r="C63" s="60"/>
      <c r="D63" s="60"/>
      <c r="E63" s="60"/>
      <c r="F63" s="60"/>
      <c r="G63" s="60"/>
    </row>
    <row r="64" spans="1:7" ht="15" customHeight="1" x14ac:dyDescent="0.4">
      <c r="A64" s="60" t="s">
        <v>331</v>
      </c>
      <c r="B64" s="94"/>
      <c r="C64" s="60"/>
      <c r="D64" s="60"/>
      <c r="E64" s="60"/>
      <c r="F64" s="60"/>
      <c r="G64" s="60"/>
    </row>
    <row r="65" spans="1:7" ht="15" customHeight="1" x14ac:dyDescent="0.4">
      <c r="A65" s="60"/>
      <c r="B65" s="60" t="s">
        <v>332</v>
      </c>
      <c r="C65" s="60"/>
      <c r="D65" s="60"/>
      <c r="E65" s="60"/>
      <c r="F65" s="60"/>
      <c r="G65" s="60"/>
    </row>
    <row r="66" spans="1:7" ht="15" customHeight="1" x14ac:dyDescent="0.4">
      <c r="A66" s="60"/>
      <c r="B66" s="60" t="s">
        <v>333</v>
      </c>
      <c r="C66" s="60"/>
      <c r="D66" s="60"/>
      <c r="E66" s="60"/>
      <c r="F66" s="60"/>
      <c r="G66" s="60"/>
    </row>
    <row r="67" spans="1:7" ht="15" customHeight="1" x14ac:dyDescent="0.4">
      <c r="A67" s="60" t="s">
        <v>334</v>
      </c>
      <c r="B67" s="94"/>
      <c r="C67" s="60"/>
      <c r="D67" s="60"/>
      <c r="E67" s="60"/>
      <c r="F67" s="60"/>
      <c r="G67" s="60"/>
    </row>
    <row r="68" spans="1:7" ht="15" customHeight="1" x14ac:dyDescent="0.4">
      <c r="A68" s="60" t="s">
        <v>183</v>
      </c>
      <c r="B68" s="94"/>
      <c r="C68" s="60"/>
      <c r="D68" s="60"/>
      <c r="E68" s="60"/>
      <c r="F68" s="60"/>
      <c r="G68" s="60"/>
    </row>
    <row r="69" spans="1:7" ht="15" customHeight="1" x14ac:dyDescent="0.4">
      <c r="A69" s="60" t="s">
        <v>335</v>
      </c>
      <c r="B69" s="94"/>
      <c r="C69" s="60"/>
      <c r="D69" s="60"/>
      <c r="E69" s="60"/>
      <c r="F69" s="60"/>
      <c r="G69" s="60"/>
    </row>
    <row r="70" spans="1:7" ht="15" customHeight="1" x14ac:dyDescent="0.4">
      <c r="A70" s="60" t="s">
        <v>336</v>
      </c>
      <c r="B70" s="94"/>
      <c r="C70" s="60"/>
      <c r="D70" s="60"/>
      <c r="E70" s="60"/>
      <c r="F70" s="60"/>
      <c r="G70" s="60"/>
    </row>
    <row r="71" spans="1:7" ht="15" customHeight="1" x14ac:dyDescent="0.4">
      <c r="A71" s="60" t="s">
        <v>184</v>
      </c>
      <c r="B71" s="94"/>
      <c r="C71" s="60"/>
      <c r="D71" s="60"/>
      <c r="E71" s="60"/>
      <c r="F71" s="60"/>
      <c r="G71" s="60"/>
    </row>
    <row r="72" spans="1:7" ht="15" customHeight="1" x14ac:dyDescent="0.4">
      <c r="A72" s="60" t="s">
        <v>185</v>
      </c>
      <c r="B72" s="94"/>
      <c r="C72" s="60"/>
      <c r="D72" s="60"/>
      <c r="E72" s="60"/>
      <c r="F72" s="60"/>
      <c r="G72" s="60"/>
    </row>
    <row r="73" spans="1:7" ht="15" customHeight="1" x14ac:dyDescent="0.4">
      <c r="A73" s="60" t="s">
        <v>337</v>
      </c>
      <c r="B73" s="94"/>
      <c r="C73" s="60"/>
      <c r="D73" s="60"/>
      <c r="E73" s="60"/>
      <c r="F73" s="60"/>
      <c r="G73" s="60"/>
    </row>
    <row r="74" spans="1:7" ht="15" customHeight="1" x14ac:dyDescent="0.4">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G20" sqref="G20"/>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
      <c r="A10" s="288"/>
      <c r="B10" s="325" t="s">
        <v>329</v>
      </c>
      <c r="C10" s="290"/>
      <c r="D10" s="286"/>
      <c r="E10" s="292"/>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303"/>
      <c r="AL10" s="304"/>
      <c r="AM10" s="299"/>
      <c r="AN10" s="299"/>
    </row>
    <row r="11" spans="1:41" ht="15" customHeight="1" x14ac:dyDescent="0.4">
      <c r="A11" s="288"/>
      <c r="B11" s="326"/>
      <c r="C11" s="291"/>
      <c r="D11" s="286"/>
      <c r="E11" s="292"/>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303"/>
      <c r="AL11" s="304"/>
      <c r="AM11" s="299"/>
      <c r="AN11" s="299"/>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x14ac:dyDescent="0.4">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x14ac:dyDescent="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x14ac:dyDescent="0.4">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x14ac:dyDescent="0.4">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x14ac:dyDescent="0.4">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5" customHeight="1" x14ac:dyDescent="0.4">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86" t="s">
        <v>173</v>
      </c>
      <c r="D58" s="286"/>
      <c r="E58" s="286"/>
      <c r="F58" s="60"/>
      <c r="G58" s="60"/>
    </row>
    <row r="59" spans="1:40" ht="15" customHeight="1" x14ac:dyDescent="0.4">
      <c r="A59" s="60"/>
      <c r="B59" s="97" t="s">
        <v>186</v>
      </c>
      <c r="C59" s="287" t="s">
        <v>174</v>
      </c>
      <c r="D59" s="287"/>
      <c r="E59" s="287"/>
      <c r="F59" s="60"/>
      <c r="G59" s="60"/>
    </row>
    <row r="60" spans="1:40" ht="15" customHeight="1" x14ac:dyDescent="0.4">
      <c r="A60" s="60"/>
      <c r="B60" s="97" t="s">
        <v>187</v>
      </c>
      <c r="C60" s="287" t="s">
        <v>175</v>
      </c>
      <c r="D60" s="287"/>
      <c r="E60" s="287"/>
      <c r="F60" s="60"/>
      <c r="G60" s="60"/>
    </row>
    <row r="61" spans="1:40" ht="15" customHeight="1" x14ac:dyDescent="0.4">
      <c r="A61" s="60"/>
      <c r="B61" s="97" t="s">
        <v>188</v>
      </c>
      <c r="C61" s="287" t="s">
        <v>176</v>
      </c>
      <c r="D61" s="287"/>
      <c r="E61" s="287"/>
      <c r="F61" s="60"/>
      <c r="G61" s="60"/>
    </row>
    <row r="62" spans="1:40" ht="15" customHeight="1" x14ac:dyDescent="0.4">
      <c r="A62" s="60"/>
      <c r="B62" s="97" t="s">
        <v>189</v>
      </c>
      <c r="C62" s="287" t="s">
        <v>177</v>
      </c>
      <c r="D62" s="287"/>
      <c r="E62" s="28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326</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B19" sqref="B19"/>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276</v>
      </c>
      <c r="B40" s="304"/>
      <c r="C40" s="304"/>
      <c r="D40" s="111"/>
      <c r="E40" s="111"/>
      <c r="F40" s="320"/>
      <c r="G40" s="320"/>
      <c r="H40" s="320"/>
      <c r="I40" s="292">
        <f>SUM(D40:F40)</f>
        <v>0</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ROUNDUP(AH40/450,0)</f>
        <v>0</v>
      </c>
      <c r="AL40" s="303"/>
      <c r="AM40" s="286">
        <f>MIN(AH40:AK42)</f>
        <v>0</v>
      </c>
      <c r="AN40" s="286"/>
    </row>
    <row r="41" spans="1:40" ht="18" customHeight="1" x14ac:dyDescent="0.4">
      <c r="A41" s="304" t="s">
        <v>277</v>
      </c>
      <c r="B41" s="304"/>
      <c r="C41" s="304"/>
      <c r="D41" s="111"/>
      <c r="E41" s="111"/>
      <c r="F41" s="320"/>
      <c r="G41" s="320"/>
      <c r="H41" s="320"/>
      <c r="I41" s="292">
        <f>SUM(D41:H41)*0.1</f>
        <v>0</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
      <c r="A42" s="286" t="s">
        <v>274</v>
      </c>
      <c r="B42" s="286"/>
      <c r="C42" s="286"/>
      <c r="D42" s="75">
        <f>D40+D41*0.1</f>
        <v>0</v>
      </c>
      <c r="E42" s="75">
        <f>E40+E41*0.1</f>
        <v>0</v>
      </c>
      <c r="F42" s="292">
        <f t="shared" ref="F42" si="3">F40+F41*0.1</f>
        <v>0</v>
      </c>
      <c r="G42" s="293"/>
      <c r="H42" s="294"/>
      <c r="I42" s="292">
        <f>SUM(D42:H42)</f>
        <v>0</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0</v>
      </c>
      <c r="AI42" s="303"/>
      <c r="AJ42" s="137" t="s">
        <v>199</v>
      </c>
      <c r="AK42" s="330">
        <f>ROUNDUP(IF(X44="",AH42/40,IF(X44="○",AH42/50)),0)</f>
        <v>0</v>
      </c>
      <c r="AL42" s="303"/>
      <c r="AM42" s="286"/>
      <c r="AN42" s="286"/>
    </row>
    <row r="43" spans="1:40" ht="18" customHeight="1" x14ac:dyDescent="0.4">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x14ac:dyDescent="0.4">
      <c r="B44" s="62"/>
      <c r="I44" s="286">
        <f>I42/3</f>
        <v>0</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340</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x14ac:dyDescent="0.4">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x14ac:dyDescent="0.4">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x14ac:dyDescent="0.4">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x14ac:dyDescent="0.4">
      <c r="A54" s="62"/>
      <c r="B54" s="82" t="s">
        <v>196</v>
      </c>
      <c r="C54" s="306"/>
      <c r="D54" s="307"/>
      <c r="E54" s="308" t="e">
        <f>IF($AK$3="４週",SUMIFS($AK$11:$AK$30,$B$11:$B$30,E50)/4/$AH$5,IF($AK$3="歴月",SUMIFS($AK$11:$AK$30,$B$11:$B$30,E50)/$AL$5,"記載する期間を選択してください"))</f>
        <v>#DIV/0!</v>
      </c>
      <c r="F54" s="309"/>
      <c r="G54" s="309"/>
      <c r="H54" s="310"/>
      <c r="I54" s="308" t="e">
        <f>IF($AK$3="４週",SUMIFS($AK$11:$AK$30,$B$11:$B$30,I50)/4/$AH$5,IF($AK$3="歴月",SUMIFS($AK$11:$AK$30,$B$11:$B$30,I50)/$AL$5,"記載する期間を選択してください"))</f>
        <v>#DIV/0!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167</v>
      </c>
      <c r="B57" s="86"/>
      <c r="C57" s="86"/>
      <c r="D57" s="86"/>
      <c r="E57" s="86"/>
      <c r="F57" s="86"/>
      <c r="G57" s="86"/>
      <c r="H57" s="68"/>
      <c r="I57" s="68"/>
      <c r="J57" s="68"/>
      <c r="K57" s="68"/>
      <c r="L57" s="68"/>
      <c r="M57" s="68"/>
    </row>
    <row r="58" spans="1:40" s="60" customFormat="1" ht="15" customHeight="1" x14ac:dyDescent="0.4">
      <c r="A58" s="60" t="s">
        <v>211</v>
      </c>
      <c r="B58" s="86"/>
      <c r="C58" s="86"/>
      <c r="D58" s="86"/>
      <c r="E58" s="86"/>
      <c r="F58" s="86"/>
      <c r="G58" s="86"/>
      <c r="H58" s="68"/>
      <c r="I58" s="68"/>
      <c r="J58" s="68"/>
      <c r="K58" s="68"/>
      <c r="L58" s="68"/>
      <c r="M58" s="68"/>
    </row>
    <row r="59" spans="1:40" s="60" customFormat="1" ht="15" customHeight="1" x14ac:dyDescent="0.4">
      <c r="A59" s="60" t="s">
        <v>168</v>
      </c>
      <c r="B59" s="86"/>
      <c r="C59" s="86"/>
      <c r="D59" s="86"/>
      <c r="E59" s="86"/>
      <c r="F59" s="86"/>
      <c r="G59" s="86"/>
      <c r="H59" s="68"/>
      <c r="I59" s="68"/>
      <c r="J59" s="68"/>
      <c r="K59" s="68"/>
      <c r="L59" s="68"/>
      <c r="M59" s="68"/>
    </row>
    <row r="60" spans="1:40" s="60" customFormat="1" ht="15" customHeight="1" x14ac:dyDescent="0.4">
      <c r="A60" s="60" t="s">
        <v>169</v>
      </c>
      <c r="B60" s="86"/>
      <c r="C60" s="86"/>
      <c r="D60" s="86"/>
      <c r="E60" s="86"/>
      <c r="F60" s="86"/>
      <c r="G60" s="86"/>
      <c r="H60" s="68"/>
      <c r="I60" s="68"/>
      <c r="J60" s="68"/>
      <c r="K60" s="68"/>
      <c r="L60" s="68"/>
      <c r="M60" s="68"/>
    </row>
    <row r="61" spans="1:40" ht="15" customHeight="1" x14ac:dyDescent="0.4">
      <c r="A61" s="60" t="s">
        <v>170</v>
      </c>
      <c r="B61" s="94"/>
      <c r="C61" s="60"/>
      <c r="D61" s="60"/>
      <c r="E61" s="60"/>
      <c r="F61" s="60"/>
      <c r="G61" s="60"/>
    </row>
    <row r="62" spans="1:40" ht="15" customHeight="1" x14ac:dyDescent="0.4">
      <c r="A62" s="60" t="s">
        <v>171</v>
      </c>
      <c r="B62" s="94"/>
      <c r="C62" s="60"/>
      <c r="D62" s="60"/>
      <c r="E62" s="60"/>
      <c r="F62" s="60"/>
      <c r="G62" s="60"/>
    </row>
    <row r="63" spans="1:40" ht="15" customHeight="1" x14ac:dyDescent="0.4">
      <c r="A63" s="60"/>
      <c r="B63" s="75" t="s">
        <v>172</v>
      </c>
      <c r="C63" s="286" t="s">
        <v>173</v>
      </c>
      <c r="D63" s="286"/>
      <c r="E63" s="286"/>
      <c r="F63" s="60"/>
      <c r="G63" s="60"/>
    </row>
    <row r="64" spans="1:40" ht="15" customHeight="1" x14ac:dyDescent="0.4">
      <c r="A64" s="60"/>
      <c r="B64" s="97" t="s">
        <v>186</v>
      </c>
      <c r="C64" s="287" t="s">
        <v>174</v>
      </c>
      <c r="D64" s="287"/>
      <c r="E64" s="287"/>
      <c r="F64" s="60"/>
      <c r="G64" s="60"/>
    </row>
    <row r="65" spans="1:7" ht="15" customHeight="1" x14ac:dyDescent="0.4">
      <c r="A65" s="60"/>
      <c r="B65" s="97" t="s">
        <v>187</v>
      </c>
      <c r="C65" s="287" t="s">
        <v>175</v>
      </c>
      <c r="D65" s="287"/>
      <c r="E65" s="287"/>
      <c r="F65" s="60"/>
      <c r="G65" s="60"/>
    </row>
    <row r="66" spans="1:7" ht="15" customHeight="1" x14ac:dyDescent="0.4">
      <c r="A66" s="60"/>
      <c r="B66" s="97" t="s">
        <v>188</v>
      </c>
      <c r="C66" s="287" t="s">
        <v>176</v>
      </c>
      <c r="D66" s="287"/>
      <c r="E66" s="287"/>
      <c r="F66" s="60"/>
      <c r="G66" s="60"/>
    </row>
    <row r="67" spans="1:7" ht="15" customHeight="1" x14ac:dyDescent="0.4">
      <c r="A67" s="60"/>
      <c r="B67" s="97" t="s">
        <v>189</v>
      </c>
      <c r="C67" s="287" t="s">
        <v>177</v>
      </c>
      <c r="D67" s="287"/>
      <c r="E67" s="287"/>
      <c r="F67" s="60"/>
      <c r="G67" s="60"/>
    </row>
    <row r="68" spans="1:7" ht="15" customHeight="1" x14ac:dyDescent="0.4">
      <c r="A68" s="60"/>
      <c r="B68" s="60" t="s">
        <v>178</v>
      </c>
      <c r="C68" s="60"/>
      <c r="D68" s="60"/>
      <c r="E68" s="60"/>
      <c r="F68" s="60"/>
      <c r="G68" s="60"/>
    </row>
    <row r="69" spans="1:7" ht="15" customHeight="1" x14ac:dyDescent="0.4">
      <c r="A69" s="60"/>
      <c r="B69" s="60" t="s">
        <v>190</v>
      </c>
      <c r="C69" s="60"/>
      <c r="D69" s="60"/>
      <c r="E69" s="60"/>
      <c r="F69" s="60"/>
      <c r="G69" s="60"/>
    </row>
    <row r="70" spans="1:7" ht="15" customHeight="1" x14ac:dyDescent="0.4">
      <c r="A70" s="60"/>
      <c r="B70" s="60" t="s">
        <v>179</v>
      </c>
      <c r="C70" s="60"/>
      <c r="D70" s="60"/>
      <c r="E70" s="60"/>
      <c r="F70" s="60"/>
      <c r="G70" s="60"/>
    </row>
    <row r="71" spans="1:7" ht="15" customHeight="1" x14ac:dyDescent="0.4">
      <c r="A71" s="60" t="s">
        <v>180</v>
      </c>
      <c r="B71" s="94"/>
      <c r="C71" s="60"/>
      <c r="D71" s="60"/>
      <c r="E71" s="60"/>
      <c r="F71" s="60"/>
      <c r="G71" s="60"/>
    </row>
    <row r="72" spans="1:7" ht="15" customHeight="1" x14ac:dyDescent="0.4">
      <c r="A72" s="60" t="s">
        <v>181</v>
      </c>
      <c r="B72" s="94"/>
      <c r="C72" s="60"/>
      <c r="D72" s="60"/>
      <c r="E72" s="60"/>
      <c r="F72" s="60"/>
      <c r="G72" s="60"/>
    </row>
    <row r="73" spans="1:7" ht="15" customHeight="1" x14ac:dyDescent="0.4">
      <c r="A73" s="60" t="s">
        <v>191</v>
      </c>
      <c r="B73" s="94"/>
      <c r="C73" s="60"/>
      <c r="D73" s="60"/>
      <c r="E73" s="60"/>
      <c r="F73" s="60"/>
      <c r="G73" s="60"/>
    </row>
    <row r="74" spans="1:7" ht="15" customHeight="1" x14ac:dyDescent="0.4">
      <c r="A74" s="60" t="s">
        <v>182</v>
      </c>
      <c r="B74" s="94"/>
      <c r="C74" s="60"/>
      <c r="D74" s="60"/>
      <c r="E74" s="60"/>
      <c r="F74" s="60"/>
      <c r="G74" s="60"/>
    </row>
    <row r="75" spans="1:7" ht="15" customHeight="1" x14ac:dyDescent="0.4">
      <c r="A75" s="60" t="s">
        <v>330</v>
      </c>
      <c r="B75" s="94"/>
      <c r="C75" s="60"/>
      <c r="D75" s="60"/>
      <c r="E75" s="60"/>
      <c r="F75" s="60"/>
      <c r="G75" s="60"/>
    </row>
    <row r="76" spans="1:7" ht="15" customHeight="1" x14ac:dyDescent="0.4">
      <c r="A76" s="60" t="s">
        <v>331</v>
      </c>
      <c r="B76" s="94"/>
      <c r="C76" s="60"/>
      <c r="D76" s="60"/>
      <c r="E76" s="60"/>
      <c r="F76" s="60"/>
      <c r="G76" s="60"/>
    </row>
    <row r="77" spans="1:7" ht="15" customHeight="1" x14ac:dyDescent="0.4">
      <c r="A77" s="60"/>
      <c r="B77" s="60" t="s">
        <v>332</v>
      </c>
      <c r="C77" s="60"/>
      <c r="D77" s="60"/>
      <c r="E77" s="60"/>
      <c r="F77" s="60"/>
      <c r="G77" s="60"/>
    </row>
    <row r="78" spans="1:7" ht="15" customHeight="1" x14ac:dyDescent="0.4">
      <c r="A78" s="60"/>
      <c r="B78" s="60" t="s">
        <v>333</v>
      </c>
      <c r="C78" s="60"/>
      <c r="D78" s="60"/>
      <c r="E78" s="60"/>
      <c r="F78" s="60"/>
      <c r="G78" s="60"/>
    </row>
    <row r="79" spans="1:7" ht="15" customHeight="1" x14ac:dyDescent="0.4">
      <c r="A79" s="60" t="s">
        <v>334</v>
      </c>
      <c r="B79" s="94"/>
      <c r="C79" s="60"/>
      <c r="D79" s="60"/>
      <c r="E79" s="60"/>
      <c r="F79" s="60"/>
      <c r="G79" s="60"/>
    </row>
    <row r="80" spans="1:7" ht="15" customHeight="1" x14ac:dyDescent="0.4">
      <c r="A80" s="60" t="s">
        <v>183</v>
      </c>
      <c r="B80" s="94"/>
      <c r="C80" s="60"/>
      <c r="D80" s="60"/>
      <c r="E80" s="60"/>
      <c r="F80" s="60"/>
      <c r="G80" s="60"/>
    </row>
    <row r="81" spans="1:7" ht="15" customHeight="1" x14ac:dyDescent="0.4">
      <c r="A81" s="60" t="s">
        <v>335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184</v>
      </c>
      <c r="B83" s="94"/>
      <c r="C83" s="60"/>
      <c r="D83" s="60"/>
      <c r="E83" s="60"/>
      <c r="F83" s="60"/>
      <c r="G83" s="60"/>
    </row>
    <row r="84" spans="1:7" ht="15" customHeight="1" x14ac:dyDescent="0.4">
      <c r="A84" s="60" t="s">
        <v>185</v>
      </c>
      <c r="B84" s="94"/>
      <c r="C84" s="60"/>
      <c r="D84" s="60"/>
      <c r="E84" s="60"/>
      <c r="F84" s="60"/>
      <c r="G84" s="60"/>
    </row>
    <row r="85" spans="1:7" ht="15" customHeight="1" x14ac:dyDescent="0.4">
      <c r="A85" s="60" t="s">
        <v>337</v>
      </c>
      <c r="B85" s="94"/>
      <c r="C85" s="60"/>
      <c r="D85" s="60"/>
      <c r="E85" s="60"/>
      <c r="F85" s="60"/>
      <c r="G85" s="60"/>
    </row>
    <row r="86" spans="1:7" ht="15" customHeight="1" x14ac:dyDescent="0.4">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7">
    <dataValidation type="list" allowBlank="1" showInputMessage="1" sqref="B11: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B11" sqref="B11"/>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x14ac:dyDescent="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86" t="s">
        <v>173</v>
      </c>
      <c r="D50" s="286"/>
      <c r="E50" s="286"/>
      <c r="F50" s="60"/>
      <c r="G50" s="60"/>
    </row>
    <row r="51" spans="1:7" ht="15" customHeight="1" x14ac:dyDescent="0.4">
      <c r="A51" s="60"/>
      <c r="B51" s="97" t="s">
        <v>186</v>
      </c>
      <c r="C51" s="287" t="s">
        <v>174</v>
      </c>
      <c r="D51" s="287"/>
      <c r="E51" s="287"/>
      <c r="F51" s="60"/>
      <c r="G51" s="60"/>
    </row>
    <row r="52" spans="1:7" ht="15" customHeight="1" x14ac:dyDescent="0.4">
      <c r="A52" s="60"/>
      <c r="B52" s="97" t="s">
        <v>187</v>
      </c>
      <c r="C52" s="287" t="s">
        <v>175</v>
      </c>
      <c r="D52" s="287"/>
      <c r="E52" s="287"/>
      <c r="F52" s="60"/>
      <c r="G52" s="60"/>
    </row>
    <row r="53" spans="1:7" ht="15" customHeight="1" x14ac:dyDescent="0.4">
      <c r="A53" s="60"/>
      <c r="B53" s="97" t="s">
        <v>188</v>
      </c>
      <c r="C53" s="287" t="s">
        <v>176</v>
      </c>
      <c r="D53" s="287"/>
      <c r="E53" s="287"/>
      <c r="F53" s="60"/>
      <c r="G53" s="60"/>
    </row>
    <row r="54" spans="1:7" ht="15" customHeight="1" x14ac:dyDescent="0.4">
      <c r="A54" s="60"/>
      <c r="B54" s="97" t="s">
        <v>189</v>
      </c>
      <c r="C54" s="287" t="s">
        <v>177</v>
      </c>
      <c r="D54" s="287"/>
      <c r="E54" s="28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B17" sqref="B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x14ac:dyDescent="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86" t="s">
        <v>173</v>
      </c>
      <c r="D50" s="286"/>
      <c r="E50" s="286"/>
      <c r="F50" s="60"/>
      <c r="G50" s="60"/>
    </row>
    <row r="51" spans="1:7" ht="15" customHeight="1" x14ac:dyDescent="0.4">
      <c r="A51" s="60"/>
      <c r="B51" s="97" t="s">
        <v>186</v>
      </c>
      <c r="C51" s="287" t="s">
        <v>174</v>
      </c>
      <c r="D51" s="287"/>
      <c r="E51" s="287"/>
      <c r="F51" s="60"/>
      <c r="G51" s="60"/>
    </row>
    <row r="52" spans="1:7" ht="15" customHeight="1" x14ac:dyDescent="0.4">
      <c r="A52" s="60"/>
      <c r="B52" s="97" t="s">
        <v>187</v>
      </c>
      <c r="C52" s="287" t="s">
        <v>175</v>
      </c>
      <c r="D52" s="287"/>
      <c r="E52" s="287"/>
      <c r="F52" s="60"/>
      <c r="G52" s="60"/>
    </row>
    <row r="53" spans="1:7" ht="15" customHeight="1" x14ac:dyDescent="0.4">
      <c r="A53" s="60"/>
      <c r="B53" s="97" t="s">
        <v>188</v>
      </c>
      <c r="C53" s="287" t="s">
        <v>176</v>
      </c>
      <c r="D53" s="287"/>
      <c r="E53" s="287"/>
      <c r="F53" s="60"/>
      <c r="G53" s="60"/>
    </row>
    <row r="54" spans="1:7" ht="15" customHeight="1" x14ac:dyDescent="0.4">
      <c r="A54" s="60"/>
      <c r="B54" s="97" t="s">
        <v>189</v>
      </c>
      <c r="C54" s="287" t="s">
        <v>177</v>
      </c>
      <c r="D54" s="287"/>
      <c r="E54" s="28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J16" sqref="J16"/>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13" t="s">
        <v>268</v>
      </c>
      <c r="C38" s="414"/>
      <c r="D38" s="414"/>
      <c r="E38" s="414"/>
      <c r="F38" s="414"/>
      <c r="G38" s="414"/>
      <c r="H38" s="414"/>
      <c r="I38" s="414"/>
      <c r="J38" s="414"/>
      <c r="K38" s="415"/>
      <c r="L38" s="416"/>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x14ac:dyDescent="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x14ac:dyDescent="0.4">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286" t="s">
        <v>173</v>
      </c>
      <c r="D64" s="286"/>
      <c r="E64" s="286"/>
      <c r="F64" s="60"/>
      <c r="G64" s="60"/>
    </row>
    <row r="65" spans="1:7" ht="15" customHeight="1" x14ac:dyDescent="0.4">
      <c r="A65" s="60"/>
      <c r="B65" s="97" t="s">
        <v>186</v>
      </c>
      <c r="C65" s="287" t="s">
        <v>174</v>
      </c>
      <c r="D65" s="287"/>
      <c r="E65" s="287"/>
      <c r="F65" s="60"/>
      <c r="G65" s="60"/>
    </row>
    <row r="66" spans="1:7" ht="15" customHeight="1" x14ac:dyDescent="0.4">
      <c r="A66" s="60"/>
      <c r="B66" s="97" t="s">
        <v>187</v>
      </c>
      <c r="C66" s="287" t="s">
        <v>175</v>
      </c>
      <c r="D66" s="287"/>
      <c r="E66" s="287"/>
      <c r="F66" s="60"/>
      <c r="G66" s="60"/>
    </row>
    <row r="67" spans="1:7" ht="15" customHeight="1" x14ac:dyDescent="0.4">
      <c r="A67" s="60"/>
      <c r="B67" s="97" t="s">
        <v>188</v>
      </c>
      <c r="C67" s="287" t="s">
        <v>176</v>
      </c>
      <c r="D67" s="287"/>
      <c r="E67" s="287"/>
      <c r="F67" s="60"/>
      <c r="G67" s="60"/>
    </row>
    <row r="68" spans="1:7" ht="15" customHeight="1" x14ac:dyDescent="0.4">
      <c r="A68" s="60"/>
      <c r="B68" s="97" t="s">
        <v>189</v>
      </c>
      <c r="C68" s="287" t="s">
        <v>177</v>
      </c>
      <c r="D68" s="287"/>
      <c r="E68" s="287"/>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326</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330</v>
      </c>
      <c r="B76" s="94"/>
      <c r="C76" s="60"/>
      <c r="D76" s="60"/>
      <c r="E76" s="60"/>
      <c r="F76" s="60"/>
      <c r="G76" s="60"/>
    </row>
    <row r="77" spans="1:7" ht="15" customHeight="1" x14ac:dyDescent="0.4">
      <c r="A77" s="60" t="s">
        <v>331</v>
      </c>
      <c r="B77" s="94"/>
      <c r="C77" s="60"/>
      <c r="D77" s="60"/>
      <c r="E77" s="60"/>
      <c r="F77" s="60"/>
      <c r="G77" s="60"/>
    </row>
    <row r="78" spans="1:7" ht="15" customHeight="1" x14ac:dyDescent="0.4">
      <c r="A78" s="60"/>
      <c r="B78" s="60" t="s">
        <v>332</v>
      </c>
      <c r="C78" s="60"/>
      <c r="D78" s="60"/>
      <c r="E78" s="60"/>
      <c r="F78" s="60"/>
      <c r="G78" s="60"/>
    </row>
    <row r="79" spans="1:7" ht="15" customHeight="1" x14ac:dyDescent="0.4">
      <c r="A79" s="60"/>
      <c r="B79" s="60" t="s">
        <v>333</v>
      </c>
      <c r="C79" s="60"/>
      <c r="D79" s="60"/>
      <c r="E79" s="60"/>
      <c r="F79" s="60"/>
      <c r="G79" s="60"/>
    </row>
    <row r="80" spans="1:7" ht="15" customHeight="1" x14ac:dyDescent="0.4">
      <c r="A80" s="60" t="s">
        <v>334</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337</v>
      </c>
      <c r="B86" s="94"/>
      <c r="C86" s="60"/>
      <c r="D86" s="60"/>
      <c r="E86" s="60"/>
      <c r="F86" s="60"/>
      <c r="G86" s="60"/>
    </row>
    <row r="87" spans="1:7" ht="15" customHeight="1" x14ac:dyDescent="0.4">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7">
    <dataValidation type="list" allowBlank="1" showInput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J18" sqref="J18"/>
    </sheetView>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x14ac:dyDescent="0.4">
      <c r="A38"/>
      <c r="B38" s="413" t="s">
        <v>263</v>
      </c>
      <c r="C38" s="414"/>
      <c r="D38" s="414"/>
      <c r="E38" s="414"/>
      <c r="F38" s="414"/>
      <c r="G38" s="414"/>
      <c r="H38" s="414"/>
      <c r="I38" s="414"/>
      <c r="J38" s="414"/>
      <c r="K38" s="415"/>
      <c r="L38" s="416"/>
      <c r="M38" s="416"/>
      <c r="N38" s="416"/>
      <c r="O38" s="416"/>
      <c r="P38" s="416"/>
      <c r="Q38" s="416"/>
      <c r="R38" s="416"/>
      <c r="S38" s="416"/>
      <c r="T38" s="361">
        <f>SUM(L38:S38)</f>
        <v>0</v>
      </c>
      <c r="U38" s="361"/>
      <c r="V38" s="361"/>
      <c r="W38" s="361"/>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304" t="s">
        <v>208</v>
      </c>
      <c r="B42" s="304"/>
      <c r="C42" s="369">
        <f>ROUNDDOWN(IF(B38="主として知的障害のある児童を入所させる福祉型障害児入所施設",T38/6.7,IF(B38="主として肢体不自由のある児童を入所させる福祉型障害児入所施設",L38/10+P38/20,0)),1)</f>
        <v>0</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x14ac:dyDescent="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x14ac:dyDescent="0.4">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86" t="s">
        <v>173</v>
      </c>
      <c r="D58" s="286"/>
      <c r="E58" s="286"/>
      <c r="F58" s="60"/>
      <c r="G58" s="60"/>
    </row>
    <row r="59" spans="1:40" ht="15" customHeight="1" x14ac:dyDescent="0.4">
      <c r="A59" s="60"/>
      <c r="B59" s="97" t="s">
        <v>186</v>
      </c>
      <c r="C59" s="287" t="s">
        <v>174</v>
      </c>
      <c r="D59" s="287"/>
      <c r="E59" s="287"/>
      <c r="F59" s="60"/>
      <c r="G59" s="60"/>
    </row>
    <row r="60" spans="1:40" ht="15" customHeight="1" x14ac:dyDescent="0.4">
      <c r="A60" s="60"/>
      <c r="B60" s="97" t="s">
        <v>187</v>
      </c>
      <c r="C60" s="287" t="s">
        <v>175</v>
      </c>
      <c r="D60" s="287"/>
      <c r="E60" s="287"/>
      <c r="F60" s="60"/>
      <c r="G60" s="60"/>
    </row>
    <row r="61" spans="1:40" ht="15" customHeight="1" x14ac:dyDescent="0.4">
      <c r="A61" s="60"/>
      <c r="B61" s="97" t="s">
        <v>188</v>
      </c>
      <c r="C61" s="287" t="s">
        <v>176</v>
      </c>
      <c r="D61" s="287"/>
      <c r="E61" s="287"/>
      <c r="F61" s="60"/>
      <c r="G61" s="60"/>
    </row>
    <row r="62" spans="1:40" ht="15" customHeight="1" x14ac:dyDescent="0.4">
      <c r="A62" s="60"/>
      <c r="B62" s="97" t="s">
        <v>189</v>
      </c>
      <c r="C62" s="287" t="s">
        <v>177</v>
      </c>
      <c r="D62" s="287"/>
      <c r="E62" s="28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326</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152</v>
      </c>
      <c r="B1" t="s">
        <v>141</v>
      </c>
      <c r="C1" t="s">
        <v>142</v>
      </c>
      <c r="D1" t="s">
        <v>143</v>
      </c>
      <c r="E1" t="s">
        <v>144</v>
      </c>
      <c r="F1" t="s">
        <v>145</v>
      </c>
      <c r="G1" t="s">
        <v>146</v>
      </c>
      <c r="H1" t="s">
        <v>147</v>
      </c>
      <c r="I1" t="s">
        <v>148</v>
      </c>
      <c r="J1" t="s">
        <v>149</v>
      </c>
      <c r="K1" t="s">
        <v>290</v>
      </c>
    </row>
    <row r="2" spans="1:12" x14ac:dyDescent="0.4">
      <c r="A2" t="s">
        <v>297</v>
      </c>
      <c r="B2" t="s">
        <v>112</v>
      </c>
      <c r="C2" t="s">
        <v>113</v>
      </c>
      <c r="D2" t="s">
        <v>114</v>
      </c>
    </row>
    <row r="3" spans="1:12" x14ac:dyDescent="0.4">
      <c r="A3" t="s">
        <v>293</v>
      </c>
      <c r="B3" t="s">
        <v>112</v>
      </c>
      <c r="C3" t="s">
        <v>113</v>
      </c>
      <c r="D3" t="s">
        <v>114</v>
      </c>
    </row>
    <row r="4" spans="1:12" x14ac:dyDescent="0.4">
      <c r="A4" t="s">
        <v>294</v>
      </c>
      <c r="B4" t="s">
        <v>112</v>
      </c>
      <c r="C4" t="s">
        <v>113</v>
      </c>
      <c r="D4" t="s">
        <v>114</v>
      </c>
    </row>
    <row r="5" spans="1:12" x14ac:dyDescent="0.4">
      <c r="A5" t="s">
        <v>295</v>
      </c>
      <c r="B5" t="s">
        <v>112</v>
      </c>
      <c r="C5" t="s">
        <v>113</v>
      </c>
      <c r="D5" t="s">
        <v>114</v>
      </c>
    </row>
    <row r="6" spans="1:12" x14ac:dyDescent="0.4">
      <c r="A6" s="126" t="s">
        <v>103</v>
      </c>
      <c r="B6" s="126" t="s">
        <v>112</v>
      </c>
      <c r="C6" s="126" t="s">
        <v>115</v>
      </c>
      <c r="D6" s="126" t="s">
        <v>116</v>
      </c>
      <c r="E6" s="126" t="s">
        <v>117</v>
      </c>
      <c r="F6" s="126" t="s">
        <v>118</v>
      </c>
      <c r="G6" s="126"/>
      <c r="H6" s="126"/>
      <c r="I6" s="126"/>
      <c r="J6" s="126"/>
    </row>
    <row r="7" spans="1:12" x14ac:dyDescent="0.4">
      <c r="A7" s="126" t="s">
        <v>95</v>
      </c>
      <c r="B7" s="126" t="s">
        <v>112</v>
      </c>
      <c r="C7" s="126" t="s">
        <v>115</v>
      </c>
      <c r="D7" s="126" t="s">
        <v>116</v>
      </c>
      <c r="E7" s="126" t="s">
        <v>117</v>
      </c>
      <c r="F7" s="126" t="s">
        <v>119</v>
      </c>
      <c r="G7" s="126" t="s">
        <v>120</v>
      </c>
      <c r="H7" s="126" t="s">
        <v>283</v>
      </c>
      <c r="I7" s="126" t="s">
        <v>118</v>
      </c>
      <c r="J7" s="126"/>
    </row>
    <row r="8" spans="1:12" x14ac:dyDescent="0.4">
      <c r="A8" s="145" t="s">
        <v>251</v>
      </c>
      <c r="B8" s="126" t="s">
        <v>112</v>
      </c>
      <c r="C8" s="126" t="s">
        <v>118</v>
      </c>
      <c r="D8" s="126"/>
      <c r="E8" s="126"/>
      <c r="F8" s="126"/>
      <c r="G8" s="126"/>
      <c r="H8" s="126"/>
      <c r="I8" s="126"/>
      <c r="J8" s="126"/>
    </row>
    <row r="9" spans="1:12" x14ac:dyDescent="0.4">
      <c r="A9" s="145" t="s">
        <v>252</v>
      </c>
      <c r="B9" s="126" t="s">
        <v>112</v>
      </c>
      <c r="C9" s="126" t="s">
        <v>118</v>
      </c>
      <c r="D9" s="126"/>
      <c r="E9" s="126"/>
      <c r="F9" s="126"/>
      <c r="G9" s="126"/>
      <c r="H9" s="126"/>
      <c r="I9" s="126"/>
      <c r="J9" s="126"/>
    </row>
    <row r="10" spans="1:12" x14ac:dyDescent="0.4">
      <c r="A10" s="145" t="s">
        <v>253</v>
      </c>
      <c r="B10" s="126" t="s">
        <v>112</v>
      </c>
      <c r="C10" s="126" t="s">
        <v>118</v>
      </c>
      <c r="D10" s="126"/>
      <c r="E10" s="126"/>
      <c r="F10" s="126"/>
      <c r="G10" s="126"/>
      <c r="H10" s="126"/>
      <c r="I10" s="126"/>
      <c r="J10" s="126"/>
    </row>
    <row r="11" spans="1:12" x14ac:dyDescent="0.4">
      <c r="A11" s="145" t="s">
        <v>102</v>
      </c>
      <c r="B11" s="126" t="s">
        <v>112</v>
      </c>
      <c r="C11" s="126" t="s">
        <v>113</v>
      </c>
      <c r="D11" s="126" t="s">
        <v>114</v>
      </c>
      <c r="E11" s="126"/>
      <c r="F11" s="126"/>
      <c r="G11" s="126"/>
      <c r="H11" s="126"/>
      <c r="I11" s="126"/>
      <c r="J11" s="126"/>
    </row>
    <row r="12" spans="1:12" x14ac:dyDescent="0.4">
      <c r="A12" s="145" t="s">
        <v>254</v>
      </c>
      <c r="B12" s="126" t="s">
        <v>112</v>
      </c>
      <c r="C12" s="126" t="s">
        <v>115</v>
      </c>
      <c r="D12" s="126" t="s">
        <v>127</v>
      </c>
      <c r="E12" s="126" t="s">
        <v>118</v>
      </c>
      <c r="F12" s="126"/>
      <c r="G12" s="126"/>
      <c r="H12" s="126"/>
      <c r="I12" s="126"/>
      <c r="J12" s="126"/>
    </row>
    <row r="13" spans="1:12" x14ac:dyDescent="0.4">
      <c r="A13" s="145" t="s">
        <v>255</v>
      </c>
      <c r="B13" s="126" t="s">
        <v>112</v>
      </c>
      <c r="C13" s="126" t="s">
        <v>115</v>
      </c>
      <c r="D13" s="126" t="s">
        <v>127</v>
      </c>
      <c r="E13" s="126"/>
      <c r="F13" s="126"/>
      <c r="G13" s="126"/>
      <c r="H13" s="126"/>
      <c r="I13" s="126"/>
      <c r="J13" s="126"/>
    </row>
    <row r="14" spans="1:12" x14ac:dyDescent="0.4">
      <c r="A14" s="126" t="s">
        <v>256</v>
      </c>
      <c r="B14" s="126" t="s">
        <v>112</v>
      </c>
      <c r="C14" s="126" t="s">
        <v>115</v>
      </c>
      <c r="D14" s="126" t="s">
        <v>127</v>
      </c>
      <c r="E14" s="126" t="s">
        <v>118</v>
      </c>
      <c r="F14" s="126" t="s">
        <v>305</v>
      </c>
      <c r="G14" s="126"/>
      <c r="H14" s="126"/>
      <c r="I14" s="126"/>
      <c r="J14" s="126"/>
    </row>
    <row r="15" spans="1:12" x14ac:dyDescent="0.4">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4">
      <c r="A16" s="126" t="s">
        <v>200</v>
      </c>
      <c r="B16" s="126" t="s">
        <v>112</v>
      </c>
      <c r="C16" s="126" t="s">
        <v>115</v>
      </c>
      <c r="D16" s="126" t="s">
        <v>117</v>
      </c>
      <c r="E16" s="126" t="s">
        <v>119</v>
      </c>
      <c r="F16" s="126" t="s">
        <v>120</v>
      </c>
      <c r="G16" s="126" t="s">
        <v>283</v>
      </c>
      <c r="H16" s="126" t="s">
        <v>118</v>
      </c>
      <c r="I16" s="126"/>
      <c r="J16" s="126"/>
    </row>
    <row r="17" spans="1:11" x14ac:dyDescent="0.4">
      <c r="A17" s="126" t="s">
        <v>201</v>
      </c>
      <c r="B17" s="126" t="s">
        <v>112</v>
      </c>
      <c r="C17" s="126" t="s">
        <v>115</v>
      </c>
      <c r="D17" s="126" t="s">
        <v>121</v>
      </c>
      <c r="E17" s="126" t="s">
        <v>118</v>
      </c>
      <c r="F17" s="126"/>
      <c r="G17" s="126"/>
      <c r="H17" s="126"/>
      <c r="I17" s="126"/>
      <c r="J17" s="126"/>
    </row>
    <row r="18" spans="1:11" x14ac:dyDescent="0.4">
      <c r="A18" s="126" t="s">
        <v>344</v>
      </c>
      <c r="B18" s="126" t="s">
        <v>112</v>
      </c>
      <c r="C18" s="126" t="s">
        <v>345</v>
      </c>
      <c r="D18" s="126"/>
      <c r="E18" s="126"/>
      <c r="F18" s="126"/>
      <c r="G18" s="126"/>
      <c r="H18" s="126"/>
      <c r="I18" s="126"/>
      <c r="J18" s="126"/>
    </row>
    <row r="19" spans="1:11" x14ac:dyDescent="0.4">
      <c r="A19" s="126" t="s">
        <v>101</v>
      </c>
      <c r="B19" s="126" t="s">
        <v>112</v>
      </c>
      <c r="C19" s="126" t="s">
        <v>115</v>
      </c>
      <c r="D19" s="126" t="s">
        <v>122</v>
      </c>
      <c r="E19" s="126" t="s">
        <v>123</v>
      </c>
      <c r="F19" s="126" t="s">
        <v>124</v>
      </c>
      <c r="G19" s="126"/>
      <c r="H19" s="126"/>
      <c r="I19" s="126"/>
      <c r="J19" s="126"/>
    </row>
    <row r="20" spans="1:11" x14ac:dyDescent="0.4">
      <c r="A20" s="126" t="s">
        <v>285</v>
      </c>
      <c r="B20" s="126" t="s">
        <v>112</v>
      </c>
      <c r="C20" s="126" t="s">
        <v>115</v>
      </c>
      <c r="D20" s="126" t="s">
        <v>123</v>
      </c>
      <c r="E20" s="126" t="s">
        <v>124</v>
      </c>
      <c r="F20" s="126"/>
      <c r="G20" s="126"/>
      <c r="H20" s="126"/>
      <c r="I20" s="126"/>
      <c r="J20" s="126"/>
    </row>
    <row r="21" spans="1:11" x14ac:dyDescent="0.4">
      <c r="A21" s="126" t="s">
        <v>284</v>
      </c>
      <c r="B21" s="126" t="s">
        <v>112</v>
      </c>
      <c r="C21" s="126" t="s">
        <v>115</v>
      </c>
      <c r="D21" s="126" t="s">
        <v>123</v>
      </c>
      <c r="E21" s="126" t="s">
        <v>124</v>
      </c>
      <c r="F21" s="126"/>
      <c r="G21" s="126"/>
      <c r="H21" s="126"/>
      <c r="I21" s="126"/>
      <c r="J21" s="126"/>
    </row>
    <row r="22" spans="1:11" x14ac:dyDescent="0.4">
      <c r="A22" s="126" t="s">
        <v>100</v>
      </c>
      <c r="B22" s="126" t="s">
        <v>112</v>
      </c>
      <c r="C22" s="126" t="s">
        <v>114</v>
      </c>
      <c r="D22" s="126"/>
      <c r="E22" s="126"/>
      <c r="F22" s="126"/>
      <c r="G22" s="126"/>
      <c r="H22" s="126"/>
      <c r="I22" s="126"/>
      <c r="J22" s="126"/>
    </row>
    <row r="23" spans="1:11" x14ac:dyDescent="0.4">
      <c r="A23" s="126" t="s">
        <v>99</v>
      </c>
      <c r="B23" s="126" t="s">
        <v>112</v>
      </c>
      <c r="C23" s="126" t="s">
        <v>115</v>
      </c>
      <c r="D23" s="126" t="s">
        <v>125</v>
      </c>
      <c r="E23" s="126"/>
      <c r="F23" s="126"/>
      <c r="G23" s="126"/>
      <c r="H23" s="126"/>
      <c r="I23" s="126"/>
      <c r="J23" s="126"/>
    </row>
    <row r="24" spans="1:11" x14ac:dyDescent="0.4">
      <c r="A24" s="126" t="s">
        <v>98</v>
      </c>
      <c r="B24" s="126" t="s">
        <v>112</v>
      </c>
      <c r="C24" s="126" t="s">
        <v>115</v>
      </c>
      <c r="D24" s="126" t="s">
        <v>126</v>
      </c>
      <c r="E24" s="126"/>
      <c r="F24" s="126"/>
      <c r="G24" s="126"/>
      <c r="H24" s="126"/>
      <c r="I24" s="126"/>
      <c r="J24" s="126"/>
    </row>
    <row r="25" spans="1:11" x14ac:dyDescent="0.4">
      <c r="A25" s="126" t="s">
        <v>132</v>
      </c>
      <c r="B25" s="126" t="s">
        <v>112</v>
      </c>
      <c r="C25" s="126" t="s">
        <v>131</v>
      </c>
      <c r="D25" s="126" t="s">
        <v>273</v>
      </c>
      <c r="E25" s="126"/>
      <c r="F25" s="126"/>
      <c r="G25" s="126"/>
      <c r="H25" s="126"/>
      <c r="I25" s="126"/>
      <c r="J25" s="126"/>
    </row>
    <row r="26" spans="1:11" x14ac:dyDescent="0.4">
      <c r="A26" s="126" t="s">
        <v>202</v>
      </c>
      <c r="B26" s="126" t="s">
        <v>112</v>
      </c>
      <c r="C26" s="126" t="s">
        <v>136</v>
      </c>
      <c r="D26" s="126" t="s">
        <v>137</v>
      </c>
      <c r="E26" s="126" t="s">
        <v>138</v>
      </c>
      <c r="F26" s="126" t="s">
        <v>139</v>
      </c>
      <c r="G26" s="126" t="s">
        <v>117</v>
      </c>
      <c r="H26" s="126" t="s">
        <v>325</v>
      </c>
      <c r="I26" s="126"/>
      <c r="J26" s="126"/>
    </row>
    <row r="27" spans="1:11" x14ac:dyDescent="0.4">
      <c r="A27" s="126" t="s">
        <v>261</v>
      </c>
      <c r="B27" s="126" t="s">
        <v>112</v>
      </c>
      <c r="C27" s="126" t="s">
        <v>136</v>
      </c>
      <c r="D27" s="126" t="s">
        <v>257</v>
      </c>
      <c r="E27" s="126" t="s">
        <v>117</v>
      </c>
      <c r="F27" s="126" t="s">
        <v>137</v>
      </c>
      <c r="G27" s="126" t="s">
        <v>138</v>
      </c>
      <c r="H27" s="126" t="s">
        <v>139</v>
      </c>
      <c r="I27" s="126" t="s">
        <v>325</v>
      </c>
      <c r="J27" s="126"/>
    </row>
    <row r="28" spans="1:11" x14ac:dyDescent="0.4">
      <c r="A28" s="126" t="s">
        <v>260</v>
      </c>
      <c r="B28" s="126" t="s">
        <v>112</v>
      </c>
      <c r="C28" s="126" t="s">
        <v>136</v>
      </c>
      <c r="D28" s="126" t="s">
        <v>257</v>
      </c>
      <c r="E28" s="126" t="s">
        <v>137</v>
      </c>
      <c r="F28" s="126" t="s">
        <v>138</v>
      </c>
      <c r="G28" s="126" t="s">
        <v>258</v>
      </c>
      <c r="H28" s="126" t="s">
        <v>259</v>
      </c>
      <c r="I28" s="126" t="s">
        <v>139</v>
      </c>
      <c r="J28" s="126" t="s">
        <v>117</v>
      </c>
      <c r="K28" s="126" t="s">
        <v>325</v>
      </c>
    </row>
    <row r="29" spans="1:11" x14ac:dyDescent="0.4">
      <c r="A29" s="126" t="s">
        <v>133</v>
      </c>
      <c r="B29" s="126" t="s">
        <v>112</v>
      </c>
      <c r="C29" s="126" t="s">
        <v>136</v>
      </c>
      <c r="D29" s="126" t="s">
        <v>140</v>
      </c>
      <c r="E29" s="126"/>
      <c r="F29" s="126"/>
      <c r="G29" s="126"/>
      <c r="H29" s="126"/>
      <c r="I29" s="126"/>
      <c r="J29" s="126"/>
      <c r="K29" s="126"/>
    </row>
    <row r="30" spans="1:11" x14ac:dyDescent="0.4">
      <c r="A30" s="126" t="s">
        <v>111</v>
      </c>
      <c r="B30" s="126" t="s">
        <v>112</v>
      </c>
      <c r="C30" s="126" t="s">
        <v>136</v>
      </c>
      <c r="D30" s="126" t="s">
        <v>140</v>
      </c>
      <c r="E30" s="126"/>
      <c r="F30" s="126"/>
      <c r="G30" s="126"/>
      <c r="H30" s="126"/>
      <c r="I30" s="126"/>
      <c r="J30" s="126"/>
      <c r="K30" s="126"/>
    </row>
    <row r="31" spans="1:11" x14ac:dyDescent="0.4">
      <c r="A31" s="126" t="s">
        <v>134</v>
      </c>
      <c r="B31" s="126" t="s">
        <v>112</v>
      </c>
      <c r="C31" s="126" t="s">
        <v>136</v>
      </c>
      <c r="D31" s="126" t="s">
        <v>116</v>
      </c>
      <c r="E31" s="126" t="s">
        <v>117</v>
      </c>
      <c r="F31" s="126" t="s">
        <v>137</v>
      </c>
      <c r="G31" s="126" t="s">
        <v>138</v>
      </c>
      <c r="H31" s="126" t="s">
        <v>258</v>
      </c>
      <c r="I31" s="126" t="s">
        <v>259</v>
      </c>
      <c r="J31" s="126" t="s">
        <v>267</v>
      </c>
      <c r="K31" s="126"/>
    </row>
    <row r="32" spans="1:11" x14ac:dyDescent="0.4">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Q12" sqref="AQ1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282</v>
      </c>
      <c r="B40" s="304"/>
      <c r="C40" s="304"/>
      <c r="D40" s="111"/>
      <c r="E40" s="111"/>
      <c r="F40" s="320"/>
      <c r="G40" s="320"/>
      <c r="H40" s="320"/>
      <c r="I40" s="286">
        <f>SUM(D40:F40)</f>
        <v>0</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ROUNDUP(AH40/1000,0)</f>
        <v>0</v>
      </c>
      <c r="AL40" s="303"/>
      <c r="AM40" s="323">
        <f>MIN(AH40:AK42)</f>
        <v>0</v>
      </c>
      <c r="AN40" s="351"/>
    </row>
    <row r="41" spans="1:40" ht="18" customHeight="1" x14ac:dyDescent="0.4">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x14ac:dyDescent="0.4">
      <c r="B42" s="59"/>
      <c r="I42" s="286">
        <f>I40/3</f>
        <v>0</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0</v>
      </c>
      <c r="AI42" s="303"/>
      <c r="AJ42" s="137" t="s">
        <v>199</v>
      </c>
      <c r="AK42" s="330">
        <f>ROUNDUP(AH42/10,0)</f>
        <v>0</v>
      </c>
      <c r="AL42" s="303"/>
      <c r="AM42" s="353"/>
      <c r="AN42" s="354"/>
    </row>
    <row r="43" spans="1:40" ht="18" customHeight="1" x14ac:dyDescent="0.4">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x14ac:dyDescent="0.4">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x14ac:dyDescent="0.4">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x14ac:dyDescent="0.4">
      <c r="A51" s="62"/>
      <c r="B51" s="82" t="s">
        <v>196</v>
      </c>
      <c r="C51" s="306"/>
      <c r="D51" s="307"/>
      <c r="E51" s="308" t="e">
        <f>IF($AK$3="４週",SUMIFS($AK$11:$AK$30,$B$11:$B$30,E47)/4/$AH$5,IF($AK$3="歴月",SUMIFS($AK$11:$AK$30,$B$11:$B$30,E47)/$AL$5,"記載する期間を選択してください"))</f>
        <v>#DIV/0!</v>
      </c>
      <c r="F51" s="309"/>
      <c r="G51" s="309"/>
      <c r="H51" s="310"/>
      <c r="I51" s="308" t="e">
        <f>IF($AK$3="４週",SUMIFS($AK$11:$AK$30,$B$11:$B$30,I47)/4/$AH$5,IF($AK$3="歴月",SUMIFS($AK$11:$AK$30,$B$11:$B$30,I47)/$AL$5,"記載する期間を選択してください"))</f>
        <v>#DIV/0!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row>
    <row r="55" spans="1:40" s="60" customFormat="1" ht="15" customHeight="1" x14ac:dyDescent="0.4">
      <c r="A55" s="60" t="s">
        <v>211</v>
      </c>
      <c r="B55" s="86"/>
      <c r="C55" s="86"/>
      <c r="D55" s="86"/>
      <c r="E55" s="86"/>
      <c r="F55" s="86"/>
      <c r="G55" s="86"/>
      <c r="H55" s="68"/>
      <c r="I55" s="68"/>
      <c r="J55" s="68"/>
      <c r="K55" s="68"/>
      <c r="L55" s="68"/>
      <c r="M55" s="68"/>
    </row>
    <row r="56" spans="1:40" s="60" customFormat="1" ht="15" customHeight="1" x14ac:dyDescent="0.4">
      <c r="A56" s="60" t="s">
        <v>168</v>
      </c>
      <c r="B56" s="86"/>
      <c r="C56" s="86"/>
      <c r="D56" s="86"/>
      <c r="E56" s="86"/>
      <c r="F56" s="86"/>
      <c r="G56" s="86"/>
      <c r="H56" s="68"/>
      <c r="I56" s="68"/>
      <c r="J56" s="68"/>
      <c r="K56" s="68"/>
      <c r="L56" s="68"/>
      <c r="M56" s="68"/>
    </row>
    <row r="57" spans="1:40" s="60" customFormat="1" ht="15" customHeight="1" x14ac:dyDescent="0.4">
      <c r="A57" s="60" t="s">
        <v>169</v>
      </c>
      <c r="B57" s="86"/>
      <c r="C57" s="86"/>
      <c r="D57" s="86"/>
      <c r="E57" s="86"/>
      <c r="F57" s="86"/>
      <c r="G57" s="86"/>
      <c r="H57" s="68"/>
      <c r="I57" s="68"/>
      <c r="J57" s="68"/>
      <c r="K57" s="68"/>
      <c r="L57" s="68"/>
      <c r="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286" t="s">
        <v>173</v>
      </c>
      <c r="D60" s="286"/>
      <c r="E60" s="286"/>
      <c r="F60" s="60"/>
      <c r="G60" s="60"/>
    </row>
    <row r="61" spans="1:40" ht="15" customHeight="1" x14ac:dyDescent="0.4">
      <c r="A61" s="60"/>
      <c r="B61" s="97" t="s">
        <v>186</v>
      </c>
      <c r="C61" s="287" t="s">
        <v>174</v>
      </c>
      <c r="D61" s="287"/>
      <c r="E61" s="287"/>
      <c r="F61" s="60"/>
      <c r="G61" s="60"/>
    </row>
    <row r="62" spans="1:40" ht="15" customHeight="1" x14ac:dyDescent="0.4">
      <c r="A62" s="60"/>
      <c r="B62" s="97" t="s">
        <v>187</v>
      </c>
      <c r="C62" s="287" t="s">
        <v>175</v>
      </c>
      <c r="D62" s="287"/>
      <c r="E62" s="287"/>
      <c r="F62" s="60"/>
      <c r="G62" s="60"/>
    </row>
    <row r="63" spans="1:40" ht="15" customHeight="1" x14ac:dyDescent="0.4">
      <c r="A63" s="60"/>
      <c r="B63" s="97" t="s">
        <v>188</v>
      </c>
      <c r="C63" s="287" t="s">
        <v>176</v>
      </c>
      <c r="D63" s="287"/>
      <c r="E63" s="287"/>
      <c r="F63" s="60"/>
      <c r="G63" s="60"/>
    </row>
    <row r="64" spans="1:40" ht="15" customHeight="1" x14ac:dyDescent="0.4">
      <c r="A64" s="60"/>
      <c r="B64" s="97" t="s">
        <v>189</v>
      </c>
      <c r="C64" s="287" t="s">
        <v>177</v>
      </c>
      <c r="D64" s="287"/>
      <c r="E64" s="28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t="s">
        <v>331</v>
      </c>
      <c r="B73" s="94"/>
      <c r="C73" s="60"/>
      <c r="D73" s="60"/>
      <c r="E73" s="60"/>
      <c r="F73" s="60"/>
      <c r="G73" s="60"/>
    </row>
    <row r="74" spans="1:7" ht="15" customHeight="1" x14ac:dyDescent="0.4">
      <c r="A74" s="60"/>
      <c r="B74" s="60" t="s">
        <v>332</v>
      </c>
      <c r="C74" s="60"/>
      <c r="D74" s="60"/>
      <c r="E74" s="60"/>
      <c r="F74" s="60"/>
      <c r="G74" s="60"/>
    </row>
    <row r="75" spans="1:7" ht="15" customHeight="1" x14ac:dyDescent="0.4">
      <c r="A75" s="60"/>
      <c r="B75" s="60" t="s">
        <v>333</v>
      </c>
      <c r="C75" s="60"/>
      <c r="D75" s="60"/>
      <c r="E75" s="60"/>
      <c r="F75" s="60"/>
      <c r="G75" s="60"/>
    </row>
    <row r="76" spans="1:7" ht="15" customHeight="1" x14ac:dyDescent="0.4">
      <c r="A76" s="60" t="s">
        <v>334</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336</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337</v>
      </c>
      <c r="B82" s="94"/>
      <c r="C82" s="60"/>
      <c r="D82" s="60"/>
      <c r="E82" s="60"/>
      <c r="F82" s="60"/>
      <c r="G82" s="60"/>
    </row>
    <row r="83" spans="1:7" ht="15" customHeight="1" x14ac:dyDescent="0.4">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1: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B18" sqref="B18"/>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342</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282</v>
      </c>
      <c r="B40" s="304"/>
      <c r="C40" s="304"/>
      <c r="D40" s="111"/>
      <c r="E40" s="111"/>
      <c r="F40" s="320"/>
      <c r="G40" s="320"/>
      <c r="H40" s="320"/>
      <c r="I40" s="286">
        <f>SUM(D40:F40)</f>
        <v>0</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ROUNDUP(AH40/450,0)</f>
        <v>0</v>
      </c>
      <c r="AL40" s="303"/>
      <c r="AM40" s="286">
        <f>MIN(AH40:AK42)</f>
        <v>0</v>
      </c>
      <c r="AN40" s="286"/>
    </row>
    <row r="41" spans="1:40" ht="18" customHeight="1" x14ac:dyDescent="0.4">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
      <c r="A42" s="355"/>
      <c r="B42" s="355"/>
      <c r="C42" s="355"/>
      <c r="D42" s="67"/>
      <c r="E42" s="67"/>
      <c r="F42" s="355"/>
      <c r="G42" s="355"/>
      <c r="H42" s="355"/>
      <c r="I42" s="286">
        <f>I40/3</f>
        <v>0</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0</v>
      </c>
      <c r="AI42" s="303"/>
      <c r="AJ42" s="137" t="s">
        <v>199</v>
      </c>
      <c r="AK42" s="330">
        <f>ROUNDUP(AH42/40,0)</f>
        <v>0</v>
      </c>
      <c r="AL42" s="303"/>
      <c r="AM42" s="286"/>
      <c r="AN42" s="286"/>
    </row>
    <row r="43" spans="1:40" ht="18" customHeight="1" x14ac:dyDescent="0.4">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4">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
      <c r="A50" s="62"/>
      <c r="B50" s="82" t="s">
        <v>196</v>
      </c>
      <c r="C50" s="306"/>
      <c r="D50" s="307"/>
      <c r="E50" s="308" t="e">
        <f>IF($AK$3="４週",SUMIFS($AK$11:$AK$30,$B$11:$B$30,E46)/4/$AH$5,IF($AK$3="歴月",SUMIFS($AK$11:$AK$30,$B$11:$B$30,E46)/$AL$5,"記載する期間を選択してください"))</f>
        <v>#DIV/0!</v>
      </c>
      <c r="F50" s="309"/>
      <c r="G50" s="309"/>
      <c r="H50" s="310"/>
      <c r="I50" s="308" t="e">
        <f>IF($AK$3="４週",SUMIFS($AK$11:$AK$30,$B$11:$B$30,I46)/4/$AH$5,IF($AK$3="歴月",SUMIFS($AK$11:$AK$30,$B$11:$B$30,I46)/$AL$5,"記載する期間を選択してください"))</f>
        <v>#DIV/0!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row>
    <row r="54" spans="1:40" s="60" customFormat="1" ht="15" customHeight="1" x14ac:dyDescent="0.4">
      <c r="A54" s="60" t="s">
        <v>211</v>
      </c>
      <c r="B54" s="86"/>
      <c r="C54" s="86"/>
      <c r="D54" s="86"/>
      <c r="E54" s="86"/>
      <c r="F54" s="86"/>
      <c r="G54" s="86"/>
      <c r="H54" s="68"/>
      <c r="I54" s="68"/>
      <c r="J54" s="68"/>
      <c r="K54" s="68"/>
      <c r="L54" s="68"/>
      <c r="M54" s="68"/>
    </row>
    <row r="55" spans="1:40" s="60" customFormat="1" ht="15" customHeight="1" x14ac:dyDescent="0.4">
      <c r="A55" s="60" t="s">
        <v>168</v>
      </c>
      <c r="B55" s="86"/>
      <c r="C55" s="86"/>
      <c r="D55" s="86"/>
      <c r="E55" s="86"/>
      <c r="F55" s="86"/>
      <c r="G55" s="86"/>
      <c r="H55" s="68"/>
      <c r="I55" s="68"/>
      <c r="J55" s="68"/>
      <c r="K55" s="68"/>
      <c r="L55" s="68"/>
      <c r="M55" s="68"/>
    </row>
    <row r="56" spans="1:40" s="60" customFormat="1" ht="15" customHeight="1" x14ac:dyDescent="0.4">
      <c r="A56" s="60" t="s">
        <v>169</v>
      </c>
      <c r="B56" s="86"/>
      <c r="C56" s="86"/>
      <c r="D56" s="86"/>
      <c r="E56" s="86"/>
      <c r="F56" s="86"/>
      <c r="G56" s="86"/>
      <c r="H56" s="68"/>
      <c r="I56" s="68"/>
      <c r="J56" s="68"/>
      <c r="K56" s="68"/>
      <c r="L56" s="68"/>
      <c r="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1: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B18" sqref="B18"/>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282</v>
      </c>
      <c r="B40" s="304"/>
      <c r="C40" s="304"/>
      <c r="D40" s="111"/>
      <c r="E40" s="111"/>
      <c r="F40" s="320"/>
      <c r="G40" s="320"/>
      <c r="H40" s="320"/>
      <c r="I40" s="286">
        <f>SUM(D40:F40)</f>
        <v>0</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ROUNDUP(AH40/450,0)</f>
        <v>0</v>
      </c>
      <c r="AL40" s="303"/>
      <c r="AM40" s="286">
        <f>MIN(AH40:AK42)</f>
        <v>0</v>
      </c>
      <c r="AN40" s="286"/>
    </row>
    <row r="41" spans="1:40" ht="18" customHeight="1" x14ac:dyDescent="0.4">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
      <c r="A42" s="355"/>
      <c r="B42" s="355"/>
      <c r="C42" s="355"/>
      <c r="D42" s="67"/>
      <c r="E42" s="67"/>
      <c r="F42" s="355"/>
      <c r="G42" s="355"/>
      <c r="H42" s="355"/>
      <c r="I42" s="286">
        <f>I40/3</f>
        <v>0</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0</v>
      </c>
      <c r="AI42" s="303"/>
      <c r="AJ42" s="137" t="s">
        <v>199</v>
      </c>
      <c r="AK42" s="330">
        <f>ROUNDUP(AH42/40,0)</f>
        <v>0</v>
      </c>
      <c r="AL42" s="303"/>
      <c r="AM42" s="286"/>
      <c r="AN42" s="286"/>
    </row>
    <row r="43" spans="1:40" ht="18" customHeight="1" x14ac:dyDescent="0.4">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4">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
      <c r="A50" s="62"/>
      <c r="B50" s="82" t="s">
        <v>196</v>
      </c>
      <c r="C50" s="306"/>
      <c r="D50" s="307"/>
      <c r="E50" s="308" t="e">
        <f>IF($AK$3="４週",SUMIFS($AK$11:$AK$30,$B$11:$B$30,E46)/4/$AH$5,IF($AK$3="歴月",SUMIFS($AK$11:$AK$30,$B$11:$B$30,E46)/$AL$5,"記載する期間を選択してください"))</f>
        <v>#DIV/0!</v>
      </c>
      <c r="F50" s="309"/>
      <c r="G50" s="309"/>
      <c r="H50" s="310"/>
      <c r="I50" s="308" t="e">
        <f>IF($AK$3="４週",SUMIFS($AK$11:$AK$30,$B$11:$B$30,I46)/4/$AH$5,IF($AK$3="歴月",SUMIFS($AK$11:$AK$30,$B$11:$B$30,I46)/$AL$5,"記載する期間を選択してください"))</f>
        <v>#DIV/0!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row>
    <row r="54" spans="1:40" s="60" customFormat="1" ht="15" customHeight="1" x14ac:dyDescent="0.4">
      <c r="A54" s="60" t="s">
        <v>211</v>
      </c>
      <c r="B54" s="86"/>
      <c r="C54" s="86"/>
      <c r="D54" s="86"/>
      <c r="E54" s="86"/>
      <c r="F54" s="86"/>
      <c r="G54" s="86"/>
      <c r="H54" s="68"/>
      <c r="I54" s="68"/>
      <c r="J54" s="68"/>
      <c r="K54" s="68"/>
      <c r="L54" s="68"/>
      <c r="M54" s="68"/>
    </row>
    <row r="55" spans="1:40" s="60" customFormat="1" ht="15" customHeight="1" x14ac:dyDescent="0.4">
      <c r="A55" s="60" t="s">
        <v>168</v>
      </c>
      <c r="B55" s="86"/>
      <c r="C55" s="86"/>
      <c r="D55" s="86"/>
      <c r="E55" s="86"/>
      <c r="F55" s="86"/>
      <c r="G55" s="86"/>
      <c r="H55" s="68"/>
      <c r="I55" s="68"/>
      <c r="J55" s="68"/>
      <c r="K55" s="68"/>
      <c r="L55" s="68"/>
      <c r="M55" s="68"/>
    </row>
    <row r="56" spans="1:40" s="60" customFormat="1" ht="15" customHeight="1" x14ac:dyDescent="0.4">
      <c r="A56" s="60" t="s">
        <v>169</v>
      </c>
      <c r="B56" s="86"/>
      <c r="C56" s="86"/>
      <c r="D56" s="86"/>
      <c r="E56" s="86"/>
      <c r="F56" s="86"/>
      <c r="G56" s="86"/>
      <c r="H56" s="68"/>
      <c r="I56" s="68"/>
      <c r="J56" s="68"/>
      <c r="K56" s="68"/>
      <c r="L56" s="68"/>
      <c r="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1: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B12" sqref="B1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x14ac:dyDescent="0.4">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t="e">
        <f>ROUNDDOWN(IF(AL38&lt;=60,1,1+ROUNDUP((AL38-60)/40,0)),1)</f>
        <v>#DIV/0!</v>
      </c>
      <c r="D43" s="361"/>
      <c r="E43" s="361" t="e">
        <f>ROUNDDOWN(AL38/2,1)</f>
        <v>#DIV/0!</v>
      </c>
      <c r="F43" s="361"/>
      <c r="G43" s="361"/>
      <c r="H43" s="361"/>
      <c r="I43" s="361" t="e">
        <f>ROUNDDOWN(AL38/4,1)</f>
        <v>#DIV/0!</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x14ac:dyDescent="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x14ac:dyDescent="0.4">
      <c r="A49" s="62"/>
      <c r="B49" s="82" t="s">
        <v>196</v>
      </c>
      <c r="C49" s="314" t="e">
        <f>IF($AK$3="４週",SUMIFS($AK$11:$AK$30,$B$11:$B$30,C45)/4/$AH$5,IF($AK$3="歴月",SUMIFS($AK$11:$AK$30,$B$11:$B$30,C45)/$AL$5,"記載する期間を選択してください"))</f>
        <v>#DIV/0!</v>
      </c>
      <c r="D49" s="316"/>
      <c r="E49" s="362" t="e">
        <f>IF($AK$3="４週",SUMIFS($AK$11:$AK$30,$B$11:$B$30,E45)/4/$AH$5,IF($AK$3="歴月",SUMIFS($AK$11:$AK$30,$B$11:$B$30,E45)/$AL$5,"記載する期間を選択してください"))</f>
        <v>#DIV/0!</v>
      </c>
      <c r="F49" s="363"/>
      <c r="G49" s="363"/>
      <c r="H49" s="364"/>
      <c r="I49" s="314" t="e">
        <f>IF($AK$3="４週",SUMIFS($AK$11:$AK$30,$B$11:$B$30,I45)/4/$AH$5,IF($AK$3="歴月",SUMIFS($AK$11:$AK$30,$B$11:$B$30,I45)/$AL$5,"記載する期間を選択してください"))</f>
        <v>#DIV/0!</v>
      </c>
      <c r="J49" s="315"/>
      <c r="K49" s="315"/>
      <c r="L49" s="315"/>
      <c r="M49" s="315"/>
      <c r="N49" s="316"/>
      <c r="O49" s="314" t="e">
        <f>IF($AK$3="４週",SUMIFS($AK$11:$AK$30,$B$11:$B$30,O45)/4/$AH$5,IF($AK$3="歴月",SUMIFS($AK$11:$AK$30,$B$11:$B$30,O45)/$AL$5,"記載する期間を選択してください"))</f>
        <v>#DIV/0!</v>
      </c>
      <c r="P49" s="315"/>
      <c r="Q49" s="315"/>
      <c r="R49" s="315"/>
      <c r="S49" s="315"/>
      <c r="T49" s="316"/>
      <c r="U49" s="314" t="e">
        <f>IF($AK$3="４週",SUMIFS($AK$11:$AK$30,$B$11:$B$30,U45)/4/$AH$5,IF($AK$3="歴月",SUMIFS($AK$11:$AK$30,$B$11:$B$30,U45)/$AL$5,"記載する期間を選択してください"))</f>
        <v>#DIV/0!</v>
      </c>
      <c r="V49" s="315"/>
      <c r="W49" s="315"/>
      <c r="X49" s="315"/>
      <c r="Y49" s="315"/>
      <c r="Z49" s="316"/>
      <c r="AA49" s="314" t="e">
        <f>IF($AK$3="４週",SUMIFS($AK$11:$AK$30,$B$11:$B$30,AA45)/4/$AH$5,IF($AK$3="歴月",SUMIFS($AK$11:$AK$30,$B$11:$B$30,AA45)/$AL$5,"記載する期間を選択してください"))</f>
        <v>#DIV/0!</v>
      </c>
      <c r="AB49" s="315"/>
      <c r="AC49" s="315"/>
      <c r="AD49" s="315"/>
      <c r="AE49" s="315"/>
      <c r="AF49" s="316"/>
      <c r="AG49" s="314" t="e">
        <f>IF($AK$3="４週",SUMIFS($AK$11:$AK$30,$B$11:$B$30,AG45)/4/$AH$5,IF($AK$3="歴月",SUMIFS($AK$11:$AK$30,$B$11:$B$30,AG45)/$AL$5,"記載する期間を選択してください"))</f>
        <v>#DIV/0!</v>
      </c>
      <c r="AH49" s="315"/>
      <c r="AI49" s="315"/>
      <c r="AJ49" s="315"/>
      <c r="AK49" s="316"/>
      <c r="AL49" s="314" t="e">
        <f>IF($AK$3="４週",SUMIFS($AK$11:$AK$30,$B$11:$B$30,AL45)/4/$AH$5,IF($AK$3="歴月",SUMIFS($AK$11:$AK$30,$B$11:$B$30,AL45)/$AL$5,"記載する期間を選択してください"))</f>
        <v>#DIV/0!</v>
      </c>
      <c r="AM49" s="316"/>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86" t="s">
        <v>173</v>
      </c>
      <c r="D58" s="286"/>
      <c r="E58" s="286"/>
      <c r="F58" s="60"/>
      <c r="G58" s="60"/>
    </row>
    <row r="59" spans="1:40" ht="15" customHeight="1" x14ac:dyDescent="0.4">
      <c r="A59" s="60"/>
      <c r="B59" s="97" t="s">
        <v>186</v>
      </c>
      <c r="C59" s="287" t="s">
        <v>174</v>
      </c>
      <c r="D59" s="287"/>
      <c r="E59" s="287"/>
      <c r="F59" s="60"/>
      <c r="G59" s="60"/>
    </row>
    <row r="60" spans="1:40" ht="15" customHeight="1" x14ac:dyDescent="0.4">
      <c r="A60" s="60"/>
      <c r="B60" s="97" t="s">
        <v>187</v>
      </c>
      <c r="C60" s="287" t="s">
        <v>175</v>
      </c>
      <c r="D60" s="287"/>
      <c r="E60" s="287"/>
      <c r="F60" s="60"/>
      <c r="G60" s="60"/>
    </row>
    <row r="61" spans="1:40" ht="15" customHeight="1" x14ac:dyDescent="0.4">
      <c r="A61" s="60"/>
      <c r="B61" s="97" t="s">
        <v>188</v>
      </c>
      <c r="C61" s="287" t="s">
        <v>176</v>
      </c>
      <c r="D61" s="287"/>
      <c r="E61" s="287"/>
      <c r="F61" s="60"/>
      <c r="G61" s="60"/>
    </row>
    <row r="62" spans="1:40" ht="15" customHeight="1" x14ac:dyDescent="0.4">
      <c r="A62" s="60"/>
      <c r="B62" s="97" t="s">
        <v>189</v>
      </c>
      <c r="C62" s="287" t="s">
        <v>177</v>
      </c>
      <c r="D62" s="287"/>
      <c r="E62" s="28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181</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6">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1:B30" xr:uid="{72230E96-4BBC-47DB-B9B3-C220787FB23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B21" sqref="B2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x14ac:dyDescent="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x14ac:dyDescent="0.4">
      <c r="A38" s="360" t="s">
        <v>212</v>
      </c>
      <c r="B38" s="360"/>
      <c r="C38" s="360"/>
      <c r="D38" s="72">
        <f>SUM(D39:D43)</f>
        <v>0</v>
      </c>
      <c r="E38" s="72">
        <f>SUM(E39:E43)</f>
        <v>0</v>
      </c>
      <c r="F38" s="361">
        <f>SUM(F39:H43)</f>
        <v>0</v>
      </c>
      <c r="G38" s="361"/>
      <c r="H38" s="361"/>
      <c r="I38" s="361">
        <f>SUM(I39:K43)</f>
        <v>0</v>
      </c>
      <c r="J38" s="361"/>
      <c r="K38" s="361"/>
      <c r="L38" s="361">
        <f>SUM(L39:N43)</f>
        <v>0</v>
      </c>
      <c r="M38" s="361"/>
      <c r="N38" s="361"/>
      <c r="O38" s="361">
        <f>SUM(O39:Q43)</f>
        <v>0</v>
      </c>
      <c r="P38" s="361"/>
      <c r="Q38" s="361"/>
      <c r="R38" s="361">
        <f>SUM(R39:T43)</f>
        <v>0</v>
      </c>
      <c r="S38" s="361"/>
      <c r="T38" s="361"/>
      <c r="U38" s="361">
        <f>SUM(U39:W43)</f>
        <v>0</v>
      </c>
      <c r="V38" s="361"/>
      <c r="W38" s="361"/>
      <c r="X38" s="361">
        <f>SUM(X39:Z43)</f>
        <v>0</v>
      </c>
      <c r="Y38" s="361"/>
      <c r="Z38" s="361"/>
      <c r="AA38" s="361">
        <f>SUM(AA39:AC43)</f>
        <v>0</v>
      </c>
      <c r="AB38" s="361"/>
      <c r="AC38" s="361"/>
      <c r="AD38" s="361">
        <f>SUM(AD39:AF43)</f>
        <v>0</v>
      </c>
      <c r="AE38" s="361"/>
      <c r="AF38" s="361"/>
      <c r="AG38" s="361">
        <f>SUM(AG39:AI43)</f>
        <v>0</v>
      </c>
      <c r="AH38" s="361"/>
      <c r="AI38" s="361"/>
      <c r="AJ38" s="287">
        <f t="shared" ref="AJ38:AJ43" si="3">SUM(D38:AI38)</f>
        <v>0</v>
      </c>
      <c r="AK38" s="287"/>
      <c r="AL38" s="358" t="e">
        <f>ROUNDUP(((AJ38-AJ44-AJ45)+AJ44*0.5+AJ45*0.75)/AJ46,1)</f>
        <v>#DIV/0!</v>
      </c>
      <c r="AM38" s="358" t="e">
        <f>ROUND((2*AJ39+3*AJ40+4*AJ41+5*AJ42+6*AJ43)/AJ38,1)</f>
        <v>#DIV/0!</v>
      </c>
      <c r="AN38"/>
      <c r="AO38"/>
      <c r="AP38"/>
      <c r="AQ38"/>
    </row>
    <row r="39" spans="1:43" ht="18" customHeight="1" x14ac:dyDescent="0.4">
      <c r="A39" s="334" t="s">
        <v>213</v>
      </c>
      <c r="B39" s="335"/>
      <c r="C39" s="336"/>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 t="shared" si="3"/>
        <v>0</v>
      </c>
      <c r="AK39" s="287"/>
      <c r="AL39" s="367"/>
      <c r="AM39" s="367"/>
      <c r="AN39"/>
      <c r="AO39"/>
      <c r="AP39"/>
      <c r="AQ39"/>
    </row>
    <row r="40" spans="1:43" ht="18" customHeight="1" x14ac:dyDescent="0.4">
      <c r="A40" s="334" t="s">
        <v>214</v>
      </c>
      <c r="B40" s="335"/>
      <c r="C40" s="336"/>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 t="shared" si="3"/>
        <v>0</v>
      </c>
      <c r="AK40" s="287"/>
      <c r="AL40" s="367"/>
      <c r="AM40" s="367"/>
      <c r="AN40"/>
      <c r="AO40"/>
      <c r="AP40"/>
      <c r="AQ40"/>
    </row>
    <row r="41" spans="1:43" ht="18" customHeight="1" x14ac:dyDescent="0.4">
      <c r="A41" s="334" t="s">
        <v>215</v>
      </c>
      <c r="B41" s="335"/>
      <c r="C41" s="336"/>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 t="shared" si="3"/>
        <v>0</v>
      </c>
      <c r="AK41" s="287"/>
      <c r="AL41" s="367"/>
      <c r="AM41" s="367"/>
      <c r="AN41"/>
      <c r="AO41"/>
      <c r="AP41"/>
      <c r="AQ41"/>
    </row>
    <row r="42" spans="1:43" ht="18" customHeight="1" x14ac:dyDescent="0.4">
      <c r="A42" s="334" t="s">
        <v>216</v>
      </c>
      <c r="B42" s="335"/>
      <c r="C42" s="336"/>
      <c r="D42" s="69"/>
      <c r="E42" s="69"/>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287">
        <f t="shared" si="3"/>
        <v>0</v>
      </c>
      <c r="AK42" s="287"/>
      <c r="AL42" s="367"/>
      <c r="AM42" s="367"/>
      <c r="AN42"/>
      <c r="AO42"/>
      <c r="AP42"/>
      <c r="AQ42"/>
    </row>
    <row r="43" spans="1:43" ht="18" customHeight="1" x14ac:dyDescent="0.4">
      <c r="A43" s="334" t="s">
        <v>217</v>
      </c>
      <c r="B43" s="335"/>
      <c r="C43" s="336"/>
      <c r="D43" s="69"/>
      <c r="E43" s="69"/>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287">
        <f t="shared" si="3"/>
        <v>0</v>
      </c>
      <c r="AK43" s="287"/>
      <c r="AL43" s="367"/>
      <c r="AM43" s="367"/>
      <c r="AN43"/>
      <c r="AO43"/>
      <c r="AP43"/>
      <c r="AQ43"/>
    </row>
    <row r="44" spans="1:43" ht="18" customHeight="1" x14ac:dyDescent="0.4">
      <c r="A44" s="120"/>
      <c r="B44" s="127" t="s">
        <v>306</v>
      </c>
      <c r="C44" s="122"/>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 t="shared" ref="AJ44:AJ45" si="4">SUM(D44:AI44)</f>
        <v>0</v>
      </c>
      <c r="AK44" s="287"/>
      <c r="AL44" s="367"/>
      <c r="AM44" s="367"/>
      <c r="AN44"/>
      <c r="AO44"/>
      <c r="AP44"/>
      <c r="AQ44"/>
    </row>
    <row r="45" spans="1:43" ht="18" customHeight="1" x14ac:dyDescent="0.4">
      <c r="A45" s="120"/>
      <c r="B45" s="365" t="s">
        <v>307</v>
      </c>
      <c r="C45" s="366"/>
      <c r="D45" s="69"/>
      <c r="E45" s="69"/>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287">
        <f t="shared" si="4"/>
        <v>0</v>
      </c>
      <c r="AK45" s="287"/>
      <c r="AL45" s="367"/>
      <c r="AM45" s="367"/>
      <c r="AN45"/>
      <c r="AO45"/>
      <c r="AP45"/>
      <c r="AQ45"/>
    </row>
    <row r="46" spans="1:43" ht="18" customHeight="1" x14ac:dyDescent="0.4">
      <c r="A46" s="360" t="s">
        <v>204</v>
      </c>
      <c r="B46" s="360"/>
      <c r="C46" s="360"/>
      <c r="D46" s="69"/>
      <c r="E46" s="69"/>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287">
        <f>+SUM(D46:AI46)</f>
        <v>0</v>
      </c>
      <c r="AK46" s="287"/>
      <c r="AL46" s="359"/>
      <c r="AM46" s="359"/>
      <c r="AN46"/>
      <c r="AO46"/>
      <c r="AP46"/>
      <c r="AQ46"/>
    </row>
    <row r="47" spans="1:43" ht="18" customHeight="1" x14ac:dyDescent="0.4">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304" t="s">
        <v>208</v>
      </c>
      <c r="B51" s="304"/>
      <c r="C51" s="361" t="e">
        <f>ROUNDDOWN(IF(AL38&lt;=60,1,1+ROUNDUP((AL38-60)/40,0)),1)</f>
        <v>#DIV/0!</v>
      </c>
      <c r="D51" s="361"/>
      <c r="E51" s="361" t="e">
        <f>ROUNDDOWN(IF(AM38&lt;4,AL38/6,IF(AM38&lt;5,AL38/5,AL38/3)),1)</f>
        <v>#DIV/0!</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340</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x14ac:dyDescent="0.4">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x14ac:dyDescent="0.4">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x14ac:dyDescent="0.4">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5" customHeight="1" x14ac:dyDescent="0.4">
      <c r="A57" s="62"/>
      <c r="B57" s="82" t="s">
        <v>196</v>
      </c>
      <c r="C57" s="314" t="e">
        <f>IF($AK$3="４週",SUMIFS($AK$11:$AK$30,$B$11:$B$30,C53)/4/$AH$5,IF($AK$3="歴月",SUMIFS($AK$11:$AK$30,$B$11:$B$30,C53)/$AL$5,"記載する期間を選択してください"))</f>
        <v>#DIV/0!</v>
      </c>
      <c r="D57" s="316"/>
      <c r="E57" s="314" t="e">
        <f>IF($AK$3="４週",SUMIFS($AK$11:$AK$30,$B$11:$B$30,E53)/4/$AH$5,IF($AK$3="歴月",SUMIFS($AK$11:$AK$30,$B$11:$B$30,E53)/$AL$5,"記載する期間を選択してください"))</f>
        <v>#DIV/0!</v>
      </c>
      <c r="F57" s="315"/>
      <c r="G57" s="315"/>
      <c r="H57" s="316"/>
      <c r="I57" s="314" t="e">
        <f>IF($AK$3="４週",SUMIFS($AK$11:$AK$30,$B$11:$B$30,I53)/4/$AH$5,IF($AK$3="歴月",SUMIFS($AK$11:$AK$30,$B$11:$B$30,I53)/$AL$5,"記載する期間を選択してください"))</f>
        <v>#DIV/0!</v>
      </c>
      <c r="J57" s="315"/>
      <c r="K57" s="315"/>
      <c r="L57" s="315"/>
      <c r="M57" s="315"/>
      <c r="N57" s="316"/>
      <c r="O57" s="314" t="e">
        <f>IF($AK$3="４週",SUMIFS($AK$11:$AK$30,$B$11:$B$30,O53)/4/$AH$5,IF($AK$3="歴月",SUMIFS($AK$11:$AK$30,$B$11:$B$30,O53)/$AL$5,"記載する期間を選択してください"))</f>
        <v>#DIV/0!</v>
      </c>
      <c r="P57" s="315"/>
      <c r="Q57" s="315"/>
      <c r="R57" s="315"/>
      <c r="S57" s="315"/>
      <c r="T57" s="316"/>
      <c r="U57" s="314" t="e">
        <f>IF($AK$3="４週",SUMIFS($AK$11:$AK$30,$B$11:$B$30,U53)/4/$AH$5,IF($AK$3="歴月",SUMIFS($AK$11:$AK$30,$B$11:$B$30,U53)/$AL$5,"記載する期間を選択してください"))</f>
        <v>#DIV/0!</v>
      </c>
      <c r="V57" s="315"/>
      <c r="W57" s="315"/>
      <c r="X57" s="315"/>
      <c r="Y57" s="315"/>
      <c r="Z57" s="316"/>
      <c r="AA57" s="314" t="e">
        <f>IF($AK$3="４週",SUMIFS($AK$11:$AK$30,$B$11:$B$30,AA53)/4/$AH$5,IF($AK$3="歴月",SUMIFS($AK$11:$AK$30,$B$11:$B$30,AA53)/$AL$5,"記載する期間を選択してください"))</f>
        <v>#DIV/0!</v>
      </c>
      <c r="AB57" s="315"/>
      <c r="AC57" s="315"/>
      <c r="AD57" s="315"/>
      <c r="AE57" s="315"/>
      <c r="AF57" s="316"/>
      <c r="AG57" s="314" t="e">
        <f>IF($AK$3="４週",SUMIFS($AK$11:$AK$30,$B$11:$B$30,AG53)/4/$AH$5,IF($AK$3="歴月",SUMIFS($AK$11:$AK$30,$B$11:$B$30,AG53)/$AL$5,"記載する期間を選択してください"))</f>
        <v>#DIV/0!</v>
      </c>
      <c r="AH57" s="315"/>
      <c r="AI57" s="315"/>
      <c r="AJ57" s="315"/>
      <c r="AK57" s="316"/>
      <c r="AL57" s="314" t="e">
        <f>IF($AK$3="４週",SUMIFS($AK$11:$AK$30,$B$11:$B$30,AL53)/4/$AH$5,IF($AK$3="歴月",SUMIFS($AK$11:$AK$30,$B$11:$B$30,AL53)/$AL$5,"記載する期間を選択してください"))</f>
        <v>#DIV/0!</v>
      </c>
      <c r="AM57" s="316"/>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170</v>
      </c>
      <c r="B64" s="94"/>
      <c r="C64" s="60"/>
      <c r="D64" s="60"/>
      <c r="E64" s="60"/>
      <c r="F64" s="60"/>
      <c r="G64" s="60"/>
    </row>
    <row r="65" spans="1:7" ht="15" customHeight="1" x14ac:dyDescent="0.4">
      <c r="A65" s="60" t="s">
        <v>171</v>
      </c>
      <c r="B65" s="94"/>
      <c r="C65" s="60"/>
      <c r="D65" s="60"/>
      <c r="E65" s="60"/>
      <c r="F65" s="60"/>
      <c r="G65" s="60"/>
    </row>
    <row r="66" spans="1:7" ht="15" customHeight="1" x14ac:dyDescent="0.4">
      <c r="A66" s="60"/>
      <c r="B66" s="75" t="s">
        <v>172</v>
      </c>
      <c r="C66" s="286" t="s">
        <v>173</v>
      </c>
      <c r="D66" s="286"/>
      <c r="E66" s="286"/>
      <c r="F66" s="60"/>
      <c r="G66" s="60"/>
    </row>
    <row r="67" spans="1:7" ht="15" customHeight="1" x14ac:dyDescent="0.4">
      <c r="A67" s="60"/>
      <c r="B67" s="97" t="s">
        <v>186</v>
      </c>
      <c r="C67" s="287" t="s">
        <v>174</v>
      </c>
      <c r="D67" s="287"/>
      <c r="E67" s="287"/>
      <c r="F67" s="60"/>
      <c r="G67" s="60"/>
    </row>
    <row r="68" spans="1:7" ht="15" customHeight="1" x14ac:dyDescent="0.4">
      <c r="A68" s="60"/>
      <c r="B68" s="97" t="s">
        <v>187</v>
      </c>
      <c r="C68" s="287" t="s">
        <v>175</v>
      </c>
      <c r="D68" s="287"/>
      <c r="E68" s="287"/>
      <c r="F68" s="60"/>
      <c r="G68" s="60"/>
    </row>
    <row r="69" spans="1:7" ht="15" customHeight="1" x14ac:dyDescent="0.4">
      <c r="A69" s="60"/>
      <c r="B69" s="97" t="s">
        <v>188</v>
      </c>
      <c r="C69" s="287" t="s">
        <v>176</v>
      </c>
      <c r="D69" s="287"/>
      <c r="E69" s="287"/>
      <c r="F69" s="60"/>
      <c r="G69" s="60"/>
    </row>
    <row r="70" spans="1:7" ht="15" customHeight="1" x14ac:dyDescent="0.4">
      <c r="A70" s="60"/>
      <c r="B70" s="97" t="s">
        <v>189</v>
      </c>
      <c r="C70" s="287" t="s">
        <v>177</v>
      </c>
      <c r="D70" s="287"/>
      <c r="E70" s="287"/>
      <c r="F70" s="60"/>
      <c r="G70" s="60"/>
    </row>
    <row r="71" spans="1:7" ht="15" customHeight="1" x14ac:dyDescent="0.4">
      <c r="A71" s="60"/>
      <c r="B71" s="60" t="s">
        <v>178</v>
      </c>
      <c r="C71" s="60"/>
      <c r="D71" s="60"/>
      <c r="E71" s="60"/>
      <c r="F71" s="60"/>
      <c r="G71" s="60"/>
    </row>
    <row r="72" spans="1:7" ht="15" customHeight="1" x14ac:dyDescent="0.4">
      <c r="A72" s="60"/>
      <c r="B72" s="60" t="s">
        <v>190</v>
      </c>
      <c r="C72" s="60"/>
      <c r="D72" s="60"/>
      <c r="E72" s="60"/>
      <c r="F72" s="60"/>
      <c r="G72" s="60"/>
    </row>
    <row r="73" spans="1:7" ht="15" customHeight="1" x14ac:dyDescent="0.4">
      <c r="A73" s="60"/>
      <c r="B73" s="60" t="s">
        <v>179</v>
      </c>
      <c r="C73" s="60"/>
      <c r="D73" s="60"/>
      <c r="E73" s="60"/>
      <c r="F73" s="60"/>
      <c r="G73" s="60"/>
    </row>
    <row r="74" spans="1:7" ht="15" customHeight="1" x14ac:dyDescent="0.4">
      <c r="A74" s="60" t="s">
        <v>180</v>
      </c>
      <c r="B74" s="94"/>
      <c r="C74" s="60"/>
      <c r="D74" s="60"/>
      <c r="E74" s="60"/>
      <c r="F74" s="60"/>
      <c r="G74" s="60"/>
    </row>
    <row r="75" spans="1:7" ht="15" customHeight="1" x14ac:dyDescent="0.4">
      <c r="A75" s="60" t="s">
        <v>181</v>
      </c>
      <c r="B75" s="94"/>
      <c r="C75" s="60"/>
      <c r="D75" s="60"/>
      <c r="E75" s="60"/>
      <c r="F75" s="60"/>
      <c r="G75" s="60"/>
    </row>
    <row r="76" spans="1:7" ht="15" customHeight="1" x14ac:dyDescent="0.4">
      <c r="A76" s="60" t="s">
        <v>191</v>
      </c>
      <c r="B76" s="94"/>
      <c r="C76" s="60"/>
      <c r="D76" s="60"/>
      <c r="E76" s="60"/>
      <c r="F76" s="60"/>
      <c r="G76" s="60"/>
    </row>
    <row r="77" spans="1:7" ht="15" customHeight="1" x14ac:dyDescent="0.4">
      <c r="A77" s="60" t="s">
        <v>182</v>
      </c>
      <c r="B77" s="94"/>
      <c r="C77" s="60"/>
      <c r="D77" s="60"/>
      <c r="E77" s="60"/>
      <c r="F77" s="60"/>
      <c r="G77" s="60"/>
    </row>
    <row r="78" spans="1:7" ht="15" customHeight="1" x14ac:dyDescent="0.4">
      <c r="A78" s="60" t="s">
        <v>330</v>
      </c>
      <c r="B78" s="94"/>
      <c r="C78" s="60"/>
      <c r="D78" s="60"/>
      <c r="E78" s="60"/>
      <c r="F78" s="60"/>
      <c r="G78" s="60"/>
    </row>
    <row r="79" spans="1:7" ht="15" customHeight="1" x14ac:dyDescent="0.4">
      <c r="A79" s="60" t="s">
        <v>331</v>
      </c>
      <c r="B79" s="94"/>
      <c r="C79" s="60"/>
      <c r="D79" s="60"/>
      <c r="E79" s="60"/>
      <c r="F79" s="60"/>
      <c r="G79" s="60"/>
    </row>
    <row r="80" spans="1:7" ht="15" customHeight="1" x14ac:dyDescent="0.4">
      <c r="A80" s="60"/>
      <c r="B80" s="60" t="s">
        <v>332</v>
      </c>
      <c r="C80" s="60"/>
      <c r="D80" s="60"/>
      <c r="E80" s="60"/>
      <c r="F80" s="60"/>
      <c r="G80" s="60"/>
    </row>
    <row r="81" spans="1:7" ht="15" customHeight="1" x14ac:dyDescent="0.4">
      <c r="A81" s="60"/>
      <c r="B81" s="60" t="s">
        <v>333</v>
      </c>
      <c r="C81" s="60"/>
      <c r="D81" s="60"/>
      <c r="E81" s="60"/>
      <c r="F81" s="60"/>
      <c r="G81" s="60"/>
    </row>
    <row r="82" spans="1:7" ht="15" customHeight="1" x14ac:dyDescent="0.4">
      <c r="A82" s="60" t="s">
        <v>334</v>
      </c>
      <c r="B82" s="94"/>
      <c r="C82" s="60"/>
      <c r="D82" s="60"/>
      <c r="E82" s="60"/>
      <c r="F82" s="60"/>
      <c r="G82" s="60"/>
    </row>
    <row r="83" spans="1:7" ht="15" customHeight="1" x14ac:dyDescent="0.4">
      <c r="A83" s="60" t="s">
        <v>183</v>
      </c>
      <c r="B83" s="94"/>
      <c r="C83" s="60"/>
      <c r="D83" s="60"/>
      <c r="E83" s="60"/>
      <c r="F83" s="60"/>
      <c r="G83" s="60"/>
    </row>
    <row r="84" spans="1:7" ht="15" customHeight="1" x14ac:dyDescent="0.4">
      <c r="A84" s="60" t="s">
        <v>335</v>
      </c>
      <c r="B84" s="94"/>
      <c r="C84" s="60"/>
      <c r="D84" s="60"/>
      <c r="E84" s="60"/>
      <c r="F84" s="60"/>
      <c r="G84" s="60"/>
    </row>
    <row r="85" spans="1:7" ht="15" customHeight="1" x14ac:dyDescent="0.4">
      <c r="A85" s="60" t="s">
        <v>336</v>
      </c>
      <c r="B85" s="94"/>
      <c r="C85" s="60"/>
      <c r="D85" s="60"/>
      <c r="E85" s="60"/>
      <c r="F85" s="60"/>
      <c r="G85" s="60"/>
    </row>
    <row r="86" spans="1:7" ht="15" customHeight="1" x14ac:dyDescent="0.4">
      <c r="A86" s="60" t="s">
        <v>184</v>
      </c>
      <c r="B86" s="94"/>
      <c r="C86" s="60"/>
      <c r="D86" s="60"/>
      <c r="E86" s="60"/>
      <c r="F86" s="60"/>
      <c r="G86" s="60"/>
    </row>
    <row r="87" spans="1:7" ht="15" customHeight="1" x14ac:dyDescent="0.4">
      <c r="A87" s="60" t="s">
        <v>185</v>
      </c>
      <c r="B87" s="94"/>
      <c r="C87" s="60"/>
      <c r="D87" s="60"/>
      <c r="E87" s="60"/>
      <c r="F87" s="60"/>
      <c r="G87" s="60"/>
    </row>
    <row r="88" spans="1:7" ht="15" customHeight="1" x14ac:dyDescent="0.4">
      <c r="A88" s="60" t="s">
        <v>337</v>
      </c>
      <c r="B88" s="94"/>
      <c r="C88" s="60"/>
      <c r="D88" s="60"/>
      <c r="E88" s="60"/>
      <c r="F88" s="60"/>
      <c r="G88" s="60"/>
    </row>
    <row r="89" spans="1:7" ht="15" customHeight="1" x14ac:dyDescent="0.4">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6">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1:B30" xr:uid="{679E247B-BB75-4BFB-A60E-B85631DE4667}">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Q11" sqref="AQ1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346</v>
      </c>
      <c r="AL1" s="300"/>
      <c r="AM1" s="300"/>
      <c r="AN1" s="300"/>
    </row>
    <row r="2" spans="1:40" ht="18" customHeight="1" x14ac:dyDescent="0.4">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x14ac:dyDescent="0.4">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d6dcacc7-e460-4c7a-a2ed-e890e37b378d"/>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dcmitype/"/>
    <ds:schemaRef ds:uri="7f1e29f5-1aa2-4ed7-a4c5-0f459278da9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高杉　智郁</dc:creator>
  <cp:lastModifiedBy>高杉　智郁</cp:lastModifiedBy>
  <dcterms:created xsi:type="dcterms:W3CDTF">2025-10-09T06:04:06Z</dcterms:created>
  <dcterms:modified xsi:type="dcterms:W3CDTF">2025-10-09T06:04:06Z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