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900486\Desktop\申請書（緊急包括支援）\＄障がい\HP\"/>
    </mc:Choice>
  </mc:AlternateContent>
  <xr:revisionPtr revIDLastSave="0" documentId="13_ncr:1_{962ACF37-6A22-433E-B9E6-E10E40C7D60A}" xr6:coauthVersionLast="44" xr6:coauthVersionMax="44" xr10:uidLastSave="{00000000-0000-0000-0000-000000000000}"/>
  <bookViews>
    <workbookView xWindow="-120" yWindow="-120" windowWidth="20730" windowHeight="11160" activeTab="4" xr2:uid="{00000000-000D-0000-FFFF-FFFF00000000}"/>
  </bookViews>
  <sheets>
    <sheet name="(はじめにお読み下さい)申請書の使い方" sheetId="30" r:id="rId1"/>
    <sheet name="申請書" sheetId="20" r:id="rId2"/>
    <sheet name="別添" sheetId="29" r:id="rId3"/>
    <sheet name="個票1" sheetId="19" r:id="rId4"/>
    <sheet name="職員表" sheetId="27" r:id="rId5"/>
    <sheet name="計算用" sheetId="21" state="hidden" r:id="rId6"/>
  </sheets>
  <externalReferences>
    <externalReference r:id="rId7"/>
  </externalReferences>
  <definedNames>
    <definedName name="_xlnm.Print_Area" localSheetId="3">個票1!$A$1:$AM$65</definedName>
    <definedName name="_xlnm.Print_Area" localSheetId="4">職員表!$A$1:$S$86</definedName>
    <definedName name="_xlnm.Print_Area" localSheetId="1">申請書!$A$1:$AM$54</definedName>
    <definedName name="_xlnm.Print_Area" localSheetId="2">別添!$A$1:$O$32</definedName>
    <definedName name="_xlnm.Print_Titles" localSheetId="0">'(はじめにお読み下さい)申請書の使い方'!$4:$4</definedName>
    <definedName name="_xlnm.Print_Titles" localSheetId="4">職員表!$4:$5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27" l="1"/>
  <c r="O6" i="27" s="1"/>
  <c r="M7" i="27"/>
  <c r="O7" i="27" s="1"/>
  <c r="M8" i="27"/>
  <c r="M9" i="27"/>
  <c r="O9" i="27" s="1"/>
  <c r="M10" i="27"/>
  <c r="M11" i="27"/>
  <c r="O11" i="27" s="1"/>
  <c r="M12" i="27"/>
  <c r="O12" i="27" s="1"/>
  <c r="M13" i="27"/>
  <c r="O13" i="27" s="1"/>
  <c r="M14" i="27"/>
  <c r="O14" i="27" s="1"/>
  <c r="O10" i="27"/>
  <c r="O8" i="27"/>
  <c r="X35" i="19" l="1"/>
  <c r="X53" i="19"/>
  <c r="AN7" i="29"/>
  <c r="AN18" i="29"/>
  <c r="AM21" i="29"/>
  <c r="AN16" i="29"/>
  <c r="AM24" i="29"/>
  <c r="AM12" i="29"/>
  <c r="AM14" i="29"/>
  <c r="AN21" i="29"/>
  <c r="AN27" i="29"/>
  <c r="AN17" i="29"/>
  <c r="AM23" i="29"/>
  <c r="AN30" i="29"/>
  <c r="AN14" i="29"/>
  <c r="AN22" i="29"/>
  <c r="AN23" i="29"/>
  <c r="AN20" i="29"/>
  <c r="AN8" i="29"/>
  <c r="AM32" i="29"/>
  <c r="AN11" i="29"/>
  <c r="AM11" i="29"/>
  <c r="AM22" i="29"/>
  <c r="AN19" i="29"/>
  <c r="AM8" i="29"/>
  <c r="AN32" i="29"/>
  <c r="AM9" i="29"/>
  <c r="AN31" i="29"/>
  <c r="AM28" i="29"/>
  <c r="AN26" i="29"/>
  <c r="AN28" i="29"/>
  <c r="AM10" i="29"/>
  <c r="AM16" i="29"/>
  <c r="AN15" i="29"/>
  <c r="AM30" i="29"/>
  <c r="AM20" i="29"/>
  <c r="AM19" i="29"/>
  <c r="AM29" i="29"/>
  <c r="AM13" i="29"/>
  <c r="AN13" i="29"/>
  <c r="AM31" i="29"/>
  <c r="AM26" i="29"/>
  <c r="AM7" i="29"/>
  <c r="AN9" i="29"/>
  <c r="AN5" i="29"/>
  <c r="AM25" i="29"/>
  <c r="AN10" i="29"/>
  <c r="AM15" i="29"/>
  <c r="AN12" i="29"/>
  <c r="AN24" i="29"/>
  <c r="AM6" i="29"/>
  <c r="AM18" i="29"/>
  <c r="AN6" i="29"/>
  <c r="AM17" i="29"/>
  <c r="AM27" i="29"/>
  <c r="AN29" i="29"/>
  <c r="AN25" i="29"/>
  <c r="AM5" i="29"/>
  <c r="AV21" i="20" l="1"/>
  <c r="BB21" i="20"/>
  <c r="X20" i="19"/>
  <c r="A11" i="30" l="1"/>
  <c r="A12" i="30"/>
  <c r="A13" i="30"/>
  <c r="A14" i="30"/>
  <c r="AO17" i="19"/>
  <c r="L6" i="29"/>
  <c r="J17" i="29"/>
  <c r="K6" i="29"/>
  <c r="I14" i="29"/>
  <c r="H14" i="29"/>
  <c r="H9" i="29"/>
  <c r="K10" i="29"/>
  <c r="L8" i="29"/>
  <c r="L14" i="29"/>
  <c r="J12" i="29"/>
  <c r="L17" i="29"/>
  <c r="J14" i="29"/>
  <c r="J11" i="29"/>
  <c r="L19" i="29"/>
  <c r="M18" i="29"/>
  <c r="L18" i="29"/>
  <c r="M15" i="29"/>
  <c r="I15" i="29"/>
  <c r="M6" i="29"/>
  <c r="H15" i="29"/>
  <c r="M14" i="29"/>
  <c r="K14" i="29"/>
  <c r="M10" i="29"/>
  <c r="K15" i="29"/>
  <c r="I8" i="29"/>
  <c r="I7" i="29"/>
  <c r="I13" i="29"/>
  <c r="I18" i="29"/>
  <c r="I10" i="29"/>
  <c r="I6" i="29"/>
  <c r="L11" i="29"/>
  <c r="L15" i="29"/>
  <c r="J6" i="29"/>
  <c r="M7" i="29"/>
  <c r="M8" i="29"/>
  <c r="H19" i="29"/>
  <c r="M16" i="29"/>
  <c r="K18" i="29"/>
  <c r="K9" i="29"/>
  <c r="K7" i="29"/>
  <c r="K8" i="29"/>
  <c r="H11" i="29"/>
  <c r="H8" i="29"/>
  <c r="I11" i="29"/>
  <c r="J19" i="29"/>
  <c r="I17" i="29"/>
  <c r="M11" i="29"/>
  <c r="K16" i="29"/>
  <c r="H18" i="29"/>
  <c r="H16" i="29"/>
  <c r="H12" i="29"/>
  <c r="L10" i="29"/>
  <c r="J10" i="29"/>
  <c r="H17" i="29"/>
  <c r="I16" i="29"/>
  <c r="K17" i="29"/>
  <c r="J15" i="29"/>
  <c r="J13" i="29"/>
  <c r="M13" i="29"/>
  <c r="K13" i="29"/>
  <c r="I12" i="29"/>
  <c r="M17" i="29"/>
  <c r="M12" i="29"/>
  <c r="M19" i="29"/>
  <c r="I19" i="29"/>
  <c r="L7" i="29"/>
  <c r="J8" i="29"/>
  <c r="J16" i="29"/>
  <c r="K12" i="29"/>
  <c r="H13" i="29"/>
  <c r="J9" i="29"/>
  <c r="L16" i="29"/>
  <c r="H6" i="29"/>
  <c r="K11" i="29"/>
  <c r="H10" i="29"/>
  <c r="I9" i="29"/>
  <c r="J18" i="29"/>
  <c r="J7" i="29"/>
  <c r="K19" i="29"/>
  <c r="L9" i="29"/>
  <c r="M9" i="29"/>
  <c r="L12" i="29"/>
  <c r="H7" i="29"/>
  <c r="L13" i="29"/>
  <c r="O82" i="27" l="1"/>
  <c r="O78" i="27"/>
  <c r="O74" i="27"/>
  <c r="O70" i="27"/>
  <c r="O66" i="27"/>
  <c r="O62" i="27"/>
  <c r="O58" i="27"/>
  <c r="O54" i="27"/>
  <c r="O50" i="27"/>
  <c r="O46" i="27"/>
  <c r="O38" i="27"/>
  <c r="O34" i="27"/>
  <c r="O30" i="27"/>
  <c r="O26" i="27"/>
  <c r="O22" i="27"/>
  <c r="M85" i="27"/>
  <c r="O85" i="27" s="1"/>
  <c r="F85" i="27"/>
  <c r="S85" i="27" s="1"/>
  <c r="E85" i="27"/>
  <c r="S84" i="27"/>
  <c r="M84" i="27"/>
  <c r="O84" i="27" s="1"/>
  <c r="E84" i="27"/>
  <c r="F84" i="27" s="1"/>
  <c r="M83" i="27"/>
  <c r="O83" i="27" s="1"/>
  <c r="F83" i="27"/>
  <c r="S83" i="27" s="1"/>
  <c r="E83" i="27"/>
  <c r="M82" i="27"/>
  <c r="E82" i="27"/>
  <c r="F82" i="27" s="1"/>
  <c r="S82" i="27" s="1"/>
  <c r="M81" i="27"/>
  <c r="O81" i="27" s="1"/>
  <c r="F81" i="27"/>
  <c r="S81" i="27" s="1"/>
  <c r="E81" i="27"/>
  <c r="S80" i="27"/>
  <c r="M80" i="27"/>
  <c r="O80" i="27" s="1"/>
  <c r="E80" i="27"/>
  <c r="F80" i="27" s="1"/>
  <c r="M79" i="27"/>
  <c r="O79" i="27" s="1"/>
  <c r="F79" i="27"/>
  <c r="S79" i="27" s="1"/>
  <c r="E79" i="27"/>
  <c r="M78" i="27"/>
  <c r="E78" i="27"/>
  <c r="F78" i="27" s="1"/>
  <c r="S78" i="27" s="1"/>
  <c r="M77" i="27"/>
  <c r="O77" i="27" s="1"/>
  <c r="F77" i="27"/>
  <c r="S77" i="27" s="1"/>
  <c r="E77" i="27"/>
  <c r="S76" i="27"/>
  <c r="M76" i="27"/>
  <c r="O76" i="27" s="1"/>
  <c r="E76" i="27"/>
  <c r="F76" i="27" s="1"/>
  <c r="M75" i="27"/>
  <c r="O75" i="27" s="1"/>
  <c r="F75" i="27"/>
  <c r="S75" i="27" s="1"/>
  <c r="E75" i="27"/>
  <c r="M74" i="27"/>
  <c r="E74" i="27"/>
  <c r="F74" i="27" s="1"/>
  <c r="S74" i="27" s="1"/>
  <c r="M73" i="27"/>
  <c r="O73" i="27" s="1"/>
  <c r="F73" i="27"/>
  <c r="S73" i="27" s="1"/>
  <c r="E73" i="27"/>
  <c r="S72" i="27"/>
  <c r="M72" i="27"/>
  <c r="O72" i="27" s="1"/>
  <c r="E72" i="27"/>
  <c r="F72" i="27" s="1"/>
  <c r="M71" i="27"/>
  <c r="O71" i="27" s="1"/>
  <c r="F71" i="27"/>
  <c r="S71" i="27" s="1"/>
  <c r="E71" i="27"/>
  <c r="M70" i="27"/>
  <c r="E70" i="27"/>
  <c r="F70" i="27" s="1"/>
  <c r="S70" i="27" s="1"/>
  <c r="M69" i="27"/>
  <c r="O69" i="27" s="1"/>
  <c r="F69" i="27"/>
  <c r="S69" i="27" s="1"/>
  <c r="E69" i="27"/>
  <c r="S68" i="27"/>
  <c r="M68" i="27"/>
  <c r="O68" i="27" s="1"/>
  <c r="E68" i="27"/>
  <c r="F68" i="27" s="1"/>
  <c r="M67" i="27"/>
  <c r="O67" i="27" s="1"/>
  <c r="F67" i="27"/>
  <c r="S67" i="27" s="1"/>
  <c r="E67" i="27"/>
  <c r="M66" i="27"/>
  <c r="E66" i="27"/>
  <c r="F66" i="27" s="1"/>
  <c r="S66" i="27" s="1"/>
  <c r="M65" i="27"/>
  <c r="O65" i="27" s="1"/>
  <c r="F65" i="27"/>
  <c r="S65" i="27" s="1"/>
  <c r="E65" i="27"/>
  <c r="S64" i="27"/>
  <c r="M64" i="27"/>
  <c r="O64" i="27" s="1"/>
  <c r="E64" i="27"/>
  <c r="F64" i="27" s="1"/>
  <c r="M63" i="27"/>
  <c r="O63" i="27" s="1"/>
  <c r="F63" i="27"/>
  <c r="S63" i="27" s="1"/>
  <c r="E63" i="27"/>
  <c r="M62" i="27"/>
  <c r="E62" i="27"/>
  <c r="F62" i="27" s="1"/>
  <c r="S62" i="27" s="1"/>
  <c r="M61" i="27"/>
  <c r="O61" i="27" s="1"/>
  <c r="F61" i="27"/>
  <c r="S61" i="27" s="1"/>
  <c r="E61" i="27"/>
  <c r="S60" i="27"/>
  <c r="M60" i="27"/>
  <c r="O60" i="27" s="1"/>
  <c r="E60" i="27"/>
  <c r="F60" i="27" s="1"/>
  <c r="M59" i="27"/>
  <c r="O59" i="27" s="1"/>
  <c r="F59" i="27"/>
  <c r="S59" i="27" s="1"/>
  <c r="E59" i="27"/>
  <c r="M58" i="27"/>
  <c r="E58" i="27"/>
  <c r="F58" i="27" s="1"/>
  <c r="S58" i="27" s="1"/>
  <c r="M57" i="27"/>
  <c r="O57" i="27" s="1"/>
  <c r="F57" i="27"/>
  <c r="S57" i="27" s="1"/>
  <c r="E57" i="27"/>
  <c r="S56" i="27"/>
  <c r="M56" i="27"/>
  <c r="O56" i="27" s="1"/>
  <c r="E56" i="27"/>
  <c r="F56" i="27" s="1"/>
  <c r="M55" i="27"/>
  <c r="O55" i="27" s="1"/>
  <c r="F55" i="27"/>
  <c r="S55" i="27" s="1"/>
  <c r="E55" i="27"/>
  <c r="M54" i="27"/>
  <c r="E54" i="27"/>
  <c r="F54" i="27" s="1"/>
  <c r="S54" i="27" s="1"/>
  <c r="M53" i="27"/>
  <c r="O53" i="27" s="1"/>
  <c r="F53" i="27"/>
  <c r="S53" i="27" s="1"/>
  <c r="E53" i="27"/>
  <c r="S52" i="27"/>
  <c r="M52" i="27"/>
  <c r="O52" i="27" s="1"/>
  <c r="E52" i="27"/>
  <c r="F52" i="27" s="1"/>
  <c r="M51" i="27"/>
  <c r="O51" i="27" s="1"/>
  <c r="F51" i="27"/>
  <c r="S51" i="27" s="1"/>
  <c r="E51" i="27"/>
  <c r="M50" i="27"/>
  <c r="E50" i="27"/>
  <c r="F50" i="27" s="1"/>
  <c r="S50" i="27" s="1"/>
  <c r="M49" i="27"/>
  <c r="O49" i="27" s="1"/>
  <c r="F49" i="27"/>
  <c r="S49" i="27" s="1"/>
  <c r="E49" i="27"/>
  <c r="S48" i="27"/>
  <c r="M48" i="27"/>
  <c r="O48" i="27" s="1"/>
  <c r="E48" i="27"/>
  <c r="F48" i="27" s="1"/>
  <c r="M47" i="27"/>
  <c r="O47" i="27" s="1"/>
  <c r="E47" i="27"/>
  <c r="F47" i="27" s="1"/>
  <c r="S47" i="27" s="1"/>
  <c r="M46" i="27"/>
  <c r="E46" i="27"/>
  <c r="F46" i="27" s="1"/>
  <c r="S46" i="27" s="1"/>
  <c r="M45" i="27"/>
  <c r="O45" i="27" s="1"/>
  <c r="F45" i="27"/>
  <c r="S45" i="27" s="1"/>
  <c r="E45" i="27"/>
  <c r="M44" i="27"/>
  <c r="O44" i="27" s="1"/>
  <c r="E44" i="27"/>
  <c r="F44" i="27" s="1"/>
  <c r="S44" i="27" s="1"/>
  <c r="M43" i="27"/>
  <c r="O43" i="27" s="1"/>
  <c r="E43" i="27"/>
  <c r="F43" i="27" s="1"/>
  <c r="S43" i="27" s="1"/>
  <c r="M42" i="27"/>
  <c r="O42" i="27" s="1"/>
  <c r="E42" i="27"/>
  <c r="F42" i="27" s="1"/>
  <c r="S42" i="27" s="1"/>
  <c r="M41" i="27"/>
  <c r="O41" i="27" s="1"/>
  <c r="E41" i="27"/>
  <c r="F41" i="27" s="1"/>
  <c r="S41" i="27" s="1"/>
  <c r="S40" i="27"/>
  <c r="M40" i="27"/>
  <c r="O40" i="27" s="1"/>
  <c r="E40" i="27"/>
  <c r="F40" i="27" s="1"/>
  <c r="M39" i="27"/>
  <c r="O39" i="27" s="1"/>
  <c r="E39" i="27"/>
  <c r="F39" i="27" s="1"/>
  <c r="S39" i="27" s="1"/>
  <c r="M38" i="27"/>
  <c r="E38" i="27"/>
  <c r="F38" i="27" s="1"/>
  <c r="S38" i="27" s="1"/>
  <c r="M37" i="27"/>
  <c r="O37" i="27" s="1"/>
  <c r="E37" i="27"/>
  <c r="F37" i="27" s="1"/>
  <c r="S37" i="27" s="1"/>
  <c r="M36" i="27"/>
  <c r="O36" i="27" s="1"/>
  <c r="E36" i="27"/>
  <c r="F36" i="27" s="1"/>
  <c r="S36" i="27" s="1"/>
  <c r="M35" i="27"/>
  <c r="O35" i="27" s="1"/>
  <c r="E35" i="27"/>
  <c r="F35" i="27" s="1"/>
  <c r="S35" i="27" s="1"/>
  <c r="S34" i="27"/>
  <c r="M34" i="27"/>
  <c r="E34" i="27"/>
  <c r="F34" i="27" s="1"/>
  <c r="M33" i="27"/>
  <c r="O33" i="27" s="1"/>
  <c r="E33" i="27"/>
  <c r="F33" i="27" s="1"/>
  <c r="S33" i="27" s="1"/>
  <c r="M32" i="27"/>
  <c r="O32" i="27" s="1"/>
  <c r="E32" i="27"/>
  <c r="F32" i="27" s="1"/>
  <c r="S32" i="27" s="1"/>
  <c r="M31" i="27"/>
  <c r="O31" i="27" s="1"/>
  <c r="E31" i="27"/>
  <c r="F31" i="27" s="1"/>
  <c r="S31" i="27" s="1"/>
  <c r="M30" i="27"/>
  <c r="E30" i="27"/>
  <c r="F30" i="27" s="1"/>
  <c r="S30" i="27" s="1"/>
  <c r="M29" i="27"/>
  <c r="O29" i="27" s="1"/>
  <c r="F29" i="27"/>
  <c r="S29" i="27" s="1"/>
  <c r="E29" i="27"/>
  <c r="M28" i="27"/>
  <c r="O28" i="27" s="1"/>
  <c r="E28" i="27"/>
  <c r="F28" i="27" s="1"/>
  <c r="S28" i="27" s="1"/>
  <c r="M27" i="27"/>
  <c r="O27" i="27" s="1"/>
  <c r="E27" i="27"/>
  <c r="F27" i="27" s="1"/>
  <c r="S27" i="27" s="1"/>
  <c r="M26" i="27"/>
  <c r="E26" i="27"/>
  <c r="F26" i="27" s="1"/>
  <c r="S26" i="27" s="1"/>
  <c r="M25" i="27"/>
  <c r="O25" i="27" s="1"/>
  <c r="F25" i="27"/>
  <c r="S25" i="27" s="1"/>
  <c r="E25" i="27"/>
  <c r="M24" i="27"/>
  <c r="O24" i="27" s="1"/>
  <c r="E24" i="27"/>
  <c r="F24" i="27" s="1"/>
  <c r="S24" i="27" s="1"/>
  <c r="M23" i="27"/>
  <c r="O23" i="27" s="1"/>
  <c r="E23" i="27"/>
  <c r="F23" i="27" s="1"/>
  <c r="S23" i="27" s="1"/>
  <c r="M22" i="27"/>
  <c r="E22" i="27"/>
  <c r="F22" i="27" s="1"/>
  <c r="S22" i="27" s="1"/>
  <c r="M21" i="27"/>
  <c r="O21" i="27" s="1"/>
  <c r="F21" i="27"/>
  <c r="S21" i="27" s="1"/>
  <c r="E21" i="27"/>
  <c r="M20" i="27"/>
  <c r="O20" i="27" s="1"/>
  <c r="E20" i="27"/>
  <c r="F20" i="27" s="1"/>
  <c r="S20" i="27" s="1"/>
  <c r="M19" i="27"/>
  <c r="O19" i="27" s="1"/>
  <c r="E19" i="27"/>
  <c r="F19" i="27" s="1"/>
  <c r="S19" i="27" s="1"/>
  <c r="M18" i="27"/>
  <c r="O18" i="27" s="1"/>
  <c r="E18" i="27"/>
  <c r="F18" i="27" s="1"/>
  <c r="S18" i="27" s="1"/>
  <c r="M17" i="27"/>
  <c r="O17" i="27" s="1"/>
  <c r="F17" i="27"/>
  <c r="S17" i="27" s="1"/>
  <c r="E17" i="27"/>
  <c r="M16" i="27"/>
  <c r="O16" i="27" s="1"/>
  <c r="E16" i="27"/>
  <c r="F16" i="27" s="1"/>
  <c r="S16" i="27" s="1"/>
  <c r="M15" i="27"/>
  <c r="O15" i="27" s="1"/>
  <c r="E15" i="27"/>
  <c r="F15" i="27" s="1"/>
  <c r="S15" i="27" s="1"/>
  <c r="E14" i="27"/>
  <c r="F14" i="27" s="1"/>
  <c r="S14" i="27" s="1"/>
  <c r="E13" i="27"/>
  <c r="F13" i="27" s="1"/>
  <c r="S13" i="27" s="1"/>
  <c r="S12" i="27"/>
  <c r="E12" i="27"/>
  <c r="F12" i="27" s="1"/>
  <c r="E11" i="27"/>
  <c r="F11" i="27" s="1"/>
  <c r="S11" i="27" s="1"/>
  <c r="E10" i="27"/>
  <c r="F10" i="27" s="1"/>
  <c r="S10" i="27" s="1"/>
  <c r="E9" i="27"/>
  <c r="F9" i="27" s="1"/>
  <c r="S9" i="27" s="1"/>
  <c r="S8" i="27"/>
  <c r="E8" i="27"/>
  <c r="F8" i="27" s="1"/>
  <c r="F7" i="27"/>
  <c r="S7" i="27" s="1"/>
  <c r="E7" i="27"/>
  <c r="A7" i="27"/>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S6" i="27"/>
  <c r="E6" i="27"/>
  <c r="F6" i="27" s="1"/>
  <c r="A60" i="21"/>
  <c r="A59" i="21"/>
  <c r="A58" i="21"/>
  <c r="A57" i="21"/>
  <c r="A56" i="21"/>
  <c r="I5" i="29"/>
  <c r="H32" i="19" l="1"/>
  <c r="AI19" i="19" s="1"/>
  <c r="AI35" i="19"/>
  <c r="H45" i="19"/>
  <c r="AI47" i="19"/>
  <c r="H65" i="19"/>
  <c r="AI21" i="19" l="1"/>
  <c r="AI52" i="19"/>
  <c r="AI16" i="19"/>
  <c r="F11" i="29"/>
  <c r="F19" i="29"/>
  <c r="H5" i="29"/>
  <c r="B6" i="29"/>
  <c r="E7" i="29"/>
  <c r="D6" i="29"/>
  <c r="C5" i="29"/>
  <c r="C17" i="29"/>
  <c r="D15" i="29"/>
  <c r="D14" i="29"/>
  <c r="F15" i="29"/>
  <c r="E19" i="29"/>
  <c r="B14" i="29"/>
  <c r="E5" i="29"/>
  <c r="E10" i="29"/>
  <c r="C8" i="29"/>
  <c r="F16" i="29"/>
  <c r="C18" i="29"/>
  <c r="B18" i="29"/>
  <c r="C12" i="29"/>
  <c r="D5" i="29"/>
  <c r="D8" i="29"/>
  <c r="C16" i="29"/>
  <c r="E11" i="29"/>
  <c r="B10" i="29"/>
  <c r="B9" i="29"/>
  <c r="F14" i="29"/>
  <c r="F7" i="29"/>
  <c r="E14" i="29"/>
  <c r="D7" i="29"/>
  <c r="C11" i="29"/>
  <c r="F8" i="29"/>
  <c r="D10" i="29"/>
  <c r="B12" i="29"/>
  <c r="C14" i="29"/>
  <c r="D9" i="29"/>
  <c r="D17" i="29"/>
  <c r="D19" i="29"/>
  <c r="C10" i="29"/>
  <c r="F10" i="29"/>
  <c r="E6" i="29"/>
  <c r="C13" i="29"/>
  <c r="B11" i="29"/>
  <c r="E13" i="29"/>
  <c r="C6" i="29"/>
  <c r="D11" i="29"/>
  <c r="D18" i="29"/>
  <c r="F6" i="29"/>
  <c r="B15" i="29"/>
  <c r="B7" i="29"/>
  <c r="C19" i="29"/>
  <c r="F9" i="29"/>
  <c r="C9" i="29"/>
  <c r="F13" i="29"/>
  <c r="F5" i="29"/>
  <c r="B16" i="29"/>
  <c r="E18" i="29"/>
  <c r="C7" i="29"/>
  <c r="J5" i="29"/>
  <c r="D16" i="29"/>
  <c r="E8" i="29"/>
  <c r="F18" i="29"/>
  <c r="E16" i="29"/>
  <c r="F17" i="29"/>
  <c r="B13" i="29"/>
  <c r="K5" i="29"/>
  <c r="B17" i="29"/>
  <c r="B5" i="29"/>
  <c r="E9" i="29"/>
  <c r="B8" i="29"/>
  <c r="E17" i="29"/>
  <c r="C15" i="29"/>
  <c r="B19" i="29"/>
  <c r="L5" i="29"/>
  <c r="D12" i="29"/>
  <c r="D13" i="29"/>
  <c r="E15" i="29"/>
  <c r="E12" i="29"/>
  <c r="M5" i="29"/>
  <c r="F12" i="29"/>
  <c r="N6" i="29" l="1"/>
  <c r="G6" i="29" s="1"/>
  <c r="AC20" i="20"/>
  <c r="N15" i="29"/>
  <c r="G15" i="29" s="1"/>
  <c r="N8" i="29"/>
  <c r="G8" i="29" s="1"/>
  <c r="N12" i="29"/>
  <c r="G12" i="29" s="1"/>
  <c r="N13" i="29"/>
  <c r="G13" i="29" s="1"/>
  <c r="N14" i="29"/>
  <c r="G14" i="29" s="1"/>
  <c r="N18" i="29"/>
  <c r="G18" i="29" s="1"/>
  <c r="N19" i="29"/>
  <c r="G19" i="29" s="1"/>
  <c r="N16" i="29"/>
  <c r="G16" i="29" s="1"/>
  <c r="N11" i="29"/>
  <c r="G11" i="29" s="1"/>
  <c r="AC21" i="20"/>
  <c r="N9" i="29"/>
  <c r="G9" i="29" s="1"/>
  <c r="N7" i="29"/>
  <c r="G7" i="29" s="1"/>
  <c r="N10" i="29"/>
  <c r="G10" i="29" s="1"/>
  <c r="N17" i="29"/>
  <c r="G17" i="29" s="1"/>
  <c r="AC23" i="20"/>
  <c r="AC22" i="20"/>
  <c r="AC19" i="20"/>
  <c r="AI54" i="19"/>
  <c r="N5" i="29"/>
  <c r="G5" i="29" s="1"/>
  <c r="K16" i="20" l="1"/>
  <c r="AP16" i="20" s="1"/>
  <c r="S6" i="29"/>
  <c r="BH21" i="20" l="1"/>
  <c r="A6" i="30"/>
  <c r="A7" i="30" s="1"/>
  <c r="A8" i="30" s="1"/>
  <c r="A9" i="30" s="1"/>
  <c r="A10" i="30" s="1"/>
  <c r="BB20" i="20" l="1"/>
  <c r="AV20" i="20"/>
  <c r="BH20" i="20" s="1"/>
  <c r="AP1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N16" authorId="0" shapeId="0" xr:uid="{00000000-0006-0000-0100-000001000000}">
      <text>
        <r>
          <rPr>
            <b/>
            <sz val="9"/>
            <color indexed="81"/>
            <rFont val="MS P ゴシック"/>
            <family val="3"/>
            <charset val="128"/>
          </rPr>
          <t>申請額:</t>
        </r>
        <r>
          <rPr>
            <sz val="9"/>
            <color indexed="81"/>
            <rFont val="MS P ゴシック"/>
            <family val="3"/>
            <charset val="128"/>
          </rPr>
          <t xml:space="preserve">
本欄の金額と別添(事業所一覧)の合計額と一致しない場合には、上記のチェック欄に「！」と表示されます。
申請書への反映漏れなどがないか確認して下さい。</t>
        </r>
      </text>
    </comment>
    <comment ref="AN18" authorId="0" shapeId="0" xr:uid="{00000000-0006-0000-0100-00000200000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申請や記載誤りがないか確認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 authorId="0" shapeId="0" xr:uid="{FD0E3677-94BA-43F3-A7FF-807B03AE5194}">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xr:uid="{5CAB1C4E-7875-41BC-BBD3-B902CFD4E1B1}">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N10" authorId="0" shapeId="0" xr:uid="{07E71AD0-043F-455E-9AB9-115FB881E69E}">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N11" authorId="0" shapeId="0" xr:uid="{9E06FC1D-18F4-4636-8108-6727A1CAD276}">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N15" authorId="0" shapeId="0" xr:uid="{CDAA2EAD-F206-4778-8CEB-55A0A4B8FC53}">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N17" authorId="0" shapeId="0" xr:uid="{35DD6C2B-FAC6-4605-B7D8-D831B5980EB1}">
      <text>
        <r>
          <rPr>
            <b/>
            <sz val="9"/>
            <color indexed="81"/>
            <rFont val="MS P ゴシック"/>
            <family val="3"/>
            <charset val="128"/>
          </rPr>
          <t xml:space="preserve">「慰労金の区分・人数」：
</t>
        </r>
        <r>
          <rPr>
            <sz val="9"/>
            <color indexed="81"/>
            <rFont val="MS P ゴシック"/>
            <family val="3"/>
            <charset val="128"/>
          </rPr>
          <t>様式３（障がい福祉慰労金受給職員表）の記入情報（事業所番号、慰労金の額）をもとに自動集計されます。</t>
        </r>
      </text>
    </comment>
    <comment ref="AN20" authorId="0" shapeId="0" xr:uid="{8AB33AB7-CE9C-4994-9C62-9667E316A0F9}">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N28" authorId="0" shapeId="0" xr:uid="{4A4A94A3-48B3-4EB9-9968-2E3377257ACF}">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N35" authorId="0" shapeId="0" xr:uid="{B7251F4D-847C-439A-9FC4-D58F7865AFF5}">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T4" authorId="0" shapeId="0" xr:uid="{0C6467C4-6B86-4004-BF05-176BD688EE13}">
      <text>
        <r>
          <rPr>
            <b/>
            <sz val="9"/>
            <color indexed="81"/>
            <rFont val="MS P ゴシック"/>
            <family val="3"/>
            <charset val="128"/>
          </rPr>
          <t>本票は、別添の「交付申請書（様式１－３）記載要領」を確認のうえ、記載してください。</t>
        </r>
      </text>
    </comment>
  </commentList>
</comments>
</file>

<file path=xl/sharedStrings.xml><?xml version="1.0" encoding="utf-8"?>
<sst xmlns="http://schemas.openxmlformats.org/spreadsheetml/2006/main" count="416" uniqueCount="291">
  <si>
    <t>日</t>
    <rPh sb="0" eb="1">
      <t>ニチ</t>
    </rPh>
    <phoneticPr fontId="5"/>
  </si>
  <si>
    <t>月</t>
    <rPh sb="0" eb="1">
      <t>ゲツ</t>
    </rPh>
    <phoneticPr fontId="5"/>
  </si>
  <si>
    <t>年</t>
    <rPh sb="0" eb="1">
      <t>ネン</t>
    </rPh>
    <phoneticPr fontId="5"/>
  </si>
  <si>
    <t>電話番号</t>
    <rPh sb="0" eb="2">
      <t>デンワ</t>
    </rPh>
    <rPh sb="2" eb="4">
      <t>バンゴウ</t>
    </rPh>
    <phoneticPr fontId="5"/>
  </si>
  <si>
    <t>事業所・施設の名称</t>
    <rPh sb="0" eb="3">
      <t>ジギョウショ</t>
    </rPh>
    <rPh sb="4" eb="6">
      <t>シセツ</t>
    </rPh>
    <rPh sb="7" eb="9">
      <t>メイショウ</t>
    </rPh>
    <phoneticPr fontId="5"/>
  </si>
  <si>
    <t>事業区分</t>
    <rPh sb="0" eb="2">
      <t>ジギョウ</t>
    </rPh>
    <rPh sb="2" eb="4">
      <t>クブン</t>
    </rPh>
    <phoneticPr fontId="5"/>
  </si>
  <si>
    <t>用途・品目・数量等</t>
    <rPh sb="0" eb="2">
      <t>ヨウト</t>
    </rPh>
    <rPh sb="3" eb="5">
      <t>ヒンモク</t>
    </rPh>
    <rPh sb="6" eb="8">
      <t>スウリョウ</t>
    </rPh>
    <rPh sb="8" eb="9">
      <t>トウ</t>
    </rPh>
    <phoneticPr fontId="5"/>
  </si>
  <si>
    <t>千円</t>
    <rPh sb="0" eb="2">
      <t>センエン</t>
    </rPh>
    <phoneticPr fontId="5"/>
  </si>
  <si>
    <t>人</t>
    <rPh sb="0" eb="1">
      <t>ニン</t>
    </rPh>
    <phoneticPr fontId="5"/>
  </si>
  <si>
    <t>事業所・施設名</t>
    <rPh sb="0" eb="3">
      <t>ジギョウショ</t>
    </rPh>
    <rPh sb="4" eb="7">
      <t>シセツメイ</t>
    </rPh>
    <phoneticPr fontId="5"/>
  </si>
  <si>
    <t>サービス種別</t>
    <rPh sb="4" eb="6">
      <t>シュベツ</t>
    </rPh>
    <phoneticPr fontId="5"/>
  </si>
  <si>
    <t>合計</t>
    <rPh sb="0" eb="2">
      <t>ゴウケイ</t>
    </rPh>
    <phoneticPr fontId="5"/>
  </si>
  <si>
    <t>　　令和</t>
    <rPh sb="2" eb="4">
      <t>レイワ</t>
    </rPh>
    <phoneticPr fontId="5"/>
  </si>
  <si>
    <t>※本シートは絶対に編集しないこと。</t>
    <rPh sb="1" eb="2">
      <t>ホン</t>
    </rPh>
    <rPh sb="6" eb="8">
      <t>ゼッタイ</t>
    </rPh>
    <rPh sb="9" eb="11">
      <t>ヘンシュウ</t>
    </rPh>
    <phoneticPr fontId="5"/>
  </si>
  <si>
    <t>事業所番号</t>
    <rPh sb="0" eb="3">
      <t>ジギョウショ</t>
    </rPh>
    <rPh sb="3" eb="5">
      <t>バンゴウ</t>
    </rPh>
    <phoneticPr fontId="5"/>
  </si>
  <si>
    <t>円</t>
    <rPh sb="0" eb="1">
      <t>エン</t>
    </rPh>
    <phoneticPr fontId="5"/>
  </si>
  <si>
    <t>対象利用者数</t>
    <rPh sb="0" eb="2">
      <t>タイショウ</t>
    </rPh>
    <rPh sb="2" eb="5">
      <t>リヨウシャ</t>
    </rPh>
    <rPh sb="5" eb="6">
      <t>スウ</t>
    </rPh>
    <phoneticPr fontId="5"/>
  </si>
  <si>
    <t>既申請分</t>
    <rPh sb="0" eb="1">
      <t>スデ</t>
    </rPh>
    <rPh sb="1" eb="4">
      <t>シンセイブン</t>
    </rPh>
    <phoneticPr fontId="5"/>
  </si>
  <si>
    <t>年度合計額</t>
    <rPh sb="0" eb="2">
      <t>ネンド</t>
    </rPh>
    <rPh sb="2" eb="5">
      <t>ゴウケイガク</t>
    </rPh>
    <phoneticPr fontId="5"/>
  </si>
  <si>
    <t>主たる勤務先</t>
    <rPh sb="0" eb="1">
      <t>シュ</t>
    </rPh>
    <rPh sb="3" eb="6">
      <t>キンムサキ</t>
    </rPh>
    <phoneticPr fontId="5"/>
  </si>
  <si>
    <t>本人の住所</t>
    <rPh sb="0" eb="2">
      <t>ホンニン</t>
    </rPh>
    <rPh sb="3" eb="5">
      <t>ジュウショ</t>
    </rPh>
    <phoneticPr fontId="5"/>
  </si>
  <si>
    <t>今回申請分④</t>
    <rPh sb="0" eb="2">
      <t>コンカイ</t>
    </rPh>
    <rPh sb="2" eb="5">
      <t>シンセイブン</t>
    </rPh>
    <phoneticPr fontId="5"/>
  </si>
  <si>
    <t>施設区分</t>
    <rPh sb="0" eb="2">
      <t>シセツ</t>
    </rPh>
    <rPh sb="2" eb="4">
      <t>クブン</t>
    </rPh>
    <phoneticPr fontId="5"/>
  </si>
  <si>
    <t>対応区分</t>
    <rPh sb="0" eb="2">
      <t>タイオウ</t>
    </rPh>
    <rPh sb="2" eb="4">
      <t>クブン</t>
    </rPh>
    <phoneticPr fontId="5"/>
  </si>
  <si>
    <t>分類</t>
    <rPh sb="0" eb="2">
      <t>ブンルイ</t>
    </rPh>
    <phoneticPr fontId="5"/>
  </si>
  <si>
    <t>その他の施設</t>
    <rPh sb="2" eb="3">
      <t>タ</t>
    </rPh>
    <rPh sb="4" eb="6">
      <t>シセツ</t>
    </rPh>
    <phoneticPr fontId="5"/>
  </si>
  <si>
    <t>慰労金単価</t>
    <rPh sb="0" eb="3">
      <t>イロウキン</t>
    </rPh>
    <rPh sb="3" eb="5">
      <t>タンカ</t>
    </rPh>
    <phoneticPr fontId="5"/>
  </si>
  <si>
    <t>慰労金
(万円)</t>
    <rPh sb="0" eb="3">
      <t>イロウキン</t>
    </rPh>
    <rPh sb="5" eb="7">
      <t>マンエン</t>
    </rPh>
    <phoneticPr fontId="5"/>
  </si>
  <si>
    <t>(計算用)</t>
    <rPh sb="1" eb="3">
      <t>ケイサン</t>
    </rPh>
    <rPh sb="3" eb="4">
      <t>ヨウ</t>
    </rPh>
    <phoneticPr fontId="5"/>
  </si>
  <si>
    <t>なし</t>
    <phoneticPr fontId="5"/>
  </si>
  <si>
    <t>あり</t>
    <phoneticPr fontId="5"/>
  </si>
  <si>
    <t>慰労金の区分・人数</t>
    <rPh sb="0" eb="3">
      <t>イロウキン</t>
    </rPh>
    <rPh sb="4" eb="6">
      <t>クブン</t>
    </rPh>
    <rPh sb="7" eb="9">
      <t>ニンズウ</t>
    </rPh>
    <phoneticPr fontId="5"/>
  </si>
  <si>
    <t>20万円対象</t>
    <rPh sb="2" eb="4">
      <t>マンエン</t>
    </rPh>
    <rPh sb="4" eb="6">
      <t>タイショウ</t>
    </rPh>
    <phoneticPr fontId="5"/>
  </si>
  <si>
    <t>5万円対象</t>
    <rPh sb="1" eb="3">
      <t>マンエン</t>
    </rPh>
    <rPh sb="3" eb="5">
      <t>タイショウ</t>
    </rPh>
    <phoneticPr fontId="5"/>
  </si>
  <si>
    <t>定員</t>
    <rPh sb="0" eb="2">
      <t>テイイン</t>
    </rPh>
    <phoneticPr fontId="5"/>
  </si>
  <si>
    <t>（確認用）</t>
    <rPh sb="1" eb="3">
      <t>カクニン</t>
    </rPh>
    <rPh sb="3" eb="4">
      <t>ヨウ</t>
    </rPh>
    <phoneticPr fontId="5"/>
  </si>
  <si>
    <r>
      <t>　再開環境整備助成事業　</t>
    </r>
    <r>
      <rPr>
        <sz val="8"/>
        <rFont val="ＭＳ Ｐ明朝"/>
        <family val="1"/>
        <charset val="128"/>
      </rPr>
      <t>→ 4を記載</t>
    </r>
    <rPh sb="7" eb="9">
      <t>ジョセイ</t>
    </rPh>
    <rPh sb="16" eb="18">
      <t>キサイ</t>
    </rPh>
    <phoneticPr fontId="5"/>
  </si>
  <si>
    <r>
      <t xml:space="preserve"> 個別再開支援助成事業　</t>
    </r>
    <r>
      <rPr>
        <sz val="8"/>
        <rFont val="ＭＳ Ｐ明朝"/>
        <family val="1"/>
        <charset val="128"/>
      </rPr>
      <t>→ 3を記載</t>
    </r>
    <rPh sb="7" eb="9">
      <t>ジョセイ</t>
    </rPh>
    <rPh sb="16" eb="18">
      <t>キサイ</t>
    </rPh>
    <phoneticPr fontId="5"/>
  </si>
  <si>
    <t>施設概要</t>
    <rPh sb="0" eb="2">
      <t>シセツ</t>
    </rPh>
    <rPh sb="2" eb="4">
      <t>ガイヨウ</t>
    </rPh>
    <phoneticPr fontId="5"/>
  </si>
  <si>
    <t>事業所名称</t>
    <rPh sb="0" eb="3">
      <t>ジギョウショ</t>
    </rPh>
    <rPh sb="3" eb="5">
      <t>メイショウ</t>
    </rPh>
    <phoneticPr fontId="5"/>
  </si>
  <si>
    <t>所在地</t>
    <rPh sb="0" eb="3">
      <t>ショザイチ</t>
    </rPh>
    <phoneticPr fontId="5"/>
  </si>
  <si>
    <t>都道府県名</t>
    <rPh sb="0" eb="4">
      <t>トドウフケン</t>
    </rPh>
    <rPh sb="4" eb="5">
      <t>メイ</t>
    </rPh>
    <phoneticPr fontId="5"/>
  </si>
  <si>
    <t>住所</t>
    <rPh sb="0" eb="2">
      <t>ジュウショ</t>
    </rPh>
    <phoneticPr fontId="5"/>
  </si>
  <si>
    <t>連絡先</t>
    <rPh sb="0" eb="3">
      <t>レンラクサキ</t>
    </rPh>
    <phoneticPr fontId="5"/>
  </si>
  <si>
    <t>担当部署名</t>
    <rPh sb="0" eb="2">
      <t>タントウ</t>
    </rPh>
    <rPh sb="2" eb="5">
      <t>ブショメイ</t>
    </rPh>
    <phoneticPr fontId="5"/>
  </si>
  <si>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</si>
  <si>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</si>
  <si>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</si>
  <si>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</si>
  <si>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</si>
  <si>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</si>
  <si>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</si>
  <si>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</si>
  <si>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</si>
  <si>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</si>
  <si>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</si>
  <si>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</si>
  <si>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</si>
  <si>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</si>
  <si>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</si>
  <si>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</si>
  <si>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</si>
  <si>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</si>
  <si>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</si>
  <si>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</si>
  <si>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</si>
  <si>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</si>
  <si>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</si>
  <si>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</si>
  <si>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</si>
  <si>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</si>
  <si>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支出予定額</t>
    <rPh sb="0" eb="2">
      <t>シシュツ</t>
    </rPh>
    <rPh sb="2" eb="5">
      <t>ヨテイガク</t>
    </rPh>
    <phoneticPr fontId="5"/>
  </si>
  <si>
    <t>科目</t>
    <rPh sb="0" eb="2">
      <t>カモク</t>
    </rPh>
    <phoneticPr fontId="5"/>
  </si>
  <si>
    <t>所要額（円）</t>
    <rPh sb="0" eb="3">
      <t>ショヨウガク</t>
    </rPh>
    <rPh sb="4" eb="5">
      <t>エン</t>
    </rPh>
    <phoneticPr fontId="5"/>
  </si>
  <si>
    <t>賃金・報酬</t>
    <rPh sb="0" eb="2">
      <t>チンギン</t>
    </rPh>
    <rPh sb="3" eb="5">
      <t>ホウシュウ</t>
    </rPh>
    <phoneticPr fontId="5"/>
  </si>
  <si>
    <t>謝金</t>
    <rPh sb="0" eb="2">
      <t>シャキン</t>
    </rPh>
    <phoneticPr fontId="5"/>
  </si>
  <si>
    <t>会議費</t>
    <rPh sb="0" eb="3">
      <t>カイギヒ</t>
    </rPh>
    <phoneticPr fontId="5"/>
  </si>
  <si>
    <t>旅費</t>
    <rPh sb="0" eb="2">
      <t>リョヒ</t>
    </rPh>
    <phoneticPr fontId="5"/>
  </si>
  <si>
    <t>需用費</t>
    <rPh sb="0" eb="3">
      <t>ジュヨウヒ</t>
    </rPh>
    <phoneticPr fontId="5"/>
  </si>
  <si>
    <t>役務費</t>
    <rPh sb="0" eb="2">
      <t>エキム</t>
    </rPh>
    <phoneticPr fontId="5"/>
  </si>
  <si>
    <t>委託料</t>
    <rPh sb="0" eb="3">
      <t>イタクリョウ</t>
    </rPh>
    <phoneticPr fontId="5"/>
  </si>
  <si>
    <t>使用料及び賃借料</t>
    <rPh sb="0" eb="3">
      <t>シヨウリョウ</t>
    </rPh>
    <rPh sb="3" eb="4">
      <t>オヨ</t>
    </rPh>
    <rPh sb="5" eb="8">
      <t>チンシャクリョウ</t>
    </rPh>
    <phoneticPr fontId="5"/>
  </si>
  <si>
    <t>備品購入費</t>
    <rPh sb="0" eb="2">
      <t>ビヒン</t>
    </rPh>
    <rPh sb="2" eb="5">
      <t>コウニュウヒ</t>
    </rPh>
    <phoneticPr fontId="5"/>
  </si>
  <si>
    <t>申請額</t>
    <rPh sb="0" eb="3">
      <t>シンセイガク</t>
    </rPh>
    <phoneticPr fontId="5"/>
  </si>
  <si>
    <t>申請額①</t>
    <rPh sb="0" eb="3">
      <t>シンセイガク</t>
    </rPh>
    <phoneticPr fontId="5"/>
  </si>
  <si>
    <t>申請額③</t>
    <rPh sb="0" eb="3">
      <t>シンセイガク</t>
    </rPh>
    <phoneticPr fontId="5"/>
  </si>
  <si>
    <t>補助上限額</t>
    <rPh sb="0" eb="2">
      <t>ホジョ</t>
    </rPh>
    <rPh sb="2" eb="5">
      <t>ジョウゲンガク</t>
    </rPh>
    <phoneticPr fontId="5"/>
  </si>
  <si>
    <t>補助予定額（千円）</t>
    <rPh sb="0" eb="2">
      <t>ホジョ</t>
    </rPh>
    <rPh sb="2" eb="5">
      <t>ヨテイガク</t>
    </rPh>
    <rPh sb="6" eb="8">
      <t>センエン</t>
    </rPh>
    <phoneticPr fontId="5"/>
  </si>
  <si>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5"/>
  </si>
  <si>
    <t>【在宅サービス事業所における環境整備のための経費】</t>
    <rPh sb="1" eb="3">
      <t>ザイタク</t>
    </rPh>
    <rPh sb="7" eb="10">
      <t>ジギョウショ</t>
    </rPh>
    <rPh sb="14" eb="16">
      <t>カンキョウ</t>
    </rPh>
    <rPh sb="16" eb="18">
      <t>セイビ</t>
    </rPh>
    <rPh sb="22" eb="24">
      <t>ケイヒ</t>
    </rPh>
    <phoneticPr fontId="5"/>
  </si>
  <si>
    <t>20万円
対象者の
有無</t>
    <rPh sb="2" eb="4">
      <t>マンエン</t>
    </rPh>
    <rPh sb="5" eb="7">
      <t>タイショウ</t>
    </rPh>
    <rPh sb="7" eb="8">
      <t>シャ</t>
    </rPh>
    <rPh sb="10" eb="12">
      <t>ウム</t>
    </rPh>
    <phoneticPr fontId="5"/>
  </si>
  <si>
    <t>No.</t>
    <phoneticPr fontId="5"/>
  </si>
  <si>
    <t>審査
結果</t>
    <rPh sb="0" eb="2">
      <t>シンサ</t>
    </rPh>
    <rPh sb="3" eb="5">
      <t>ケッカ</t>
    </rPh>
    <phoneticPr fontId="5"/>
  </si>
  <si>
    <t>手順</t>
    <rPh sb="0" eb="2">
      <t>テジュン</t>
    </rPh>
    <phoneticPr fontId="5"/>
  </si>
  <si>
    <t>事業者（法人本部）の作業</t>
    <rPh sb="0" eb="3">
      <t>ジギョウシャ</t>
    </rPh>
    <rPh sb="4" eb="6">
      <t>ホウジン</t>
    </rPh>
    <rPh sb="6" eb="8">
      <t>ホンブ</t>
    </rPh>
    <rPh sb="10" eb="12">
      <t>サギョウ</t>
    </rPh>
    <phoneticPr fontId="5"/>
  </si>
  <si>
    <t>各事業所の作業</t>
    <rPh sb="0" eb="1">
      <t>カク</t>
    </rPh>
    <rPh sb="1" eb="4">
      <t>ジギョウショ</t>
    </rPh>
    <rPh sb="5" eb="7">
      <t>サギョウ</t>
    </rPh>
    <phoneticPr fontId="5"/>
  </si>
  <si>
    <t xml:space="preserve"> 部署名</t>
    <rPh sb="1" eb="4">
      <t>ブショメイ</t>
    </rPh>
    <phoneticPr fontId="5"/>
  </si>
  <si>
    <t xml:space="preserve"> 担当者氏名</t>
    <rPh sb="1" eb="4">
      <t>タントウシャ</t>
    </rPh>
    <rPh sb="4" eb="6">
      <t>シメイ</t>
    </rPh>
    <phoneticPr fontId="5"/>
  </si>
  <si>
    <t xml:space="preserve"> 連絡先</t>
    <rPh sb="1" eb="4">
      <t>レンラクサキ</t>
    </rPh>
    <phoneticPr fontId="5"/>
  </si>
  <si>
    <t>e-mail</t>
    <phoneticPr fontId="5"/>
  </si>
  <si>
    <t>振込手数料</t>
    <rPh sb="0" eb="5">
      <t>フリコミテスウリョウ</t>
    </rPh>
    <phoneticPr fontId="5"/>
  </si>
  <si>
    <t>本申請書の使い方、申請の手順</t>
    <rPh sb="0" eb="1">
      <t>ホン</t>
    </rPh>
    <rPh sb="1" eb="4">
      <t>シンセイショ</t>
    </rPh>
    <rPh sb="5" eb="6">
      <t>ツカ</t>
    </rPh>
    <rPh sb="7" eb="8">
      <t>カタ</t>
    </rPh>
    <rPh sb="9" eb="11">
      <t>シンセイ</t>
    </rPh>
    <rPh sb="12" eb="14">
      <t>テジュン</t>
    </rPh>
    <phoneticPr fontId="5"/>
  </si>
  <si>
    <t>委任状の有無</t>
    <rPh sb="0" eb="3">
      <t>イニンジョウ</t>
    </rPh>
    <rPh sb="4" eb="6">
      <t>ウム</t>
    </rPh>
    <phoneticPr fontId="5"/>
  </si>
  <si>
    <t>確認事項</t>
    <rPh sb="0" eb="2">
      <t>カクニン</t>
    </rPh>
    <rPh sb="2" eb="4">
      <t>ジコウ</t>
    </rPh>
    <phoneticPr fontId="5"/>
  </si>
  <si>
    <t>業務委託による
従事者</t>
    <rPh sb="0" eb="2">
      <t>ギョウム</t>
    </rPh>
    <rPh sb="2" eb="4">
      <t>イタク</t>
    </rPh>
    <rPh sb="8" eb="11">
      <t>ジュウジシャ</t>
    </rPh>
    <phoneticPr fontId="5"/>
  </si>
  <si>
    <t>　</t>
    <phoneticPr fontId="5"/>
  </si>
  <si>
    <t>千円</t>
    <rPh sb="0" eb="2">
      <t>センエン</t>
    </rPh>
    <phoneticPr fontId="5"/>
  </si>
  <si>
    <t>（内訳）</t>
    <rPh sb="1" eb="3">
      <t>ウチワケ</t>
    </rPh>
    <phoneticPr fontId="5"/>
  </si>
  <si>
    <t xml:space="preserve"> 申請法人住所</t>
    <rPh sb="1" eb="3">
      <t>シンセイ</t>
    </rPh>
    <rPh sb="3" eb="5">
      <t>ホウジン</t>
    </rPh>
    <rPh sb="5" eb="7">
      <t>ジュウショ</t>
    </rPh>
    <phoneticPr fontId="5"/>
  </si>
  <si>
    <t>陽性者(濃厚接触者)発生施設</t>
    <phoneticPr fontId="5"/>
  </si>
  <si>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</si>
  <si>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5"/>
  </si>
  <si>
    <t>対象期間の勤務が9日以下</t>
    <phoneticPr fontId="5"/>
  </si>
  <si>
    <t>〒</t>
    <phoneticPr fontId="5"/>
  </si>
  <si>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5"/>
  </si>
  <si>
    <t>【申請内容に関する連絡先】</t>
    <rPh sb="1" eb="3">
      <t>シンセイ</t>
    </rPh>
    <rPh sb="3" eb="5">
      <t>ナイヨウ</t>
    </rPh>
    <rPh sb="6" eb="7">
      <t>カン</t>
    </rPh>
    <rPh sb="9" eb="11">
      <t>レンラク</t>
    </rPh>
    <rPh sb="11" eb="12">
      <t>サキ</t>
    </rPh>
    <phoneticPr fontId="5"/>
  </si>
  <si>
    <t>20万円</t>
    <rPh sb="2" eb="4">
      <t>マンエン</t>
    </rPh>
    <phoneticPr fontId="5"/>
  </si>
  <si>
    <t>人</t>
    <rPh sb="0" eb="1">
      <t>ニン</t>
    </rPh>
    <phoneticPr fontId="5"/>
  </si>
  <si>
    <t>5万円</t>
    <rPh sb="1" eb="3">
      <t>マンエン</t>
    </rPh>
    <phoneticPr fontId="5"/>
  </si>
  <si>
    <t>職員表計</t>
    <rPh sb="0" eb="2">
      <t>ショクイン</t>
    </rPh>
    <rPh sb="2" eb="3">
      <t>ヒョウ</t>
    </rPh>
    <rPh sb="3" eb="4">
      <t>ケイ</t>
    </rPh>
    <phoneticPr fontId="5"/>
  </si>
  <si>
    <t>個表計</t>
    <rPh sb="0" eb="1">
      <t>コ</t>
    </rPh>
    <rPh sb="1" eb="2">
      <t>ヒョウ</t>
    </rPh>
    <rPh sb="2" eb="3">
      <t>ケイ</t>
    </rPh>
    <phoneticPr fontId="5"/>
  </si>
  <si>
    <t>合計</t>
    <rPh sb="0" eb="2">
      <t>ゴウケイ</t>
    </rPh>
    <phoneticPr fontId="5"/>
  </si>
  <si>
    <t>福井県知事　杉本　達治</t>
    <rPh sb="0" eb="3">
      <t>フクイケン</t>
    </rPh>
    <rPh sb="3" eb="5">
      <t>チジ</t>
    </rPh>
    <rPh sb="6" eb="8">
      <t>スギモト</t>
    </rPh>
    <rPh sb="9" eb="11">
      <t>タツジ</t>
    </rPh>
    <phoneticPr fontId="5"/>
  </si>
  <si>
    <t>様</t>
    <rPh sb="0" eb="1">
      <t>サマ</t>
    </rPh>
    <phoneticPr fontId="5"/>
  </si>
  <si>
    <t>印</t>
    <rPh sb="0" eb="1">
      <t>イン</t>
    </rPh>
    <phoneticPr fontId="5"/>
  </si>
  <si>
    <t>【振込先金融機関口座記入欄】</t>
    <rPh sb="1" eb="4">
      <t>フリコミサキ</t>
    </rPh>
    <rPh sb="4" eb="6">
      <t>キンユウ</t>
    </rPh>
    <rPh sb="6" eb="8">
      <t>キカン</t>
    </rPh>
    <rPh sb="8" eb="10">
      <t>コウザ</t>
    </rPh>
    <rPh sb="10" eb="12">
      <t>キニュウ</t>
    </rPh>
    <rPh sb="12" eb="13">
      <t>ラン</t>
    </rPh>
    <phoneticPr fontId="5"/>
  </si>
  <si>
    <t>金融機関名</t>
    <rPh sb="0" eb="2">
      <t>キンユウ</t>
    </rPh>
    <rPh sb="2" eb="4">
      <t>キカン</t>
    </rPh>
    <rPh sb="4" eb="5">
      <t>メイ</t>
    </rPh>
    <phoneticPr fontId="5"/>
  </si>
  <si>
    <t>支店名</t>
    <rPh sb="0" eb="3">
      <t>シテンメイ</t>
    </rPh>
    <phoneticPr fontId="5"/>
  </si>
  <si>
    <t>預金種目</t>
    <rPh sb="0" eb="2">
      <t>ヨキン</t>
    </rPh>
    <rPh sb="2" eb="4">
      <t>シュモク</t>
    </rPh>
    <phoneticPr fontId="5"/>
  </si>
  <si>
    <t>口座番号</t>
    <rPh sb="0" eb="2">
      <t>コウザ</t>
    </rPh>
    <rPh sb="2" eb="4">
      <t>バンゴウ</t>
    </rPh>
    <phoneticPr fontId="5"/>
  </si>
  <si>
    <t>フリガナ</t>
    <phoneticPr fontId="5"/>
  </si>
  <si>
    <t>口座名義</t>
    <rPh sb="0" eb="2">
      <t>コウザ</t>
    </rPh>
    <rPh sb="2" eb="4">
      <t>メイギ</t>
    </rPh>
    <phoneticPr fontId="5"/>
  </si>
  <si>
    <r>
      <t>店番号</t>
    </r>
    <r>
      <rPr>
        <sz val="6"/>
        <rFont val="ＭＳ 明朝"/>
        <family val="1"/>
        <charset val="128"/>
      </rPr>
      <t>（ゆうちょ銀行の場合）</t>
    </r>
    <rPh sb="0" eb="1">
      <t>ミセ</t>
    </rPh>
    <rPh sb="1" eb="3">
      <t>バンゴウ</t>
    </rPh>
    <rPh sb="8" eb="10">
      <t>ギンコウ</t>
    </rPh>
    <rPh sb="11" eb="13">
      <t>バアイ</t>
    </rPh>
    <phoneticPr fontId="5"/>
  </si>
  <si>
    <t>受付欄（記入不要）</t>
    <rPh sb="0" eb="2">
      <t>ウケツケ</t>
    </rPh>
    <rPh sb="2" eb="3">
      <t>ラン</t>
    </rPh>
    <rPh sb="4" eb="6">
      <t>キニュウ</t>
    </rPh>
    <rPh sb="6" eb="8">
      <t>フヨウ</t>
    </rPh>
    <phoneticPr fontId="5"/>
  </si>
  <si>
    <t>本Excelを管内の障がい福祉サービス事業者に配布</t>
    <rPh sb="0" eb="1">
      <t>ホン</t>
    </rPh>
    <rPh sb="7" eb="9">
      <t>カンナイ</t>
    </rPh>
    <rPh sb="10" eb="11">
      <t>ショウ</t>
    </rPh>
    <rPh sb="13" eb="15">
      <t>フクシ</t>
    </rPh>
    <rPh sb="19" eb="22">
      <t>ジギョウシャ</t>
    </rPh>
    <rPh sb="23" eb="25">
      <t>ハイフ</t>
    </rPh>
    <phoneticPr fontId="5"/>
  </si>
  <si>
    <t>福祉サービス従事者（障がい）慰労金事業</t>
  </si>
  <si>
    <t>2-1</t>
    <phoneticPr fontId="5"/>
  </si>
  <si>
    <t>2-2</t>
    <phoneticPr fontId="5"/>
  </si>
  <si>
    <t>感染症対策を徹底した上での障がい福祉サービス提供支援事業(多機能型簡易居室分を除く）</t>
    <rPh sb="13" eb="14">
      <t>ショウ</t>
    </rPh>
    <rPh sb="16" eb="18">
      <t>フクシ</t>
    </rPh>
    <phoneticPr fontId="5"/>
  </si>
  <si>
    <t>感染症対策を徹底した上での障がい福祉サービス提供支援事業(多機能型簡易居室分に限る）</t>
    <rPh sb="13" eb="14">
      <t>ショウ</t>
    </rPh>
    <rPh sb="16" eb="18">
      <t>フクシ</t>
    </rPh>
    <rPh sb="39" eb="40">
      <t>カギ</t>
    </rPh>
    <phoneticPr fontId="5"/>
  </si>
  <si>
    <t>在宅サービス事業所等による利用者への再開支援への助成事業</t>
    <rPh sb="9" eb="10">
      <t>ナド</t>
    </rPh>
    <phoneticPr fontId="5"/>
  </si>
  <si>
    <t>在宅サービス事業所等における環境整備への助成事業</t>
    <rPh sb="9" eb="10">
      <t>ナド</t>
    </rPh>
    <phoneticPr fontId="5"/>
  </si>
  <si>
    <t>銀行・金庫・
組合・農協・
漁連</t>
    <rPh sb="0" eb="2">
      <t>ギンコウ</t>
    </rPh>
    <rPh sb="3" eb="5">
      <t>キンコ</t>
    </rPh>
    <rPh sb="7" eb="9">
      <t>クミアイ</t>
    </rPh>
    <rPh sb="10" eb="12">
      <t>ノウキョウ</t>
    </rPh>
    <rPh sb="14" eb="16">
      <t>ギョレン</t>
    </rPh>
    <phoneticPr fontId="5"/>
  </si>
  <si>
    <t>本店・支店・
本所・出張所・
支所</t>
    <rPh sb="0" eb="2">
      <t>ホンテン</t>
    </rPh>
    <rPh sb="3" eb="5">
      <t>シテン</t>
    </rPh>
    <rPh sb="7" eb="9">
      <t>ホンジョ</t>
    </rPh>
    <rPh sb="10" eb="12">
      <t>シュッチョウ</t>
    </rPh>
    <rPh sb="12" eb="13">
      <t>ジョ</t>
    </rPh>
    <rPh sb="15" eb="17">
      <t>シショ</t>
    </rPh>
    <phoneticPr fontId="5"/>
  </si>
  <si>
    <t>計画相談支援</t>
    <rPh sb="0" eb="2">
      <t>ケイカク</t>
    </rPh>
    <rPh sb="2" eb="4">
      <t>ソウダン</t>
    </rPh>
    <rPh sb="4" eb="6">
      <t>シエン</t>
    </rPh>
    <phoneticPr fontId="5"/>
  </si>
  <si>
    <t>障がい児相談支援</t>
    <rPh sb="0" eb="1">
      <t>ショウ</t>
    </rPh>
    <rPh sb="3" eb="4">
      <t>ジ</t>
    </rPh>
    <rPh sb="4" eb="6">
      <t>ソウダン</t>
    </rPh>
    <rPh sb="6" eb="8">
      <t>シエン</t>
    </rPh>
    <phoneticPr fontId="5"/>
  </si>
  <si>
    <t>（様式１）</t>
    <rPh sb="1" eb="3">
      <t>ヨウシキ</t>
    </rPh>
    <phoneticPr fontId="5"/>
  </si>
  <si>
    <t>代表となる
法人名</t>
    <rPh sb="0" eb="2">
      <t>ダイヒョウ</t>
    </rPh>
    <rPh sb="6" eb="8">
      <t>ホウジン</t>
    </rPh>
    <rPh sb="8" eb="9">
      <t>メイ</t>
    </rPh>
    <phoneticPr fontId="5"/>
  </si>
  <si>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5"/>
  </si>
  <si>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5"/>
  </si>
  <si>
    <t>個別再開支援
助成事業</t>
    <rPh sb="0" eb="2">
      <t>コベツ</t>
    </rPh>
    <rPh sb="2" eb="4">
      <t>サイカイ</t>
    </rPh>
    <rPh sb="4" eb="6">
      <t>シエン</t>
    </rPh>
    <rPh sb="7" eb="9">
      <t>ジョセイ</t>
    </rPh>
    <rPh sb="9" eb="11">
      <t>ジギョウ</t>
    </rPh>
    <phoneticPr fontId="5"/>
  </si>
  <si>
    <t>再開環境整備
助成事業</t>
    <rPh sb="0" eb="2">
      <t>サイカイ</t>
    </rPh>
    <rPh sb="2" eb="4">
      <t>カンキョウ</t>
    </rPh>
    <rPh sb="4" eb="6">
      <t>セイビ</t>
    </rPh>
    <rPh sb="7" eb="9">
      <t>ジョセイ</t>
    </rPh>
    <rPh sb="9" eb="11">
      <t>ジギョウ</t>
    </rPh>
    <phoneticPr fontId="5"/>
  </si>
  <si>
    <t>※この欄に「○」が表示されない場合、本表の事業所数と個票の枚数が一致していません。</t>
    <rPh sb="3" eb="4">
      <t>ラン</t>
    </rPh>
    <rPh sb="9" eb="11">
      <t>ヒョウジ</t>
    </rPh>
    <rPh sb="15" eb="17">
      <t>バアイ</t>
    </rPh>
    <phoneticPr fontId="5"/>
  </si>
  <si>
    <t>　個票のシート名に誤りがないか確認して下さい。</t>
    <rPh sb="1" eb="3">
      <t>コヒョウ</t>
    </rPh>
    <rPh sb="7" eb="8">
      <t>メイ</t>
    </rPh>
    <rPh sb="9" eb="10">
      <t>アヤマ</t>
    </rPh>
    <rPh sb="15" eb="17">
      <t>カクニン</t>
    </rPh>
    <rPh sb="19" eb="20">
      <t>クダ</t>
    </rPh>
    <phoneticPr fontId="5"/>
  </si>
  <si>
    <t>（注）行が不足する場合には適宜行を追加して差し支えないが、列の挿入は絶対に行わないこと。</t>
    <rPh sb="1" eb="2">
      <t>チュウ</t>
    </rPh>
    <phoneticPr fontId="5"/>
  </si>
  <si>
    <r>
      <t>提供サービス</t>
    </r>
    <r>
      <rPr>
        <sz val="6"/>
        <rFont val="ＭＳ Ｐ明朝"/>
        <family val="1"/>
        <charset val="128"/>
      </rPr>
      <t>（プルダウンから選択）</t>
    </r>
    <rPh sb="0" eb="2">
      <t>テイキョウ</t>
    </rPh>
    <rPh sb="14" eb="16">
      <t>センタク</t>
    </rPh>
    <phoneticPr fontId="5"/>
  </si>
  <si>
    <r>
      <t xml:space="preserve">  感染対策徹底支援事業　</t>
    </r>
    <r>
      <rPr>
        <sz val="8"/>
        <rFont val="ＭＳ Ｐ明朝"/>
        <family val="1"/>
        <charset val="128"/>
      </rPr>
      <t>→ 2-1,2-2を記載</t>
    </r>
    <rPh sb="23" eb="25">
      <t>キサイ</t>
    </rPh>
    <phoneticPr fontId="5"/>
  </si>
  <si>
    <t xml:space="preserve"> ※対象職員の氏名等について、様式３を作成すること。</t>
    <phoneticPr fontId="5"/>
  </si>
  <si>
    <t>（千円未満切捨）</t>
    <rPh sb="1" eb="2">
      <t>セン</t>
    </rPh>
    <rPh sb="2" eb="5">
      <t>エンミマン</t>
    </rPh>
    <rPh sb="5" eb="6">
      <t>キ</t>
    </rPh>
    <rPh sb="6" eb="7">
      <t>ス</t>
    </rPh>
    <phoneticPr fontId="5"/>
  </si>
  <si>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</si>
  <si>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5"/>
  </si>
  <si>
    <t>（多機能型簡易居室の設置に要する費用に限る。）</t>
    <rPh sb="19" eb="20">
      <t>カギ</t>
    </rPh>
    <phoneticPr fontId="5"/>
  </si>
  <si>
    <t>工事請負費</t>
    <rPh sb="0" eb="2">
      <t>コウジ</t>
    </rPh>
    <rPh sb="2" eb="4">
      <t>ウケオイ</t>
    </rPh>
    <rPh sb="4" eb="5">
      <t>ヒ</t>
    </rPh>
    <phoneticPr fontId="5"/>
  </si>
  <si>
    <t>原材料費</t>
    <rPh sb="0" eb="4">
      <t>ゲンザイリョウヒ</t>
    </rPh>
    <phoneticPr fontId="5"/>
  </si>
  <si>
    <t>環境整備への助成事業</t>
  </si>
  <si>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5"/>
  </si>
  <si>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5"/>
  </si>
  <si>
    <t>氏名（漢字）</t>
    <rPh sb="0" eb="2">
      <t>シメイ</t>
    </rPh>
    <rPh sb="3" eb="5">
      <t>カンジ</t>
    </rPh>
    <phoneticPr fontId="5"/>
  </si>
  <si>
    <t>氏名（全角カナ）</t>
    <rPh sb="0" eb="2">
      <t>シメイ</t>
    </rPh>
    <rPh sb="3" eb="5">
      <t>ゼンカク</t>
    </rPh>
    <phoneticPr fontId="5"/>
  </si>
  <si>
    <t>生年月日（西暦）</t>
    <rPh sb="0" eb="2">
      <t>セイネン</t>
    </rPh>
    <rPh sb="2" eb="4">
      <t>ガッピ</t>
    </rPh>
    <rPh sb="5" eb="7">
      <t>セイレキ</t>
    </rPh>
    <phoneticPr fontId="5"/>
  </si>
  <si>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5"/>
  </si>
  <si>
    <t>他法人での慰労金の申請の有無</t>
    <phoneticPr fontId="5"/>
  </si>
  <si>
    <t>重複
申請者
確認用</t>
    <phoneticPr fontId="5"/>
  </si>
  <si>
    <t>１．障がい福祉慰労金事業</t>
    <rPh sb="2" eb="3">
      <t>ショウ</t>
    </rPh>
    <rPh sb="5" eb="7">
      <t>フクシ</t>
    </rPh>
    <rPh sb="7" eb="10">
      <t>イロウキン</t>
    </rPh>
    <rPh sb="10" eb="12">
      <t>ジギョウ</t>
    </rPh>
    <phoneticPr fontId="5"/>
  </si>
  <si>
    <t>2-1．感染症対策を徹底した上での障がい福祉サービス提供支援事業</t>
    <rPh sb="4" eb="7">
      <t>カンセンショウ</t>
    </rPh>
    <rPh sb="7" eb="9">
      <t>タイサク</t>
    </rPh>
    <rPh sb="10" eb="12">
      <t>テッテイ</t>
    </rPh>
    <rPh sb="14" eb="15">
      <t>ウエ</t>
    </rPh>
    <rPh sb="17" eb="18">
      <t>ショウ</t>
    </rPh>
    <rPh sb="20" eb="22">
      <t>フクシ</t>
    </rPh>
    <rPh sb="26" eb="28">
      <t>テイキョウ</t>
    </rPh>
    <rPh sb="28" eb="30">
      <t>シエン</t>
    </rPh>
    <rPh sb="30" eb="32">
      <t>ジギョウ</t>
    </rPh>
    <phoneticPr fontId="5"/>
  </si>
  <si>
    <t>2-2．感染症対策を徹底した上での障がい福祉サービス提供支援事業</t>
    <rPh sb="4" eb="7">
      <t>カンセンショウ</t>
    </rPh>
    <rPh sb="7" eb="9">
      <t>タイサク</t>
    </rPh>
    <rPh sb="10" eb="12">
      <t>テッテイ</t>
    </rPh>
    <rPh sb="14" eb="15">
      <t>ウエ</t>
    </rPh>
    <rPh sb="17" eb="18">
      <t>ショウ</t>
    </rPh>
    <rPh sb="20" eb="22">
      <t>フクシ</t>
    </rPh>
    <rPh sb="26" eb="28">
      <t>テイキョウ</t>
    </rPh>
    <rPh sb="28" eb="30">
      <t>シエン</t>
    </rPh>
    <rPh sb="30" eb="32">
      <t>ジギョウ</t>
    </rPh>
    <phoneticPr fontId="5"/>
  </si>
  <si>
    <r>
      <t>3．</t>
    </r>
    <r>
      <rPr>
        <b/>
        <sz val="9"/>
        <rFont val="ＭＳ Ｐ明朝"/>
        <family val="1"/>
        <charset val="128"/>
      </rPr>
      <t>在宅サービス、計画相談支援及び障がい児相談支援事業所による利用者への再開支援への助成事業</t>
    </r>
    <rPh sb="2" eb="4">
      <t>ザイタク</t>
    </rPh>
    <rPh sb="25" eb="28">
      <t>ジギョウショ</t>
    </rPh>
    <rPh sb="31" eb="34">
      <t>リヨウシャ</t>
    </rPh>
    <rPh sb="36" eb="38">
      <t>サイカイ</t>
    </rPh>
    <rPh sb="38" eb="40">
      <t>シエン</t>
    </rPh>
    <rPh sb="42" eb="44">
      <t>ジョセイ</t>
    </rPh>
    <rPh sb="44" eb="46">
      <t>ジギョウ</t>
    </rPh>
    <phoneticPr fontId="5"/>
  </si>
  <si>
    <t>利用者1人当たり単価（計画相談支援及び障がい児相談支援以外共通）</t>
    <rPh sb="0" eb="3">
      <t>リヨウシャ</t>
    </rPh>
    <rPh sb="3" eb="5">
      <t>ヒトリ</t>
    </rPh>
    <rPh sb="5" eb="6">
      <t>ア</t>
    </rPh>
    <rPh sb="8" eb="10">
      <t>タンカ</t>
    </rPh>
    <rPh sb="11" eb="13">
      <t>ケイカク</t>
    </rPh>
    <rPh sb="13" eb="15">
      <t>ソウダン</t>
    </rPh>
    <rPh sb="15" eb="17">
      <t>シエン</t>
    </rPh>
    <rPh sb="17" eb="18">
      <t>オヨ</t>
    </rPh>
    <rPh sb="19" eb="20">
      <t>ショウ</t>
    </rPh>
    <rPh sb="22" eb="23">
      <t>ジ</t>
    </rPh>
    <rPh sb="23" eb="25">
      <t>ソウダン</t>
    </rPh>
    <rPh sb="25" eb="27">
      <t>シエン</t>
    </rPh>
    <rPh sb="27" eb="29">
      <t>イガイ</t>
    </rPh>
    <rPh sb="29" eb="31">
      <t>キョウツウ</t>
    </rPh>
    <phoneticPr fontId="5"/>
  </si>
  <si>
    <t>4．在宅サービス、計画相談支援及び障がい児相談支援における</t>
    <rPh sb="2" eb="4">
      <t>ザイタク</t>
    </rPh>
    <rPh sb="9" eb="11">
      <t>ケイカク</t>
    </rPh>
    <rPh sb="11" eb="13">
      <t>ソウダン</t>
    </rPh>
    <rPh sb="13" eb="15">
      <t>シエン</t>
    </rPh>
    <rPh sb="15" eb="16">
      <t>オヨ</t>
    </rPh>
    <rPh sb="17" eb="18">
      <t>ショウ</t>
    </rPh>
    <rPh sb="20" eb="21">
      <t>ジ</t>
    </rPh>
    <rPh sb="21" eb="23">
      <t>ソウダン</t>
    </rPh>
    <rPh sb="23" eb="25">
      <t>シエン</t>
    </rPh>
    <phoneticPr fontId="5"/>
  </si>
  <si>
    <t>（添付書類）（該当がないものについては、取り消し線を記載すること）</t>
    <rPh sb="1" eb="3">
      <t>テンプ</t>
    </rPh>
    <rPh sb="3" eb="5">
      <t>ショルイ</t>
    </rPh>
    <rPh sb="7" eb="9">
      <t>ガイトウ</t>
    </rPh>
    <rPh sb="20" eb="21">
      <t>ト</t>
    </rPh>
    <rPh sb="22" eb="23">
      <t>ケ</t>
    </rPh>
    <rPh sb="24" eb="25">
      <t>セン</t>
    </rPh>
    <rPh sb="26" eb="28">
      <t>キサイ</t>
    </rPh>
    <phoneticPr fontId="5"/>
  </si>
  <si>
    <t>１　（様式２）事業所・施設別申請額一覧</t>
    <rPh sb="3" eb="5">
      <t>ヨウシキ</t>
    </rPh>
    <phoneticPr fontId="5"/>
  </si>
  <si>
    <t>３　（様式４）障がい福祉慰労金受給職員表（法人単位）</t>
    <rPh sb="3" eb="5">
      <t>ヨウシキ</t>
    </rPh>
    <rPh sb="7" eb="8">
      <t>ショウ</t>
    </rPh>
    <rPh sb="10" eb="12">
      <t>フクシ</t>
    </rPh>
    <rPh sb="12" eb="15">
      <t>イロウキン</t>
    </rPh>
    <rPh sb="15" eb="17">
      <t>ジュキュウ</t>
    </rPh>
    <rPh sb="17" eb="19">
      <t>ショクイン</t>
    </rPh>
    <rPh sb="19" eb="20">
      <t>ヒョウ</t>
    </rPh>
    <rPh sb="21" eb="23">
      <t>ホウジン</t>
    </rPh>
    <rPh sb="23" eb="25">
      <t>タンイ</t>
    </rPh>
    <phoneticPr fontId="5"/>
  </si>
  <si>
    <t>４　（様式５）２０万円支給対象職員概要書（事業所単位）</t>
    <rPh sb="3" eb="5">
      <t>ヨウシキ</t>
    </rPh>
    <rPh sb="9" eb="11">
      <t>マンエン</t>
    </rPh>
    <rPh sb="11" eb="13">
      <t>シキュウ</t>
    </rPh>
    <rPh sb="13" eb="15">
      <t>タイショウ</t>
    </rPh>
    <rPh sb="15" eb="17">
      <t>ショクイン</t>
    </rPh>
    <rPh sb="17" eb="19">
      <t>ガイヨウ</t>
    </rPh>
    <rPh sb="19" eb="20">
      <t>ショ</t>
    </rPh>
    <rPh sb="21" eb="24">
      <t>ジギョウショ</t>
    </rPh>
    <rPh sb="24" eb="26">
      <t>タンイ</t>
    </rPh>
    <phoneticPr fontId="5"/>
  </si>
  <si>
    <t>５　（様式６）感染症拡大防止対策や障がい福祉サービスの提供体制の確保のための経費一覧（事業所単位）</t>
    <rPh sb="3" eb="5">
      <t>ヨウシキ</t>
    </rPh>
    <rPh sb="7" eb="10">
      <t>カンセンショウ</t>
    </rPh>
    <rPh sb="10" eb="12">
      <t>カクダイ</t>
    </rPh>
    <rPh sb="12" eb="14">
      <t>ボウシ</t>
    </rPh>
    <rPh sb="14" eb="16">
      <t>タイサク</t>
    </rPh>
    <rPh sb="17" eb="18">
      <t>ショウ</t>
    </rPh>
    <rPh sb="20" eb="22">
      <t>フクシ</t>
    </rPh>
    <rPh sb="27" eb="29">
      <t>テイキョウ</t>
    </rPh>
    <rPh sb="29" eb="31">
      <t>タイセイ</t>
    </rPh>
    <rPh sb="32" eb="34">
      <t>カクホ</t>
    </rPh>
    <rPh sb="38" eb="40">
      <t>ケイヒ</t>
    </rPh>
    <rPh sb="40" eb="42">
      <t>イチラン</t>
    </rPh>
    <rPh sb="43" eb="46">
      <t>ジギョウショ</t>
    </rPh>
    <rPh sb="46" eb="48">
      <t>タンイ</t>
    </rPh>
    <phoneticPr fontId="5"/>
  </si>
  <si>
    <t>６　（様式７）在宅サービス事業所等による利用者への再開支援概要書（事業所単位）</t>
    <rPh sb="3" eb="5">
      <t>ヨウシキ</t>
    </rPh>
    <rPh sb="7" eb="9">
      <t>ザイタク</t>
    </rPh>
    <rPh sb="13" eb="16">
      <t>ジギョウショ</t>
    </rPh>
    <rPh sb="16" eb="17">
      <t>ナド</t>
    </rPh>
    <rPh sb="20" eb="23">
      <t>リヨウシャ</t>
    </rPh>
    <rPh sb="25" eb="27">
      <t>サイカイ</t>
    </rPh>
    <rPh sb="27" eb="29">
      <t>シエン</t>
    </rPh>
    <rPh sb="29" eb="31">
      <t>ガイヨウ</t>
    </rPh>
    <rPh sb="31" eb="32">
      <t>ショ</t>
    </rPh>
    <rPh sb="33" eb="35">
      <t>ジギョウ</t>
    </rPh>
    <rPh sb="35" eb="36">
      <t>ショ</t>
    </rPh>
    <rPh sb="36" eb="38">
      <t>タンイ</t>
    </rPh>
    <phoneticPr fontId="5"/>
  </si>
  <si>
    <t>７　（様式８）在宅サービス事業所等における環境整備のための経費一覧（事業所単位）</t>
    <rPh sb="3" eb="5">
      <t>ヨウシキ</t>
    </rPh>
    <rPh sb="7" eb="9">
      <t>ザイタク</t>
    </rPh>
    <rPh sb="13" eb="16">
      <t>ジギョウショ</t>
    </rPh>
    <rPh sb="16" eb="17">
      <t>ナド</t>
    </rPh>
    <rPh sb="21" eb="23">
      <t>カンキョウ</t>
    </rPh>
    <rPh sb="23" eb="25">
      <t>セイビ</t>
    </rPh>
    <rPh sb="29" eb="31">
      <t>ケイヒ</t>
    </rPh>
    <rPh sb="31" eb="33">
      <t>イチラン</t>
    </rPh>
    <rPh sb="34" eb="37">
      <t>ジギョウショ</t>
    </rPh>
    <rPh sb="37" eb="39">
      <t>タンイ</t>
    </rPh>
    <phoneticPr fontId="5"/>
  </si>
  <si>
    <t>８　（様式９）誓約書（法人単位）</t>
    <rPh sb="3" eb="5">
      <t>ヨウシキ</t>
    </rPh>
    <rPh sb="7" eb="10">
      <t>セイヤクショ</t>
    </rPh>
    <rPh sb="11" eb="13">
      <t>ホウジン</t>
    </rPh>
    <rPh sb="13" eb="15">
      <t>タンイ</t>
    </rPh>
    <phoneticPr fontId="5"/>
  </si>
  <si>
    <t>９　（様式10）振込先金融機関口座確認書類（法人単位）</t>
    <rPh sb="3" eb="5">
      <t>ヨウシキ</t>
    </rPh>
    <rPh sb="8" eb="11">
      <t>フリコミサキ</t>
    </rPh>
    <rPh sb="11" eb="13">
      <t>キンユウ</t>
    </rPh>
    <rPh sb="13" eb="15">
      <t>キカン</t>
    </rPh>
    <rPh sb="15" eb="17">
      <t>コウザ</t>
    </rPh>
    <rPh sb="17" eb="19">
      <t>カクニン</t>
    </rPh>
    <rPh sb="19" eb="21">
      <t>ショルイ</t>
    </rPh>
    <rPh sb="22" eb="24">
      <t>ホウジン</t>
    </rPh>
    <rPh sb="24" eb="26">
      <t>タンイ</t>
    </rPh>
    <phoneticPr fontId="5"/>
  </si>
  <si>
    <t>福井県</t>
    <rPh sb="0" eb="3">
      <t>フクイケン</t>
    </rPh>
    <phoneticPr fontId="5"/>
  </si>
  <si>
    <t>住所</t>
    <rPh sb="0" eb="2">
      <t>ジュウショ</t>
    </rPh>
    <phoneticPr fontId="5"/>
  </si>
  <si>
    <t>宿泊型自立訓練</t>
    <rPh sb="0" eb="3">
      <t>シュクハクガタ</t>
    </rPh>
    <rPh sb="3" eb="5">
      <t>ジリツ</t>
    </rPh>
    <rPh sb="5" eb="7">
      <t>クンレン</t>
    </rPh>
    <phoneticPr fontId="5"/>
  </si>
  <si>
    <r>
      <t xml:space="preserve"> 障がい福祉慰労金事業　→1</t>
    </r>
    <r>
      <rPr>
        <sz val="8"/>
        <rFont val="ＭＳ Ｐ明朝"/>
        <family val="1"/>
        <charset val="128"/>
      </rPr>
      <t>を記載</t>
    </r>
    <rPh sb="1" eb="2">
      <t>ショウ</t>
    </rPh>
    <rPh sb="4" eb="6">
      <t>フクシ</t>
    </rPh>
    <rPh sb="6" eb="9">
      <t>イロウキン</t>
    </rPh>
    <rPh sb="9" eb="11">
      <t>ジギョウ</t>
    </rPh>
    <rPh sb="15" eb="17">
      <t>キサイ</t>
    </rPh>
    <phoneticPr fontId="5"/>
  </si>
  <si>
    <t>（１）①　</t>
  </si>
  <si>
    <t>（２）②</t>
    <phoneticPr fontId="5"/>
  </si>
  <si>
    <t>共通</t>
    <rPh sb="0" eb="2">
      <t>キョウツウ</t>
    </rPh>
    <phoneticPr fontId="5"/>
  </si>
  <si>
    <t>単価</t>
    <rPh sb="0" eb="2">
      <t>タンカ</t>
    </rPh>
    <phoneticPr fontId="5"/>
  </si>
  <si>
    <t>多機能型居室</t>
    <rPh sb="0" eb="4">
      <t>タキノウガタ</t>
    </rPh>
    <rPh sb="4" eb="6">
      <t>キョシツ</t>
    </rPh>
    <phoneticPr fontId="5"/>
  </si>
  <si>
    <t>療養介護</t>
    <rPh sb="0" eb="2">
      <t>リョウヨウ</t>
    </rPh>
    <rPh sb="2" eb="4">
      <t>カイゴ</t>
    </rPh>
    <phoneticPr fontId="2"/>
  </si>
  <si>
    <t>/事業所</t>
    <rPh sb="1" eb="4">
      <t>ジギョウショ</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</si>
  <si>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</si>
  <si>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</si>
  <si>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</si>
  <si>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</si>
  <si>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就労移行支援（養成施設）</t>
    <rPh sb="0" eb="2">
      <t>シュウロウ</t>
    </rPh>
    <rPh sb="2" eb="4">
      <t>イコウ</t>
    </rPh>
    <rPh sb="4" eb="6">
      <t>シエン</t>
    </rPh>
    <rPh sb="7" eb="9">
      <t>ヨウセイ</t>
    </rPh>
    <rPh sb="9" eb="11">
      <t>シセツ</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</si>
  <si>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</si>
  <si>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</si>
  <si>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</si>
  <si>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</si>
  <si>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</si>
  <si>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</si>
  <si>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</si>
  <si>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</si>
  <si>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</si>
  <si>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/施設</t>
    <rPh sb="1" eb="3">
      <t>シセツ</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</si>
  <si>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</si>
  <si>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</si>
  <si>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</si>
  <si>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</si>
  <si>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</si>
  <si>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</si>
  <si>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</si>
  <si>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</si>
  <si>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</si>
  <si>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</si>
  <si>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</si>
  <si>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</si>
  <si>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</si>
  <si>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</si>
  <si>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重度障害者包括支援</t>
    <rPh sb="0" eb="2">
      <t>ジュウド</t>
    </rPh>
    <rPh sb="2" eb="5">
      <t>ショウガイシャ</t>
    </rPh>
    <rPh sb="5" eb="7">
      <t>ホウカツ</t>
    </rPh>
    <rPh sb="7" eb="9">
      <t>シエン</t>
    </rPh>
    <phoneticPr fontId="5"/>
  </si>
  <si>
    <t>地域活動支援センター</t>
    <phoneticPr fontId="5"/>
  </si>
  <si>
    <t>日中一時支援</t>
    <phoneticPr fontId="5"/>
  </si>
  <si>
    <t>盲人ホーム</t>
    <phoneticPr fontId="5"/>
  </si>
  <si>
    <t>福祉ホーム</t>
    <phoneticPr fontId="5"/>
  </si>
  <si>
    <t>移動支援事業</t>
    <phoneticPr fontId="5"/>
  </si>
  <si>
    <t>訪問入浴サービス</t>
    <phoneticPr fontId="5"/>
  </si>
  <si>
    <t>障害者相談支援事業</t>
    <phoneticPr fontId="5"/>
  </si>
  <si>
    <t>基幹相談支援</t>
    <phoneticPr fontId="5"/>
  </si>
  <si>
    <t>盲ろう者向け通訳・介助員派遣事業</t>
    <phoneticPr fontId="5"/>
  </si>
  <si>
    <t>①</t>
    <phoneticPr fontId="5"/>
  </si>
  <si>
    <t>②</t>
    <phoneticPr fontId="5"/>
  </si>
  <si>
    <t>③</t>
    <phoneticPr fontId="5"/>
  </si>
  <si>
    <t>④</t>
    <phoneticPr fontId="5"/>
  </si>
  <si>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5"/>
  </si>
  <si>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</si>
  <si>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</si>
  <si>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</si>
  <si>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</si>
  <si>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</si>
  <si>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</si>
  <si>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</si>
  <si>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</si>
  <si>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</si>
  <si>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</si>
  <si>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</si>
  <si>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</si>
  <si>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</si>
  <si>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</si>
  <si>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</si>
  <si>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</si>
  <si>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</si>
  <si>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</si>
  <si>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</si>
  <si>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</si>
  <si>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沖縄県</t>
    <rPh sb="0" eb="3">
      <t>オキナワケン</t>
    </rPh>
    <phoneticPr fontId="6"/>
  </si>
  <si>
    <t>提供サービス</t>
    <phoneticPr fontId="5"/>
  </si>
  <si>
    <t>（注）記入欄が不足する場合は、6行目～85行目を行ごとコピーし、86行目に右クリック→「コピーしたセルの挿入」で挿入してください</t>
    <phoneticPr fontId="5"/>
  </si>
  <si>
    <t>障がい福祉
慰労金</t>
    <rPh sb="0" eb="1">
      <t>ショウ</t>
    </rPh>
    <rPh sb="3" eb="5">
      <t>フクシ</t>
    </rPh>
    <rPh sb="6" eb="9">
      <t>イロウキン</t>
    </rPh>
    <phoneticPr fontId="5"/>
  </si>
  <si>
    <t>（所在地）</t>
    <rPh sb="1" eb="4">
      <t>ショザイチ</t>
    </rPh>
    <phoneticPr fontId="5"/>
  </si>
  <si>
    <t>（法人名）</t>
    <rPh sb="1" eb="3">
      <t>ホウジン</t>
    </rPh>
    <rPh sb="3" eb="4">
      <t>メイ</t>
    </rPh>
    <phoneticPr fontId="5"/>
  </si>
  <si>
    <t>（役職・代表者名）</t>
    <rPh sb="1" eb="3">
      <t>ヤクショク</t>
    </rPh>
    <rPh sb="4" eb="7">
      <t>ダイヒョウシャ</t>
    </rPh>
    <rPh sb="7" eb="8">
      <t>メイ</t>
    </rPh>
    <phoneticPr fontId="5"/>
  </si>
  <si>
    <t>申請書に、申請者の法人名、代表者名、日付を入力</t>
    <rPh sb="0" eb="3">
      <t>シンセイショ</t>
    </rPh>
    <rPh sb="5" eb="8">
      <t>シンセイシャ</t>
    </rPh>
    <rPh sb="9" eb="11">
      <t>ホウジン</t>
    </rPh>
    <rPh sb="11" eb="12">
      <t>メイ</t>
    </rPh>
    <rPh sb="13" eb="16">
      <t>ダイヒョウシャ</t>
    </rPh>
    <rPh sb="16" eb="17">
      <t>メイ</t>
    </rPh>
    <rPh sb="18" eb="20">
      <t>ヒヅケ</t>
    </rPh>
    <rPh sb="21" eb="23">
      <t>ニュウリョク</t>
    </rPh>
    <phoneticPr fontId="5"/>
  </si>
  <si>
    <r>
      <t xml:space="preserve">申請書、申請額一覧、個票、職員表を全て印刷し、申請書に代表者印を押印したうえで以下の宛先（※）に郵送で提出。また、Excelファイル名を代表となる事業所の事業所番号に変更したうえで、以下のメールアドレス（※）に電子メールでも提出。
郵送で提出する時には、封筒に「新型コロナ支援交付金(障がい分)申請書在中」と明記。
（※）
</t>
    </r>
    <r>
      <rPr>
        <b/>
        <sz val="11"/>
        <color theme="1"/>
        <rFont val="ＭＳ 明朝"/>
        <family val="1"/>
        <charset val="128"/>
      </rPr>
      <t>【宛先】</t>
    </r>
    <r>
      <rPr>
        <sz val="11"/>
        <color theme="1"/>
        <rFont val="ＭＳ 明朝"/>
        <family val="1"/>
        <charset val="128"/>
      </rPr>
      <t xml:space="preserve">〒910-0006
 福井市中央3-13-1　福井北國ビル４階
 福井県新型コロナウイルス感染症緊急
 包括支援事業事務局（障がい分）
</t>
    </r>
    <r>
      <rPr>
        <b/>
        <sz val="11"/>
        <color theme="1"/>
        <rFont val="ＭＳ 明朝"/>
        <family val="1"/>
        <charset val="128"/>
      </rPr>
      <t xml:space="preserve">【メールアドレス】
 </t>
    </r>
    <r>
      <rPr>
        <sz val="11"/>
        <color theme="1"/>
        <rFont val="ＭＳ 明朝"/>
        <family val="1"/>
        <charset val="128"/>
      </rPr>
      <t xml:space="preserve">fukui-shogai@tobutoptours.co.jp
</t>
    </r>
    <r>
      <rPr>
        <b/>
        <sz val="11"/>
        <color theme="1"/>
        <rFont val="ＭＳ 明朝"/>
        <family val="1"/>
        <charset val="128"/>
      </rPr>
      <t>【TEL】</t>
    </r>
    <r>
      <rPr>
        <sz val="11"/>
        <color theme="1"/>
        <rFont val="ＭＳ 明朝"/>
        <family val="1"/>
        <charset val="128"/>
      </rPr>
      <t xml:space="preserve">0776-43-6994
</t>
    </r>
    <rPh sb="0" eb="3">
      <t>シンセイショ</t>
    </rPh>
    <rPh sb="4" eb="7">
      <t>シンセイガク</t>
    </rPh>
    <rPh sb="7" eb="9">
      <t>イチラン</t>
    </rPh>
    <rPh sb="10" eb="12">
      <t>コヒョウ</t>
    </rPh>
    <rPh sb="13" eb="15">
      <t>ショクイン</t>
    </rPh>
    <rPh sb="15" eb="16">
      <t>ヒョウ</t>
    </rPh>
    <rPh sb="17" eb="18">
      <t>スベ</t>
    </rPh>
    <rPh sb="19" eb="21">
      <t>インサツ</t>
    </rPh>
    <rPh sb="23" eb="26">
      <t>シンセイショ</t>
    </rPh>
    <rPh sb="27" eb="30">
      <t>ダイヒョウシャ</t>
    </rPh>
    <rPh sb="30" eb="31">
      <t>イン</t>
    </rPh>
    <rPh sb="32" eb="34">
      <t>オウイン</t>
    </rPh>
    <rPh sb="39" eb="41">
      <t>イカ</t>
    </rPh>
    <rPh sb="42" eb="44">
      <t>アテサキ</t>
    </rPh>
    <rPh sb="48" eb="50">
      <t>ユウソウ</t>
    </rPh>
    <rPh sb="51" eb="53">
      <t>テイシュツ</t>
    </rPh>
    <rPh sb="66" eb="67">
      <t>メイ</t>
    </rPh>
    <rPh sb="68" eb="70">
      <t>ダイヒョウ</t>
    </rPh>
    <rPh sb="73" eb="76">
      <t>ジギョウショ</t>
    </rPh>
    <rPh sb="77" eb="80">
      <t>ジギョウショ</t>
    </rPh>
    <rPh sb="80" eb="82">
      <t>バンゴウ</t>
    </rPh>
    <rPh sb="83" eb="85">
      <t>ヘンコウ</t>
    </rPh>
    <rPh sb="91" eb="93">
      <t>イカ</t>
    </rPh>
    <rPh sb="105" eb="107">
      <t>デンシ</t>
    </rPh>
    <rPh sb="112" eb="114">
      <t>テイシュツ</t>
    </rPh>
    <rPh sb="123" eb="124">
      <t>トキ</t>
    </rPh>
    <rPh sb="163" eb="165">
      <t>アテサキ</t>
    </rPh>
    <rPh sb="177" eb="180">
      <t>フクイシ</t>
    </rPh>
    <rPh sb="180" eb="182">
      <t>チュウオウ</t>
    </rPh>
    <rPh sb="189" eb="191">
      <t>フクイ</t>
    </rPh>
    <rPh sb="191" eb="193">
      <t>ホッコク</t>
    </rPh>
    <rPh sb="196" eb="197">
      <t>カイ</t>
    </rPh>
    <rPh sb="202" eb="204">
      <t>シンガタ</t>
    </rPh>
    <rPh sb="211" eb="214">
      <t>カンセンショウ</t>
    </rPh>
    <rPh sb="214" eb="216">
      <t>キンキュウ</t>
    </rPh>
    <rPh sb="218" eb="220">
      <t>ホウカツ</t>
    </rPh>
    <rPh sb="220" eb="222">
      <t>シエン</t>
    </rPh>
    <rPh sb="222" eb="224">
      <t>ジギョウ</t>
    </rPh>
    <rPh sb="224" eb="227">
      <t>ジムキョク</t>
    </rPh>
    <rPh sb="231" eb="232">
      <t>ブン</t>
    </rPh>
    <phoneticPr fontId="5"/>
  </si>
  <si>
    <t>事業者（法人本部）から申請書等を受領し、内容を審査</t>
    <rPh sb="0" eb="3">
      <t>ジギョウシャ</t>
    </rPh>
    <rPh sb="4" eb="6">
      <t>ホウジン</t>
    </rPh>
    <rPh sb="6" eb="8">
      <t>ホンブ</t>
    </rPh>
    <rPh sb="11" eb="14">
      <t>シンセイショ</t>
    </rPh>
    <rPh sb="14" eb="15">
      <t>ナド</t>
    </rPh>
    <rPh sb="16" eb="18">
      <t>ジュリョウ</t>
    </rPh>
    <rPh sb="20" eb="22">
      <t>ナイヨウ</t>
    </rPh>
    <rPh sb="23" eb="25">
      <t>シンサ</t>
    </rPh>
    <phoneticPr fontId="5"/>
  </si>
  <si>
    <t xml:space="preserve">事務局等内で必要な作業を行い、事業者に助成金を交付
</t>
    <rPh sb="0" eb="3">
      <t>ジムキョク</t>
    </rPh>
    <phoneticPr fontId="5"/>
  </si>
  <si>
    <t>福井県・事務局の作業</t>
    <rPh sb="0" eb="3">
      <t>フクイケン</t>
    </rPh>
    <rPh sb="4" eb="7">
      <t>ジムキョク</t>
    </rPh>
    <rPh sb="8" eb="10">
      <t>サギョウ</t>
    </rPh>
    <phoneticPr fontId="5"/>
  </si>
  <si>
    <t>（様式２）事業所・施設別申請額一覧</t>
    <rPh sb="1" eb="3">
      <t>ヨウシキ</t>
    </rPh>
    <rPh sb="5" eb="8">
      <t>ジギョウショ</t>
    </rPh>
    <rPh sb="9" eb="11">
      <t>シセツ</t>
    </rPh>
    <rPh sb="11" eb="12">
      <t>ベツ</t>
    </rPh>
    <rPh sb="12" eb="15">
      <t>シンセイガク</t>
    </rPh>
    <rPh sb="15" eb="17">
      <t>イチラン</t>
    </rPh>
    <phoneticPr fontId="5"/>
  </si>
  <si>
    <t>（様式３）</t>
    <rPh sb="1" eb="3">
      <t>ヨウシキ</t>
    </rPh>
    <phoneticPr fontId="5"/>
  </si>
  <si>
    <t>（様式４）障がい福祉慰労金受給職員表（法人単位）</t>
    <rPh sb="1" eb="3">
      <t>ヨウシキ</t>
    </rPh>
    <rPh sb="5" eb="6">
      <t>ショウ</t>
    </rPh>
    <rPh sb="8" eb="10">
      <t>フクシ</t>
    </rPh>
    <rPh sb="10" eb="13">
      <t>イロウキン</t>
    </rPh>
    <rPh sb="13" eb="15">
      <t>ジュキュウ</t>
    </rPh>
    <rPh sb="15" eb="17">
      <t>ショクイン</t>
    </rPh>
    <rPh sb="17" eb="18">
      <t>ヒョウ</t>
    </rPh>
    <rPh sb="19" eb="21">
      <t>ホウジン</t>
    </rPh>
    <rPh sb="21" eb="23">
      <t>タンイ</t>
    </rPh>
    <phoneticPr fontId="5"/>
  </si>
  <si>
    <r>
      <t xml:space="preserve">本Excelを各事業所に配布し、以下の様式への記入を依頼
・様式３（個票）
・様式４（職員表）
</t>
    </r>
    <r>
      <rPr>
        <sz val="10"/>
        <color theme="4"/>
        <rFont val="ＭＳ 明朝"/>
        <family val="1"/>
        <charset val="128"/>
      </rPr>
      <t>※Excelファイルを開封した際は、｢コンテンツの有効化｣をクリック</t>
    </r>
    <rPh sb="16" eb="18">
      <t>イカ</t>
    </rPh>
    <rPh sb="19" eb="21">
      <t>ヨウシキ</t>
    </rPh>
    <rPh sb="23" eb="25">
      <t>キニュウ</t>
    </rPh>
    <rPh sb="26" eb="28">
      <t>イライ</t>
    </rPh>
    <rPh sb="39" eb="41">
      <t>ヨウシキ</t>
    </rPh>
    <rPh sb="43" eb="45">
      <t>ショクイン</t>
    </rPh>
    <rPh sb="45" eb="46">
      <t>ヒョウ</t>
    </rPh>
    <rPh sb="59" eb="61">
      <t>カイフウ</t>
    </rPh>
    <rPh sb="63" eb="64">
      <t>サイ</t>
    </rPh>
    <rPh sb="73" eb="75">
      <t>ユウコウ</t>
    </rPh>
    <rPh sb="75" eb="76">
      <t>カ</t>
    </rPh>
    <phoneticPr fontId="5"/>
  </si>
  <si>
    <t>以下の作業を行った上で、事業者（法人本部）へ返送
【様式３（個票）】
・水色セル：必要情報を入力
・黄色セル：プルダウンから選択
【様式４（職員表）】
・当該事業所の従事者から、慰労金代理受領委任状を受領
・当該委任状の提出のあった職員について、様式４に取りまとめ(水色及び黄色のセルに入力)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1">
      <t>キ</t>
    </rPh>
    <rPh sb="51" eb="52">
      <t>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5" eb="136">
      <t>オヨ</t>
    </rPh>
    <rPh sb="143" eb="145">
      <t>ニュウリョク</t>
    </rPh>
    <phoneticPr fontId="5"/>
  </si>
  <si>
    <r>
      <t xml:space="preserve">各事業所の様式４（職員表）を法人単位で一覧表として取りまとめ
兼務する複数の障がい福祉サービス事業所等から重複して申請している者がいないかを確認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39">
      <t>ショウ</t>
    </rPh>
    <rPh sb="41" eb="43">
      <t>フクシ</t>
    </rPh>
    <rPh sb="47" eb="51">
      <t>ジギョウショトウ</t>
    </rPh>
    <rPh sb="53" eb="55">
      <t>チョウフク</t>
    </rPh>
    <rPh sb="57" eb="59">
      <t>シンセイ</t>
    </rPh>
    <rPh sb="63" eb="64">
      <t>モノ</t>
    </rPh>
    <rPh sb="70" eb="72">
      <t>カクニン</t>
    </rPh>
    <rPh sb="74" eb="76">
      <t>シメイ</t>
    </rPh>
    <rPh sb="77" eb="79">
      <t>カンジ</t>
    </rPh>
    <rPh sb="84" eb="86">
      <t>セイネン</t>
    </rPh>
    <rPh sb="86" eb="88">
      <t>ガッピ</t>
    </rPh>
    <rPh sb="89" eb="91">
      <t>イッチ</t>
    </rPh>
    <rPh sb="93" eb="94">
      <t>モノ</t>
    </rPh>
    <rPh sb="97" eb="99">
      <t>バアイ</t>
    </rPh>
    <rPh sb="110" eb="111">
      <t>ラン</t>
    </rPh>
    <rPh sb="113" eb="114">
      <t>カ</t>
    </rPh>
    <rPh sb="116" eb="118">
      <t>ヒョウジ</t>
    </rPh>
    <rPh sb="126" eb="129">
      <t>キニュウラン</t>
    </rPh>
    <rPh sb="130" eb="132">
      <t>フソク</t>
    </rPh>
    <rPh sb="134" eb="136">
      <t>バアイ</t>
    </rPh>
    <phoneticPr fontId="5"/>
  </si>
  <si>
    <r>
      <t xml:space="preserve">様式３（個票）の内容が、様式２（申請額一覧）に正しく反映されていることを確認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5"/>
  </si>
  <si>
    <t>令和２年度福井県新型コロナウイルス感染症緊急包括支援事業補助金（障がい分）交付申請書</t>
    <rPh sb="0" eb="2">
      <t>レイワ</t>
    </rPh>
    <rPh sb="3" eb="5">
      <t>ネンド</t>
    </rPh>
    <rPh sb="5" eb="8">
      <t>フクイケン</t>
    </rPh>
    <rPh sb="8" eb="10">
      <t>シンガタ</t>
    </rPh>
    <rPh sb="17" eb="20">
      <t>カンセンショウ</t>
    </rPh>
    <rPh sb="20" eb="22">
      <t>キンキュウ</t>
    </rPh>
    <rPh sb="22" eb="24">
      <t>ホウカツ</t>
    </rPh>
    <rPh sb="24" eb="26">
      <t>シエン</t>
    </rPh>
    <rPh sb="26" eb="28">
      <t>ジギョウ</t>
    </rPh>
    <rPh sb="28" eb="31">
      <t>ホジョキン</t>
    </rPh>
    <rPh sb="32" eb="33">
      <t>ショウ</t>
    </rPh>
    <rPh sb="35" eb="36">
      <t>ブン</t>
    </rPh>
    <rPh sb="37" eb="39">
      <t>コウフ</t>
    </rPh>
    <rPh sb="39" eb="42">
      <t>シンセイショ</t>
    </rPh>
    <phoneticPr fontId="5"/>
  </si>
  <si>
    <t>　令和２年度福井県新型コロナウイルス感染症緊急包括支援事業（障がい分）について、補助金の交付を受けたいので、福井県補助金等交付規則第４条の規定により、関係書類を添えて、下記のとおり申請します。</t>
    <rPh sb="1" eb="3">
      <t>レイワ</t>
    </rPh>
    <rPh sb="4" eb="6">
      <t>ネンド</t>
    </rPh>
    <rPh sb="6" eb="9">
      <t>フクイケン</t>
    </rPh>
    <rPh sb="9" eb="11">
      <t>シンガタ</t>
    </rPh>
    <rPh sb="18" eb="21">
      <t>カンセンショウ</t>
    </rPh>
    <rPh sb="21" eb="23">
      <t>キンキュウ</t>
    </rPh>
    <rPh sb="23" eb="25">
      <t>ホウカツ</t>
    </rPh>
    <rPh sb="25" eb="27">
      <t>シエン</t>
    </rPh>
    <rPh sb="27" eb="29">
      <t>ジギョウ</t>
    </rPh>
    <rPh sb="30" eb="31">
      <t>ショウ</t>
    </rPh>
    <rPh sb="33" eb="34">
      <t>ブン</t>
    </rPh>
    <rPh sb="40" eb="43">
      <t>ホジョキン</t>
    </rPh>
    <rPh sb="44" eb="46">
      <t>コウフ</t>
    </rPh>
    <rPh sb="47" eb="48">
      <t>ウ</t>
    </rPh>
    <rPh sb="54" eb="57">
      <t>フクイケン</t>
    </rPh>
    <rPh sb="57" eb="61">
      <t>ホジョキンナド</t>
    </rPh>
    <rPh sb="61" eb="63">
      <t>コウフ</t>
    </rPh>
    <rPh sb="63" eb="65">
      <t>キソク</t>
    </rPh>
    <rPh sb="65" eb="66">
      <t>ダイ</t>
    </rPh>
    <rPh sb="67" eb="68">
      <t>ジョウ</t>
    </rPh>
    <rPh sb="69" eb="71">
      <t>キテイ</t>
    </rPh>
    <rPh sb="75" eb="77">
      <t>カンケイ</t>
    </rPh>
    <rPh sb="77" eb="79">
      <t>ショルイ</t>
    </rPh>
    <rPh sb="80" eb="81">
      <t>ソ</t>
    </rPh>
    <rPh sb="84" eb="86">
      <t>カキ</t>
    </rPh>
    <rPh sb="90" eb="92">
      <t>シンセイ</t>
    </rPh>
    <phoneticPr fontId="5"/>
  </si>
  <si>
    <t>　　交付申請額　：　</t>
    <rPh sb="2" eb="4">
      <t>コウフ</t>
    </rPh>
    <rPh sb="4" eb="7">
      <t>シンセイガク</t>
    </rPh>
    <phoneticPr fontId="5"/>
  </si>
  <si>
    <t>福井県新型コロナウイルス感染症緊急包括支援事業補助金（障がい分）に関する事業実施計画書（事業所単位）</t>
    <rPh sb="0" eb="3">
      <t>フクイケン</t>
    </rPh>
    <rPh sb="21" eb="23">
      <t>ジギョウ</t>
    </rPh>
    <rPh sb="23" eb="26">
      <t>ホジョキン</t>
    </rPh>
    <rPh sb="27" eb="28">
      <t>ショウ</t>
    </rPh>
    <rPh sb="30" eb="31">
      <t>フン</t>
    </rPh>
    <rPh sb="44" eb="47">
      <t>ジギョウショ</t>
    </rPh>
    <rPh sb="47" eb="49">
      <t>タンイ</t>
    </rPh>
    <phoneticPr fontId="5"/>
  </si>
  <si>
    <t>普通または当座</t>
    <rPh sb="0" eb="2">
      <t>フツウ</t>
    </rPh>
    <rPh sb="5" eb="7">
      <t>トウザ</t>
    </rPh>
    <phoneticPr fontId="5"/>
  </si>
  <si>
    <t>２　（様式３）新型コロナウイルス感染症緊急包括支援事業補助金（障がい分）事業実施計画書（事業所単位）</t>
    <rPh sb="3" eb="5">
      <t>ヨウシキ</t>
    </rPh>
    <rPh sb="7" eb="9">
      <t>シンガタ</t>
    </rPh>
    <rPh sb="16" eb="19">
      <t>カンセンショウ</t>
    </rPh>
    <rPh sb="19" eb="21">
      <t>キンキュウ</t>
    </rPh>
    <rPh sb="21" eb="23">
      <t>ホウカツ</t>
    </rPh>
    <rPh sb="23" eb="25">
      <t>シエン</t>
    </rPh>
    <rPh sb="25" eb="27">
      <t>ジギョウ</t>
    </rPh>
    <rPh sb="27" eb="30">
      <t>ホジョキン</t>
    </rPh>
    <rPh sb="31" eb="32">
      <t>ショウ</t>
    </rPh>
    <rPh sb="34" eb="35">
      <t>ブン</t>
    </rPh>
    <rPh sb="36" eb="38">
      <t>ジギョウ</t>
    </rPh>
    <rPh sb="38" eb="40">
      <t>ジッシ</t>
    </rPh>
    <rPh sb="40" eb="43">
      <t>ケイカクショ</t>
    </rPh>
    <rPh sb="44" eb="47">
      <t>ジギョウショ</t>
    </rPh>
    <rPh sb="47" eb="49">
      <t>タンイ</t>
    </rPh>
    <phoneticPr fontId="5"/>
  </si>
  <si>
    <t>申請額②-2</t>
    <rPh sb="0" eb="3">
      <t>シンセイガク</t>
    </rPh>
    <phoneticPr fontId="5"/>
  </si>
  <si>
    <t>今回申請分②-1</t>
    <rPh sb="0" eb="2">
      <t>コンカイ</t>
    </rPh>
    <rPh sb="2" eb="5">
      <t>シンセイブン</t>
    </rPh>
    <phoneticPr fontId="5"/>
  </si>
  <si>
    <t>障がい児相談支援</t>
    <rPh sb="0" eb="1">
      <t>ショウ</t>
    </rPh>
    <rPh sb="3" eb="4">
      <t>ジ</t>
    </rPh>
    <rPh sb="4" eb="6">
      <t>ソウダン</t>
    </rPh>
    <rPh sb="6" eb="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</si>
</sst>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quot;&quot;"/>
    <numFmt numFmtId="179" formatCode="[$-F800]dddd\,\ mmmm\ dd\,\ yyyy"/>
    <numFmt numFmtId="180" formatCode="#,##0_);[Red]\(#,##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sz val="10"/>
      <color theme="4"/>
      <name val="ＭＳ 明朝"/>
      <family val="1"/>
      <charset val="128"/>
    </font>
    <font>
      <b/>
      <sz val="10"/>
      <name val="ＭＳ 明朝"/>
      <family val="1"/>
      <charset val="128"/>
    </font>
    <font>
      <sz val="6"/>
      <name val="ＭＳ 明朝"/>
      <family val="1"/>
      <charset val="128"/>
    </font>
    <font>
      <sz val="8"/>
      <name val="ＭＳ 明朝"/>
      <family val="1"/>
      <charset val="128"/>
    </font>
    <font>
      <sz val="8"/>
      <name val="ＭＳ Ｐゴシック"/>
      <family val="3"/>
      <charset val="128"/>
    </font>
    <font>
      <b/>
      <sz val="9"/>
      <name val="ＭＳ Ｐ明朝"/>
      <family val="1"/>
      <charset val="128"/>
    </font>
    <font>
      <sz val="9"/>
      <color theme="1"/>
      <name val="ＭＳ Ｐ明朝"/>
      <family val="1"/>
      <charset val="128"/>
    </font>
    <font>
      <sz val="10"/>
      <name val="ＭＳ Ｐゴシック"/>
      <family val="3"/>
      <charset val="128"/>
    </font>
    <font>
      <sz val="11"/>
      <color theme="1"/>
      <name val="ＭＳ 明朝"/>
      <family val="1"/>
      <charset val="128"/>
    </font>
    <font>
      <b/>
      <sz val="11"/>
      <color theme="1"/>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DAEEF3"/>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s>
  <cellStyleXfs count="10">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52">
    <xf numFmtId="0" fontId="0" fillId="0" borderId="0" xfId="0">
      <alignment vertical="center"/>
    </xf>
    <xf numFmtId="0" fontId="7" fillId="0" borderId="0" xfId="0" applyFont="1">
      <alignment vertical="center"/>
    </xf>
    <xf numFmtId="0" fontId="9" fillId="0" borderId="0" xfId="0" applyFont="1">
      <alignment vertical="center"/>
    </xf>
    <xf numFmtId="0" fontId="10" fillId="3" borderId="8" xfId="0" applyFont="1" applyFill="1" applyBorder="1" applyAlignment="1">
      <alignment horizontal="left" vertical="center"/>
    </xf>
    <xf numFmtId="0" fontId="10" fillId="3" borderId="5" xfId="0" applyFont="1" applyFill="1" applyBorder="1">
      <alignment vertical="center"/>
    </xf>
    <xf numFmtId="0" fontId="10" fillId="0" borderId="0" xfId="0" applyFont="1">
      <alignment vertical="center"/>
    </xf>
    <xf numFmtId="0" fontId="10" fillId="0" borderId="0" xfId="0" applyFont="1" applyAlignment="1">
      <alignment horizontal="center" vertical="center"/>
    </xf>
    <xf numFmtId="0" fontId="15" fillId="0" borderId="0" xfId="0" applyFont="1">
      <alignment vertical="center"/>
    </xf>
    <xf numFmtId="0" fontId="10" fillId="0" borderId="0" xfId="0" applyFont="1" applyAlignment="1">
      <alignment horizontal="right" vertical="center"/>
    </xf>
    <xf numFmtId="0" fontId="10" fillId="3" borderId="8" xfId="0" applyFont="1" applyFill="1" applyBorder="1">
      <alignment vertical="center"/>
    </xf>
    <xf numFmtId="0" fontId="0" fillId="4" borderId="0" xfId="0" applyFill="1">
      <alignment vertical="center"/>
    </xf>
    <xf numFmtId="0" fontId="5" fillId="0" borderId="0" xfId="0" applyFont="1">
      <alignment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0" fillId="5" borderId="24" xfId="0" applyFont="1" applyFill="1" applyBorder="1">
      <alignment vertical="center"/>
    </xf>
    <xf numFmtId="0" fontId="10" fillId="2" borderId="2" xfId="0" applyFont="1" applyFill="1" applyBorder="1" applyAlignment="1">
      <alignment horizontal="center" vertical="center"/>
    </xf>
    <xf numFmtId="0" fontId="14" fillId="5" borderId="0" xfId="0" applyFont="1" applyFill="1" applyAlignment="1">
      <alignment horizontal="center" vertical="center"/>
    </xf>
    <xf numFmtId="0" fontId="14" fillId="5" borderId="0" xfId="0" applyFont="1" applyFill="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14" fillId="5" borderId="0" xfId="0" applyFont="1" applyFill="1" applyAlignment="1">
      <alignment vertical="center"/>
    </xf>
    <xf numFmtId="0" fontId="14" fillId="5" borderId="0" xfId="0" applyFont="1" applyFill="1" applyAlignment="1">
      <alignment horizontal="right" vertical="center"/>
    </xf>
    <xf numFmtId="0" fontId="7" fillId="5" borderId="0" xfId="0" applyFont="1" applyFill="1">
      <alignment vertical="center"/>
    </xf>
    <xf numFmtId="0" fontId="12" fillId="5" borderId="0" xfId="0" applyFont="1" applyFill="1">
      <alignment vertical="center"/>
    </xf>
    <xf numFmtId="0" fontId="10" fillId="5" borderId="5" xfId="0" applyFont="1" applyFill="1" applyBorder="1" applyAlignment="1">
      <alignment horizontal="left" vertical="center"/>
    </xf>
    <xf numFmtId="0" fontId="10" fillId="5" borderId="5" xfId="0" applyFont="1" applyFill="1" applyBorder="1">
      <alignment vertical="center"/>
    </xf>
    <xf numFmtId="0" fontId="10" fillId="5" borderId="5" xfId="0" applyFont="1" applyFill="1" applyBorder="1" applyAlignment="1">
      <alignment horizontal="center" vertical="center"/>
    </xf>
    <xf numFmtId="0" fontId="10" fillId="5" borderId="8" xfId="0" applyFont="1" applyFill="1" applyBorder="1" applyAlignment="1">
      <alignment horizontal="left" vertical="center"/>
    </xf>
    <xf numFmtId="0" fontId="10" fillId="5" borderId="8" xfId="0" applyFont="1" applyFill="1" applyBorder="1">
      <alignment vertical="center"/>
    </xf>
    <xf numFmtId="0" fontId="10" fillId="5" borderId="8"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0" xfId="0" applyFont="1" applyFill="1">
      <alignment vertical="center"/>
    </xf>
    <xf numFmtId="49" fontId="12" fillId="5" borderId="19" xfId="0" applyNumberFormat="1" applyFont="1" applyFill="1" applyBorder="1" applyAlignment="1">
      <alignment vertical="center" wrapText="1"/>
    </xf>
    <xf numFmtId="0" fontId="11" fillId="5" borderId="19" xfId="0" applyFont="1" applyFill="1" applyBorder="1" applyAlignment="1">
      <alignment vertical="center" shrinkToFit="1"/>
    </xf>
    <xf numFmtId="0" fontId="11" fillId="5" borderId="20" xfId="0" applyFont="1" applyFill="1" applyBorder="1" applyAlignment="1">
      <alignment vertical="center" shrinkToFit="1"/>
    </xf>
    <xf numFmtId="49" fontId="12" fillId="5" borderId="33" xfId="0" applyNumberFormat="1" applyFont="1" applyFill="1" applyBorder="1" applyAlignment="1">
      <alignment vertical="center" wrapText="1"/>
    </xf>
    <xf numFmtId="0" fontId="11" fillId="5" borderId="33" xfId="0" applyFont="1" applyFill="1" applyBorder="1" applyAlignment="1">
      <alignment vertical="center" shrinkToFit="1"/>
    </xf>
    <xf numFmtId="0" fontId="11" fillId="5" borderId="34" xfId="0" applyFont="1" applyFill="1" applyBorder="1" applyAlignment="1">
      <alignment vertical="center" shrinkToFit="1"/>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0" fontId="9" fillId="5" borderId="0" xfId="0" applyFont="1" applyFill="1">
      <alignment vertical="center"/>
    </xf>
    <xf numFmtId="0" fontId="11" fillId="5" borderId="5" xfId="0" applyFont="1" applyFill="1" applyBorder="1" applyAlignment="1">
      <alignment vertical="center" shrinkToFit="1"/>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10" fillId="2" borderId="27" xfId="0" applyFont="1" applyFill="1" applyBorder="1">
      <alignment vertical="center"/>
    </xf>
    <xf numFmtId="0" fontId="14" fillId="5" borderId="0" xfId="0" applyFont="1" applyFill="1" applyAlignment="1">
      <alignment horizontal="right" vertical="center"/>
    </xf>
    <xf numFmtId="0" fontId="10" fillId="0" borderId="0" xfId="0" applyFont="1" applyAlignment="1">
      <alignment horizontal="center" vertical="center" shrinkToFit="1"/>
    </xf>
    <xf numFmtId="0" fontId="10" fillId="0" borderId="0" xfId="0" applyFont="1" applyAlignment="1">
      <alignment horizontal="left" vertical="center"/>
    </xf>
    <xf numFmtId="0" fontId="7" fillId="0" borderId="0" xfId="0" applyFont="1" applyAlignment="1">
      <alignment horizontal="right" vertical="center"/>
    </xf>
    <xf numFmtId="178" fontId="9" fillId="0" borderId="24" xfId="4" applyNumberFormat="1" applyFont="1" applyBorder="1" applyAlignment="1">
      <alignment horizontal="right" vertical="center" shrinkToFit="1"/>
    </xf>
    <xf numFmtId="0" fontId="14" fillId="0" borderId="0" xfId="0" applyFont="1" applyAlignment="1">
      <alignment horizontal="left" vertical="top"/>
    </xf>
    <xf numFmtId="0" fontId="18"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8" fillId="0" borderId="24" xfId="0" applyNumberFormat="1" applyFont="1" applyBorder="1" applyAlignment="1">
      <alignment horizontal="left" vertical="center" wrapText="1"/>
    </xf>
    <xf numFmtId="0" fontId="18" fillId="0" borderId="24" xfId="0" applyFont="1" applyBorder="1" applyAlignment="1">
      <alignment horizontal="left" vertical="center" wrapText="1"/>
    </xf>
    <xf numFmtId="49" fontId="18" fillId="0" borderId="16" xfId="0" applyNumberFormat="1" applyFont="1" applyBorder="1" applyAlignment="1">
      <alignmen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7" fillId="2" borderId="0" xfId="0" applyFont="1" applyFill="1">
      <alignment vertical="center"/>
    </xf>
    <xf numFmtId="0" fontId="7" fillId="2" borderId="3" xfId="0" applyFont="1" applyFill="1" applyBorder="1">
      <alignment vertical="center"/>
    </xf>
    <xf numFmtId="0" fontId="7" fillId="2" borderId="12" xfId="0" applyFont="1" applyFill="1" applyBorder="1">
      <alignment vertical="center"/>
    </xf>
    <xf numFmtId="49" fontId="12" fillId="5" borderId="22" xfId="0" applyNumberFormat="1" applyFont="1" applyFill="1" applyBorder="1" applyAlignment="1">
      <alignment vertical="center" wrapText="1"/>
    </xf>
    <xf numFmtId="0" fontId="11" fillId="5" borderId="22" xfId="0" applyFont="1" applyFill="1" applyBorder="1" applyAlignment="1">
      <alignment vertical="center" shrinkToFit="1"/>
    </xf>
    <xf numFmtId="0" fontId="11" fillId="5" borderId="23" xfId="0" applyFont="1" applyFill="1" applyBorder="1" applyAlignment="1">
      <alignment vertical="center" shrinkToFit="1"/>
    </xf>
    <xf numFmtId="0" fontId="14" fillId="6" borderId="24" xfId="0" applyFont="1" applyFill="1" applyBorder="1" applyAlignment="1">
      <alignment horizontal="center" vertical="center"/>
    </xf>
    <xf numFmtId="0" fontId="14" fillId="0" borderId="10" xfId="0" applyFont="1" applyBorder="1">
      <alignment vertical="center"/>
    </xf>
    <xf numFmtId="0" fontId="22" fillId="0" borderId="0" xfId="0" applyFont="1">
      <alignment vertical="center"/>
    </xf>
    <xf numFmtId="0" fontId="23" fillId="5" borderId="0" xfId="0" applyFont="1" applyFill="1" applyAlignment="1">
      <alignment vertical="center"/>
    </xf>
    <xf numFmtId="49" fontId="9" fillId="0" borderId="24" xfId="0" applyNumberFormat="1" applyFont="1" applyBorder="1" applyAlignment="1">
      <alignment vertical="center" shrinkToFit="1"/>
    </xf>
    <xf numFmtId="0" fontId="25" fillId="0" borderId="25" xfId="0" applyFont="1" applyBorder="1">
      <alignment vertical="center"/>
    </xf>
    <xf numFmtId="0" fontId="7" fillId="0" borderId="26" xfId="0" applyFont="1" applyBorder="1">
      <alignment vertical="center"/>
    </xf>
    <xf numFmtId="0" fontId="7" fillId="0" borderId="29" xfId="0" applyFont="1" applyBorder="1">
      <alignment vertical="center"/>
    </xf>
    <xf numFmtId="178" fontId="9" fillId="0" borderId="24" xfId="4" applyNumberFormat="1" applyFont="1" applyBorder="1" applyAlignment="1">
      <alignment horizontal="center" vertical="center" shrinkToFit="1"/>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0" fontId="7" fillId="2" borderId="11" xfId="0" applyFont="1" applyFill="1" applyBorder="1" applyAlignment="1">
      <alignment vertical="center"/>
    </xf>
    <xf numFmtId="0" fontId="7" fillId="2" borderId="8" xfId="0" applyFont="1" applyFill="1" applyBorder="1" applyAlignment="1">
      <alignment vertical="center"/>
    </xf>
    <xf numFmtId="0" fontId="7" fillId="2" borderId="3" xfId="0" applyFont="1" applyFill="1" applyBorder="1" applyAlignment="1">
      <alignment horizontal="center" vertical="center"/>
    </xf>
    <xf numFmtId="0" fontId="7" fillId="2" borderId="12" xfId="0" applyFont="1" applyFill="1" applyBorder="1" applyAlignment="1">
      <alignment vertical="center"/>
    </xf>
    <xf numFmtId="0" fontId="14" fillId="0" borderId="0" xfId="0" applyFont="1" applyFill="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shrinkToFit="1"/>
    </xf>
    <xf numFmtId="0" fontId="23" fillId="5" borderId="0" xfId="0" applyFont="1" applyFill="1">
      <alignment vertical="center"/>
    </xf>
    <xf numFmtId="0" fontId="23" fillId="0" borderId="0" xfId="0" applyFont="1">
      <alignment vertical="center"/>
    </xf>
    <xf numFmtId="0" fontId="14" fillId="5" borderId="0" xfId="0" applyFont="1" applyFill="1" applyAlignment="1">
      <alignment vertical="center"/>
    </xf>
    <xf numFmtId="0" fontId="23" fillId="5" borderId="0" xfId="0" applyFont="1" applyFill="1" applyBorder="1" applyAlignment="1">
      <alignment vertical="center"/>
    </xf>
    <xf numFmtId="0" fontId="12" fillId="2" borderId="12"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23" fillId="5" borderId="0" xfId="0" applyFont="1" applyFill="1" applyBorder="1" applyAlignment="1">
      <alignment horizontal="left" vertical="center"/>
    </xf>
    <xf numFmtId="0" fontId="23" fillId="5" borderId="0" xfId="0" quotePrefix="1" applyFont="1" applyFill="1" applyBorder="1" applyAlignment="1">
      <alignment horizontal="left" vertical="center"/>
    </xf>
    <xf numFmtId="0" fontId="8" fillId="0" borderId="0" xfId="0" applyFont="1" applyAlignment="1">
      <alignment horizontal="left" vertical="center"/>
    </xf>
    <xf numFmtId="178" fontId="9" fillId="0" borderId="24" xfId="0" applyNumberFormat="1" applyFont="1" applyBorder="1" applyAlignment="1" applyProtection="1">
      <alignment horizontal="center" vertical="center" shrinkToFit="1"/>
      <protection locked="0"/>
    </xf>
    <xf numFmtId="0" fontId="9" fillId="0" borderId="24" xfId="0" applyFont="1" applyBorder="1" applyAlignment="1" applyProtection="1">
      <alignment vertical="center" shrinkToFit="1"/>
      <protection hidden="1"/>
    </xf>
    <xf numFmtId="178" fontId="12" fillId="3" borderId="3" xfId="4" applyNumberFormat="1" applyFont="1" applyFill="1" applyBorder="1" applyAlignment="1" applyProtection="1">
      <alignment horizontal="center" vertical="center" shrinkToFit="1"/>
      <protection locked="0"/>
    </xf>
    <xf numFmtId="0" fontId="9" fillId="5" borderId="0" xfId="0" applyFont="1" applyFill="1" applyAlignment="1">
      <alignment horizontal="center" vertical="center"/>
    </xf>
    <xf numFmtId="0" fontId="10" fillId="5" borderId="1" xfId="0" applyFont="1" applyFill="1" applyBorder="1" applyAlignment="1">
      <alignment horizontal="center" vertical="center"/>
    </xf>
    <xf numFmtId="0" fontId="12" fillId="2" borderId="9" xfId="0" applyFont="1" applyFill="1" applyBorder="1">
      <alignment vertical="center"/>
    </xf>
    <xf numFmtId="0" fontId="10" fillId="2" borderId="0" xfId="0" applyFont="1" applyFill="1">
      <alignment vertical="center"/>
    </xf>
    <xf numFmtId="0" fontId="10" fillId="2" borderId="0" xfId="0" applyFont="1" applyFill="1" applyAlignment="1">
      <alignment horizontal="center" vertical="center"/>
    </xf>
    <xf numFmtId="0" fontId="10" fillId="2" borderId="10" xfId="0" applyFont="1" applyFill="1" applyBorder="1">
      <alignment vertical="center"/>
    </xf>
    <xf numFmtId="0" fontId="10" fillId="5" borderId="8" xfId="0" applyFont="1" applyFill="1" applyBorder="1" applyProtection="1">
      <alignment vertical="center"/>
      <protection locked="0"/>
    </xf>
    <xf numFmtId="0" fontId="12" fillId="5" borderId="9" xfId="0" applyFont="1" applyFill="1" applyBorder="1">
      <alignment vertical="center"/>
    </xf>
    <xf numFmtId="0" fontId="10" fillId="5" borderId="0" xfId="0" applyFont="1" applyFill="1" applyAlignment="1">
      <alignment horizontal="left" vertical="center"/>
    </xf>
    <xf numFmtId="0" fontId="10" fillId="5" borderId="0" xfId="0" applyFont="1" applyFill="1" applyAlignment="1">
      <alignment horizontal="center" vertical="center"/>
    </xf>
    <xf numFmtId="0" fontId="10" fillId="5" borderId="10" xfId="0" applyFont="1" applyFill="1" applyBorder="1" applyAlignment="1">
      <alignment horizontal="center" vertical="center"/>
    </xf>
    <xf numFmtId="0" fontId="10" fillId="5" borderId="0" xfId="0" applyFont="1" applyFill="1" applyProtection="1">
      <alignment vertical="center"/>
      <protection locked="0"/>
    </xf>
    <xf numFmtId="0" fontId="8" fillId="5" borderId="0" xfId="0" applyFont="1" applyFill="1" applyAlignment="1">
      <alignment horizontal="left" vertical="center"/>
    </xf>
    <xf numFmtId="0" fontId="12" fillId="5" borderId="0" xfId="0" applyFont="1" applyFill="1" applyAlignment="1">
      <alignment horizontal="left" vertical="center"/>
    </xf>
    <xf numFmtId="0" fontId="10" fillId="2" borderId="2" xfId="0" applyFont="1" applyFill="1" applyBorder="1">
      <alignment vertical="center"/>
    </xf>
    <xf numFmtId="0" fontId="10" fillId="2" borderId="3" xfId="0" applyFont="1" applyFill="1" applyBorder="1">
      <alignment vertical="center"/>
    </xf>
    <xf numFmtId="0" fontId="10" fillId="0" borderId="3" xfId="0" applyFont="1" applyBorder="1">
      <alignment vertical="center"/>
    </xf>
    <xf numFmtId="0" fontId="10" fillId="5" borderId="3" xfId="0" applyFont="1" applyFill="1" applyBorder="1">
      <alignment vertical="center"/>
    </xf>
    <xf numFmtId="0" fontId="13" fillId="5" borderId="8" xfId="0" applyFont="1" applyFill="1" applyBorder="1">
      <alignment vertical="center"/>
    </xf>
    <xf numFmtId="0" fontId="8" fillId="5" borderId="0" xfId="0" applyFont="1" applyFill="1">
      <alignment vertical="center"/>
    </xf>
    <xf numFmtId="0" fontId="11" fillId="5" borderId="0" xfId="0" applyFont="1" applyFill="1">
      <alignment vertical="center"/>
    </xf>
    <xf numFmtId="0" fontId="10" fillId="5" borderId="0" xfId="0" applyFont="1" applyFill="1" applyAlignment="1" applyProtection="1">
      <alignment vertical="center" shrinkToFit="1"/>
      <protection locked="0"/>
    </xf>
    <xf numFmtId="0" fontId="10" fillId="5" borderId="0" xfId="0" applyFont="1" applyFill="1" applyAlignment="1">
      <alignment vertical="center" textRotation="255"/>
    </xf>
    <xf numFmtId="0" fontId="12" fillId="2" borderId="25" xfId="0" applyFont="1" applyFill="1" applyBorder="1">
      <alignment vertical="center"/>
    </xf>
    <xf numFmtId="0" fontId="12" fillId="2" borderId="26" xfId="0" applyFont="1" applyFill="1" applyBorder="1">
      <alignment vertical="center"/>
    </xf>
    <xf numFmtId="0" fontId="29" fillId="5" borderId="0" xfId="0" applyFont="1" applyFill="1">
      <alignment vertical="center"/>
    </xf>
    <xf numFmtId="0" fontId="12" fillId="5" borderId="0" xfId="0" applyFont="1" applyFill="1" applyAlignment="1">
      <alignment horizontal="center" vertical="center"/>
    </xf>
    <xf numFmtId="0" fontId="12" fillId="2" borderId="11" xfId="0" applyFont="1" applyFill="1" applyBorder="1">
      <alignment vertical="center"/>
    </xf>
    <xf numFmtId="0" fontId="12" fillId="2" borderId="4" xfId="0" applyFont="1" applyFill="1" applyBorder="1">
      <alignment vertical="center"/>
    </xf>
    <xf numFmtId="49" fontId="12" fillId="5" borderId="21" xfId="0" applyNumberFormat="1" applyFont="1" applyFill="1" applyBorder="1">
      <alignment vertical="center"/>
    </xf>
    <xf numFmtId="49" fontId="12" fillId="5" borderId="18" xfId="0" applyNumberFormat="1" applyFont="1" applyFill="1" applyBorder="1">
      <alignment vertical="center"/>
    </xf>
    <xf numFmtId="49" fontId="12" fillId="5" borderId="19" xfId="0" applyNumberFormat="1" applyFont="1" applyFill="1" applyBorder="1">
      <alignment vertical="center"/>
    </xf>
    <xf numFmtId="49" fontId="12" fillId="5" borderId="20" xfId="0" applyNumberFormat="1" applyFont="1" applyFill="1" applyBorder="1">
      <alignment vertical="center"/>
    </xf>
    <xf numFmtId="49" fontId="12" fillId="5" borderId="32" xfId="0" applyNumberFormat="1" applyFont="1" applyFill="1" applyBorder="1">
      <alignment vertical="center"/>
    </xf>
    <xf numFmtId="49" fontId="12" fillId="5" borderId="1" xfId="0" applyNumberFormat="1" applyFont="1" applyFill="1" applyBorder="1">
      <alignment vertical="center"/>
    </xf>
    <xf numFmtId="49" fontId="12" fillId="5" borderId="0" xfId="0" applyNumberFormat="1" applyFont="1" applyFill="1" applyAlignment="1">
      <alignment horizontal="center" vertical="center" wrapText="1"/>
    </xf>
    <xf numFmtId="49" fontId="12" fillId="5" borderId="0" xfId="0" applyNumberFormat="1" applyFont="1" applyFill="1" applyAlignment="1">
      <alignment vertical="center" wrapText="1"/>
    </xf>
    <xf numFmtId="177" fontId="9" fillId="5" borderId="0" xfId="4" applyNumberFormat="1" applyFont="1" applyFill="1" applyAlignment="1">
      <alignment vertical="center" shrinkToFit="1"/>
    </xf>
    <xf numFmtId="0" fontId="9" fillId="5" borderId="5" xfId="0" applyFont="1" applyFill="1" applyBorder="1">
      <alignment vertical="center"/>
    </xf>
    <xf numFmtId="0" fontId="12" fillId="0" borderId="0" xfId="0" applyFont="1">
      <alignment vertical="center"/>
    </xf>
    <xf numFmtId="49" fontId="30" fillId="5" borderId="18" xfId="0" applyNumberFormat="1" applyFont="1" applyFill="1" applyBorder="1">
      <alignment vertical="center"/>
    </xf>
    <xf numFmtId="0" fontId="9" fillId="5" borderId="37" xfId="0" applyFont="1" applyFill="1" applyBorder="1">
      <alignment vertical="center"/>
    </xf>
    <xf numFmtId="0" fontId="12" fillId="5" borderId="0" xfId="0" applyFont="1" applyFill="1" applyAlignment="1">
      <alignment vertical="center" wrapText="1"/>
    </xf>
    <xf numFmtId="0" fontId="12" fillId="2" borderId="8" xfId="0" applyFont="1" applyFill="1" applyBorder="1">
      <alignment vertical="center"/>
    </xf>
    <xf numFmtId="0" fontId="10" fillId="2" borderId="31" xfId="0" applyFont="1" applyFill="1" applyBorder="1">
      <alignment vertical="center"/>
    </xf>
    <xf numFmtId="0" fontId="12" fillId="2" borderId="5" xfId="0" applyFont="1" applyFill="1" applyBorder="1">
      <alignment vertical="center"/>
    </xf>
    <xf numFmtId="0" fontId="10" fillId="2" borderId="12" xfId="0" applyFont="1" applyFill="1" applyBorder="1">
      <alignment vertical="center"/>
    </xf>
    <xf numFmtId="49" fontId="12" fillId="5" borderId="2" xfId="0" applyNumberFormat="1" applyFont="1" applyFill="1" applyBorder="1">
      <alignment vertical="center"/>
    </xf>
    <xf numFmtId="0" fontId="11" fillId="5" borderId="0" xfId="0" applyFont="1" applyFill="1" applyAlignment="1">
      <alignment vertical="center" shrinkToFit="1"/>
    </xf>
    <xf numFmtId="177" fontId="11" fillId="5" borderId="0" xfId="4" applyNumberFormat="1" applyFont="1" applyFill="1" applyAlignment="1">
      <alignment vertical="center" shrinkToFit="1"/>
    </xf>
    <xf numFmtId="0" fontId="12" fillId="2" borderId="1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0" fillId="4" borderId="0" xfId="0" applyFill="1" applyAlignment="1">
      <alignment horizontal="center" vertical="center"/>
    </xf>
    <xf numFmtId="176" fontId="0" fillId="0" borderId="0" xfId="0" applyNumberFormat="1">
      <alignment vertical="center"/>
    </xf>
    <xf numFmtId="176" fontId="0" fillId="0" borderId="0" xfId="0" applyNumberFormat="1" applyAlignment="1">
      <alignment horizontal="right" vertical="center"/>
    </xf>
    <xf numFmtId="0" fontId="14" fillId="0" borderId="18" xfId="0" applyFont="1" applyBorder="1">
      <alignment vertical="center"/>
    </xf>
    <xf numFmtId="0" fontId="11" fillId="0" borderId="0" xfId="0" applyFont="1" applyAlignment="1"/>
    <xf numFmtId="0" fontId="11" fillId="0" borderId="0" xfId="0" applyFont="1" applyAlignment="1">
      <alignment vertical="center" shrinkToFit="1"/>
    </xf>
    <xf numFmtId="0" fontId="10" fillId="0" borderId="24" xfId="0" applyFont="1" applyBorder="1">
      <alignment vertical="center"/>
    </xf>
    <xf numFmtId="0" fontId="10" fillId="3" borderId="24" xfId="0" applyFont="1" applyFill="1" applyBorder="1">
      <alignment vertical="center"/>
    </xf>
    <xf numFmtId="179" fontId="10" fillId="3" borderId="24" xfId="0" applyNumberFormat="1" applyFont="1" applyFill="1" applyBorder="1">
      <alignment vertical="center"/>
    </xf>
    <xf numFmtId="0" fontId="10" fillId="6" borderId="24" xfId="0" applyFont="1" applyFill="1" applyBorder="1" applyAlignment="1">
      <alignment vertical="center" shrinkToFit="1"/>
    </xf>
    <xf numFmtId="179" fontId="10" fillId="3" borderId="24" xfId="0" applyNumberFormat="1" applyFont="1" applyFill="1" applyBorder="1" applyAlignment="1">
      <alignment vertical="center" shrinkToFit="1"/>
    </xf>
    <xf numFmtId="49" fontId="12" fillId="3" borderId="24" xfId="0" applyNumberFormat="1" applyFont="1" applyFill="1" applyBorder="1" applyAlignment="1">
      <alignment horizontal="center" vertical="center"/>
    </xf>
    <xf numFmtId="0" fontId="10" fillId="3" borderId="24" xfId="0" applyFont="1" applyFill="1" applyBorder="1" applyAlignment="1">
      <alignment vertical="center" shrinkToFit="1"/>
    </xf>
    <xf numFmtId="179" fontId="13" fillId="3" borderId="24" xfId="0" applyNumberFormat="1" applyFont="1" applyFill="1" applyBorder="1">
      <alignment vertical="center"/>
    </xf>
    <xf numFmtId="0" fontId="10" fillId="3" borderId="24" xfId="0" applyFont="1" applyFill="1" applyBorder="1" applyAlignment="1">
      <alignment horizontal="center" vertical="center" shrinkToFit="1"/>
    </xf>
    <xf numFmtId="0" fontId="10" fillId="0" borderId="24" xfId="0" applyFont="1" applyBorder="1" applyAlignment="1">
      <alignment horizontal="center" vertical="center"/>
    </xf>
    <xf numFmtId="0" fontId="31" fillId="0" borderId="0" xfId="0" applyFont="1">
      <alignment vertical="center"/>
    </xf>
    <xf numFmtId="49" fontId="12" fillId="8" borderId="24" xfId="0" applyNumberFormat="1" applyFont="1" applyFill="1" applyBorder="1" applyAlignment="1">
      <alignment horizontal="center" vertical="center"/>
    </xf>
    <xf numFmtId="179" fontId="13" fillId="8" borderId="24" xfId="0" applyNumberFormat="1" applyFont="1" applyFill="1" applyBorder="1">
      <alignment vertical="center"/>
    </xf>
    <xf numFmtId="0" fontId="10" fillId="8" borderId="24" xfId="0" applyFont="1" applyFill="1" applyBorder="1" applyAlignment="1">
      <alignment horizontal="center" vertical="center"/>
    </xf>
    <xf numFmtId="0" fontId="14" fillId="9" borderId="0" xfId="0" applyFont="1" applyFill="1" applyAlignment="1">
      <alignment vertical="center"/>
    </xf>
    <xf numFmtId="0" fontId="14" fillId="9" borderId="0" xfId="0" applyFont="1" applyFill="1" applyAlignment="1">
      <alignment horizontal="right" vertical="center"/>
    </xf>
    <xf numFmtId="0" fontId="14" fillId="9" borderId="0" xfId="0" applyFont="1" applyFill="1" applyAlignment="1">
      <alignment horizontal="center" vertical="center"/>
    </xf>
    <xf numFmtId="0" fontId="7" fillId="9" borderId="4" xfId="0" applyFont="1" applyFill="1" applyBorder="1" applyAlignment="1">
      <alignment vertical="center" shrinkToFit="1"/>
    </xf>
    <xf numFmtId="0" fontId="32" fillId="0" borderId="24" xfId="0" applyFont="1" applyBorder="1" applyAlignment="1">
      <alignment horizontal="left" vertical="center" wrapText="1"/>
    </xf>
    <xf numFmtId="49" fontId="18" fillId="6" borderId="24" xfId="0" applyNumberFormat="1" applyFont="1" applyFill="1" applyBorder="1" applyAlignment="1">
      <alignment horizontal="center" vertical="center"/>
    </xf>
    <xf numFmtId="0" fontId="18" fillId="6" borderId="24" xfId="0" applyFont="1" applyFill="1" applyBorder="1" applyAlignment="1">
      <alignment horizontal="center" vertical="center"/>
    </xf>
    <xf numFmtId="0" fontId="8" fillId="5" borderId="0" xfId="0" applyFont="1" applyFill="1" applyAlignment="1">
      <alignment vertical="top"/>
    </xf>
    <xf numFmtId="0" fontId="8" fillId="5" borderId="0" xfId="0" applyFont="1" applyFill="1" applyAlignment="1">
      <alignment horizontal="left"/>
    </xf>
    <xf numFmtId="0" fontId="10" fillId="5" borderId="24" xfId="0" applyFont="1" applyFill="1" applyBorder="1">
      <alignment vertical="center"/>
    </xf>
    <xf numFmtId="0" fontId="10" fillId="3" borderId="24" xfId="0" applyFont="1" applyFill="1" applyBorder="1" applyAlignment="1">
      <alignment vertical="center" shrinkToFit="1"/>
    </xf>
    <xf numFmtId="179" fontId="13" fillId="3" borderId="24" xfId="0" applyNumberFormat="1" applyFont="1" applyFill="1" applyBorder="1">
      <alignment vertical="center"/>
    </xf>
    <xf numFmtId="49" fontId="12" fillId="8" borderId="24" xfId="0" applyNumberFormat="1" applyFont="1" applyFill="1" applyBorder="1" applyAlignment="1">
      <alignment horizontal="center" vertical="center"/>
    </xf>
    <xf numFmtId="179" fontId="13" fillId="8" borderId="24" xfId="0" applyNumberFormat="1" applyFont="1" applyFill="1" applyBorder="1">
      <alignment vertical="center"/>
    </xf>
    <xf numFmtId="0" fontId="17" fillId="0" borderId="0" xfId="0" applyFont="1" applyAlignment="1">
      <alignment horizontal="center" vertical="center"/>
    </xf>
    <xf numFmtId="0" fontId="14" fillId="9" borderId="0" xfId="0" applyFont="1" applyFill="1" applyAlignment="1">
      <alignment horizontal="center" vertical="center"/>
    </xf>
    <xf numFmtId="0" fontId="14" fillId="9" borderId="0" xfId="0" applyFont="1" applyFill="1" applyAlignment="1">
      <alignment horizontal="left" vertical="center" shrinkToFit="1"/>
    </xf>
    <xf numFmtId="0" fontId="14" fillId="5" borderId="0" xfId="0" applyFont="1" applyFill="1" applyAlignment="1">
      <alignment vertical="center"/>
    </xf>
    <xf numFmtId="38" fontId="14" fillId="5" borderId="0" xfId="4" applyFont="1" applyFill="1" applyAlignment="1">
      <alignment vertical="center"/>
    </xf>
    <xf numFmtId="0" fontId="14" fillId="0" borderId="0" xfId="0" applyFont="1" applyFill="1" applyAlignment="1">
      <alignment horizontal="left" vertical="center"/>
    </xf>
    <xf numFmtId="0" fontId="0" fillId="0" borderId="0" xfId="0" applyFill="1" applyAlignment="1">
      <alignment vertical="center"/>
    </xf>
    <xf numFmtId="0" fontId="14" fillId="5" borderId="0" xfId="0" applyFont="1" applyFill="1" applyBorder="1" applyAlignment="1">
      <alignment vertical="center" wrapText="1"/>
    </xf>
    <xf numFmtId="0" fontId="0" fillId="0" borderId="0" xfId="0" applyAlignment="1">
      <alignment vertical="center" wrapText="1"/>
    </xf>
    <xf numFmtId="0" fontId="14" fillId="5" borderId="0" xfId="0" applyFont="1" applyFill="1" applyAlignment="1">
      <alignment horizontal="center" vertical="center"/>
    </xf>
    <xf numFmtId="0" fontId="0" fillId="0" borderId="0" xfId="0" applyAlignment="1">
      <alignment vertical="center"/>
    </xf>
    <xf numFmtId="0" fontId="23" fillId="5" borderId="0" xfId="0" applyFont="1" applyFill="1" applyBorder="1" applyAlignment="1">
      <alignment vertical="center"/>
    </xf>
    <xf numFmtId="0" fontId="23" fillId="0" borderId="1" xfId="0" applyFont="1" applyBorder="1" applyAlignment="1">
      <alignment vertical="center"/>
    </xf>
    <xf numFmtId="0" fontId="23" fillId="0" borderId="2" xfId="0" applyFont="1" applyBorder="1" applyAlignment="1">
      <alignment vertical="center"/>
    </xf>
    <xf numFmtId="38" fontId="23" fillId="5" borderId="0" xfId="4" applyFont="1" applyFill="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1" xfId="0" applyFont="1" applyFill="1" applyBorder="1" applyAlignment="1">
      <alignment vertical="center"/>
    </xf>
    <xf numFmtId="0" fontId="7" fillId="2" borderId="8" xfId="0" applyFont="1" applyFill="1" applyBorder="1" applyAlignment="1">
      <alignment vertical="center"/>
    </xf>
    <xf numFmtId="0" fontId="7" fillId="2" borderId="12" xfId="0" applyFont="1" applyFill="1" applyBorder="1" applyAlignment="1">
      <alignment vertical="center"/>
    </xf>
    <xf numFmtId="0" fontId="27" fillId="5" borderId="0" xfId="0" applyFont="1" applyFill="1" applyBorder="1" applyAlignment="1">
      <alignment vertical="center" shrinkToFit="1"/>
    </xf>
    <xf numFmtId="0" fontId="28" fillId="0" borderId="0" xfId="0" applyFont="1" applyAlignment="1">
      <alignment vertical="center" shrinkToFit="1"/>
    </xf>
    <xf numFmtId="0" fontId="7" fillId="2" borderId="1" xfId="0" applyFont="1" applyFill="1" applyBorder="1" applyAlignment="1">
      <alignment vertical="center"/>
    </xf>
    <xf numFmtId="0" fontId="7" fillId="2" borderId="2" xfId="0" applyFont="1" applyFill="1" applyBorder="1" applyAlignment="1">
      <alignment vertical="center"/>
    </xf>
    <xf numFmtId="0" fontId="7" fillId="9" borderId="35" xfId="0" applyFont="1" applyFill="1" applyBorder="1" applyAlignment="1">
      <alignment vertical="center" shrinkToFit="1"/>
    </xf>
    <xf numFmtId="0" fontId="0" fillId="9" borderId="13" xfId="0" applyFill="1" applyBorder="1" applyAlignment="1">
      <alignment vertical="center" shrinkToFit="1"/>
    </xf>
    <xf numFmtId="0" fontId="0" fillId="9" borderId="36" xfId="0" applyFill="1" applyBorder="1" applyAlignment="1">
      <alignment vertical="center" shrinkToFit="1"/>
    </xf>
    <xf numFmtId="0" fontId="27" fillId="2" borderId="35" xfId="0" applyFont="1" applyFill="1" applyBorder="1" applyAlignment="1">
      <alignment vertical="center"/>
    </xf>
    <xf numFmtId="0" fontId="28" fillId="0" borderId="13" xfId="0" applyFont="1" applyBorder="1" applyAlignment="1">
      <alignment vertical="center"/>
    </xf>
    <xf numFmtId="0" fontId="28" fillId="0" borderId="36" xfId="0" applyFont="1" applyBorder="1" applyAlignment="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26" fillId="0" borderId="4"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0" fillId="0" borderId="6" xfId="0" applyBorder="1" applyAlignment="1">
      <alignment horizontal="left" vertical="center" wrapText="1"/>
    </xf>
    <xf numFmtId="0" fontId="5" fillId="0" borderId="11" xfId="0" applyFont="1" applyFill="1" applyBorder="1" applyAlignment="1">
      <alignment horizontal="left" vertical="center" wrapText="1" shrinkToFit="1"/>
    </xf>
    <xf numFmtId="0" fontId="5" fillId="0" borderId="8" xfId="0" applyFont="1" applyFill="1" applyBorder="1" applyAlignment="1">
      <alignment horizontal="left" vertical="center" wrapText="1" shrinkToFit="1"/>
    </xf>
    <xf numFmtId="0" fontId="0" fillId="0" borderId="12" xfId="0" applyBorder="1" applyAlignment="1">
      <alignment horizontal="left" vertical="center" wrapText="1"/>
    </xf>
    <xf numFmtId="0" fontId="26" fillId="0" borderId="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0" fillId="0" borderId="3" xfId="0" applyBorder="1" applyAlignment="1">
      <alignment horizontal="left" vertical="center" wrapText="1"/>
    </xf>
    <xf numFmtId="0" fontId="7" fillId="9" borderId="1" xfId="0" applyFont="1" applyFill="1" applyBorder="1" applyAlignment="1">
      <alignment vertical="center" shrinkToFit="1"/>
    </xf>
    <xf numFmtId="0" fontId="0" fillId="9" borderId="2" xfId="0" applyFill="1" applyBorder="1" applyAlignment="1">
      <alignment vertical="center" shrinkToFit="1"/>
    </xf>
    <xf numFmtId="0" fontId="0" fillId="9" borderId="3" xfId="0" applyFill="1" applyBorder="1" applyAlignment="1">
      <alignment vertical="center" shrinkToFit="1"/>
    </xf>
    <xf numFmtId="0" fontId="26" fillId="0" borderId="1" xfId="0" applyFont="1" applyFill="1" applyBorder="1" applyAlignment="1">
      <alignment vertical="center"/>
    </xf>
    <xf numFmtId="0" fontId="5" fillId="0" borderId="2" xfId="0" applyFont="1" applyFill="1" applyBorder="1" applyAlignment="1">
      <alignment vertical="center"/>
    </xf>
    <xf numFmtId="0" fontId="0" fillId="0" borderId="3" xfId="0" applyBorder="1" applyAlignment="1">
      <alignment vertical="center"/>
    </xf>
    <xf numFmtId="0" fontId="7" fillId="2" borderId="1" xfId="0" applyFont="1" applyFill="1" applyBorder="1" applyAlignment="1">
      <alignment vertical="center" shrinkToFit="1"/>
    </xf>
    <xf numFmtId="0" fontId="7" fillId="2" borderId="2" xfId="0" applyFont="1" applyFill="1" applyBorder="1" applyAlignment="1">
      <alignment vertical="center" shrinkToFit="1"/>
    </xf>
    <xf numFmtId="0" fontId="0" fillId="0" borderId="3" xfId="0" applyBorder="1" applyAlignment="1">
      <alignment vertical="center" shrinkToFit="1"/>
    </xf>
    <xf numFmtId="0" fontId="7" fillId="5"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5" borderId="4"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7" fillId="9" borderId="14" xfId="0" applyFont="1" applyFill="1" applyBorder="1" applyAlignment="1">
      <alignment vertical="center" shrinkToFit="1"/>
    </xf>
    <xf numFmtId="0" fontId="0" fillId="9" borderId="7" xfId="0" applyFill="1" applyBorder="1" applyAlignment="1">
      <alignment vertical="center" shrinkToFit="1"/>
    </xf>
    <xf numFmtId="0" fontId="0" fillId="9" borderId="15" xfId="0" applyFill="1" applyBorder="1" applyAlignment="1">
      <alignment vertical="center" shrinkToFit="1"/>
    </xf>
    <xf numFmtId="0" fontId="7" fillId="5" borderId="0" xfId="0" applyFont="1" applyFill="1" applyAlignment="1">
      <alignment vertical="center"/>
    </xf>
    <xf numFmtId="0" fontId="7" fillId="9" borderId="24" xfId="0" applyFont="1" applyFill="1" applyBorder="1" applyAlignment="1">
      <alignment vertical="center" shrinkToFit="1"/>
    </xf>
    <xf numFmtId="0" fontId="0" fillId="9" borderId="24" xfId="0" applyFill="1" applyBorder="1" applyAlignment="1">
      <alignment vertical="center" shrinkToFit="1"/>
    </xf>
    <xf numFmtId="0" fontId="7" fillId="9" borderId="11" xfId="0" applyFont="1" applyFill="1" applyBorder="1" applyAlignment="1">
      <alignment vertical="center" shrinkToFit="1"/>
    </xf>
    <xf numFmtId="0" fontId="7" fillId="9" borderId="8" xfId="0" applyFont="1" applyFill="1" applyBorder="1" applyAlignment="1">
      <alignment vertical="center" shrinkToFit="1"/>
    </xf>
    <xf numFmtId="0" fontId="0" fillId="9" borderId="12" xfId="0" applyFill="1" applyBorder="1" applyAlignment="1">
      <alignment vertical="center" shrinkToFit="1"/>
    </xf>
    <xf numFmtId="0" fontId="7" fillId="9" borderId="5" xfId="0" applyFont="1" applyFill="1" applyBorder="1" applyAlignment="1">
      <alignment vertical="center" shrinkToFit="1"/>
    </xf>
    <xf numFmtId="0" fontId="0" fillId="9" borderId="5" xfId="0" applyFill="1" applyBorder="1" applyAlignment="1">
      <alignment vertical="center" shrinkToFit="1"/>
    </xf>
    <xf numFmtId="0" fontId="0" fillId="9" borderId="6" xfId="0" applyFill="1" applyBorder="1" applyAlignment="1">
      <alignment vertical="center" shrinkToFit="1"/>
    </xf>
    <xf numFmtId="0" fontId="7" fillId="9" borderId="4" xfId="0" applyFont="1" applyFill="1" applyBorder="1" applyAlignment="1">
      <alignment vertical="center" shrinkToFit="1"/>
    </xf>
    <xf numFmtId="0" fontId="0" fillId="9" borderId="11" xfId="0" applyFill="1" applyBorder="1" applyAlignment="1">
      <alignment vertical="center" shrinkToFit="1"/>
    </xf>
    <xf numFmtId="0" fontId="0" fillId="9" borderId="8" xfId="0" applyFill="1" applyBorder="1" applyAlignment="1">
      <alignment vertical="center" shrinkToFit="1"/>
    </xf>
    <xf numFmtId="0" fontId="20" fillId="8" borderId="25" xfId="0" applyFont="1" applyFill="1" applyBorder="1">
      <alignment vertical="center"/>
    </xf>
    <xf numFmtId="0" fontId="20" fillId="8" borderId="26" xfId="0" applyFont="1" applyFill="1" applyBorder="1">
      <alignment vertical="center"/>
    </xf>
    <xf numFmtId="0" fontId="20" fillId="8" borderId="29" xfId="0" applyFont="1" applyFill="1" applyBorder="1">
      <alignment vertical="center"/>
    </xf>
    <xf numFmtId="0" fontId="10" fillId="2" borderId="24" xfId="0" applyFont="1" applyFill="1" applyBorder="1" applyAlignment="1">
      <alignment horizontal="center" vertical="center"/>
    </xf>
    <xf numFmtId="0" fontId="9" fillId="2" borderId="24" xfId="0" applyFont="1" applyFill="1" applyBorder="1" applyAlignment="1">
      <alignment horizontal="center" vertical="center" shrinkToFit="1"/>
    </xf>
    <xf numFmtId="0" fontId="10" fillId="2" borderId="2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38" fontId="12" fillId="3" borderId="14" xfId="4" applyFont="1" applyFill="1" applyBorder="1" applyAlignment="1" applyProtection="1">
      <alignment vertical="center" shrinkToFit="1"/>
      <protection locked="0"/>
    </xf>
    <xf numFmtId="38" fontId="12" fillId="3" borderId="7" xfId="4" applyFont="1" applyFill="1" applyBorder="1" applyAlignment="1" applyProtection="1">
      <alignment vertical="center" shrinkToFit="1"/>
      <protection locked="0"/>
    </xf>
    <xf numFmtId="38" fontId="12" fillId="3" borderId="15" xfId="4" applyFont="1" applyFill="1" applyBorder="1" applyAlignment="1" applyProtection="1">
      <alignment vertical="center" shrinkToFit="1"/>
      <protection locked="0"/>
    </xf>
    <xf numFmtId="0" fontId="11" fillId="3" borderId="14" xfId="0" applyFont="1" applyFill="1" applyBorder="1" applyAlignment="1" applyProtection="1">
      <alignment vertical="center" shrinkToFit="1"/>
      <protection locked="0"/>
    </xf>
    <xf numFmtId="0" fontId="11" fillId="3" borderId="7" xfId="0" applyFont="1" applyFill="1" applyBorder="1" applyAlignment="1" applyProtection="1">
      <alignment vertical="center" shrinkToFit="1"/>
      <protection locked="0"/>
    </xf>
    <xf numFmtId="0" fontId="11" fillId="3" borderId="15" xfId="0" applyFont="1" applyFill="1" applyBorder="1" applyAlignment="1" applyProtection="1">
      <alignment vertical="center" shrinkToFit="1"/>
      <protection locked="0"/>
    </xf>
    <xf numFmtId="38" fontId="12" fillId="0" borderId="1" xfId="4" applyFont="1" applyBorder="1" applyAlignment="1">
      <alignment vertical="center" shrinkToFit="1"/>
    </xf>
    <xf numFmtId="38" fontId="12" fillId="0" borderId="2" xfId="4" applyFont="1" applyBorder="1" applyAlignment="1">
      <alignment vertical="center" shrinkToFit="1"/>
    </xf>
    <xf numFmtId="38" fontId="12" fillId="0" borderId="3" xfId="4" applyFont="1" applyBorder="1" applyAlignment="1">
      <alignment vertical="center" shrinkToFit="1"/>
    </xf>
    <xf numFmtId="49" fontId="12" fillId="0" borderId="1"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0" fontId="8" fillId="5" borderId="0" xfId="0" applyFont="1" applyFill="1" applyAlignment="1">
      <alignment horizontal="left" vertical="center" shrinkToFit="1"/>
    </xf>
    <xf numFmtId="0" fontId="0" fillId="0" borderId="0" xfId="0" applyAlignment="1">
      <alignment vertical="center" shrinkToFit="1"/>
    </xf>
    <xf numFmtId="0" fontId="0" fillId="0" borderId="39" xfId="0" applyBorder="1" applyAlignment="1">
      <alignment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 xfId="0" applyFont="1" applyFill="1" applyBorder="1">
      <alignment vertical="center"/>
    </xf>
    <xf numFmtId="0" fontId="12" fillId="2" borderId="2" xfId="0" applyFont="1" applyFill="1" applyBorder="1">
      <alignment vertical="center"/>
    </xf>
    <xf numFmtId="0" fontId="12" fillId="2" borderId="3" xfId="0" applyFont="1" applyFill="1" applyBorder="1">
      <alignment vertical="center"/>
    </xf>
    <xf numFmtId="176" fontId="12" fillId="5" borderId="1" xfId="0" applyNumberFormat="1" applyFont="1" applyFill="1" applyBorder="1" applyProtection="1">
      <alignment vertical="center"/>
      <protection locked="0"/>
    </xf>
    <xf numFmtId="176" fontId="12" fillId="5" borderId="2" xfId="0" applyNumberFormat="1" applyFont="1" applyFill="1" applyBorder="1" applyProtection="1">
      <alignment vertical="center"/>
      <protection locked="0"/>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2" fillId="3" borderId="1" xfId="0" applyFont="1" applyFill="1" applyBorder="1" applyProtection="1">
      <alignment vertical="center"/>
      <protection locked="0"/>
    </xf>
    <xf numFmtId="0" fontId="12" fillId="3" borderId="2"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2" fillId="3" borderId="11" xfId="0" applyFont="1" applyFill="1" applyBorder="1" applyProtection="1">
      <alignment vertical="center"/>
      <protection locked="0"/>
    </xf>
    <xf numFmtId="0" fontId="12" fillId="3" borderId="8" xfId="0" applyFont="1" applyFill="1" applyBorder="1" applyProtection="1">
      <alignment vertical="center"/>
      <protection locked="0"/>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2" fillId="5" borderId="26" xfId="0" applyFont="1" applyFill="1" applyBorder="1" applyAlignment="1">
      <alignment horizontal="center" vertical="center"/>
    </xf>
    <xf numFmtId="0" fontId="12" fillId="5" borderId="29" xfId="0" applyFont="1" applyFill="1" applyBorder="1" applyAlignment="1">
      <alignment horizontal="center" vertical="center"/>
    </xf>
    <xf numFmtId="177" fontId="12" fillId="3" borderId="18" xfId="4" applyNumberFormat="1" applyFont="1" applyFill="1" applyBorder="1" applyAlignment="1" applyProtection="1">
      <alignment vertical="center" shrinkToFit="1"/>
      <protection locked="0"/>
    </xf>
    <xf numFmtId="177" fontId="12" fillId="3" borderId="19" xfId="4" applyNumberFormat="1" applyFont="1" applyFill="1" applyBorder="1" applyAlignment="1" applyProtection="1">
      <alignment vertical="center" shrinkToFit="1"/>
      <protection locked="0"/>
    </xf>
    <xf numFmtId="177" fontId="12" fillId="3" borderId="20" xfId="4" applyNumberFormat="1" applyFont="1" applyFill="1" applyBorder="1" applyAlignment="1" applyProtection="1">
      <alignment vertical="center" shrinkToFit="1"/>
      <protection locked="0"/>
    </xf>
    <xf numFmtId="0" fontId="11" fillId="3" borderId="18" xfId="0" applyFont="1" applyFill="1" applyBorder="1" applyAlignment="1" applyProtection="1">
      <alignment vertical="center" shrinkToFit="1"/>
      <protection locked="0"/>
    </xf>
    <xf numFmtId="0" fontId="11" fillId="3" borderId="19" xfId="0" applyFont="1" applyFill="1" applyBorder="1" applyAlignment="1" applyProtection="1">
      <alignment vertical="center" shrinkToFit="1"/>
      <protection locked="0"/>
    </xf>
    <xf numFmtId="0" fontId="11" fillId="3" borderId="20" xfId="0" applyFont="1" applyFill="1" applyBorder="1" applyAlignment="1" applyProtection="1">
      <alignment vertical="center" shrinkToFit="1"/>
      <protection locked="0"/>
    </xf>
    <xf numFmtId="177" fontId="12" fillId="3" borderId="14" xfId="4" applyNumberFormat="1" applyFont="1" applyFill="1" applyBorder="1" applyAlignment="1" applyProtection="1">
      <alignment vertical="center" shrinkToFit="1"/>
      <protection locked="0"/>
    </xf>
    <xf numFmtId="177" fontId="12" fillId="3" borderId="7" xfId="4" applyNumberFormat="1" applyFont="1" applyFill="1" applyBorder="1" applyAlignment="1" applyProtection="1">
      <alignment vertical="center" shrinkToFit="1"/>
      <protection locked="0"/>
    </xf>
    <xf numFmtId="177" fontId="12" fillId="3" borderId="15" xfId="4" applyNumberFormat="1" applyFont="1" applyFill="1" applyBorder="1" applyAlignment="1" applyProtection="1">
      <alignment vertical="center" shrinkToFit="1"/>
      <protection locked="0"/>
    </xf>
    <xf numFmtId="177" fontId="12" fillId="0" borderId="1" xfId="4" applyNumberFormat="1" applyFont="1" applyBorder="1" applyAlignment="1">
      <alignment vertical="center" shrinkToFit="1"/>
    </xf>
    <xf numFmtId="177" fontId="12" fillId="0" borderId="2" xfId="4" applyNumberFormat="1" applyFont="1" applyBorder="1" applyAlignment="1">
      <alignment vertical="center" shrinkToFit="1"/>
    </xf>
    <xf numFmtId="177" fontId="12" fillId="0" borderId="3" xfId="4" applyNumberFormat="1" applyFont="1" applyBorder="1" applyAlignment="1">
      <alignment vertical="center" shrinkToFit="1"/>
    </xf>
    <xf numFmtId="177" fontId="12" fillId="3" borderId="35" xfId="4" applyNumberFormat="1" applyFont="1" applyFill="1" applyBorder="1" applyAlignment="1" applyProtection="1">
      <alignment vertical="center" shrinkToFit="1"/>
      <protection locked="0"/>
    </xf>
    <xf numFmtId="177" fontId="12" fillId="3" borderId="13" xfId="4" applyNumberFormat="1" applyFont="1" applyFill="1" applyBorder="1" applyAlignment="1" applyProtection="1">
      <alignment vertical="center" shrinkToFit="1"/>
      <protection locked="0"/>
    </xf>
    <xf numFmtId="177" fontId="12" fillId="3" borderId="36" xfId="4" applyNumberFormat="1" applyFont="1" applyFill="1" applyBorder="1" applyAlignment="1" applyProtection="1">
      <alignment vertical="center" shrinkToFit="1"/>
      <protection locked="0"/>
    </xf>
    <xf numFmtId="0" fontId="11" fillId="3" borderId="35" xfId="0" applyFont="1" applyFill="1" applyBorder="1" applyAlignment="1" applyProtection="1">
      <alignment horizontal="center" vertical="center" shrinkToFit="1"/>
      <protection locked="0"/>
    </xf>
    <xf numFmtId="0" fontId="11" fillId="3" borderId="13" xfId="0" applyFont="1" applyFill="1" applyBorder="1" applyAlignment="1" applyProtection="1">
      <alignment horizontal="center" vertical="center" shrinkToFit="1"/>
      <protection locked="0"/>
    </xf>
    <xf numFmtId="0" fontId="11" fillId="3" borderId="36" xfId="0" applyFont="1" applyFill="1" applyBorder="1" applyAlignment="1" applyProtection="1">
      <alignment horizontal="center" vertical="center" shrinkToFit="1"/>
      <protection locked="0"/>
    </xf>
    <xf numFmtId="38" fontId="12" fillId="3" borderId="38" xfId="4" applyFont="1" applyFill="1" applyBorder="1" applyAlignment="1" applyProtection="1">
      <alignment vertical="center" shrinkToFit="1"/>
      <protection locked="0"/>
    </xf>
    <xf numFmtId="38" fontId="12" fillId="3" borderId="30" xfId="4" applyFont="1" applyFill="1" applyBorder="1" applyAlignment="1" applyProtection="1">
      <alignment vertical="center" shrinkToFit="1"/>
      <protection locked="0"/>
    </xf>
    <xf numFmtId="0" fontId="12" fillId="5" borderId="30"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8" borderId="1" xfId="0" applyFont="1" applyFill="1" applyBorder="1" applyAlignment="1" applyProtection="1">
      <alignment vertical="center" shrinkToFit="1"/>
      <protection locked="0"/>
    </xf>
    <xf numFmtId="0" fontId="12" fillId="8" borderId="2" xfId="0" applyFont="1" applyFill="1" applyBorder="1" applyAlignment="1" applyProtection="1">
      <alignment vertical="center" shrinkToFit="1"/>
      <protection locked="0"/>
    </xf>
    <xf numFmtId="0" fontId="12" fillId="8" borderId="3" xfId="0" applyFont="1" applyFill="1" applyBorder="1" applyAlignment="1" applyProtection="1">
      <alignment vertical="center" shrinkToFit="1"/>
      <protection locked="0"/>
    </xf>
    <xf numFmtId="0" fontId="10" fillId="7"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3" borderId="1" xfId="0" applyFont="1" applyFill="1" applyBorder="1">
      <alignment vertical="center"/>
    </xf>
    <xf numFmtId="0" fontId="10" fillId="3" borderId="2" xfId="0" applyFont="1" applyFill="1" applyBorder="1">
      <alignment vertical="center"/>
    </xf>
    <xf numFmtId="178" fontId="12" fillId="3" borderId="38" xfId="0" applyNumberFormat="1" applyFont="1" applyFill="1" applyBorder="1" applyAlignment="1" applyProtection="1">
      <alignment vertical="center" shrinkToFit="1"/>
      <protection locked="0"/>
    </xf>
    <xf numFmtId="178" fontId="12" fillId="3" borderId="30" xfId="0" applyNumberFormat="1" applyFont="1" applyFill="1" applyBorder="1" applyAlignment="1" applyProtection="1">
      <alignment vertical="center" shrinkToFit="1"/>
      <protection locked="0"/>
    </xf>
    <xf numFmtId="38" fontId="12" fillId="0" borderId="28" xfId="4" applyFont="1" applyBorder="1" applyAlignment="1">
      <alignment vertical="center" shrinkToFit="1"/>
    </xf>
    <xf numFmtId="38" fontId="12" fillId="0" borderId="26" xfId="4" applyFont="1" applyBorder="1" applyAlignment="1">
      <alignment vertical="center" shrinkToFit="1"/>
    </xf>
    <xf numFmtId="0" fontId="10" fillId="3" borderId="1" xfId="0" applyFont="1" applyFill="1" applyBorder="1" applyAlignment="1" applyProtection="1">
      <alignment vertical="center" shrinkToFit="1"/>
      <protection locked="0"/>
    </xf>
    <xf numFmtId="0" fontId="10" fillId="3" borderId="2" xfId="0" applyFont="1" applyFill="1" applyBorder="1" applyAlignment="1" applyProtection="1">
      <alignment vertical="center" shrinkToFit="1"/>
      <protection locked="0"/>
    </xf>
    <xf numFmtId="0" fontId="10" fillId="2" borderId="1" xfId="0" applyFont="1" applyFill="1" applyBorder="1" applyAlignment="1">
      <alignment vertical="center" wrapText="1" shrinkToFit="1"/>
    </xf>
    <xf numFmtId="0" fontId="10" fillId="2" borderId="2" xfId="0" applyFont="1" applyFill="1" applyBorder="1" applyAlignment="1">
      <alignment vertical="center" wrapText="1" shrinkToFit="1"/>
    </xf>
    <xf numFmtId="0" fontId="10" fillId="2" borderId="3" xfId="0" applyFont="1" applyFill="1" applyBorder="1" applyAlignment="1">
      <alignment vertical="center" wrapText="1"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wrapText="1" shrinkToFit="1"/>
    </xf>
    <xf numFmtId="0" fontId="12" fillId="2" borderId="3" xfId="0" applyFont="1" applyFill="1" applyBorder="1" applyAlignment="1">
      <alignment vertical="center" wrapText="1" shrinkToFit="1"/>
    </xf>
    <xf numFmtId="0" fontId="12" fillId="2" borderId="4" xfId="0" applyFont="1" applyFill="1" applyBorder="1">
      <alignment vertical="center"/>
    </xf>
    <xf numFmtId="0" fontId="12" fillId="2" borderId="5" xfId="0" applyFont="1" applyFill="1" applyBorder="1">
      <alignment vertical="center"/>
    </xf>
    <xf numFmtId="0" fontId="12" fillId="2" borderId="6" xfId="0" applyFont="1" applyFill="1" applyBorder="1">
      <alignment vertical="center"/>
    </xf>
    <xf numFmtId="0" fontId="12" fillId="2" borderId="11" xfId="0" applyFont="1" applyFill="1" applyBorder="1">
      <alignment vertical="center"/>
    </xf>
    <xf numFmtId="0" fontId="12" fillId="2" borderId="8" xfId="0" applyFont="1" applyFill="1" applyBorder="1">
      <alignment vertical="center"/>
    </xf>
    <xf numFmtId="0" fontId="12" fillId="2" borderId="12" xfId="0" applyFont="1" applyFill="1" applyBorder="1">
      <alignment vertical="center"/>
    </xf>
    <xf numFmtId="0" fontId="12" fillId="2" borderId="25" xfId="0" applyFont="1" applyFill="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9" fillId="7" borderId="1" xfId="0" applyFont="1" applyFill="1" applyBorder="1" applyAlignment="1">
      <alignment horizontal="center" vertical="center" shrinkToFit="1"/>
    </xf>
    <xf numFmtId="0" fontId="9" fillId="7" borderId="2" xfId="0" applyFont="1" applyFill="1" applyBorder="1" applyAlignment="1">
      <alignment horizontal="center" vertical="center" shrinkToFit="1"/>
    </xf>
    <xf numFmtId="0" fontId="9" fillId="7" borderId="3" xfId="0" applyFont="1" applyFill="1" applyBorder="1" applyAlignment="1">
      <alignment horizontal="center" vertical="center" shrinkToFi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49" fontId="7" fillId="9" borderId="1" xfId="0" applyNumberFormat="1" applyFont="1" applyFill="1" applyBorder="1" applyAlignment="1" applyProtection="1">
      <alignment horizontal="center" vertical="center" shrinkToFit="1"/>
      <protection locked="0"/>
    </xf>
    <xf numFmtId="49" fontId="7" fillId="9" borderId="2" xfId="0" applyNumberFormat="1" applyFont="1" applyFill="1" applyBorder="1" applyAlignment="1" applyProtection="1">
      <alignment horizontal="center" vertical="center" shrinkToFit="1"/>
      <protection locked="0"/>
    </xf>
    <xf numFmtId="49" fontId="7" fillId="9" borderId="3" xfId="0" applyNumberFormat="1" applyFont="1" applyFill="1" applyBorder="1" applyAlignment="1" applyProtection="1">
      <alignment horizontal="center" vertical="center" shrinkToFit="1"/>
      <protection locked="0"/>
    </xf>
    <xf numFmtId="0" fontId="10" fillId="3" borderId="3" xfId="0" applyFont="1" applyFill="1" applyBorder="1" applyAlignment="1" applyProtection="1">
      <alignment vertical="center" shrinkToFit="1"/>
      <protection locked="0"/>
    </xf>
    <xf numFmtId="0" fontId="12" fillId="9" borderId="1"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9" borderId="1" xfId="0" applyFont="1" applyFill="1" applyBorder="1" applyAlignment="1" applyProtection="1">
      <alignment horizontal="left" vertical="center"/>
      <protection locked="0"/>
    </xf>
    <xf numFmtId="0" fontId="12" fillId="9" borderId="2" xfId="0" applyFont="1" applyFill="1" applyBorder="1" applyAlignment="1" applyProtection="1">
      <alignment horizontal="left" vertical="center"/>
      <protection locked="0"/>
    </xf>
    <xf numFmtId="0" fontId="12" fillId="9" borderId="3" xfId="0" applyFont="1" applyFill="1" applyBorder="1" applyAlignment="1" applyProtection="1">
      <alignment horizontal="left" vertical="center"/>
      <protection locked="0"/>
    </xf>
    <xf numFmtId="49" fontId="12" fillId="3" borderId="1" xfId="0" applyNumberFormat="1" applyFont="1" applyFill="1" applyBorder="1" applyProtection="1">
      <alignment vertical="center"/>
      <protection locked="0"/>
    </xf>
    <xf numFmtId="49" fontId="12" fillId="3" borderId="2" xfId="0" applyNumberFormat="1" applyFont="1" applyFill="1" applyBorder="1" applyProtection="1">
      <alignment vertical="center"/>
      <protection locked="0"/>
    </xf>
    <xf numFmtId="49" fontId="12" fillId="3" borderId="3" xfId="0" applyNumberFormat="1" applyFont="1" applyFill="1" applyBorder="1" applyProtection="1">
      <alignment vertical="center"/>
      <protection locked="0"/>
    </xf>
    <xf numFmtId="0" fontId="12" fillId="3" borderId="1" xfId="0" applyFont="1" applyFill="1" applyBorder="1" applyAlignment="1" applyProtection="1">
      <alignment vertical="center" shrinkToFit="1"/>
      <protection locked="0"/>
    </xf>
    <xf numFmtId="0" fontId="12" fillId="3" borderId="2" xfId="0" applyFont="1" applyFill="1" applyBorder="1" applyAlignment="1" applyProtection="1">
      <alignment vertical="center" shrinkToFit="1"/>
      <protection locked="0"/>
    </xf>
    <xf numFmtId="0" fontId="12" fillId="3" borderId="3" xfId="0" applyFont="1" applyFill="1" applyBorder="1" applyAlignment="1" applyProtection="1">
      <alignment vertical="center" shrinkToFit="1"/>
      <protection locked="0"/>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11" xfId="0" applyFont="1" applyFill="1" applyBorder="1" applyAlignment="1">
      <alignment horizontal="center" vertical="center" textRotation="255"/>
    </xf>
    <xf numFmtId="38" fontId="12" fillId="0" borderId="4" xfId="4" applyFont="1" applyBorder="1" applyAlignment="1">
      <alignment horizontal="right" vertical="center" wrapText="1"/>
    </xf>
    <xf numFmtId="38" fontId="12" fillId="0" borderId="5" xfId="4" applyFont="1" applyBorder="1" applyAlignment="1">
      <alignment horizontal="right" vertical="center" wrapText="1"/>
    </xf>
    <xf numFmtId="38" fontId="12" fillId="0" borderId="11" xfId="4" applyFont="1" applyBorder="1" applyAlignment="1">
      <alignment horizontal="right" vertical="center" wrapText="1"/>
    </xf>
    <xf numFmtId="38" fontId="12" fillId="0" borderId="8" xfId="4" applyFont="1" applyBorder="1" applyAlignment="1">
      <alignment horizontal="right" vertical="center" wrapText="1"/>
    </xf>
    <xf numFmtId="0" fontId="12" fillId="0" borderId="5" xfId="0" applyFont="1" applyBorder="1">
      <alignment vertical="center"/>
    </xf>
    <xf numFmtId="0" fontId="12" fillId="0" borderId="6" xfId="0" applyFont="1" applyBorder="1">
      <alignment vertical="center"/>
    </xf>
    <xf numFmtId="0" fontId="12" fillId="0" borderId="8" xfId="0" applyFont="1" applyBorder="1">
      <alignment vertical="center"/>
    </xf>
    <xf numFmtId="0" fontId="12" fillId="0" borderId="12" xfId="0" applyFont="1" applyBorder="1">
      <alignment vertical="center"/>
    </xf>
    <xf numFmtId="180" fontId="12" fillId="5" borderId="28" xfId="4" quotePrefix="1" applyNumberFormat="1" applyFont="1" applyFill="1" applyBorder="1" applyAlignment="1">
      <alignment vertical="center" shrinkToFit="1"/>
    </xf>
    <xf numFmtId="180" fontId="12" fillId="5" borderId="26" xfId="4" quotePrefix="1" applyNumberFormat="1" applyFont="1" applyFill="1" applyBorder="1" applyAlignment="1">
      <alignment vertical="center" shrinkToFit="1"/>
    </xf>
    <xf numFmtId="38" fontId="12" fillId="5" borderId="4" xfId="4" applyFont="1" applyFill="1" applyBorder="1" applyAlignment="1">
      <alignment horizontal="right" vertical="center" wrapText="1"/>
    </xf>
    <xf numFmtId="38" fontId="12" fillId="5" borderId="5" xfId="4" applyFont="1" applyFill="1" applyBorder="1" applyAlignment="1">
      <alignment horizontal="right" vertical="center" wrapText="1"/>
    </xf>
    <xf numFmtId="38" fontId="12" fillId="5" borderId="11" xfId="4" applyFont="1" applyFill="1" applyBorder="1" applyAlignment="1">
      <alignment horizontal="right" vertical="center" wrapText="1"/>
    </xf>
    <xf numFmtId="38" fontId="12" fillId="5" borderId="8" xfId="4" applyFont="1" applyFill="1" applyBorder="1" applyAlignment="1">
      <alignment horizontal="right" vertical="center" wrapText="1"/>
    </xf>
    <xf numFmtId="0" fontId="12" fillId="5" borderId="5" xfId="0" applyFont="1" applyFill="1" applyBorder="1">
      <alignment vertical="center"/>
    </xf>
    <xf numFmtId="0" fontId="12" fillId="5" borderId="6" xfId="0" applyFont="1" applyFill="1" applyBorder="1">
      <alignment vertical="center"/>
    </xf>
    <xf numFmtId="0" fontId="12" fillId="5" borderId="8" xfId="0" applyFont="1" applyFill="1" applyBorder="1">
      <alignment vertical="center"/>
    </xf>
    <xf numFmtId="0" fontId="12" fillId="5" borderId="12" xfId="0" applyFont="1" applyFill="1" applyBorder="1">
      <alignment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38" fontId="12" fillId="3" borderId="28" xfId="4" applyFont="1" applyFill="1" applyBorder="1" applyAlignment="1">
      <alignment vertical="center" shrinkToFit="1"/>
    </xf>
    <xf numFmtId="38" fontId="12" fillId="3" borderId="26" xfId="4" applyFont="1" applyFill="1" applyBorder="1" applyAlignment="1">
      <alignment vertical="center" shrinkToFit="1"/>
    </xf>
    <xf numFmtId="38" fontId="12" fillId="3" borderId="18" xfId="4" applyFont="1" applyFill="1" applyBorder="1" applyAlignment="1" applyProtection="1">
      <alignment vertical="center" shrinkToFit="1"/>
      <protection locked="0"/>
    </xf>
    <xf numFmtId="38" fontId="12" fillId="3" borderId="19" xfId="4" applyFont="1" applyFill="1" applyBorder="1" applyAlignment="1" applyProtection="1">
      <alignment vertical="center" shrinkToFit="1"/>
      <protection locked="0"/>
    </xf>
    <xf numFmtId="38" fontId="12" fillId="3" borderId="20" xfId="4" applyFont="1" applyFill="1" applyBorder="1" applyAlignment="1" applyProtection="1">
      <alignment vertical="center" shrinkToFit="1"/>
      <protection locked="0"/>
    </xf>
    <xf numFmtId="38" fontId="12" fillId="3" borderId="35" xfId="4" applyFont="1" applyFill="1" applyBorder="1" applyAlignment="1" applyProtection="1">
      <alignment vertical="center" shrinkToFit="1"/>
      <protection locked="0"/>
    </xf>
    <xf numFmtId="38" fontId="12" fillId="3" borderId="13" xfId="4" applyFont="1" applyFill="1" applyBorder="1" applyAlignment="1" applyProtection="1">
      <alignment vertical="center" shrinkToFit="1"/>
      <protection locked="0"/>
    </xf>
    <xf numFmtId="38" fontId="12" fillId="3" borderId="36" xfId="4" applyFont="1" applyFill="1" applyBorder="1" applyAlignment="1" applyProtection="1">
      <alignment vertical="center" shrinkToFit="1"/>
      <protection locked="0"/>
    </xf>
    <xf numFmtId="0" fontId="11" fillId="3" borderId="35" xfId="0" applyFont="1" applyFill="1" applyBorder="1" applyAlignment="1" applyProtection="1">
      <alignment vertical="center" shrinkToFit="1"/>
      <protection locked="0"/>
    </xf>
    <xf numFmtId="0" fontId="11" fillId="3" borderId="13" xfId="0" applyFont="1" applyFill="1" applyBorder="1" applyAlignment="1" applyProtection="1">
      <alignment vertical="center" shrinkToFit="1"/>
      <protection locked="0"/>
    </xf>
    <xf numFmtId="0" fontId="11" fillId="3" borderId="36" xfId="0" applyFont="1" applyFill="1" applyBorder="1" applyAlignment="1" applyProtection="1">
      <alignment vertical="center" shrinkToFit="1"/>
      <protection locked="0"/>
    </xf>
    <xf numFmtId="0" fontId="12" fillId="0" borderId="9" xfId="0" applyFont="1" applyBorder="1" applyAlignment="1">
      <alignment horizontal="center" vertical="center" textRotation="255"/>
    </xf>
    <xf numFmtId="178" fontId="12" fillId="0" borderId="37" xfId="0" applyNumberFormat="1" applyFont="1" applyBorder="1" applyAlignment="1">
      <alignment vertical="center" shrinkToFit="1"/>
    </xf>
    <xf numFmtId="0" fontId="12" fillId="0" borderId="37" xfId="0" applyFont="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10">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桁区切り 3 2" xfId="9" xr:uid="{F4D26E60-EDB0-44B4-99A7-557094CF7679}"/>
    <cellStyle name="標準" xfId="0" builtinId="0"/>
    <cellStyle name="標準 2" xfId="3" xr:uid="{00000000-0005-0000-0000-000005000000}"/>
    <cellStyle name="標準 2 2" xfId="7" xr:uid="{6EA5CE15-EBCA-49FA-9B12-E31AAD437DB0}"/>
    <cellStyle name="標準 3" xfId="5" xr:uid="{00000000-0005-0000-0000-000006000000}"/>
    <cellStyle name="標準 3 2" xfId="8" xr:uid="{16AA724E-A449-4E89-9ADA-D96787B44DC2}"/>
  </cellStyles>
  <dxfs count="0"/>
  <tableStyles count="0" defaultTableStyle="TableStyleMedium2" defaultPivotStyle="PivotStyleLight16"/>
  <colors>
    <mruColors>
      <color rgb="FFDAEEF3"/>
      <color rgb="FFCCFFCC"/>
      <color rgb="FF00FFFF"/>
      <color rgb="FFFF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142875</xdr:colOff>
      <xdr:row>0</xdr:row>
      <xdr:rowOff>28575</xdr:rowOff>
    </xdr:from>
    <xdr:to>
      <xdr:col>13</xdr:col>
      <xdr:colOff>695326</xdr:colOff>
      <xdr:row>2</xdr:row>
      <xdr:rowOff>133350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468100" y="28575"/>
          <a:ext cx="552451"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t>チェック欄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4o2sczk.ain.pref.fukui.jp\s04o2sczk$\5&#33258;&#31435;&#25903;&#25588;&#12464;&#12523;&#12540;&#12503;\4%20&#26032;&#22411;&#12467;&#12525;&#12490;&#12454;&#12452;&#12523;&#12473;&#24863;&#26579;&#30151;&#32202;&#24613;&#21253;&#25324;&#25903;&#25588;&#20132;&#20184;&#37329;\&#30003;&#35531;&#26360;\&#31119;&#20117;&#30476;02&#30003;&#35531;&#26360;&#65288;&#26045;&#35373;&#20107;&#26989;&#25152;&#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本申請書の使い方、申請の手順"/>
      <sheetName val="申請書"/>
      <sheetName val="申請額一覧"/>
      <sheetName val="個票1"/>
      <sheetName val="職員表"/>
      <sheetName val="計算用"/>
    </sheetNames>
    <sheetDataSet>
      <sheetData sheetId="0"/>
      <sheetData sheetId="1"/>
      <sheetData sheetId="2"/>
      <sheetData sheetId="3"/>
      <sheetData sheetId="4"/>
      <sheetData sheetId="5">
        <row r="7">
          <cell r="A7" t="str">
            <v>宿泊型自立訓練</v>
          </cell>
        </row>
        <row r="17">
          <cell r="A17" t="str">
            <v>短期入所</v>
          </cell>
        </row>
        <row r="18">
          <cell r="A18" t="str">
            <v>施設入所支援</v>
          </cell>
        </row>
        <row r="19">
          <cell r="A19" t="str">
            <v>共同生活援助（介護サービス包括型）</v>
          </cell>
        </row>
        <row r="20">
          <cell r="A20" t="str">
            <v>共同生活援助（日中サービス支援型）</v>
          </cell>
        </row>
        <row r="21">
          <cell r="A21" t="str">
            <v>共同生活援助（外部サービス利用型）</v>
          </cell>
        </row>
        <row r="22">
          <cell r="A22" t="str">
            <v>福祉型障害児入所施設</v>
          </cell>
        </row>
        <row r="23">
          <cell r="A23" t="str">
            <v>医療型障害児入所施設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omments" Target="../comments3.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15"/>
  <sheetViews>
    <sheetView view="pageBreakPreview" topLeftCell="A10" zoomScaleNormal="100" zoomScaleSheetLayoutView="100" workbookViewId="0">
      <selection activeCell="B6" sqref="B6"/>
    </sheetView>
  </sheetViews>
  <sheetFormatPr defaultRowHeight="13.5"/>
  <cols>
    <col min="1" max="1" width="5.5" style="54" bestFit="1" customWidth="1"/>
    <col min="2" max="4" width="37.5" style="52" customWidth="1"/>
    <col min="5" max="5" width="4.25" style="54" customWidth="1"/>
    <col min="6" max="16384" width="9" style="54"/>
  </cols>
  <sheetData>
    <row r="1" spans="1:4" ht="6.75" customHeight="1"/>
    <row r="2" spans="1:4" ht="17.25">
      <c r="A2" s="192" t="s">
        <v>101</v>
      </c>
      <c r="B2" s="192"/>
      <c r="C2" s="192"/>
      <c r="D2" s="192"/>
    </row>
    <row r="3" spans="1:4" ht="9" customHeight="1">
      <c r="B3" s="53"/>
      <c r="C3" s="53"/>
    </row>
    <row r="4" spans="1:4" ht="21" customHeight="1">
      <c r="A4" s="67" t="s">
        <v>93</v>
      </c>
      <c r="B4" s="183" t="s">
        <v>274</v>
      </c>
      <c r="C4" s="184" t="s">
        <v>94</v>
      </c>
      <c r="D4" s="184" t="s">
        <v>95</v>
      </c>
    </row>
    <row r="5" spans="1:4" ht="35.25" customHeight="1">
      <c r="A5" s="55">
        <v>1</v>
      </c>
      <c r="B5" s="56" t="s">
        <v>134</v>
      </c>
      <c r="C5" s="57"/>
      <c r="D5" s="57"/>
    </row>
    <row r="6" spans="1:4" ht="86.25" customHeight="1">
      <c r="A6" s="55">
        <f>A5+1</f>
        <v>2</v>
      </c>
      <c r="B6" s="56"/>
      <c r="C6" s="57" t="s">
        <v>278</v>
      </c>
      <c r="D6" s="57"/>
    </row>
    <row r="7" spans="1:4" ht="163.5" customHeight="1">
      <c r="A7" s="55">
        <f t="shared" ref="A7:A14" si="0">A6+1</f>
        <v>3</v>
      </c>
      <c r="B7" s="56"/>
      <c r="C7" s="57"/>
      <c r="D7" s="57" t="s">
        <v>279</v>
      </c>
    </row>
    <row r="8" spans="1:4" ht="63.75" customHeight="1">
      <c r="A8" s="55">
        <f t="shared" si="0"/>
        <v>4</v>
      </c>
      <c r="B8" s="56"/>
      <c r="C8" s="57" t="s">
        <v>114</v>
      </c>
      <c r="D8" s="57"/>
    </row>
    <row r="9" spans="1:4" ht="153" customHeight="1">
      <c r="A9" s="55">
        <f t="shared" si="0"/>
        <v>5</v>
      </c>
      <c r="B9" s="56"/>
      <c r="C9" s="57" t="s">
        <v>280</v>
      </c>
      <c r="D9" s="68"/>
    </row>
    <row r="10" spans="1:4" ht="99.75" customHeight="1">
      <c r="A10" s="55">
        <f t="shared" si="0"/>
        <v>6</v>
      </c>
      <c r="B10" s="58"/>
      <c r="C10" s="59" t="s">
        <v>281</v>
      </c>
      <c r="D10" s="60"/>
    </row>
    <row r="11" spans="1:4" ht="48.75" customHeight="1">
      <c r="A11" s="55">
        <f t="shared" si="0"/>
        <v>7</v>
      </c>
      <c r="B11" s="56"/>
      <c r="C11" s="57" t="s">
        <v>270</v>
      </c>
      <c r="D11" s="57"/>
    </row>
    <row r="12" spans="1:4" ht="256.5">
      <c r="A12" s="55">
        <f t="shared" si="0"/>
        <v>8</v>
      </c>
      <c r="B12" s="182"/>
      <c r="C12" s="182" t="s">
        <v>271</v>
      </c>
      <c r="D12" s="57"/>
    </row>
    <row r="13" spans="1:4" ht="44.25" customHeight="1">
      <c r="A13" s="55">
        <f t="shared" si="0"/>
        <v>9</v>
      </c>
      <c r="B13" s="56" t="s">
        <v>272</v>
      </c>
      <c r="C13" s="57"/>
      <c r="D13" s="57"/>
    </row>
    <row r="14" spans="1:4" ht="44.25" customHeight="1">
      <c r="A14" s="55">
        <f t="shared" si="0"/>
        <v>10</v>
      </c>
      <c r="B14" s="56" t="s">
        <v>273</v>
      </c>
      <c r="C14" s="57"/>
      <c r="D14" s="57"/>
    </row>
    <row r="15" spans="1:4" ht="54" customHeight="1"/>
  </sheetData>
  <mergeCells count="1">
    <mergeCell ref="A2:D2"/>
  </mergeCells>
  <phoneticPr fontId="5"/>
  <printOptions horizontalCentered="1"/>
  <pageMargins left="0.51181102362204722" right="0.51181102362204722" top="0.74803149606299213" bottom="0.55118110236220474"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J58"/>
  <sheetViews>
    <sheetView showZeros="0" view="pageBreakPreview" zoomScale="120" zoomScaleNormal="120" zoomScaleSheetLayoutView="120" workbookViewId="0">
      <selection activeCell="AC40" sqref="AC40:AL40"/>
    </sheetView>
  </sheetViews>
  <sheetFormatPr defaultColWidth="2.25" defaultRowHeight="12"/>
  <cols>
    <col min="1" max="1" width="2.625" style="1" customWidth="1"/>
    <col min="2" max="13" width="2.25" style="1"/>
    <col min="14" max="14" width="1.75" style="1" customWidth="1"/>
    <col min="15" max="16384" width="2.25" style="1"/>
  </cols>
  <sheetData>
    <row r="1" spans="1:58" ht="13.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47" t="s">
        <v>146</v>
      </c>
    </row>
    <row r="2" spans="1:58" ht="22.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58" ht="13.5">
      <c r="A3" s="17"/>
      <c r="B3" s="18"/>
      <c r="C3" s="19"/>
      <c r="D3" s="19"/>
      <c r="E3" s="17"/>
      <c r="F3" s="17"/>
      <c r="G3" s="17"/>
      <c r="H3" s="17"/>
      <c r="I3" s="17"/>
      <c r="J3" s="17"/>
      <c r="K3" s="17"/>
      <c r="L3" s="17"/>
      <c r="M3" s="17"/>
      <c r="N3" s="17"/>
      <c r="O3" s="17"/>
      <c r="P3" s="17"/>
      <c r="Q3" s="17"/>
      <c r="R3" s="17"/>
      <c r="S3" s="17"/>
      <c r="T3" s="17"/>
      <c r="U3" s="17"/>
      <c r="V3" s="17"/>
      <c r="W3" s="17"/>
      <c r="X3" s="17"/>
      <c r="Y3" s="17"/>
      <c r="Z3" s="17"/>
      <c r="AA3" s="17"/>
      <c r="AB3" s="178"/>
      <c r="AC3" s="179" t="s">
        <v>12</v>
      </c>
      <c r="AD3" s="193"/>
      <c r="AE3" s="193"/>
      <c r="AF3" s="180" t="s">
        <v>2</v>
      </c>
      <c r="AG3" s="193"/>
      <c r="AH3" s="193"/>
      <c r="AI3" s="180" t="s">
        <v>1</v>
      </c>
      <c r="AJ3" s="193"/>
      <c r="AK3" s="193"/>
      <c r="AL3" s="180" t="s">
        <v>0</v>
      </c>
      <c r="AM3" s="16"/>
    </row>
    <row r="4" spans="1:58" ht="45" customHeight="1">
      <c r="A4" s="17"/>
      <c r="B4" s="18"/>
      <c r="C4" s="19"/>
      <c r="D4" s="19"/>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58" ht="18" customHeight="1">
      <c r="A5" s="197" t="s">
        <v>122</v>
      </c>
      <c r="B5" s="197"/>
      <c r="C5" s="197"/>
      <c r="D5" s="197"/>
      <c r="E5" s="197"/>
      <c r="F5" s="197"/>
      <c r="G5" s="197"/>
      <c r="H5" s="198"/>
      <c r="I5" s="198"/>
      <c r="J5" s="198"/>
      <c r="K5" s="17" t="s">
        <v>123</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58" ht="18" customHeight="1">
      <c r="A6" s="47"/>
      <c r="B6" s="47"/>
      <c r="C6" s="47"/>
      <c r="D6" s="47"/>
      <c r="E6" s="47"/>
      <c r="F6" s="47"/>
      <c r="G6" s="47"/>
      <c r="H6" s="17"/>
      <c r="I6" s="17"/>
      <c r="J6" s="17"/>
      <c r="K6" s="83"/>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row>
    <row r="7" spans="1:58" ht="15.75" customHeight="1">
      <c r="A7" s="21"/>
      <c r="B7" s="21"/>
      <c r="C7" s="21"/>
      <c r="D7" s="21"/>
      <c r="E7" s="21"/>
      <c r="F7" s="21"/>
      <c r="G7" s="21"/>
      <c r="H7" s="17"/>
      <c r="I7" s="17"/>
      <c r="J7" s="17"/>
      <c r="K7" s="17"/>
      <c r="L7" s="17"/>
      <c r="M7" s="17"/>
      <c r="N7" s="17"/>
      <c r="O7" s="17"/>
      <c r="P7" s="17"/>
      <c r="Q7" s="17"/>
      <c r="R7" s="17"/>
      <c r="S7" s="17"/>
      <c r="T7" s="17"/>
      <c r="U7" s="17"/>
      <c r="V7" s="47" t="s">
        <v>267</v>
      </c>
      <c r="W7" s="194"/>
      <c r="X7" s="194"/>
      <c r="Y7" s="194"/>
      <c r="Z7" s="194"/>
      <c r="AA7" s="194"/>
      <c r="AB7" s="194"/>
      <c r="AC7" s="194"/>
      <c r="AD7" s="194"/>
      <c r="AE7" s="194"/>
      <c r="AF7" s="194"/>
      <c r="AG7" s="194"/>
      <c r="AH7" s="194"/>
      <c r="AI7" s="194"/>
      <c r="AJ7" s="194"/>
      <c r="AK7" s="194"/>
      <c r="AL7" s="17"/>
      <c r="AM7" s="17"/>
    </row>
    <row r="8" spans="1:58" ht="15.75" customHeight="1">
      <c r="A8" s="47"/>
      <c r="B8" s="47"/>
      <c r="C8" s="47"/>
      <c r="D8" s="47"/>
      <c r="E8" s="47"/>
      <c r="F8" s="47"/>
      <c r="G8" s="47"/>
      <c r="H8" s="17"/>
      <c r="I8" s="17"/>
      <c r="J8" s="17"/>
      <c r="K8" s="17"/>
      <c r="L8" s="17"/>
      <c r="M8" s="17"/>
      <c r="N8" s="17"/>
      <c r="O8" s="17"/>
      <c r="P8" s="17"/>
      <c r="Q8" s="17"/>
      <c r="R8" s="17"/>
      <c r="S8" s="17"/>
      <c r="T8" s="17"/>
      <c r="U8" s="17"/>
      <c r="V8" s="47" t="s">
        <v>268</v>
      </c>
      <c r="W8" s="194"/>
      <c r="X8" s="194"/>
      <c r="Y8" s="194"/>
      <c r="Z8" s="194"/>
      <c r="AA8" s="194"/>
      <c r="AB8" s="194"/>
      <c r="AC8" s="194"/>
      <c r="AD8" s="194"/>
      <c r="AE8" s="194"/>
      <c r="AF8" s="194"/>
      <c r="AG8" s="194"/>
      <c r="AH8" s="194"/>
      <c r="AI8" s="194"/>
      <c r="AJ8" s="194"/>
      <c r="AK8" s="194"/>
      <c r="AL8" s="21"/>
      <c r="AM8" s="17"/>
    </row>
    <row r="9" spans="1:58" ht="15.75" customHeight="1">
      <c r="A9" s="21"/>
      <c r="B9" s="21"/>
      <c r="C9" s="21"/>
      <c r="D9" s="21"/>
      <c r="E9" s="21"/>
      <c r="F9" s="21"/>
      <c r="G9" s="21"/>
      <c r="H9" s="17"/>
      <c r="I9" s="17"/>
      <c r="J9" s="17"/>
      <c r="K9" s="17"/>
      <c r="L9" s="17"/>
      <c r="M9" s="17"/>
      <c r="N9" s="17"/>
      <c r="O9" s="17"/>
      <c r="P9" s="17"/>
      <c r="Q9" s="17"/>
      <c r="R9" s="17"/>
      <c r="S9" s="17"/>
      <c r="T9" s="17"/>
      <c r="U9" s="17"/>
      <c r="V9" s="47" t="s">
        <v>269</v>
      </c>
      <c r="W9" s="194"/>
      <c r="X9" s="194"/>
      <c r="Y9" s="194"/>
      <c r="Z9" s="194"/>
      <c r="AA9" s="194"/>
      <c r="AB9" s="194"/>
      <c r="AC9" s="194"/>
      <c r="AD9" s="194"/>
      <c r="AE9" s="194"/>
      <c r="AF9" s="194"/>
      <c r="AG9" s="194"/>
      <c r="AH9" s="194"/>
      <c r="AI9" s="194"/>
      <c r="AJ9" s="194"/>
      <c r="AK9" s="194"/>
      <c r="AL9" s="50" t="s">
        <v>124</v>
      </c>
      <c r="AM9" s="17"/>
    </row>
    <row r="10" spans="1:58" ht="15" customHeight="1">
      <c r="A10" s="21"/>
      <c r="B10" s="21"/>
      <c r="C10" s="21"/>
      <c r="D10" s="21"/>
      <c r="E10" s="21"/>
      <c r="F10" s="21"/>
      <c r="G10" s="21"/>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row>
    <row r="11" spans="1:58" ht="18" customHeight="1">
      <c r="A11" s="201" t="s">
        <v>282</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row>
    <row r="12" spans="1:58" ht="5.25" customHeight="1">
      <c r="A12" s="17"/>
      <c r="B12" s="18"/>
      <c r="C12" s="19"/>
      <c r="D12" s="19"/>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row>
    <row r="13" spans="1:58" ht="56.25" customHeight="1">
      <c r="A13" s="17"/>
      <c r="B13" s="199" t="s">
        <v>283</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17"/>
    </row>
    <row r="14" spans="1:58" ht="14.25" hidden="1" thickBot="1">
      <c r="A14" s="17"/>
      <c r="B14" s="18"/>
      <c r="C14" s="19"/>
      <c r="D14" s="19"/>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row>
    <row r="15" spans="1:58" ht="8.25" customHeight="1" thickBo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row>
    <row r="16" spans="1:58" ht="14.25" thickBot="1">
      <c r="A16" s="17"/>
      <c r="B16" s="195" t="s">
        <v>284</v>
      </c>
      <c r="C16" s="195"/>
      <c r="D16" s="195"/>
      <c r="E16" s="195"/>
      <c r="F16" s="195"/>
      <c r="G16" s="195"/>
      <c r="H16" s="195"/>
      <c r="I16" s="195"/>
      <c r="J16" s="195"/>
      <c r="K16" s="196">
        <f ca="1">SUM(別添!N5:N19)</f>
        <v>0</v>
      </c>
      <c r="L16" s="196"/>
      <c r="M16" s="196"/>
      <c r="N16" s="196"/>
      <c r="O16" s="196"/>
      <c r="P16" s="196"/>
      <c r="Q16" s="196"/>
      <c r="R16" s="196"/>
      <c r="S16" s="20" t="s">
        <v>106</v>
      </c>
      <c r="T16" s="20"/>
      <c r="U16" s="17"/>
      <c r="V16" s="17"/>
      <c r="W16" s="17"/>
      <c r="X16" s="17"/>
      <c r="Y16" s="17"/>
      <c r="Z16" s="17"/>
      <c r="AA16" s="17"/>
      <c r="AB16" s="17"/>
      <c r="AC16" s="17"/>
      <c r="AD16" s="17"/>
      <c r="AE16" s="17"/>
      <c r="AF16" s="17"/>
      <c r="AG16" s="17"/>
      <c r="AH16" s="17"/>
      <c r="AI16" s="17"/>
      <c r="AJ16" s="17"/>
      <c r="AK16" s="17"/>
      <c r="AL16" s="17"/>
      <c r="AM16" s="17"/>
      <c r="AP16" s="72" t="str">
        <f ca="1">IF(K16=SUM(別添!$N$5:$N$29),"○","! 別添(事業所一覧)の合計額と一致しません")</f>
        <v>○</v>
      </c>
      <c r="AQ16" s="73"/>
      <c r="AR16" s="73"/>
      <c r="AS16" s="73"/>
      <c r="AT16" s="73"/>
      <c r="AU16" s="73"/>
      <c r="AV16" s="73"/>
      <c r="AW16" s="73"/>
      <c r="AX16" s="73"/>
      <c r="AY16" s="73"/>
      <c r="AZ16" s="73"/>
      <c r="BA16" s="73"/>
      <c r="BB16" s="73"/>
      <c r="BC16" s="73"/>
      <c r="BD16" s="73"/>
      <c r="BE16" s="73"/>
      <c r="BF16" s="74"/>
    </row>
    <row r="17" spans="1:62" ht="7.5" customHeight="1" thickBot="1">
      <c r="A17" s="17"/>
      <c r="B17" s="20"/>
      <c r="C17" s="20"/>
      <c r="D17" s="20"/>
      <c r="E17" s="20"/>
      <c r="F17" s="20"/>
      <c r="G17" s="20"/>
      <c r="H17" s="20"/>
      <c r="I17" s="20"/>
      <c r="J17" s="20"/>
      <c r="K17" s="20"/>
      <c r="L17" s="20"/>
      <c r="M17" s="20"/>
      <c r="N17" s="20"/>
      <c r="O17" s="20"/>
      <c r="P17" s="20"/>
      <c r="Q17" s="20"/>
      <c r="R17" s="20"/>
      <c r="S17" s="20"/>
      <c r="T17" s="20"/>
      <c r="U17" s="17"/>
      <c r="V17" s="17"/>
      <c r="W17" s="17"/>
      <c r="X17" s="17"/>
      <c r="Y17" s="17"/>
      <c r="Z17" s="17"/>
      <c r="AA17" s="17"/>
      <c r="AB17" s="17"/>
      <c r="AC17" s="17"/>
      <c r="AD17" s="17"/>
      <c r="AE17" s="17"/>
      <c r="AF17" s="17"/>
      <c r="AG17" s="17"/>
      <c r="AH17" s="17"/>
      <c r="AI17" s="17"/>
      <c r="AJ17" s="17"/>
      <c r="AK17" s="17"/>
      <c r="AL17" s="17"/>
      <c r="AM17" s="17"/>
    </row>
    <row r="18" spans="1:62" ht="14.25" thickBot="1">
      <c r="A18" s="17"/>
      <c r="B18" s="70" t="s">
        <v>107</v>
      </c>
      <c r="D18" s="20"/>
      <c r="E18" s="195"/>
      <c r="F18" s="202"/>
      <c r="G18" s="202"/>
      <c r="H18" s="202"/>
      <c r="I18" s="202"/>
      <c r="J18" s="202"/>
      <c r="K18" s="202"/>
      <c r="L18" s="202"/>
      <c r="M18" s="202"/>
      <c r="N18" s="202"/>
      <c r="O18" s="202"/>
      <c r="P18" s="202"/>
      <c r="Q18" s="202"/>
      <c r="R18" s="202"/>
      <c r="S18" s="202"/>
      <c r="T18" s="202"/>
      <c r="U18" s="202"/>
      <c r="V18" s="202"/>
      <c r="W18" s="202"/>
      <c r="X18" s="17"/>
      <c r="Y18" s="17"/>
      <c r="Z18" s="17"/>
      <c r="AA18" s="17"/>
      <c r="AB18" s="17"/>
      <c r="AC18" s="17"/>
      <c r="AD18" s="17"/>
      <c r="AE18" s="17"/>
      <c r="AF18" s="17"/>
      <c r="AG18" s="17"/>
      <c r="AH18" s="17"/>
      <c r="AI18" s="17"/>
      <c r="AJ18" s="17"/>
      <c r="AK18" s="17"/>
      <c r="AL18" s="17"/>
      <c r="AM18" s="17"/>
      <c r="AP18" s="72" t="str">
        <f ca="1">IF(BH20=BH21,"○","! 職員表の合計人数と個票の合計人数が一致しません")</f>
        <v>○</v>
      </c>
      <c r="AQ18" s="73"/>
      <c r="AR18" s="73"/>
      <c r="AS18" s="73"/>
      <c r="AT18" s="73"/>
      <c r="AU18" s="73"/>
      <c r="AV18" s="73"/>
      <c r="AW18" s="73"/>
      <c r="AX18" s="73"/>
      <c r="AY18" s="73"/>
      <c r="AZ18" s="73"/>
      <c r="BA18" s="73"/>
      <c r="BB18" s="73"/>
      <c r="BC18" s="73"/>
      <c r="BD18" s="73"/>
      <c r="BE18" s="73"/>
      <c r="BF18" s="73"/>
      <c r="BG18" s="73"/>
      <c r="BH18" s="73"/>
      <c r="BI18" s="74"/>
    </row>
    <row r="19" spans="1:62" ht="13.5">
      <c r="A19" s="17"/>
      <c r="B19" s="20"/>
      <c r="C19" s="99">
        <v>1</v>
      </c>
      <c r="D19" s="91"/>
      <c r="E19" s="203" t="s">
        <v>135</v>
      </c>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6">
        <f ca="1">SUM(別添!$H$5:$H$19)</f>
        <v>0</v>
      </c>
      <c r="AD19" s="206"/>
      <c r="AE19" s="206"/>
      <c r="AF19" s="206"/>
      <c r="AG19" s="206"/>
      <c r="AH19" s="17" t="s">
        <v>7</v>
      </c>
      <c r="AI19" s="17"/>
      <c r="AJ19" s="17"/>
      <c r="AK19" s="17"/>
      <c r="AL19" s="17"/>
      <c r="AM19" s="17"/>
    </row>
    <row r="20" spans="1:62" ht="13.5">
      <c r="A20" s="17"/>
      <c r="B20" s="20"/>
      <c r="C20" s="100" t="s">
        <v>136</v>
      </c>
      <c r="D20" s="91"/>
      <c r="E20" s="213" t="s">
        <v>138</v>
      </c>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06">
        <f ca="1">SUM(別添!$J$5:$J$19)</f>
        <v>0</v>
      </c>
      <c r="AD20" s="206"/>
      <c r="AE20" s="206"/>
      <c r="AF20" s="206"/>
      <c r="AG20" s="206"/>
      <c r="AH20" s="17" t="s">
        <v>7</v>
      </c>
      <c r="AI20" s="17"/>
      <c r="AJ20" s="17"/>
      <c r="AK20" s="17"/>
      <c r="AL20" s="17"/>
      <c r="AM20" s="17"/>
      <c r="AP20" s="76" t="s">
        <v>119</v>
      </c>
      <c r="AQ20" s="77"/>
      <c r="AR20" s="78"/>
      <c r="AS20" s="76" t="s">
        <v>116</v>
      </c>
      <c r="AT20" s="77"/>
      <c r="AU20" s="78"/>
      <c r="AV20" s="204">
        <f>COUNTIFS(職員表!O6:O86,20)</f>
        <v>0</v>
      </c>
      <c r="AW20" s="205"/>
      <c r="AX20" s="78" t="s">
        <v>117</v>
      </c>
      <c r="AY20" s="76" t="s">
        <v>118</v>
      </c>
      <c r="AZ20" s="77"/>
      <c r="BA20" s="78"/>
      <c r="BB20" s="204">
        <f>COUNTIFS(職員表!O6:O86,5)</f>
        <v>0</v>
      </c>
      <c r="BC20" s="205"/>
      <c r="BD20" s="78" t="s">
        <v>117</v>
      </c>
      <c r="BE20" s="76" t="s">
        <v>121</v>
      </c>
      <c r="BF20" s="77"/>
      <c r="BG20" s="78"/>
      <c r="BH20" s="204">
        <f>SUM(AV20,BB20)</f>
        <v>0</v>
      </c>
      <c r="BI20" s="205"/>
      <c r="BJ20" s="78" t="s">
        <v>117</v>
      </c>
    </row>
    <row r="21" spans="1:62" ht="13.5">
      <c r="A21" s="17"/>
      <c r="B21" s="90"/>
      <c r="C21" s="100" t="s">
        <v>137</v>
      </c>
      <c r="D21" s="91"/>
      <c r="E21" s="213" t="s">
        <v>139</v>
      </c>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06">
        <f ca="1">SUM(別添!$K$5:$K$19)</f>
        <v>0</v>
      </c>
      <c r="AD21" s="206"/>
      <c r="AE21" s="206"/>
      <c r="AF21" s="206"/>
      <c r="AG21" s="206"/>
      <c r="AH21" s="17" t="s">
        <v>7</v>
      </c>
      <c r="AI21" s="17"/>
      <c r="AJ21" s="17"/>
      <c r="AK21" s="17"/>
      <c r="AL21" s="17"/>
      <c r="AM21" s="17"/>
      <c r="AP21" s="76" t="s">
        <v>120</v>
      </c>
      <c r="AQ21" s="77"/>
      <c r="AR21" s="78"/>
      <c r="AS21" s="76" t="s">
        <v>116</v>
      </c>
      <c r="AT21" s="77"/>
      <c r="AU21" s="78"/>
      <c r="AV21" s="204">
        <f ca="1">SUM(別添!AM5:AM32)</f>
        <v>0</v>
      </c>
      <c r="AW21" s="205"/>
      <c r="AX21" s="78" t="s">
        <v>117</v>
      </c>
      <c r="AY21" s="76" t="s">
        <v>118</v>
      </c>
      <c r="AZ21" s="77"/>
      <c r="BA21" s="78"/>
      <c r="BB21" s="204">
        <f ca="1">SUM(別添!AN5:AN32)</f>
        <v>0</v>
      </c>
      <c r="BC21" s="205"/>
      <c r="BD21" s="78" t="s">
        <v>117</v>
      </c>
      <c r="BE21" s="76" t="s">
        <v>121</v>
      </c>
      <c r="BF21" s="77"/>
      <c r="BG21" s="78"/>
      <c r="BH21" s="204">
        <f ca="1">SUM(AV21,BB21)</f>
        <v>0</v>
      </c>
      <c r="BI21" s="205"/>
      <c r="BJ21" s="78" t="s">
        <v>117</v>
      </c>
    </row>
    <row r="22" spans="1:62" ht="13.5">
      <c r="A22" s="17"/>
      <c r="B22" s="20"/>
      <c r="C22" s="99">
        <v>3</v>
      </c>
      <c r="D22" s="91"/>
      <c r="E22" s="203" t="s">
        <v>140</v>
      </c>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6">
        <f ca="1">SUM(別添!$L$5:$L$19)</f>
        <v>0</v>
      </c>
      <c r="AD22" s="206"/>
      <c r="AE22" s="206"/>
      <c r="AF22" s="206"/>
      <c r="AG22" s="206"/>
      <c r="AH22" s="17" t="s">
        <v>7</v>
      </c>
      <c r="AI22" s="17"/>
      <c r="AJ22" s="17"/>
      <c r="AK22" s="17"/>
      <c r="AL22" s="17"/>
      <c r="AM22" s="17"/>
    </row>
    <row r="23" spans="1:62" ht="13.5">
      <c r="A23" s="17"/>
      <c r="B23" s="20"/>
      <c r="C23" s="99">
        <v>4</v>
      </c>
      <c r="D23" s="91"/>
      <c r="E23" s="203" t="s">
        <v>141</v>
      </c>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6">
        <f ca="1">SUM(別添!$M$5:$M$19)</f>
        <v>0</v>
      </c>
      <c r="AD23" s="206"/>
      <c r="AE23" s="206"/>
      <c r="AF23" s="206"/>
      <c r="AG23" s="206"/>
      <c r="AH23" s="17" t="s">
        <v>7</v>
      </c>
      <c r="AI23" s="17"/>
      <c r="AJ23" s="17"/>
      <c r="AK23" s="17"/>
      <c r="AL23" s="17"/>
      <c r="AM23" s="17"/>
    </row>
    <row r="24" spans="1:62" s="89" customForma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row>
    <row r="25" spans="1:62" s="89" customFormat="1" ht="11.25">
      <c r="A25" s="88"/>
      <c r="B25" s="88" t="s">
        <v>179</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62" s="89" customFormat="1" ht="11.25">
      <c r="A26" s="88"/>
      <c r="B26" s="88" t="s">
        <v>180</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row>
    <row r="27" spans="1:62" s="89" customFormat="1" ht="11.25">
      <c r="A27" s="88"/>
      <c r="B27" s="88" t="s">
        <v>287</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row>
    <row r="28" spans="1:62" s="89" customFormat="1" ht="11.25">
      <c r="A28" s="88"/>
      <c r="B28" s="88" t="s">
        <v>181</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row>
    <row r="29" spans="1:62" s="89" customFormat="1" ht="11.25">
      <c r="A29" s="88"/>
      <c r="B29" s="88" t="s">
        <v>182</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62" s="89" customFormat="1" ht="11.25">
      <c r="A30" s="88"/>
      <c r="B30" s="88" t="s">
        <v>183</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62" s="89" customFormat="1" ht="11.25">
      <c r="A31" s="88"/>
      <c r="B31" s="88" t="s">
        <v>184</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62" s="89" customFormat="1" ht="11.25">
      <c r="A32" s="88"/>
      <c r="B32" s="88" t="s">
        <v>185</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1:39" s="89" customFormat="1" ht="11.25">
      <c r="A33" s="88"/>
      <c r="B33" s="88" t="s">
        <v>186</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row>
    <row r="34" spans="1:39">
      <c r="A34" s="88"/>
      <c r="B34" s="88" t="s">
        <v>187</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1:39">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39" ht="6" customHeight="1">
      <c r="A36" s="22"/>
      <c r="B36" s="22"/>
      <c r="C36" s="22"/>
      <c r="D36" s="22"/>
      <c r="E36" s="22"/>
      <c r="F36" s="22"/>
      <c r="G36" s="22"/>
      <c r="H36" s="22"/>
      <c r="I36" s="22"/>
      <c r="J36" s="22"/>
      <c r="K36" s="22"/>
      <c r="L36" s="22"/>
      <c r="M36" s="22"/>
      <c r="N36" s="22"/>
      <c r="O36" s="22"/>
      <c r="P36" s="22"/>
      <c r="Q36" s="22"/>
      <c r="R36" s="22"/>
      <c r="S36" s="22"/>
      <c r="T36" s="259" t="s">
        <v>115</v>
      </c>
      <c r="U36" s="202"/>
      <c r="V36" s="202"/>
      <c r="W36" s="202"/>
      <c r="X36" s="202"/>
      <c r="Y36" s="202"/>
      <c r="Z36" s="202"/>
      <c r="AA36" s="202"/>
      <c r="AB36" s="202"/>
      <c r="AC36" s="202"/>
      <c r="AD36" s="202"/>
      <c r="AE36" s="22"/>
      <c r="AF36" s="22"/>
      <c r="AG36" s="22"/>
      <c r="AH36" s="22"/>
      <c r="AI36" s="22"/>
      <c r="AJ36" s="22"/>
      <c r="AK36" s="22"/>
      <c r="AL36" s="22"/>
      <c r="AM36" s="22"/>
    </row>
    <row r="37" spans="1:39">
      <c r="A37" s="22"/>
      <c r="B37" s="22"/>
      <c r="C37" s="22"/>
      <c r="D37" s="22"/>
      <c r="E37" s="22"/>
      <c r="F37" s="22"/>
      <c r="G37" s="22"/>
      <c r="H37" s="22"/>
      <c r="I37" s="22"/>
      <c r="J37" s="22"/>
      <c r="K37" s="22"/>
      <c r="L37" s="22"/>
      <c r="M37" s="22"/>
      <c r="N37" s="22"/>
      <c r="O37" s="22"/>
      <c r="P37" s="22"/>
      <c r="Q37" s="22"/>
      <c r="R37" s="22"/>
      <c r="S37" s="22"/>
      <c r="T37" s="202"/>
      <c r="U37" s="202"/>
      <c r="V37" s="202"/>
      <c r="W37" s="202"/>
      <c r="X37" s="202"/>
      <c r="Y37" s="202"/>
      <c r="Z37" s="202"/>
      <c r="AA37" s="202"/>
      <c r="AB37" s="202"/>
      <c r="AC37" s="202"/>
      <c r="AD37" s="202"/>
      <c r="AE37" s="22"/>
      <c r="AF37" s="22"/>
      <c r="AG37" s="22"/>
      <c r="AH37" s="22"/>
      <c r="AI37" s="22"/>
      <c r="AJ37" s="22"/>
      <c r="AK37" s="22"/>
      <c r="AL37" s="22"/>
      <c r="AM37" s="22"/>
    </row>
    <row r="38" spans="1:39" ht="12.75" customHeight="1">
      <c r="A38" s="22"/>
      <c r="B38" s="22"/>
      <c r="C38" s="22"/>
      <c r="D38" s="22"/>
      <c r="E38" s="22"/>
      <c r="F38" s="22"/>
      <c r="G38" s="22"/>
      <c r="H38" s="22"/>
      <c r="I38" s="22"/>
      <c r="J38" s="22"/>
      <c r="K38" s="22"/>
      <c r="L38" s="22"/>
      <c r="M38" s="22"/>
      <c r="N38" s="22"/>
      <c r="O38" s="22"/>
      <c r="P38" s="22"/>
      <c r="Q38" s="22"/>
      <c r="R38" s="22"/>
      <c r="S38" s="22"/>
      <c r="T38" s="22"/>
      <c r="U38" s="207" t="s">
        <v>108</v>
      </c>
      <c r="V38" s="208"/>
      <c r="W38" s="208"/>
      <c r="X38" s="208"/>
      <c r="Y38" s="208"/>
      <c r="Z38" s="208"/>
      <c r="AA38" s="208"/>
      <c r="AB38" s="209"/>
      <c r="AC38" s="181" t="s">
        <v>113</v>
      </c>
      <c r="AD38" s="265"/>
      <c r="AE38" s="265"/>
      <c r="AF38" s="265"/>
      <c r="AG38" s="265"/>
      <c r="AH38" s="266"/>
      <c r="AI38" s="266"/>
      <c r="AJ38" s="266"/>
      <c r="AK38" s="266"/>
      <c r="AL38" s="267"/>
      <c r="AM38" s="22"/>
    </row>
    <row r="39" spans="1:39" ht="18.75" customHeight="1">
      <c r="A39" s="22"/>
      <c r="B39" s="22"/>
      <c r="C39" s="22"/>
      <c r="D39" s="22"/>
      <c r="E39" s="22"/>
      <c r="F39" s="22"/>
      <c r="G39" s="22"/>
      <c r="H39" s="22"/>
      <c r="I39" s="22"/>
      <c r="J39" s="22"/>
      <c r="K39" s="22"/>
      <c r="L39" s="22"/>
      <c r="M39" s="22"/>
      <c r="N39" s="22"/>
      <c r="O39" s="22"/>
      <c r="P39" s="22"/>
      <c r="Q39" s="22"/>
      <c r="R39" s="22"/>
      <c r="S39" s="22"/>
      <c r="T39" s="22"/>
      <c r="U39" s="210"/>
      <c r="V39" s="211"/>
      <c r="W39" s="211"/>
      <c r="X39" s="211"/>
      <c r="Y39" s="211"/>
      <c r="Z39" s="211"/>
      <c r="AA39" s="211"/>
      <c r="AB39" s="212"/>
      <c r="AC39" s="262"/>
      <c r="AD39" s="263"/>
      <c r="AE39" s="263"/>
      <c r="AF39" s="263"/>
      <c r="AG39" s="263"/>
      <c r="AH39" s="263"/>
      <c r="AI39" s="263"/>
      <c r="AJ39" s="263"/>
      <c r="AK39" s="263"/>
      <c r="AL39" s="264"/>
      <c r="AM39" s="22"/>
    </row>
    <row r="40" spans="1:39" ht="18.75" customHeight="1">
      <c r="A40" s="22"/>
      <c r="B40" s="22"/>
      <c r="C40" s="22"/>
      <c r="D40" s="22"/>
      <c r="E40" s="22"/>
      <c r="F40" s="22"/>
      <c r="G40" s="22"/>
      <c r="H40" s="22"/>
      <c r="I40" s="22"/>
      <c r="J40" s="22"/>
      <c r="K40" s="22"/>
      <c r="L40" s="22"/>
      <c r="M40" s="22"/>
      <c r="N40" s="22"/>
      <c r="O40" s="22"/>
      <c r="P40" s="22"/>
      <c r="Q40" s="22"/>
      <c r="R40" s="22"/>
      <c r="S40" s="22"/>
      <c r="T40" s="22"/>
      <c r="U40" s="215" t="s">
        <v>96</v>
      </c>
      <c r="V40" s="216"/>
      <c r="W40" s="216"/>
      <c r="X40" s="216"/>
      <c r="Y40" s="216"/>
      <c r="Z40" s="216"/>
      <c r="AA40" s="216"/>
      <c r="AB40" s="62"/>
      <c r="AC40" s="260"/>
      <c r="AD40" s="260"/>
      <c r="AE40" s="260"/>
      <c r="AF40" s="260"/>
      <c r="AG40" s="260"/>
      <c r="AH40" s="260"/>
      <c r="AI40" s="260"/>
      <c r="AJ40" s="260"/>
      <c r="AK40" s="260"/>
      <c r="AL40" s="261"/>
      <c r="AM40" s="22"/>
    </row>
    <row r="41" spans="1:39" ht="18.75" customHeight="1">
      <c r="A41" s="22"/>
      <c r="B41" s="22"/>
      <c r="C41" s="22"/>
      <c r="D41" s="22"/>
      <c r="E41" s="22"/>
      <c r="F41" s="22"/>
      <c r="G41" s="22"/>
      <c r="H41" s="22"/>
      <c r="I41" s="22"/>
      <c r="J41" s="22"/>
      <c r="K41" s="22"/>
      <c r="L41" s="22"/>
      <c r="M41" s="22"/>
      <c r="N41" s="22"/>
      <c r="O41" s="22"/>
      <c r="P41" s="22"/>
      <c r="Q41" s="22"/>
      <c r="R41" s="22"/>
      <c r="S41" s="22"/>
      <c r="T41" s="22"/>
      <c r="U41" s="215" t="s">
        <v>97</v>
      </c>
      <c r="V41" s="216"/>
      <c r="W41" s="216"/>
      <c r="X41" s="216"/>
      <c r="Y41" s="216"/>
      <c r="Z41" s="216"/>
      <c r="AA41" s="216"/>
      <c r="AB41" s="62"/>
      <c r="AC41" s="260"/>
      <c r="AD41" s="260"/>
      <c r="AE41" s="260"/>
      <c r="AF41" s="260"/>
      <c r="AG41" s="260"/>
      <c r="AH41" s="260"/>
      <c r="AI41" s="260"/>
      <c r="AJ41" s="260"/>
      <c r="AK41" s="260"/>
      <c r="AL41" s="261"/>
      <c r="AM41" s="22"/>
    </row>
    <row r="42" spans="1:39" ht="15.75" customHeight="1">
      <c r="A42" s="22"/>
      <c r="B42" s="22"/>
      <c r="C42" s="22"/>
      <c r="D42" s="22"/>
      <c r="E42" s="22"/>
      <c r="F42" s="22"/>
      <c r="G42" s="22"/>
      <c r="H42" s="22"/>
      <c r="I42" s="22"/>
      <c r="J42" s="22"/>
      <c r="K42" s="22"/>
      <c r="L42" s="22"/>
      <c r="M42" s="22"/>
      <c r="N42" s="22"/>
      <c r="O42" s="22"/>
      <c r="P42" s="22"/>
      <c r="Q42" s="22"/>
      <c r="R42" s="22"/>
      <c r="S42" s="22"/>
      <c r="T42" s="22"/>
      <c r="U42" s="207" t="s">
        <v>98</v>
      </c>
      <c r="V42" s="208"/>
      <c r="W42" s="208"/>
      <c r="X42" s="61"/>
      <c r="Y42" s="223" t="s">
        <v>3</v>
      </c>
      <c r="Z42" s="224"/>
      <c r="AA42" s="224"/>
      <c r="AB42" s="225"/>
      <c r="AC42" s="260"/>
      <c r="AD42" s="260"/>
      <c r="AE42" s="260"/>
      <c r="AF42" s="260"/>
      <c r="AG42" s="260"/>
      <c r="AH42" s="260"/>
      <c r="AI42" s="260"/>
      <c r="AJ42" s="260"/>
      <c r="AK42" s="260"/>
      <c r="AL42" s="261"/>
      <c r="AM42" s="22"/>
    </row>
    <row r="43" spans="1:39" ht="15.75" customHeight="1">
      <c r="A43" s="22"/>
      <c r="B43" s="22"/>
      <c r="C43" s="22"/>
      <c r="D43" s="22"/>
      <c r="E43" s="22"/>
      <c r="F43" s="22"/>
      <c r="G43" s="22"/>
      <c r="H43" s="22"/>
      <c r="I43" s="22"/>
      <c r="J43" s="22"/>
      <c r="K43" s="22"/>
      <c r="L43" s="22"/>
      <c r="M43" s="22"/>
      <c r="N43" s="22"/>
      <c r="O43" s="22"/>
      <c r="P43" s="22"/>
      <c r="Q43" s="22"/>
      <c r="R43" s="22"/>
      <c r="S43" s="22"/>
      <c r="T43" s="22"/>
      <c r="U43" s="210"/>
      <c r="V43" s="211"/>
      <c r="W43" s="211"/>
      <c r="X43" s="63"/>
      <c r="Y43" s="223" t="s">
        <v>99</v>
      </c>
      <c r="Z43" s="224"/>
      <c r="AA43" s="224"/>
      <c r="AB43" s="225"/>
      <c r="AC43" s="260"/>
      <c r="AD43" s="260"/>
      <c r="AE43" s="260"/>
      <c r="AF43" s="260"/>
      <c r="AG43" s="260"/>
      <c r="AH43" s="260"/>
      <c r="AI43" s="260"/>
      <c r="AJ43" s="260"/>
      <c r="AK43" s="260"/>
      <c r="AL43" s="261"/>
      <c r="AM43" s="22"/>
    </row>
    <row r="44" spans="1:39">
      <c r="A44" s="22"/>
      <c r="B44" s="22"/>
      <c r="C44" s="22"/>
      <c r="D44" s="22"/>
      <c r="E44" s="22"/>
      <c r="F44" s="22"/>
      <c r="G44" s="22"/>
      <c r="H44" s="22"/>
      <c r="I44" s="22"/>
      <c r="J44" s="22"/>
      <c r="K44" s="22"/>
      <c r="L44" s="22"/>
      <c r="M44" s="22"/>
      <c r="N44" s="22"/>
      <c r="O44" s="22"/>
      <c r="P44" s="22"/>
      <c r="Q44" s="22"/>
      <c r="R44" s="22"/>
      <c r="S44" s="22"/>
      <c r="T44" s="22"/>
      <c r="U44" s="84"/>
      <c r="V44" s="84"/>
      <c r="W44" s="84"/>
      <c r="X44" s="85"/>
      <c r="Y44" s="86"/>
      <c r="Z44" s="86"/>
      <c r="AA44" s="86"/>
      <c r="AB44" s="86"/>
      <c r="AC44" s="87"/>
      <c r="AD44" s="87"/>
      <c r="AE44" s="87"/>
      <c r="AF44" s="87"/>
      <c r="AG44" s="87"/>
      <c r="AH44" s="87"/>
      <c r="AI44" s="87"/>
      <c r="AJ44" s="87"/>
      <c r="AK44" s="87"/>
      <c r="AL44" s="22"/>
      <c r="AM44" s="22"/>
    </row>
    <row r="45" spans="1:39" ht="6" customHeight="1">
      <c r="A45" s="22"/>
      <c r="B45" s="22"/>
      <c r="C45" s="22"/>
      <c r="D45" s="22"/>
      <c r="E45" s="22"/>
      <c r="F45" s="22"/>
      <c r="G45" s="22"/>
      <c r="H45" s="22"/>
      <c r="I45" s="22"/>
      <c r="J45" s="22"/>
      <c r="K45" s="22"/>
      <c r="L45" s="22"/>
      <c r="M45" s="22"/>
      <c r="N45" s="22"/>
      <c r="O45" s="22"/>
      <c r="P45" s="22"/>
      <c r="Q45" s="22"/>
      <c r="R45" s="22"/>
      <c r="S45" s="22"/>
      <c r="T45" s="259" t="s">
        <v>125</v>
      </c>
      <c r="U45" s="202"/>
      <c r="V45" s="202"/>
      <c r="W45" s="202"/>
      <c r="X45" s="202"/>
      <c r="Y45" s="202"/>
      <c r="Z45" s="202"/>
      <c r="AA45" s="202"/>
      <c r="AB45" s="202"/>
      <c r="AC45" s="202"/>
      <c r="AD45" s="202"/>
      <c r="AE45" s="202"/>
      <c r="AF45" s="22"/>
      <c r="AG45" s="22"/>
      <c r="AH45" s="22"/>
      <c r="AI45" s="22"/>
      <c r="AJ45" s="22"/>
      <c r="AK45" s="22"/>
      <c r="AL45" s="22"/>
      <c r="AM45" s="22"/>
    </row>
    <row r="46" spans="1:39" ht="13.5">
      <c r="A46" s="22"/>
      <c r="B46" s="22"/>
      <c r="C46" s="244" t="s">
        <v>133</v>
      </c>
      <c r="D46" s="245"/>
      <c r="E46" s="245"/>
      <c r="F46" s="245"/>
      <c r="G46" s="245"/>
      <c r="H46" s="245"/>
      <c r="I46" s="245"/>
      <c r="J46" s="245"/>
      <c r="K46" s="245"/>
      <c r="L46" s="245"/>
      <c r="M46" s="245"/>
      <c r="N46" s="245"/>
      <c r="O46" s="246"/>
      <c r="P46" s="22"/>
      <c r="Q46" s="22"/>
      <c r="R46" s="22"/>
      <c r="S46" s="22"/>
      <c r="T46" s="202"/>
      <c r="U46" s="202"/>
      <c r="V46" s="202"/>
      <c r="W46" s="202"/>
      <c r="X46" s="202"/>
      <c r="Y46" s="202"/>
      <c r="Z46" s="202"/>
      <c r="AA46" s="202"/>
      <c r="AB46" s="202"/>
      <c r="AC46" s="202"/>
      <c r="AD46" s="202"/>
      <c r="AE46" s="202"/>
      <c r="AF46" s="22"/>
      <c r="AG46" s="22"/>
      <c r="AH46" s="22"/>
      <c r="AI46" s="22"/>
      <c r="AJ46" s="22"/>
      <c r="AK46" s="22"/>
      <c r="AL46" s="22"/>
      <c r="AM46" s="22"/>
    </row>
    <row r="47" spans="1:39" ht="15" customHeight="1">
      <c r="A47" s="22"/>
      <c r="B47" s="22"/>
      <c r="C47" s="247"/>
      <c r="D47" s="248"/>
      <c r="E47" s="248"/>
      <c r="F47" s="248"/>
      <c r="G47" s="248"/>
      <c r="H47" s="248"/>
      <c r="I47" s="248"/>
      <c r="J47" s="248"/>
      <c r="K47" s="248"/>
      <c r="L47" s="248"/>
      <c r="M47" s="248"/>
      <c r="N47" s="248"/>
      <c r="O47" s="249"/>
      <c r="P47" s="22"/>
      <c r="Q47" s="22"/>
      <c r="R47" s="22"/>
      <c r="S47" s="22"/>
      <c r="T47" s="22"/>
      <c r="U47" s="207" t="s">
        <v>126</v>
      </c>
      <c r="V47" s="208"/>
      <c r="W47" s="208"/>
      <c r="X47" s="208"/>
      <c r="Y47" s="208"/>
      <c r="Z47" s="208"/>
      <c r="AA47" s="208"/>
      <c r="AB47" s="209"/>
      <c r="AC47" s="268"/>
      <c r="AD47" s="266"/>
      <c r="AE47" s="266"/>
      <c r="AF47" s="266"/>
      <c r="AG47" s="266"/>
      <c r="AH47" s="267"/>
      <c r="AI47" s="226" t="s">
        <v>142</v>
      </c>
      <c r="AJ47" s="227"/>
      <c r="AK47" s="227"/>
      <c r="AL47" s="228"/>
      <c r="AM47" s="22"/>
    </row>
    <row r="48" spans="1:39" ht="15" customHeight="1">
      <c r="A48" s="22"/>
      <c r="B48" s="22"/>
      <c r="C48" s="250"/>
      <c r="D48" s="251"/>
      <c r="E48" s="251"/>
      <c r="F48" s="251"/>
      <c r="G48" s="251"/>
      <c r="H48" s="251"/>
      <c r="I48" s="251"/>
      <c r="J48" s="251"/>
      <c r="K48" s="251"/>
      <c r="L48" s="251"/>
      <c r="M48" s="251"/>
      <c r="N48" s="251"/>
      <c r="O48" s="252"/>
      <c r="P48" s="22"/>
      <c r="Q48" s="22"/>
      <c r="R48" s="22"/>
      <c r="S48" s="22"/>
      <c r="T48" s="22"/>
      <c r="U48" s="210"/>
      <c r="V48" s="211"/>
      <c r="W48" s="211"/>
      <c r="X48" s="211"/>
      <c r="Y48" s="211"/>
      <c r="Z48" s="211"/>
      <c r="AA48" s="211"/>
      <c r="AB48" s="212"/>
      <c r="AC48" s="269"/>
      <c r="AD48" s="270"/>
      <c r="AE48" s="270"/>
      <c r="AF48" s="270"/>
      <c r="AG48" s="270"/>
      <c r="AH48" s="264"/>
      <c r="AI48" s="229"/>
      <c r="AJ48" s="230"/>
      <c r="AK48" s="230"/>
      <c r="AL48" s="231"/>
      <c r="AM48" s="22"/>
    </row>
    <row r="49" spans="1:39" ht="26.25" customHeight="1">
      <c r="A49" s="22"/>
      <c r="B49" s="22"/>
      <c r="C49" s="250"/>
      <c r="D49" s="251"/>
      <c r="E49" s="251"/>
      <c r="F49" s="251"/>
      <c r="G49" s="251"/>
      <c r="H49" s="251"/>
      <c r="I49" s="251"/>
      <c r="J49" s="251"/>
      <c r="K49" s="251"/>
      <c r="L49" s="251"/>
      <c r="M49" s="251"/>
      <c r="N49" s="251"/>
      <c r="O49" s="252"/>
      <c r="P49" s="22"/>
      <c r="Q49" s="22"/>
      <c r="R49" s="22"/>
      <c r="S49" s="22"/>
      <c r="T49" s="22"/>
      <c r="U49" s="215" t="s">
        <v>127</v>
      </c>
      <c r="V49" s="216"/>
      <c r="W49" s="216"/>
      <c r="X49" s="216"/>
      <c r="Y49" s="216"/>
      <c r="Z49" s="216"/>
      <c r="AA49" s="216"/>
      <c r="AB49" s="62"/>
      <c r="AC49" s="235"/>
      <c r="AD49" s="236"/>
      <c r="AE49" s="236"/>
      <c r="AF49" s="236"/>
      <c r="AG49" s="236"/>
      <c r="AH49" s="237"/>
      <c r="AI49" s="232" t="s">
        <v>143</v>
      </c>
      <c r="AJ49" s="233"/>
      <c r="AK49" s="233"/>
      <c r="AL49" s="234"/>
      <c r="AM49" s="22"/>
    </row>
    <row r="50" spans="1:39" ht="15" customHeight="1">
      <c r="A50" s="22"/>
      <c r="B50" s="22"/>
      <c r="C50" s="250"/>
      <c r="D50" s="251"/>
      <c r="E50" s="251"/>
      <c r="F50" s="251"/>
      <c r="G50" s="251"/>
      <c r="H50" s="251"/>
      <c r="I50" s="251"/>
      <c r="J50" s="251"/>
      <c r="K50" s="251"/>
      <c r="L50" s="251"/>
      <c r="M50" s="251"/>
      <c r="N50" s="251"/>
      <c r="O50" s="252"/>
      <c r="P50" s="22"/>
      <c r="Q50" s="22"/>
      <c r="R50" s="22"/>
      <c r="S50" s="22"/>
      <c r="T50" s="22"/>
      <c r="U50" s="241" t="s">
        <v>132</v>
      </c>
      <c r="V50" s="242"/>
      <c r="W50" s="242"/>
      <c r="X50" s="242"/>
      <c r="Y50" s="242"/>
      <c r="Z50" s="242"/>
      <c r="AA50" s="242"/>
      <c r="AB50" s="243"/>
      <c r="AC50" s="235"/>
      <c r="AD50" s="236"/>
      <c r="AE50" s="236"/>
      <c r="AF50" s="236"/>
      <c r="AG50" s="236"/>
      <c r="AH50" s="236"/>
      <c r="AI50" s="236"/>
      <c r="AJ50" s="236"/>
      <c r="AK50" s="236"/>
      <c r="AL50" s="237"/>
      <c r="AM50" s="22"/>
    </row>
    <row r="51" spans="1:39" ht="15" customHeight="1">
      <c r="A51" s="22"/>
      <c r="B51" s="22"/>
      <c r="C51" s="250"/>
      <c r="D51" s="251"/>
      <c r="E51" s="251"/>
      <c r="F51" s="251"/>
      <c r="G51" s="251"/>
      <c r="H51" s="251"/>
      <c r="I51" s="251"/>
      <c r="J51" s="251"/>
      <c r="K51" s="251"/>
      <c r="L51" s="251"/>
      <c r="M51" s="251"/>
      <c r="N51" s="251"/>
      <c r="O51" s="252"/>
      <c r="P51" s="22"/>
      <c r="Q51" s="22"/>
      <c r="R51" s="22"/>
      <c r="S51" s="22"/>
      <c r="T51" s="22"/>
      <c r="U51" s="215" t="s">
        <v>128</v>
      </c>
      <c r="V51" s="216"/>
      <c r="W51" s="216"/>
      <c r="X51" s="216"/>
      <c r="Y51" s="216"/>
      <c r="Z51" s="216"/>
      <c r="AA51" s="216"/>
      <c r="AB51" s="81"/>
      <c r="AC51" s="262"/>
      <c r="AD51" s="270"/>
      <c r="AE51" s="270"/>
      <c r="AF51" s="270"/>
      <c r="AG51" s="270"/>
      <c r="AH51" s="264"/>
      <c r="AI51" s="238" t="s">
        <v>286</v>
      </c>
      <c r="AJ51" s="239"/>
      <c r="AK51" s="239"/>
      <c r="AL51" s="240"/>
      <c r="AM51" s="22"/>
    </row>
    <row r="52" spans="1:39" ht="15" customHeight="1">
      <c r="A52" s="22"/>
      <c r="B52" s="22"/>
      <c r="C52" s="250"/>
      <c r="D52" s="251"/>
      <c r="E52" s="251"/>
      <c r="F52" s="251"/>
      <c r="G52" s="251"/>
      <c r="H52" s="251"/>
      <c r="I52" s="251"/>
      <c r="J52" s="251"/>
      <c r="K52" s="251"/>
      <c r="L52" s="251"/>
      <c r="M52" s="251"/>
      <c r="N52" s="251"/>
      <c r="O52" s="252"/>
      <c r="P52" s="22"/>
      <c r="Q52" s="22"/>
      <c r="R52" s="22"/>
      <c r="S52" s="22"/>
      <c r="T52" s="22"/>
      <c r="U52" s="215" t="s">
        <v>129</v>
      </c>
      <c r="V52" s="216"/>
      <c r="W52" s="216"/>
      <c r="X52" s="216"/>
      <c r="Y52" s="216"/>
      <c r="Z52" s="216"/>
      <c r="AA52" s="216"/>
      <c r="AB52" s="81"/>
      <c r="AC52" s="235"/>
      <c r="AD52" s="236"/>
      <c r="AE52" s="236"/>
      <c r="AF52" s="236"/>
      <c r="AG52" s="236"/>
      <c r="AH52" s="236"/>
      <c r="AI52" s="236"/>
      <c r="AJ52" s="236"/>
      <c r="AK52" s="236"/>
      <c r="AL52" s="237"/>
      <c r="AM52" s="22"/>
    </row>
    <row r="53" spans="1:39" ht="15" customHeight="1">
      <c r="A53" s="22"/>
      <c r="B53" s="22"/>
      <c r="C53" s="250"/>
      <c r="D53" s="251"/>
      <c r="E53" s="251"/>
      <c r="F53" s="251"/>
      <c r="G53" s="251"/>
      <c r="H53" s="251"/>
      <c r="I53" s="251"/>
      <c r="J53" s="251"/>
      <c r="K53" s="251"/>
      <c r="L53" s="251"/>
      <c r="M53" s="251"/>
      <c r="N53" s="251"/>
      <c r="O53" s="252"/>
      <c r="P53" s="22"/>
      <c r="Q53" s="22"/>
      <c r="R53" s="22"/>
      <c r="S53" s="22"/>
      <c r="T53" s="22"/>
      <c r="U53" s="220" t="s">
        <v>130</v>
      </c>
      <c r="V53" s="221"/>
      <c r="W53" s="221"/>
      <c r="X53" s="221"/>
      <c r="Y53" s="221"/>
      <c r="Z53" s="221"/>
      <c r="AA53" s="221"/>
      <c r="AB53" s="222"/>
      <c r="AC53" s="217"/>
      <c r="AD53" s="218"/>
      <c r="AE53" s="218"/>
      <c r="AF53" s="218"/>
      <c r="AG53" s="218"/>
      <c r="AH53" s="218"/>
      <c r="AI53" s="218"/>
      <c r="AJ53" s="218"/>
      <c r="AK53" s="218"/>
      <c r="AL53" s="219"/>
      <c r="AM53" s="22"/>
    </row>
    <row r="54" spans="1:39" ht="15" customHeight="1">
      <c r="A54" s="22"/>
      <c r="B54" s="22"/>
      <c r="C54" s="253"/>
      <c r="D54" s="254"/>
      <c r="E54" s="254"/>
      <c r="F54" s="254"/>
      <c r="G54" s="254"/>
      <c r="H54" s="254"/>
      <c r="I54" s="254"/>
      <c r="J54" s="254"/>
      <c r="K54" s="254"/>
      <c r="L54" s="254"/>
      <c r="M54" s="254"/>
      <c r="N54" s="254"/>
      <c r="O54" s="255"/>
      <c r="P54" s="22"/>
      <c r="Q54" s="22"/>
      <c r="R54" s="22"/>
      <c r="S54" s="22"/>
      <c r="T54" s="22"/>
      <c r="U54" s="79" t="s">
        <v>131</v>
      </c>
      <c r="V54" s="80"/>
      <c r="W54" s="80"/>
      <c r="X54" s="80"/>
      <c r="Y54" s="80"/>
      <c r="Z54" s="80"/>
      <c r="AA54" s="80"/>
      <c r="AB54" s="82"/>
      <c r="AC54" s="256"/>
      <c r="AD54" s="257"/>
      <c r="AE54" s="257"/>
      <c r="AF54" s="257"/>
      <c r="AG54" s="257"/>
      <c r="AH54" s="257"/>
      <c r="AI54" s="257"/>
      <c r="AJ54" s="257"/>
      <c r="AK54" s="257"/>
      <c r="AL54" s="258"/>
      <c r="AM54" s="22"/>
    </row>
    <row r="55" spans="1:39">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row>
    <row r="56" spans="1:39">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row>
    <row r="57" spans="1:39">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row>
    <row r="58" spans="1:39">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row>
  </sheetData>
  <mergeCells count="60">
    <mergeCell ref="C46:O46"/>
    <mergeCell ref="C47:O54"/>
    <mergeCell ref="AC54:AL54"/>
    <mergeCell ref="E23:AB23"/>
    <mergeCell ref="T45:AE46"/>
    <mergeCell ref="T36:AD37"/>
    <mergeCell ref="AC43:AL43"/>
    <mergeCell ref="AC42:AL42"/>
    <mergeCell ref="AC41:AL41"/>
    <mergeCell ref="AC40:AL40"/>
    <mergeCell ref="AC39:AL39"/>
    <mergeCell ref="AD38:AL38"/>
    <mergeCell ref="AC47:AH48"/>
    <mergeCell ref="AC49:AH49"/>
    <mergeCell ref="AC51:AH51"/>
    <mergeCell ref="U51:AA51"/>
    <mergeCell ref="U52:AA52"/>
    <mergeCell ref="AC53:AL53"/>
    <mergeCell ref="U40:AA40"/>
    <mergeCell ref="U53:AB53"/>
    <mergeCell ref="U41:AA41"/>
    <mergeCell ref="U42:W43"/>
    <mergeCell ref="Y42:AB42"/>
    <mergeCell ref="Y43:AB43"/>
    <mergeCell ref="U49:AA49"/>
    <mergeCell ref="U47:AB48"/>
    <mergeCell ref="AI47:AL48"/>
    <mergeCell ref="AI49:AL49"/>
    <mergeCell ref="AC50:AL50"/>
    <mergeCell ref="AI51:AL51"/>
    <mergeCell ref="AC52:AL52"/>
    <mergeCell ref="U50:AB50"/>
    <mergeCell ref="BH20:BI20"/>
    <mergeCell ref="BH21:BI21"/>
    <mergeCell ref="U38:AB39"/>
    <mergeCell ref="AC21:AG21"/>
    <mergeCell ref="E20:AB20"/>
    <mergeCell ref="E21:AB21"/>
    <mergeCell ref="E22:AB22"/>
    <mergeCell ref="AV20:AW20"/>
    <mergeCell ref="AC22:AG22"/>
    <mergeCell ref="AC23:AG23"/>
    <mergeCell ref="BB20:BC20"/>
    <mergeCell ref="E18:W18"/>
    <mergeCell ref="E19:AB19"/>
    <mergeCell ref="AV21:AW21"/>
    <mergeCell ref="BB21:BC21"/>
    <mergeCell ref="AC19:AG19"/>
    <mergeCell ref="AC20:AG20"/>
    <mergeCell ref="B16:J16"/>
    <mergeCell ref="K16:R16"/>
    <mergeCell ref="A5:J5"/>
    <mergeCell ref="W7:AK7"/>
    <mergeCell ref="B13:AL13"/>
    <mergeCell ref="A11:AM11"/>
    <mergeCell ref="AJ3:AK3"/>
    <mergeCell ref="AG3:AH3"/>
    <mergeCell ref="AD3:AE3"/>
    <mergeCell ref="W8:AK8"/>
    <mergeCell ref="W9:AK9"/>
  </mergeCells>
  <phoneticPr fontId="5"/>
  <printOptions horizontalCentered="1"/>
  <pageMargins left="0.70866141732283472" right="0.70866141732283472" top="0.55118110236220474"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36"/>
  <sheetViews>
    <sheetView showZeros="0" view="pageBreakPreview" zoomScale="130" zoomScaleNormal="100" zoomScaleSheetLayoutView="130" workbookViewId="0">
      <selection activeCell="B5" sqref="B5"/>
    </sheetView>
  </sheetViews>
  <sheetFormatPr defaultColWidth="2.25" defaultRowHeight="13.5"/>
  <cols>
    <col min="1" max="1" width="3.125" style="2" customWidth="1"/>
    <col min="2" max="2" width="30.25" style="2" customWidth="1"/>
    <col min="3" max="3" width="12.875" style="2" customWidth="1"/>
    <col min="4" max="4" width="20.875" style="2" customWidth="1"/>
    <col min="5" max="5" width="13.875" style="2" bestFit="1" customWidth="1"/>
    <col min="6" max="6" width="20.875" style="2" customWidth="1"/>
    <col min="7" max="7" width="13.875" style="2" customWidth="1"/>
    <col min="8" max="8" width="11.25" style="2" customWidth="1"/>
    <col min="9" max="9" width="7.375" style="2" bestFit="1" customWidth="1"/>
    <col min="10" max="14" width="11.25" style="2" customWidth="1"/>
    <col min="15" max="15" width="4.5" style="2" bestFit="1" customWidth="1"/>
    <col min="16" max="38" width="2.25" style="2"/>
    <col min="39" max="39" width="0" style="2" hidden="1" customWidth="1"/>
    <col min="40" max="40" width="3.5" style="2" hidden="1" customWidth="1"/>
    <col min="41" max="16384" width="2.25" style="2"/>
  </cols>
  <sheetData>
    <row r="1" spans="1:40">
      <c r="A1" s="2" t="s">
        <v>275</v>
      </c>
    </row>
    <row r="2" spans="1:40">
      <c r="A2" s="101"/>
    </row>
    <row r="3" spans="1:40" ht="18" customHeight="1">
      <c r="A3" s="275" t="s">
        <v>91</v>
      </c>
      <c r="B3" s="274" t="s">
        <v>9</v>
      </c>
      <c r="C3" s="276" t="s">
        <v>14</v>
      </c>
      <c r="D3" s="274" t="s">
        <v>10</v>
      </c>
      <c r="E3" s="274" t="s">
        <v>3</v>
      </c>
      <c r="F3" s="279" t="s">
        <v>42</v>
      </c>
      <c r="G3" s="277" t="s">
        <v>147</v>
      </c>
      <c r="H3" s="281" t="s">
        <v>87</v>
      </c>
      <c r="I3" s="281"/>
      <c r="J3" s="281"/>
      <c r="K3" s="281"/>
      <c r="L3" s="281"/>
      <c r="M3" s="281"/>
      <c r="N3" s="282"/>
      <c r="O3" s="283" t="s">
        <v>92</v>
      </c>
    </row>
    <row r="4" spans="1:40" ht="45">
      <c r="A4" s="275"/>
      <c r="B4" s="274"/>
      <c r="C4" s="276"/>
      <c r="D4" s="274"/>
      <c r="E4" s="274"/>
      <c r="F4" s="280"/>
      <c r="G4" s="278"/>
      <c r="H4" s="97" t="s">
        <v>266</v>
      </c>
      <c r="I4" s="97" t="s">
        <v>90</v>
      </c>
      <c r="J4" s="97" t="s">
        <v>148</v>
      </c>
      <c r="K4" s="97" t="s">
        <v>149</v>
      </c>
      <c r="L4" s="97" t="s">
        <v>150</v>
      </c>
      <c r="M4" s="94" t="s">
        <v>151</v>
      </c>
      <c r="N4" s="98" t="s">
        <v>11</v>
      </c>
      <c r="O4" s="284"/>
    </row>
    <row r="5" spans="1:40" ht="22.5" customHeight="1" thickBot="1">
      <c r="A5" s="102">
        <v>1</v>
      </c>
      <c r="B5" s="71">
        <f ca="1">IFERROR(INDIRECT("個票"&amp;$A5&amp;"！$t$7"),"")</f>
        <v>0</v>
      </c>
      <c r="C5" s="71">
        <f ca="1">IFERROR(INDIRECT("個票"&amp;$A5&amp;"！$h$7"),"")</f>
        <v>0</v>
      </c>
      <c r="D5" s="71">
        <f ca="1">IFERROR(INDIRECT("個票"&amp;$A5&amp;"！$l$10"),"")</f>
        <v>0</v>
      </c>
      <c r="E5" s="71">
        <f ca="1">IFERROR(INDIRECT("個票"&amp;$A5&amp;"！$w$9"),"")</f>
        <v>0</v>
      </c>
      <c r="F5" s="71" t="str">
        <f ca="1">IFERROR(INDIRECT("個票"&amp;$A5&amp;"！$ｄ$9")&amp;INDIRECT("個票"&amp;$A5&amp;"！$ｈ$9"),"")</f>
        <v>福井県</v>
      </c>
      <c r="G5" s="103" t="str">
        <f ca="1">IF(N5&gt;0,申請書!$W$8,"")</f>
        <v/>
      </c>
      <c r="H5" s="51">
        <f ca="1">IFERROR(INDIRECT("個票"&amp;$A5&amp;"！$ai$16"),"")</f>
        <v>0</v>
      </c>
      <c r="I5" s="75">
        <f ca="1">IFERROR(INDIRECT("個票"&amp;$A5&amp;"！$ao$17"),"")</f>
        <v>0</v>
      </c>
      <c r="J5" s="51" t="str">
        <f ca="1">IFERROR(INDIRECT("個票"&amp;$A5&amp;"！$ai$19"),"")</f>
        <v/>
      </c>
      <c r="K5" s="51" t="str">
        <f ca="1">IFERROR(INDIRECT("個票"&amp;$A5&amp;"！$ai$35"),"")</f>
        <v/>
      </c>
      <c r="L5" s="51">
        <f ca="1">IFERROR(INDIRECT("個票"&amp;$A5&amp;"！$ai$47"),"")</f>
        <v>0</v>
      </c>
      <c r="M5" s="51" t="str">
        <f ca="1">IFERROR(INDIRECT("個票"&amp;$A5&amp;"！$ai$52"),"")</f>
        <v/>
      </c>
      <c r="N5" s="51">
        <f ca="1">SUM(H5,J5,,K5,L5,M5)</f>
        <v>0</v>
      </c>
      <c r="O5" s="104"/>
      <c r="AM5" s="2">
        <f ca="1">IFERROR(INDIRECT("個票"&amp;$A5&amp;"！$m$17"),"")</f>
        <v>0</v>
      </c>
      <c r="AN5" s="2">
        <f ca="1">IFERROR(INDIRECT("個票"&amp;$A5&amp;"！$v$17"),"")</f>
        <v>0</v>
      </c>
    </row>
    <row r="6" spans="1:40" ht="22.5" customHeight="1" thickBot="1">
      <c r="A6" s="102">
        <v>2</v>
      </c>
      <c r="B6" s="71" t="str">
        <f t="shared" ref="B6:B19" ca="1" si="0">IFERROR(INDIRECT("個票"&amp;$A6&amp;"！$t$7"),"")</f>
        <v/>
      </c>
      <c r="C6" s="71" t="str">
        <f t="shared" ref="C6:C19" ca="1" si="1">IFERROR(INDIRECT("個票"&amp;$A6&amp;"！$h$7"),"")</f>
        <v/>
      </c>
      <c r="D6" s="71" t="str">
        <f t="shared" ref="D6:D19" ca="1" si="2">IFERROR(INDIRECT("個票"&amp;$A6&amp;"！$l$10"),"")</f>
        <v/>
      </c>
      <c r="E6" s="71" t="str">
        <f t="shared" ref="E6:E19" ca="1" si="3">IFERROR(INDIRECT("個票"&amp;$A6&amp;"！$w$9"),"")</f>
        <v/>
      </c>
      <c r="F6" s="71" t="str">
        <f t="shared" ref="F6:F19" ca="1" si="4">IFERROR(INDIRECT("個票"&amp;$A6&amp;"！$ｄ$9")&amp;INDIRECT("個票"&amp;$A6&amp;"！$ｈ$9"),"")</f>
        <v/>
      </c>
      <c r="G6" s="103" t="str">
        <f ca="1">IF(N6&gt;0,申請書!$W$8,"")</f>
        <v/>
      </c>
      <c r="H6" s="51" t="str">
        <f t="shared" ref="H6:H19" ca="1" si="5">IFERROR(INDIRECT("個票"&amp;$A6&amp;"！$ai$16"),"")</f>
        <v/>
      </c>
      <c r="I6" s="75" t="str">
        <f t="shared" ref="I6:I19" ca="1" si="6">IFERROR(INDIRECT("個票"&amp;$A6&amp;"！$ao$17"),"")</f>
        <v/>
      </c>
      <c r="J6" s="51" t="str">
        <f t="shared" ref="J6:J19" ca="1" si="7">IFERROR(INDIRECT("個票"&amp;$A6&amp;"！$ai$19"),"")</f>
        <v/>
      </c>
      <c r="K6" s="51" t="str">
        <f t="shared" ref="K6:K19" ca="1" si="8">IFERROR(INDIRECT("個票"&amp;$A6&amp;"！$ai$35"),"")</f>
        <v/>
      </c>
      <c r="L6" s="51" t="str">
        <f t="shared" ref="L6:L19" ca="1" si="9">IFERROR(INDIRECT("個票"&amp;$A6&amp;"！$ai$47"),"")</f>
        <v/>
      </c>
      <c r="M6" s="51" t="str">
        <f t="shared" ref="M6:M19" ca="1" si="10">IFERROR(INDIRECT("個票"&amp;$A6&amp;"！$ai$52"),"")</f>
        <v/>
      </c>
      <c r="N6" s="51">
        <f t="shared" ref="N6:N14" ca="1" si="11">SUM(H6,J6,,K6,L6,M6)</f>
        <v>0</v>
      </c>
      <c r="O6" s="104"/>
      <c r="S6" s="271" t="str">
        <f ca="1">IF(_xlfn.SHEETS()-5=COUNTIF(N5:N19,"&gt;0"),"○","！（本表の事業所数と個票の枚数が一致しません）")</f>
        <v>！（本表の事業所数と個票の枚数が一致しません）</v>
      </c>
      <c r="T6" s="272"/>
      <c r="U6" s="272"/>
      <c r="V6" s="272"/>
      <c r="W6" s="272"/>
      <c r="X6" s="272"/>
      <c r="Y6" s="272"/>
      <c r="Z6" s="272"/>
      <c r="AA6" s="272"/>
      <c r="AB6" s="272"/>
      <c r="AC6" s="272"/>
      <c r="AD6" s="272"/>
      <c r="AE6" s="272"/>
      <c r="AF6" s="272"/>
      <c r="AG6" s="272"/>
      <c r="AH6" s="272"/>
      <c r="AI6" s="272"/>
      <c r="AJ6" s="272"/>
      <c r="AK6" s="272"/>
      <c r="AL6" s="273"/>
      <c r="AM6" s="2" t="str">
        <f t="shared" ref="AM6:AM32" ca="1" si="12">IFERROR(INDIRECT("個票"&amp;$A6&amp;"！$m$17"),"")</f>
        <v/>
      </c>
      <c r="AN6" s="2" t="str">
        <f t="shared" ref="AN6:AN32" ca="1" si="13">IFERROR(INDIRECT("個票"&amp;$A6&amp;"！$v$17"),"")</f>
        <v/>
      </c>
    </row>
    <row r="7" spans="1:40" ht="22.5" customHeight="1">
      <c r="A7" s="102">
        <v>3</v>
      </c>
      <c r="B7" s="71" t="str">
        <f t="shared" ca="1" si="0"/>
        <v/>
      </c>
      <c r="C7" s="71" t="str">
        <f t="shared" ca="1" si="1"/>
        <v/>
      </c>
      <c r="D7" s="71" t="str">
        <f t="shared" ca="1" si="2"/>
        <v/>
      </c>
      <c r="E7" s="71" t="str">
        <f t="shared" ca="1" si="3"/>
        <v/>
      </c>
      <c r="F7" s="71" t="str">
        <f t="shared" ca="1" si="4"/>
        <v/>
      </c>
      <c r="G7" s="103" t="str">
        <f ca="1">IF(N7&gt;0,申請書!$W$8,"")</f>
        <v/>
      </c>
      <c r="H7" s="51" t="str">
        <f t="shared" ca="1" si="5"/>
        <v/>
      </c>
      <c r="I7" s="75" t="str">
        <f t="shared" ca="1" si="6"/>
        <v/>
      </c>
      <c r="J7" s="51" t="str">
        <f t="shared" ca="1" si="7"/>
        <v/>
      </c>
      <c r="K7" s="51" t="str">
        <f t="shared" ca="1" si="8"/>
        <v/>
      </c>
      <c r="L7" s="51" t="str">
        <f t="shared" ca="1" si="9"/>
        <v/>
      </c>
      <c r="M7" s="51" t="str">
        <f t="shared" ca="1" si="10"/>
        <v/>
      </c>
      <c r="N7" s="51">
        <f t="shared" ca="1" si="11"/>
        <v>0</v>
      </c>
      <c r="O7" s="104"/>
      <c r="S7" s="69" t="s">
        <v>152</v>
      </c>
      <c r="AM7" s="2" t="str">
        <f t="shared" ca="1" si="12"/>
        <v/>
      </c>
      <c r="AN7" s="2" t="str">
        <f t="shared" ca="1" si="13"/>
        <v/>
      </c>
    </row>
    <row r="8" spans="1:40" ht="22.5" customHeight="1">
      <c r="A8" s="102">
        <v>4</v>
      </c>
      <c r="B8" s="71" t="str">
        <f t="shared" ca="1" si="0"/>
        <v/>
      </c>
      <c r="C8" s="71" t="str">
        <f t="shared" ca="1" si="1"/>
        <v/>
      </c>
      <c r="D8" s="71" t="str">
        <f t="shared" ca="1" si="2"/>
        <v/>
      </c>
      <c r="E8" s="71" t="str">
        <f t="shared" ca="1" si="3"/>
        <v/>
      </c>
      <c r="F8" s="71" t="str">
        <f t="shared" ca="1" si="4"/>
        <v/>
      </c>
      <c r="G8" s="103" t="str">
        <f ca="1">IF(N8&gt;0,申請書!$W$8,"")</f>
        <v/>
      </c>
      <c r="H8" s="51" t="str">
        <f t="shared" ca="1" si="5"/>
        <v/>
      </c>
      <c r="I8" s="75" t="str">
        <f t="shared" ca="1" si="6"/>
        <v/>
      </c>
      <c r="J8" s="51" t="str">
        <f t="shared" ca="1" si="7"/>
        <v/>
      </c>
      <c r="K8" s="51" t="str">
        <f t="shared" ca="1" si="8"/>
        <v/>
      </c>
      <c r="L8" s="51" t="str">
        <f t="shared" ca="1" si="9"/>
        <v/>
      </c>
      <c r="M8" s="51" t="str">
        <f t="shared" ca="1" si="10"/>
        <v/>
      </c>
      <c r="N8" s="51">
        <f t="shared" ca="1" si="11"/>
        <v>0</v>
      </c>
      <c r="O8" s="104"/>
      <c r="S8" s="69" t="s">
        <v>153</v>
      </c>
      <c r="AM8" s="2" t="str">
        <f t="shared" ca="1" si="12"/>
        <v/>
      </c>
      <c r="AN8" s="2" t="str">
        <f t="shared" ca="1" si="13"/>
        <v/>
      </c>
    </row>
    <row r="9" spans="1:40" ht="22.5" customHeight="1">
      <c r="A9" s="102">
        <v>5</v>
      </c>
      <c r="B9" s="71" t="str">
        <f t="shared" ca="1" si="0"/>
        <v/>
      </c>
      <c r="C9" s="71" t="str">
        <f t="shared" ca="1" si="1"/>
        <v/>
      </c>
      <c r="D9" s="71" t="str">
        <f t="shared" ca="1" si="2"/>
        <v/>
      </c>
      <c r="E9" s="71" t="str">
        <f t="shared" ca="1" si="3"/>
        <v/>
      </c>
      <c r="F9" s="71" t="str">
        <f t="shared" ca="1" si="4"/>
        <v/>
      </c>
      <c r="G9" s="103" t="str">
        <f ca="1">IF(N9&gt;0,申請書!$W$8,"")</f>
        <v/>
      </c>
      <c r="H9" s="51" t="str">
        <f t="shared" ca="1" si="5"/>
        <v/>
      </c>
      <c r="I9" s="75" t="str">
        <f t="shared" ca="1" si="6"/>
        <v/>
      </c>
      <c r="J9" s="51" t="str">
        <f t="shared" ca="1" si="7"/>
        <v/>
      </c>
      <c r="K9" s="51" t="str">
        <f t="shared" ca="1" si="8"/>
        <v/>
      </c>
      <c r="L9" s="51" t="str">
        <f t="shared" ca="1" si="9"/>
        <v/>
      </c>
      <c r="M9" s="51" t="str">
        <f t="shared" ca="1" si="10"/>
        <v/>
      </c>
      <c r="N9" s="51">
        <f t="shared" ca="1" si="11"/>
        <v>0</v>
      </c>
      <c r="O9" s="104"/>
      <c r="AM9" s="2" t="str">
        <f t="shared" ca="1" si="12"/>
        <v/>
      </c>
      <c r="AN9" s="2" t="str">
        <f t="shared" ca="1" si="13"/>
        <v/>
      </c>
    </row>
    <row r="10" spans="1:40" ht="22.5" customHeight="1">
      <c r="A10" s="102">
        <v>6</v>
      </c>
      <c r="B10" s="71" t="str">
        <f t="shared" ca="1" si="0"/>
        <v/>
      </c>
      <c r="C10" s="71" t="str">
        <f t="shared" ca="1" si="1"/>
        <v/>
      </c>
      <c r="D10" s="71" t="str">
        <f t="shared" ca="1" si="2"/>
        <v/>
      </c>
      <c r="E10" s="71" t="str">
        <f t="shared" ca="1" si="3"/>
        <v/>
      </c>
      <c r="F10" s="71" t="str">
        <f t="shared" ca="1" si="4"/>
        <v/>
      </c>
      <c r="G10" s="103" t="str">
        <f ca="1">IF(N10&gt;0,申請書!$W$8,"")</f>
        <v/>
      </c>
      <c r="H10" s="51" t="str">
        <f t="shared" ca="1" si="5"/>
        <v/>
      </c>
      <c r="I10" s="75" t="str">
        <f t="shared" ca="1" si="6"/>
        <v/>
      </c>
      <c r="J10" s="51" t="str">
        <f t="shared" ca="1" si="7"/>
        <v/>
      </c>
      <c r="K10" s="51" t="str">
        <f t="shared" ca="1" si="8"/>
        <v/>
      </c>
      <c r="L10" s="51" t="str">
        <f t="shared" ca="1" si="9"/>
        <v/>
      </c>
      <c r="M10" s="51" t="str">
        <f t="shared" ca="1" si="10"/>
        <v/>
      </c>
      <c r="N10" s="51">
        <f t="shared" ca="1" si="11"/>
        <v>0</v>
      </c>
      <c r="O10" s="104"/>
      <c r="AM10" s="2" t="str">
        <f t="shared" ca="1" si="12"/>
        <v/>
      </c>
      <c r="AN10" s="2" t="str">
        <f t="shared" ca="1" si="13"/>
        <v/>
      </c>
    </row>
    <row r="11" spans="1:40" ht="22.5" customHeight="1">
      <c r="A11" s="102">
        <v>7</v>
      </c>
      <c r="B11" s="71" t="str">
        <f t="shared" ca="1" si="0"/>
        <v/>
      </c>
      <c r="C11" s="71" t="str">
        <f t="shared" ca="1" si="1"/>
        <v/>
      </c>
      <c r="D11" s="71" t="str">
        <f t="shared" ca="1" si="2"/>
        <v/>
      </c>
      <c r="E11" s="71" t="str">
        <f t="shared" ca="1" si="3"/>
        <v/>
      </c>
      <c r="F11" s="71" t="str">
        <f t="shared" ca="1" si="4"/>
        <v/>
      </c>
      <c r="G11" s="103" t="str">
        <f ca="1">IF(N11&gt;0,申請書!$W$8,"")</f>
        <v/>
      </c>
      <c r="H11" s="51" t="str">
        <f t="shared" ca="1" si="5"/>
        <v/>
      </c>
      <c r="I11" s="75" t="str">
        <f t="shared" ca="1" si="6"/>
        <v/>
      </c>
      <c r="J11" s="51" t="str">
        <f t="shared" ca="1" si="7"/>
        <v/>
      </c>
      <c r="K11" s="51" t="str">
        <f t="shared" ca="1" si="8"/>
        <v/>
      </c>
      <c r="L11" s="51" t="str">
        <f t="shared" ca="1" si="9"/>
        <v/>
      </c>
      <c r="M11" s="51" t="str">
        <f t="shared" ca="1" si="10"/>
        <v/>
      </c>
      <c r="N11" s="51">
        <f t="shared" ca="1" si="11"/>
        <v>0</v>
      </c>
      <c r="O11" s="104"/>
      <c r="AM11" s="2" t="str">
        <f t="shared" ca="1" si="12"/>
        <v/>
      </c>
      <c r="AN11" s="2" t="str">
        <f t="shared" ca="1" si="13"/>
        <v/>
      </c>
    </row>
    <row r="12" spans="1:40" ht="22.5" customHeight="1">
      <c r="A12" s="102">
        <v>8</v>
      </c>
      <c r="B12" s="71" t="str">
        <f t="shared" ca="1" si="0"/>
        <v/>
      </c>
      <c r="C12" s="71" t="str">
        <f t="shared" ca="1" si="1"/>
        <v/>
      </c>
      <c r="D12" s="71" t="str">
        <f t="shared" ca="1" si="2"/>
        <v/>
      </c>
      <c r="E12" s="71" t="str">
        <f t="shared" ca="1" si="3"/>
        <v/>
      </c>
      <c r="F12" s="71" t="str">
        <f t="shared" ca="1" si="4"/>
        <v/>
      </c>
      <c r="G12" s="103" t="str">
        <f ca="1">IF(N12&gt;0,申請書!$W$8,"")</f>
        <v/>
      </c>
      <c r="H12" s="51" t="str">
        <f t="shared" ca="1" si="5"/>
        <v/>
      </c>
      <c r="I12" s="75" t="str">
        <f t="shared" ca="1" si="6"/>
        <v/>
      </c>
      <c r="J12" s="51" t="str">
        <f t="shared" ca="1" si="7"/>
        <v/>
      </c>
      <c r="K12" s="51" t="str">
        <f t="shared" ca="1" si="8"/>
        <v/>
      </c>
      <c r="L12" s="51" t="str">
        <f t="shared" ca="1" si="9"/>
        <v/>
      </c>
      <c r="M12" s="51" t="str">
        <f t="shared" ca="1" si="10"/>
        <v/>
      </c>
      <c r="N12" s="51">
        <f t="shared" ca="1" si="11"/>
        <v>0</v>
      </c>
      <c r="O12" s="104"/>
      <c r="AM12" s="2" t="str">
        <f t="shared" ca="1" si="12"/>
        <v/>
      </c>
      <c r="AN12" s="2" t="str">
        <f t="shared" ca="1" si="13"/>
        <v/>
      </c>
    </row>
    <row r="13" spans="1:40" ht="22.5" customHeight="1">
      <c r="A13" s="102">
        <v>9</v>
      </c>
      <c r="B13" s="71" t="str">
        <f t="shared" ca="1" si="0"/>
        <v/>
      </c>
      <c r="C13" s="71" t="str">
        <f t="shared" ca="1" si="1"/>
        <v/>
      </c>
      <c r="D13" s="71" t="str">
        <f t="shared" ca="1" si="2"/>
        <v/>
      </c>
      <c r="E13" s="71" t="str">
        <f t="shared" ca="1" si="3"/>
        <v/>
      </c>
      <c r="F13" s="71" t="str">
        <f t="shared" ca="1" si="4"/>
        <v/>
      </c>
      <c r="G13" s="103" t="str">
        <f ca="1">IF(N13&gt;0,申請書!$W$8,"")</f>
        <v/>
      </c>
      <c r="H13" s="51" t="str">
        <f t="shared" ca="1" si="5"/>
        <v/>
      </c>
      <c r="I13" s="75" t="str">
        <f t="shared" ca="1" si="6"/>
        <v/>
      </c>
      <c r="J13" s="51" t="str">
        <f t="shared" ca="1" si="7"/>
        <v/>
      </c>
      <c r="K13" s="51" t="str">
        <f t="shared" ca="1" si="8"/>
        <v/>
      </c>
      <c r="L13" s="51" t="str">
        <f t="shared" ca="1" si="9"/>
        <v/>
      </c>
      <c r="M13" s="51" t="str">
        <f t="shared" ca="1" si="10"/>
        <v/>
      </c>
      <c r="N13" s="51">
        <f t="shared" ca="1" si="11"/>
        <v>0</v>
      </c>
      <c r="O13" s="104"/>
      <c r="AM13" s="2" t="str">
        <f t="shared" ca="1" si="12"/>
        <v/>
      </c>
      <c r="AN13" s="2" t="str">
        <f t="shared" ca="1" si="13"/>
        <v/>
      </c>
    </row>
    <row r="14" spans="1:40" ht="22.5" customHeight="1">
      <c r="A14" s="102">
        <v>10</v>
      </c>
      <c r="B14" s="71" t="str">
        <f t="shared" ca="1" si="0"/>
        <v/>
      </c>
      <c r="C14" s="71" t="str">
        <f t="shared" ca="1" si="1"/>
        <v/>
      </c>
      <c r="D14" s="71" t="str">
        <f t="shared" ca="1" si="2"/>
        <v/>
      </c>
      <c r="E14" s="71" t="str">
        <f t="shared" ca="1" si="3"/>
        <v/>
      </c>
      <c r="F14" s="71" t="str">
        <f t="shared" ca="1" si="4"/>
        <v/>
      </c>
      <c r="G14" s="103" t="str">
        <f ca="1">IF(N14&gt;0,申請書!$W$8,"")</f>
        <v/>
      </c>
      <c r="H14" s="51" t="str">
        <f t="shared" ca="1" si="5"/>
        <v/>
      </c>
      <c r="I14" s="75" t="str">
        <f t="shared" ca="1" si="6"/>
        <v/>
      </c>
      <c r="J14" s="51" t="str">
        <f t="shared" ca="1" si="7"/>
        <v/>
      </c>
      <c r="K14" s="51" t="str">
        <f t="shared" ca="1" si="8"/>
        <v/>
      </c>
      <c r="L14" s="51" t="str">
        <f t="shared" ca="1" si="9"/>
        <v/>
      </c>
      <c r="M14" s="51" t="str">
        <f t="shared" ca="1" si="10"/>
        <v/>
      </c>
      <c r="N14" s="51">
        <f t="shared" ca="1" si="11"/>
        <v>0</v>
      </c>
      <c r="O14" s="104"/>
      <c r="AM14" s="2" t="str">
        <f t="shared" ca="1" si="12"/>
        <v/>
      </c>
      <c r="AN14" s="2" t="str">
        <f t="shared" ca="1" si="13"/>
        <v/>
      </c>
    </row>
    <row r="15" spans="1:40" ht="22.5" customHeight="1">
      <c r="A15" s="102">
        <v>11</v>
      </c>
      <c r="B15" s="71" t="str">
        <f t="shared" ca="1" si="0"/>
        <v/>
      </c>
      <c r="C15" s="71" t="str">
        <f t="shared" ca="1" si="1"/>
        <v/>
      </c>
      <c r="D15" s="71" t="str">
        <f t="shared" ca="1" si="2"/>
        <v/>
      </c>
      <c r="E15" s="71" t="str">
        <f t="shared" ca="1" si="3"/>
        <v/>
      </c>
      <c r="F15" s="71" t="str">
        <f t="shared" ca="1" si="4"/>
        <v/>
      </c>
      <c r="G15" s="103" t="str">
        <f ca="1">IF(N15&gt;0,申請書!$W$8,"")</f>
        <v/>
      </c>
      <c r="H15" s="51" t="str">
        <f t="shared" ca="1" si="5"/>
        <v/>
      </c>
      <c r="I15" s="75" t="str">
        <f t="shared" ca="1" si="6"/>
        <v/>
      </c>
      <c r="J15" s="51" t="str">
        <f t="shared" ca="1" si="7"/>
        <v/>
      </c>
      <c r="K15" s="51" t="str">
        <f t="shared" ca="1" si="8"/>
        <v/>
      </c>
      <c r="L15" s="51" t="str">
        <f t="shared" ca="1" si="9"/>
        <v/>
      </c>
      <c r="M15" s="51" t="str">
        <f t="shared" ca="1" si="10"/>
        <v/>
      </c>
      <c r="N15" s="51">
        <f t="shared" ref="N15:N19" ca="1" si="14">SUM(H15,J15,,K15,L15,M15)</f>
        <v>0</v>
      </c>
      <c r="O15" s="104"/>
      <c r="AM15" s="2" t="str">
        <f t="shared" ca="1" si="12"/>
        <v/>
      </c>
      <c r="AN15" s="2" t="str">
        <f t="shared" ca="1" si="13"/>
        <v/>
      </c>
    </row>
    <row r="16" spans="1:40" ht="22.5" customHeight="1">
      <c r="A16" s="102">
        <v>12</v>
      </c>
      <c r="B16" s="71" t="str">
        <f t="shared" ca="1" si="0"/>
        <v/>
      </c>
      <c r="C16" s="71" t="str">
        <f t="shared" ca="1" si="1"/>
        <v/>
      </c>
      <c r="D16" s="71" t="str">
        <f t="shared" ca="1" si="2"/>
        <v/>
      </c>
      <c r="E16" s="71" t="str">
        <f t="shared" ca="1" si="3"/>
        <v/>
      </c>
      <c r="F16" s="71" t="str">
        <f t="shared" ca="1" si="4"/>
        <v/>
      </c>
      <c r="G16" s="103" t="str">
        <f ca="1">IF(N16&gt;0,申請書!$W$8,"")</f>
        <v/>
      </c>
      <c r="H16" s="51" t="str">
        <f t="shared" ca="1" si="5"/>
        <v/>
      </c>
      <c r="I16" s="75" t="str">
        <f t="shared" ca="1" si="6"/>
        <v/>
      </c>
      <c r="J16" s="51" t="str">
        <f t="shared" ca="1" si="7"/>
        <v/>
      </c>
      <c r="K16" s="51" t="str">
        <f t="shared" ca="1" si="8"/>
        <v/>
      </c>
      <c r="L16" s="51" t="str">
        <f t="shared" ca="1" si="9"/>
        <v/>
      </c>
      <c r="M16" s="51" t="str">
        <f t="shared" ca="1" si="10"/>
        <v/>
      </c>
      <c r="N16" s="51">
        <f t="shared" ca="1" si="14"/>
        <v>0</v>
      </c>
      <c r="O16" s="104"/>
      <c r="AM16" s="2" t="str">
        <f t="shared" ca="1" si="12"/>
        <v/>
      </c>
      <c r="AN16" s="2" t="str">
        <f t="shared" ca="1" si="13"/>
        <v/>
      </c>
    </row>
    <row r="17" spans="1:40" ht="22.5" customHeight="1">
      <c r="A17" s="102">
        <v>13</v>
      </c>
      <c r="B17" s="71" t="str">
        <f t="shared" ca="1" si="0"/>
        <v/>
      </c>
      <c r="C17" s="71" t="str">
        <f t="shared" ca="1" si="1"/>
        <v/>
      </c>
      <c r="D17" s="71" t="str">
        <f t="shared" ca="1" si="2"/>
        <v/>
      </c>
      <c r="E17" s="71" t="str">
        <f t="shared" ca="1" si="3"/>
        <v/>
      </c>
      <c r="F17" s="71" t="str">
        <f t="shared" ca="1" si="4"/>
        <v/>
      </c>
      <c r="G17" s="103" t="str">
        <f ca="1">IF(N17&gt;0,申請書!$W$8,"")</f>
        <v/>
      </c>
      <c r="H17" s="51" t="str">
        <f t="shared" ca="1" si="5"/>
        <v/>
      </c>
      <c r="I17" s="75" t="str">
        <f t="shared" ca="1" si="6"/>
        <v/>
      </c>
      <c r="J17" s="51" t="str">
        <f t="shared" ca="1" si="7"/>
        <v/>
      </c>
      <c r="K17" s="51" t="str">
        <f t="shared" ca="1" si="8"/>
        <v/>
      </c>
      <c r="L17" s="51" t="str">
        <f t="shared" ca="1" si="9"/>
        <v/>
      </c>
      <c r="M17" s="51" t="str">
        <f t="shared" ca="1" si="10"/>
        <v/>
      </c>
      <c r="N17" s="51">
        <f t="shared" ca="1" si="14"/>
        <v>0</v>
      </c>
      <c r="O17" s="104"/>
      <c r="AM17" s="2" t="str">
        <f t="shared" ca="1" si="12"/>
        <v/>
      </c>
      <c r="AN17" s="2" t="str">
        <f t="shared" ca="1" si="13"/>
        <v/>
      </c>
    </row>
    <row r="18" spans="1:40" ht="22.5" customHeight="1">
      <c r="A18" s="102">
        <v>14</v>
      </c>
      <c r="B18" s="71" t="str">
        <f t="shared" ca="1" si="0"/>
        <v/>
      </c>
      <c r="C18" s="71" t="str">
        <f t="shared" ca="1" si="1"/>
        <v/>
      </c>
      <c r="D18" s="71" t="str">
        <f t="shared" ca="1" si="2"/>
        <v/>
      </c>
      <c r="E18" s="71" t="str">
        <f t="shared" ca="1" si="3"/>
        <v/>
      </c>
      <c r="F18" s="71" t="str">
        <f t="shared" ca="1" si="4"/>
        <v/>
      </c>
      <c r="G18" s="103" t="str">
        <f ca="1">IF(N18&gt;0,申請書!$W$8,"")</f>
        <v/>
      </c>
      <c r="H18" s="51" t="str">
        <f t="shared" ca="1" si="5"/>
        <v/>
      </c>
      <c r="I18" s="75" t="str">
        <f t="shared" ca="1" si="6"/>
        <v/>
      </c>
      <c r="J18" s="51" t="str">
        <f t="shared" ca="1" si="7"/>
        <v/>
      </c>
      <c r="K18" s="51" t="str">
        <f t="shared" ca="1" si="8"/>
        <v/>
      </c>
      <c r="L18" s="51" t="str">
        <f t="shared" ca="1" si="9"/>
        <v/>
      </c>
      <c r="M18" s="51" t="str">
        <f t="shared" ca="1" si="10"/>
        <v/>
      </c>
      <c r="N18" s="51">
        <f t="shared" ca="1" si="14"/>
        <v>0</v>
      </c>
      <c r="O18" s="104"/>
      <c r="AM18" s="2" t="str">
        <f t="shared" ca="1" si="12"/>
        <v/>
      </c>
      <c r="AN18" s="2" t="str">
        <f t="shared" ca="1" si="13"/>
        <v/>
      </c>
    </row>
    <row r="19" spans="1:40" ht="22.5" customHeight="1">
      <c r="A19" s="102">
        <v>15</v>
      </c>
      <c r="B19" s="71" t="str">
        <f t="shared" ca="1" si="0"/>
        <v/>
      </c>
      <c r="C19" s="71" t="str">
        <f t="shared" ca="1" si="1"/>
        <v/>
      </c>
      <c r="D19" s="71" t="str">
        <f t="shared" ca="1" si="2"/>
        <v/>
      </c>
      <c r="E19" s="71" t="str">
        <f t="shared" ca="1" si="3"/>
        <v/>
      </c>
      <c r="F19" s="71" t="str">
        <f t="shared" ca="1" si="4"/>
        <v/>
      </c>
      <c r="G19" s="103" t="str">
        <f ca="1">IF(N19&gt;0,申請書!$W$8,"")</f>
        <v/>
      </c>
      <c r="H19" s="51" t="str">
        <f t="shared" ca="1" si="5"/>
        <v/>
      </c>
      <c r="I19" s="75" t="str">
        <f t="shared" ca="1" si="6"/>
        <v/>
      </c>
      <c r="J19" s="51" t="str">
        <f t="shared" ca="1" si="7"/>
        <v/>
      </c>
      <c r="K19" s="51" t="str">
        <f t="shared" ca="1" si="8"/>
        <v/>
      </c>
      <c r="L19" s="51" t="str">
        <f t="shared" ca="1" si="9"/>
        <v/>
      </c>
      <c r="M19" s="51" t="str">
        <f t="shared" ca="1" si="10"/>
        <v/>
      </c>
      <c r="N19" s="51">
        <f t="shared" ca="1" si="14"/>
        <v>0</v>
      </c>
      <c r="O19" s="104"/>
      <c r="AM19" s="2" t="str">
        <f t="shared" ca="1" si="12"/>
        <v/>
      </c>
      <c r="AN19" s="2" t="str">
        <f t="shared" ca="1" si="13"/>
        <v/>
      </c>
    </row>
    <row r="20" spans="1:40" ht="11.25" customHeight="1">
      <c r="AM20" s="2" t="str">
        <f t="shared" ca="1" si="12"/>
        <v/>
      </c>
      <c r="AN20" s="2" t="str">
        <f t="shared" ca="1" si="13"/>
        <v/>
      </c>
    </row>
    <row r="21" spans="1:40" customFormat="1">
      <c r="A21" s="2" t="s">
        <v>154</v>
      </c>
      <c r="B21" s="2"/>
      <c r="C21" s="2"/>
      <c r="AM21" s="2" t="str">
        <f t="shared" ca="1" si="12"/>
        <v/>
      </c>
      <c r="AN21" s="2" t="str">
        <f t="shared" ca="1" si="13"/>
        <v/>
      </c>
    </row>
    <row r="22" spans="1:40" customFormat="1" ht="16.5" customHeight="1">
      <c r="A22" s="48"/>
      <c r="B22" s="5" t="s">
        <v>105</v>
      </c>
      <c r="C22" s="2"/>
      <c r="AM22" s="2" t="str">
        <f t="shared" ca="1" si="12"/>
        <v/>
      </c>
      <c r="AN22" s="2" t="str">
        <f t="shared" ca="1" si="13"/>
        <v/>
      </c>
    </row>
    <row r="23" spans="1:40" customFormat="1" ht="16.5" customHeight="1">
      <c r="A23" s="48"/>
      <c r="B23" s="5"/>
      <c r="C23" s="2"/>
      <c r="AM23" s="2" t="str">
        <f t="shared" ca="1" si="12"/>
        <v/>
      </c>
      <c r="AN23" s="2" t="str">
        <f t="shared" ca="1" si="13"/>
        <v/>
      </c>
    </row>
    <row r="24" spans="1:40" customFormat="1" ht="16.5" customHeight="1">
      <c r="A24" s="6"/>
      <c r="B24" s="49"/>
      <c r="C24" s="2"/>
      <c r="AM24" s="2" t="str">
        <f t="shared" ca="1" si="12"/>
        <v/>
      </c>
      <c r="AN24" s="2" t="str">
        <f t="shared" ca="1" si="13"/>
        <v/>
      </c>
    </row>
    <row r="25" spans="1:40" customFormat="1" ht="16.5" customHeight="1">
      <c r="A25" s="6"/>
      <c r="B25" s="49"/>
      <c r="C25" s="2"/>
      <c r="AM25" s="2" t="str">
        <f t="shared" ca="1" si="12"/>
        <v/>
      </c>
      <c r="AN25" s="2" t="str">
        <f t="shared" ca="1" si="13"/>
        <v/>
      </c>
    </row>
    <row r="26" spans="1:40" customFormat="1" ht="22.5" customHeight="1">
      <c r="AM26" s="2" t="str">
        <f t="shared" ca="1" si="12"/>
        <v/>
      </c>
      <c r="AN26" s="2" t="str">
        <f t="shared" ca="1" si="13"/>
        <v/>
      </c>
    </row>
    <row r="27" spans="1:40" customFormat="1" ht="22.5" customHeight="1">
      <c r="AM27" s="2" t="str">
        <f t="shared" ca="1" si="12"/>
        <v/>
      </c>
      <c r="AN27" s="2" t="str">
        <f t="shared" ca="1" si="13"/>
        <v/>
      </c>
    </row>
    <row r="28" spans="1:40" customFormat="1" ht="22.5" customHeight="1">
      <c r="AM28" s="2" t="str">
        <f t="shared" ca="1" si="12"/>
        <v/>
      </c>
      <c r="AN28" s="2" t="str">
        <f t="shared" ca="1" si="13"/>
        <v/>
      </c>
    </row>
    <row r="29" spans="1:40" customFormat="1" ht="22.5" customHeight="1">
      <c r="AM29" s="2" t="str">
        <f t="shared" ca="1" si="12"/>
        <v/>
      </c>
      <c r="AN29" s="2" t="str">
        <f t="shared" ca="1" si="13"/>
        <v/>
      </c>
    </row>
    <row r="30" spans="1:40" customFormat="1" ht="22.5" customHeight="1">
      <c r="AM30" s="2" t="str">
        <f t="shared" ca="1" si="12"/>
        <v/>
      </c>
      <c r="AN30" s="2" t="str">
        <f t="shared" ca="1" si="13"/>
        <v/>
      </c>
    </row>
    <row r="31" spans="1:40" customFormat="1" ht="22.5" customHeight="1">
      <c r="AM31" s="2" t="str">
        <f t="shared" ca="1" si="12"/>
        <v/>
      </c>
      <c r="AN31" s="2" t="str">
        <f t="shared" ca="1" si="13"/>
        <v/>
      </c>
    </row>
    <row r="32" spans="1:40" customFormat="1" ht="22.5" customHeight="1">
      <c r="AM32" s="2" t="str">
        <f t="shared" ca="1" si="12"/>
        <v/>
      </c>
      <c r="AN32" s="2" t="str">
        <f t="shared" ca="1" si="13"/>
        <v/>
      </c>
    </row>
    <row r="33" customFormat="1" ht="22.5" customHeight="1"/>
    <row r="34" customFormat="1" ht="22.5" customHeight="1"/>
    <row r="35" customFormat="1" ht="22.5" customHeight="1"/>
    <row r="36" customFormat="1" ht="22.5" customHeight="1"/>
  </sheetData>
  <mergeCells count="10">
    <mergeCell ref="S6:AL6"/>
    <mergeCell ref="E3:E4"/>
    <mergeCell ref="A3:A4"/>
    <mergeCell ref="B3:B4"/>
    <mergeCell ref="C3:C4"/>
    <mergeCell ref="D3:D4"/>
    <mergeCell ref="G3:G4"/>
    <mergeCell ref="F3:F4"/>
    <mergeCell ref="H3:N3"/>
    <mergeCell ref="O3:O4"/>
  </mergeCells>
  <phoneticPr fontId="5"/>
  <dataValidations count="1">
    <dataValidation type="list" allowBlank="1" showInputMessage="1" showErrorMessage="1" sqref="O5:O19" xr:uid="{FD718A0A-6DA6-4BFD-ABCB-7F66A2446084}">
      <formula1>"可"</formula1>
    </dataValidation>
  </dataValidations>
  <printOptions horizontalCentered="1"/>
  <pageMargins left="0.19685039370078741" right="0.19685039370078741" top="0.59055118110236227" bottom="0.39370078740157483" header="0" footer="0"/>
  <pageSetup paperSize="9" scale="74" orientation="landscape" r:id="rId1"/>
  <rowBreaks count="1" manualBreakCount="1">
    <brk id="19" max="1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67"/>
  <sheetViews>
    <sheetView showZeros="0" view="pageBreakPreview" zoomScale="130" zoomScaleNormal="160" zoomScaleSheetLayoutView="130" workbookViewId="0">
      <selection activeCell="V17" sqref="V17:X17"/>
    </sheetView>
  </sheetViews>
  <sheetFormatPr defaultColWidth="2.25" defaultRowHeight="13.5"/>
  <cols>
    <col min="1" max="1" width="2.25" style="2" customWidth="1"/>
    <col min="2" max="7" width="2.25" style="2"/>
    <col min="8" max="19" width="2.5" style="2" bestFit="1" customWidth="1"/>
    <col min="20" max="39" width="2.25" style="2"/>
    <col min="40" max="40" width="2.875" style="2" customWidth="1"/>
    <col min="41" max="49" width="2.25" style="2"/>
    <col min="50" max="50" width="9.125" style="2" bestFit="1" customWidth="1"/>
    <col min="51" max="78" width="2.25" style="2"/>
    <col min="79" max="79" width="6.625" style="2" customWidth="1"/>
    <col min="80" max="16384" width="2.25" style="2"/>
  </cols>
  <sheetData>
    <row r="1" spans="1:40">
      <c r="A1" s="2" t="s">
        <v>276</v>
      </c>
    </row>
    <row r="2" spans="1:40" ht="7.5" customHeight="1"/>
    <row r="3" spans="1:40">
      <c r="A3" s="379" t="s">
        <v>285</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1"/>
    </row>
    <row r="4" spans="1:40" ht="9"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row>
    <row r="5" spans="1:40">
      <c r="A5" s="350" t="s">
        <v>38</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2"/>
    </row>
    <row r="6" spans="1:40" ht="4.5" customHeight="1">
      <c r="A6" s="106"/>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6"/>
    </row>
    <row r="7" spans="1:40" ht="17.25" customHeight="1">
      <c r="A7" s="300" t="s">
        <v>14</v>
      </c>
      <c r="B7" s="301"/>
      <c r="C7" s="301"/>
      <c r="D7" s="301"/>
      <c r="E7" s="301"/>
      <c r="F7" s="301"/>
      <c r="G7" s="302"/>
      <c r="H7" s="388"/>
      <c r="I7" s="389"/>
      <c r="J7" s="389"/>
      <c r="K7" s="389"/>
      <c r="L7" s="389"/>
      <c r="M7" s="389"/>
      <c r="N7" s="390"/>
      <c r="O7" s="300" t="s">
        <v>39</v>
      </c>
      <c r="P7" s="301"/>
      <c r="Q7" s="301"/>
      <c r="R7" s="301"/>
      <c r="S7" s="302"/>
      <c r="T7" s="362"/>
      <c r="U7" s="363"/>
      <c r="V7" s="363"/>
      <c r="W7" s="363"/>
      <c r="X7" s="363"/>
      <c r="Y7" s="363"/>
      <c r="Z7" s="363"/>
      <c r="AA7" s="363"/>
      <c r="AB7" s="363"/>
      <c r="AC7" s="363"/>
      <c r="AD7" s="363"/>
      <c r="AE7" s="363"/>
      <c r="AF7" s="363"/>
      <c r="AG7" s="363"/>
      <c r="AH7" s="363"/>
      <c r="AI7" s="363"/>
      <c r="AJ7" s="363"/>
      <c r="AK7" s="363"/>
      <c r="AL7" s="363"/>
      <c r="AM7" s="391"/>
    </row>
    <row r="8" spans="1:40">
      <c r="A8" s="382" t="s">
        <v>40</v>
      </c>
      <c r="B8" s="383"/>
      <c r="C8" s="384"/>
      <c r="D8" s="300" t="s">
        <v>41</v>
      </c>
      <c r="E8" s="301"/>
      <c r="F8" s="301"/>
      <c r="G8" s="302"/>
      <c r="H8" s="300" t="s">
        <v>189</v>
      </c>
      <c r="I8" s="245"/>
      <c r="J8" s="245"/>
      <c r="K8" s="245"/>
      <c r="L8" s="245"/>
      <c r="M8" s="245"/>
      <c r="N8" s="245"/>
      <c r="O8" s="245"/>
      <c r="P8" s="245"/>
      <c r="Q8" s="245"/>
      <c r="R8" s="245"/>
      <c r="S8" s="246"/>
      <c r="T8" s="382" t="s">
        <v>43</v>
      </c>
      <c r="U8" s="383"/>
      <c r="V8" s="384"/>
      <c r="W8" s="300" t="s">
        <v>3</v>
      </c>
      <c r="X8" s="301"/>
      <c r="Y8" s="301"/>
      <c r="Z8" s="301"/>
      <c r="AA8" s="301"/>
      <c r="AB8" s="301"/>
      <c r="AC8" s="301"/>
      <c r="AD8" s="301"/>
      <c r="AE8" s="301"/>
      <c r="AF8" s="302"/>
      <c r="AG8" s="395" t="s">
        <v>44</v>
      </c>
      <c r="AH8" s="396"/>
      <c r="AI8" s="396"/>
      <c r="AJ8" s="396"/>
      <c r="AK8" s="396"/>
      <c r="AL8" s="396"/>
      <c r="AM8" s="397"/>
    </row>
    <row r="9" spans="1:40" ht="17.25" customHeight="1">
      <c r="A9" s="385"/>
      <c r="B9" s="386"/>
      <c r="C9" s="387"/>
      <c r="D9" s="392" t="s">
        <v>188</v>
      </c>
      <c r="E9" s="393"/>
      <c r="F9" s="393"/>
      <c r="G9" s="394"/>
      <c r="H9" s="398"/>
      <c r="I9" s="399"/>
      <c r="J9" s="399"/>
      <c r="K9" s="399"/>
      <c r="L9" s="399"/>
      <c r="M9" s="399"/>
      <c r="N9" s="399"/>
      <c r="O9" s="399"/>
      <c r="P9" s="399"/>
      <c r="Q9" s="399"/>
      <c r="R9" s="399"/>
      <c r="S9" s="400"/>
      <c r="T9" s="385"/>
      <c r="U9" s="386"/>
      <c r="V9" s="387"/>
      <c r="W9" s="401"/>
      <c r="X9" s="402"/>
      <c r="Y9" s="402"/>
      <c r="Z9" s="402"/>
      <c r="AA9" s="402"/>
      <c r="AB9" s="402"/>
      <c r="AC9" s="402"/>
      <c r="AD9" s="402"/>
      <c r="AE9" s="402"/>
      <c r="AF9" s="403"/>
      <c r="AG9" s="404"/>
      <c r="AH9" s="405"/>
      <c r="AI9" s="405"/>
      <c r="AJ9" s="405"/>
      <c r="AK9" s="405"/>
      <c r="AL9" s="405"/>
      <c r="AM9" s="406"/>
    </row>
    <row r="10" spans="1:40" s="5" customFormat="1" ht="20.25" customHeight="1">
      <c r="A10" s="107" t="s">
        <v>155</v>
      </c>
      <c r="B10" s="108"/>
      <c r="C10" s="109"/>
      <c r="D10" s="109"/>
      <c r="E10" s="108"/>
      <c r="F10" s="108"/>
      <c r="G10" s="108"/>
      <c r="H10" s="108"/>
      <c r="I10" s="108"/>
      <c r="J10" s="108"/>
      <c r="K10" s="110"/>
      <c r="L10" s="347"/>
      <c r="M10" s="348"/>
      <c r="N10" s="348"/>
      <c r="O10" s="348"/>
      <c r="P10" s="348"/>
      <c r="Q10" s="348"/>
      <c r="R10" s="348"/>
      <c r="S10" s="348"/>
      <c r="T10" s="348"/>
      <c r="U10" s="348"/>
      <c r="V10" s="348"/>
      <c r="W10" s="348"/>
      <c r="X10" s="348"/>
      <c r="Y10" s="349"/>
      <c r="Z10" s="367" t="s">
        <v>34</v>
      </c>
      <c r="AA10" s="368"/>
      <c r="AB10" s="369"/>
      <c r="AC10" s="362"/>
      <c r="AD10" s="363"/>
      <c r="AE10" s="315" t="s">
        <v>8</v>
      </c>
      <c r="AF10" s="316"/>
      <c r="AG10" s="364" t="s">
        <v>88</v>
      </c>
      <c r="AH10" s="365"/>
      <c r="AI10" s="366"/>
      <c r="AJ10" s="362"/>
      <c r="AK10" s="363"/>
      <c r="AL10" s="315" t="s">
        <v>8</v>
      </c>
      <c r="AM10" s="316"/>
    </row>
    <row r="11" spans="1:40" s="5" customFormat="1" ht="18" customHeight="1">
      <c r="A11" s="370" t="s">
        <v>5</v>
      </c>
      <c r="B11" s="371"/>
      <c r="C11" s="371"/>
      <c r="D11" s="371"/>
      <c r="E11" s="371"/>
      <c r="F11" s="371"/>
      <c r="G11" s="371"/>
      <c r="H11" s="372"/>
      <c r="I11" s="4"/>
      <c r="J11" s="24" t="s">
        <v>191</v>
      </c>
      <c r="K11" s="25"/>
      <c r="L11" s="26"/>
      <c r="M11" s="26"/>
      <c r="N11" s="26"/>
      <c r="O11" s="26"/>
      <c r="P11" s="26"/>
      <c r="Q11" s="26"/>
      <c r="R11" s="26"/>
      <c r="S11" s="26"/>
      <c r="T11" s="26"/>
      <c r="U11" s="26"/>
      <c r="V11" s="26"/>
      <c r="W11" s="26"/>
      <c r="X11" s="26"/>
      <c r="Y11" s="4"/>
      <c r="Z11" s="24" t="s">
        <v>156</v>
      </c>
      <c r="AA11" s="25"/>
      <c r="AB11" s="26"/>
      <c r="AC11" s="26"/>
      <c r="AD11" s="26"/>
      <c r="AE11" s="26"/>
      <c r="AF11" s="26"/>
      <c r="AG11" s="26"/>
      <c r="AH11" s="26"/>
      <c r="AI11" s="26"/>
      <c r="AJ11" s="26"/>
      <c r="AK11" s="26"/>
      <c r="AL11" s="26"/>
      <c r="AM11" s="30"/>
    </row>
    <row r="12" spans="1:40" s="5" customFormat="1" ht="18" customHeight="1">
      <c r="A12" s="373"/>
      <c r="B12" s="374"/>
      <c r="C12" s="374"/>
      <c r="D12" s="374"/>
      <c r="E12" s="374"/>
      <c r="F12" s="374"/>
      <c r="G12" s="374"/>
      <c r="H12" s="375"/>
      <c r="I12" s="9"/>
      <c r="J12" s="27" t="s">
        <v>37</v>
      </c>
      <c r="K12" s="28"/>
      <c r="L12" s="29"/>
      <c r="M12" s="29"/>
      <c r="N12" s="29"/>
      <c r="O12" s="29"/>
      <c r="P12" s="29"/>
      <c r="Q12" s="29"/>
      <c r="R12" s="29"/>
      <c r="S12" s="29"/>
      <c r="T12" s="29"/>
      <c r="U12" s="28"/>
      <c r="V12" s="29"/>
      <c r="W12" s="29"/>
      <c r="X12" s="29"/>
      <c r="Y12" s="3"/>
      <c r="Z12" s="111" t="s">
        <v>36</v>
      </c>
      <c r="AA12" s="28"/>
      <c r="AB12" s="29"/>
      <c r="AC12" s="29"/>
      <c r="AD12" s="29"/>
      <c r="AE12" s="29"/>
      <c r="AF12" s="29"/>
      <c r="AG12" s="29"/>
      <c r="AH12" s="29"/>
      <c r="AI12" s="29"/>
      <c r="AJ12" s="29"/>
      <c r="AK12" s="29"/>
      <c r="AL12" s="29"/>
      <c r="AM12" s="31"/>
    </row>
    <row r="13" spans="1:40" s="5" customFormat="1" ht="9" customHeight="1">
      <c r="A13" s="112"/>
      <c r="B13" s="23"/>
      <c r="C13" s="23"/>
      <c r="D13" s="23"/>
      <c r="E13" s="23"/>
      <c r="F13" s="23"/>
      <c r="G13" s="23"/>
      <c r="H13" s="23"/>
      <c r="I13" s="32"/>
      <c r="J13" s="113"/>
      <c r="K13" s="32"/>
      <c r="L13" s="114"/>
      <c r="M13" s="114"/>
      <c r="N13" s="114"/>
      <c r="O13" s="114"/>
      <c r="P13" s="114"/>
      <c r="Q13" s="114"/>
      <c r="R13" s="114"/>
      <c r="S13" s="114"/>
      <c r="T13" s="114"/>
      <c r="U13" s="32"/>
      <c r="V13" s="114"/>
      <c r="W13" s="114"/>
      <c r="X13" s="114"/>
      <c r="Y13" s="27"/>
      <c r="Z13" s="111"/>
      <c r="AA13" s="28"/>
      <c r="AB13" s="29"/>
      <c r="AC13" s="29"/>
      <c r="AD13" s="29"/>
      <c r="AE13" s="29"/>
      <c r="AF13" s="29"/>
      <c r="AG13" s="29"/>
      <c r="AH13" s="29"/>
      <c r="AI13" s="29"/>
      <c r="AJ13" s="29"/>
      <c r="AK13" s="29"/>
      <c r="AL13" s="114"/>
      <c r="AM13" s="115"/>
    </row>
    <row r="14" spans="1:40" s="5" customFormat="1" ht="12">
      <c r="A14" s="350" t="s">
        <v>71</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2"/>
    </row>
    <row r="15" spans="1:40" s="5" customFormat="1" ht="6" customHeight="1" thickBot="1">
      <c r="A15" s="32"/>
      <c r="B15" s="32"/>
      <c r="C15" s="32"/>
      <c r="D15" s="32"/>
      <c r="E15" s="32"/>
      <c r="F15" s="32"/>
      <c r="G15" s="32"/>
      <c r="H15" s="32"/>
      <c r="I15" s="113"/>
      <c r="J15" s="116"/>
      <c r="K15" s="32"/>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row>
    <row r="16" spans="1:40" s="5" customFormat="1" ht="19.5" customHeight="1" thickBot="1">
      <c r="A16" s="117" t="s">
        <v>173</v>
      </c>
      <c r="B16" s="32"/>
      <c r="C16" s="32"/>
      <c r="D16" s="32"/>
      <c r="E16" s="32"/>
      <c r="F16" s="32"/>
      <c r="G16" s="32"/>
      <c r="H16" s="32"/>
      <c r="J16" s="116"/>
      <c r="K16" s="32"/>
      <c r="L16" s="118" t="s">
        <v>157</v>
      </c>
      <c r="M16" s="114"/>
      <c r="N16" s="114"/>
      <c r="O16" s="114"/>
      <c r="P16" s="114"/>
      <c r="Q16" s="114"/>
      <c r="R16" s="114"/>
      <c r="S16" s="114"/>
      <c r="T16" s="114"/>
      <c r="U16" s="114"/>
      <c r="V16" s="114"/>
      <c r="W16" s="114"/>
      <c r="X16" s="114"/>
      <c r="Y16" s="114"/>
      <c r="Z16" s="114"/>
      <c r="AA16" s="114"/>
      <c r="AB16" s="114"/>
      <c r="AC16" s="114"/>
      <c r="AD16" s="114"/>
      <c r="AE16" s="303" t="s">
        <v>84</v>
      </c>
      <c r="AF16" s="304"/>
      <c r="AG16" s="304"/>
      <c r="AH16" s="305"/>
      <c r="AI16" s="360">
        <f>(20*M17+5*V17)*10+AE17</f>
        <v>0</v>
      </c>
      <c r="AJ16" s="361"/>
      <c r="AK16" s="361"/>
      <c r="AL16" s="321" t="s">
        <v>7</v>
      </c>
      <c r="AM16" s="322"/>
    </row>
    <row r="17" spans="1:41" s="5" customFormat="1" ht="19.5" customHeight="1">
      <c r="A17" s="93" t="s">
        <v>31</v>
      </c>
      <c r="B17" s="15"/>
      <c r="C17" s="119"/>
      <c r="D17" s="119"/>
      <c r="E17" s="119"/>
      <c r="F17" s="119"/>
      <c r="G17" s="120"/>
      <c r="H17" s="353" t="s">
        <v>32</v>
      </c>
      <c r="I17" s="354"/>
      <c r="J17" s="354"/>
      <c r="K17" s="354"/>
      <c r="L17" s="355"/>
      <c r="M17" s="356"/>
      <c r="N17" s="357"/>
      <c r="O17" s="357"/>
      <c r="P17" s="121" t="s">
        <v>8</v>
      </c>
      <c r="Q17" s="300" t="s">
        <v>33</v>
      </c>
      <c r="R17" s="301"/>
      <c r="S17" s="301"/>
      <c r="T17" s="301"/>
      <c r="U17" s="302"/>
      <c r="V17" s="356"/>
      <c r="W17" s="357"/>
      <c r="X17" s="357"/>
      <c r="Y17" s="122" t="s">
        <v>8</v>
      </c>
      <c r="Z17" s="300" t="s">
        <v>100</v>
      </c>
      <c r="AA17" s="245"/>
      <c r="AB17" s="245"/>
      <c r="AC17" s="245"/>
      <c r="AD17" s="246"/>
      <c r="AE17" s="358"/>
      <c r="AF17" s="359"/>
      <c r="AG17" s="359"/>
      <c r="AH17" s="343" t="s">
        <v>7</v>
      </c>
      <c r="AI17" s="343"/>
      <c r="AJ17" s="123" t="s">
        <v>158</v>
      </c>
      <c r="AK17" s="29"/>
      <c r="AL17" s="29"/>
      <c r="AM17" s="31"/>
      <c r="AO17" s="5">
        <f>IF(M17=0,,"有")</f>
        <v>0</v>
      </c>
    </row>
    <row r="18" spans="1:41" s="5" customFormat="1" ht="7.5" customHeight="1" thickBot="1">
      <c r="A18" s="32"/>
      <c r="B18" s="32"/>
      <c r="C18" s="32"/>
      <c r="D18" s="32"/>
      <c r="E18" s="32"/>
      <c r="F18" s="32"/>
      <c r="G18" s="32"/>
      <c r="H18" s="32"/>
      <c r="I18" s="113"/>
      <c r="J18" s="116"/>
      <c r="K18" s="32"/>
      <c r="L18" s="114"/>
      <c r="M18" s="114"/>
      <c r="N18" s="114"/>
      <c r="O18" s="114"/>
      <c r="P18" s="114"/>
      <c r="Q18" s="114"/>
      <c r="R18" s="114"/>
      <c r="S18" s="114"/>
      <c r="T18" s="114"/>
      <c r="U18" s="114"/>
      <c r="V18" s="114"/>
      <c r="W18" s="114"/>
      <c r="X18" s="95"/>
      <c r="Y18" s="95"/>
      <c r="Z18" s="95"/>
      <c r="AA18" s="95"/>
      <c r="AB18" s="95"/>
      <c r="AC18" s="95"/>
      <c r="AD18" s="26"/>
      <c r="AE18" s="114"/>
      <c r="AF18" s="114"/>
      <c r="AG18" s="114"/>
      <c r="AH18" s="114"/>
      <c r="AI18" s="114"/>
      <c r="AJ18" s="114"/>
      <c r="AK18" s="114"/>
      <c r="AL18" s="114"/>
      <c r="AM18" s="114"/>
    </row>
    <row r="19" spans="1:41" ht="19.5" customHeight="1" thickBot="1">
      <c r="A19" s="124" t="s">
        <v>174</v>
      </c>
      <c r="B19" s="32"/>
      <c r="C19" s="23"/>
      <c r="D19" s="32"/>
      <c r="E19" s="125"/>
      <c r="F19" s="32"/>
      <c r="G19" s="32"/>
      <c r="H19" s="32"/>
      <c r="I19" s="32"/>
      <c r="J19" s="126"/>
      <c r="K19" s="126"/>
      <c r="L19" s="126"/>
      <c r="M19" s="126"/>
      <c r="N19" s="126"/>
      <c r="O19" s="127"/>
      <c r="P19" s="23"/>
      <c r="Q19" s="41"/>
      <c r="R19" s="41"/>
      <c r="S19" s="126"/>
      <c r="T19" s="116"/>
      <c r="U19" s="126"/>
      <c r="V19" s="126"/>
      <c r="W19" s="23"/>
      <c r="X19" s="407" t="s">
        <v>86</v>
      </c>
      <c r="Y19" s="408"/>
      <c r="Z19" s="408"/>
      <c r="AA19" s="408"/>
      <c r="AB19" s="409"/>
      <c r="AC19" s="410" t="s">
        <v>83</v>
      </c>
      <c r="AD19" s="376" t="s">
        <v>289</v>
      </c>
      <c r="AE19" s="377"/>
      <c r="AF19" s="377"/>
      <c r="AG19" s="377"/>
      <c r="AH19" s="378"/>
      <c r="AI19" s="360" t="e">
        <f>MIN(X20,ROUNDDOWN(H32/1000,0))</f>
        <v>#N/A</v>
      </c>
      <c r="AJ19" s="361"/>
      <c r="AK19" s="361"/>
      <c r="AL19" s="321" t="s">
        <v>7</v>
      </c>
      <c r="AM19" s="322"/>
    </row>
    <row r="20" spans="1:41" ht="17.25" customHeight="1">
      <c r="A20" s="124"/>
      <c r="B20" s="32"/>
      <c r="C20" s="130" t="s">
        <v>159</v>
      </c>
      <c r="D20" s="32"/>
      <c r="E20" s="125"/>
      <c r="F20" s="32"/>
      <c r="G20" s="32"/>
      <c r="H20" s="32"/>
      <c r="I20" s="32"/>
      <c r="J20" s="126"/>
      <c r="K20" s="126"/>
      <c r="L20" s="126"/>
      <c r="M20" s="126"/>
      <c r="N20" s="126"/>
      <c r="O20" s="127"/>
      <c r="P20" s="23"/>
      <c r="Q20" s="41"/>
      <c r="R20" s="41"/>
      <c r="S20" s="126"/>
      <c r="T20" s="116"/>
      <c r="U20" s="126"/>
      <c r="V20" s="126"/>
      <c r="W20" s="131"/>
      <c r="X20" s="413" t="e">
        <f>VLOOKUP(L10,計算用!A3:B33,2,FALSE)</f>
        <v>#N/A</v>
      </c>
      <c r="Y20" s="414"/>
      <c r="Z20" s="414"/>
      <c r="AA20" s="417" t="s">
        <v>7</v>
      </c>
      <c r="AB20" s="418"/>
      <c r="AC20" s="411"/>
      <c r="AD20" s="132" t="s">
        <v>17</v>
      </c>
      <c r="AE20" s="43"/>
      <c r="AF20" s="43"/>
      <c r="AG20" s="43"/>
      <c r="AH20" s="45"/>
      <c r="AI20" s="341"/>
      <c r="AJ20" s="342"/>
      <c r="AK20" s="342"/>
      <c r="AL20" s="343" t="s">
        <v>7</v>
      </c>
      <c r="AM20" s="344"/>
      <c r="AN20" s="5"/>
    </row>
    <row r="21" spans="1:41" ht="17.25" customHeight="1">
      <c r="A21" s="23" t="s">
        <v>160</v>
      </c>
      <c r="B21" s="32"/>
      <c r="C21" s="23"/>
      <c r="D21" s="32"/>
      <c r="E21" s="125"/>
      <c r="F21" s="32"/>
      <c r="G21" s="32"/>
      <c r="H21" s="32"/>
      <c r="I21" s="32"/>
      <c r="J21" s="126"/>
      <c r="K21" s="126"/>
      <c r="L21" s="126"/>
      <c r="M21" s="126"/>
      <c r="N21" s="126"/>
      <c r="O21" s="127"/>
      <c r="P21" s="23"/>
      <c r="Q21" s="41"/>
      <c r="R21" s="41"/>
      <c r="S21" s="126"/>
      <c r="T21" s="116"/>
      <c r="U21" s="126"/>
      <c r="V21" s="126"/>
      <c r="W21" s="131"/>
      <c r="X21" s="415"/>
      <c r="Y21" s="416"/>
      <c r="Z21" s="416"/>
      <c r="AA21" s="419"/>
      <c r="AB21" s="420"/>
      <c r="AC21" s="412"/>
      <c r="AD21" s="133" t="s">
        <v>18</v>
      </c>
      <c r="AE21" s="44"/>
      <c r="AF21" s="44"/>
      <c r="AG21" s="44"/>
      <c r="AH21" s="92"/>
      <c r="AI21" s="291" t="e">
        <f>SUM(AI19:AK20)</f>
        <v>#N/A</v>
      </c>
      <c r="AJ21" s="292"/>
      <c r="AK21" s="292"/>
      <c r="AL21" s="345" t="s">
        <v>7</v>
      </c>
      <c r="AM21" s="346"/>
    </row>
    <row r="22" spans="1:41" ht="15" customHeight="1">
      <c r="A22" s="300" t="s">
        <v>72</v>
      </c>
      <c r="B22" s="301"/>
      <c r="C22" s="301"/>
      <c r="D22" s="301"/>
      <c r="E22" s="301"/>
      <c r="F22" s="301"/>
      <c r="G22" s="302"/>
      <c r="H22" s="300" t="s">
        <v>73</v>
      </c>
      <c r="I22" s="301"/>
      <c r="J22" s="301"/>
      <c r="K22" s="301"/>
      <c r="L22" s="302"/>
      <c r="M22" s="300" t="s">
        <v>6</v>
      </c>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2"/>
    </row>
    <row r="23" spans="1:41" ht="15" customHeight="1">
      <c r="A23" s="134" t="s">
        <v>74</v>
      </c>
      <c r="B23" s="64"/>
      <c r="C23" s="64"/>
      <c r="D23" s="64"/>
      <c r="E23" s="65"/>
      <c r="F23" s="65"/>
      <c r="G23" s="66"/>
      <c r="H23" s="335"/>
      <c r="I23" s="336"/>
      <c r="J23" s="336"/>
      <c r="K23" s="336"/>
      <c r="L23" s="337"/>
      <c r="M23" s="338"/>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40"/>
    </row>
    <row r="24" spans="1:41" ht="15" customHeight="1">
      <c r="A24" s="135" t="s">
        <v>75</v>
      </c>
      <c r="B24" s="33"/>
      <c r="C24" s="33"/>
      <c r="D24" s="33"/>
      <c r="E24" s="34"/>
      <c r="F24" s="34"/>
      <c r="G24" s="35"/>
      <c r="H24" s="323"/>
      <c r="I24" s="324"/>
      <c r="J24" s="324"/>
      <c r="K24" s="324"/>
      <c r="L24" s="325"/>
      <c r="M24" s="326"/>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8"/>
    </row>
    <row r="25" spans="1:41" ht="15" customHeight="1">
      <c r="A25" s="135" t="s">
        <v>76</v>
      </c>
      <c r="B25" s="33"/>
      <c r="C25" s="33"/>
      <c r="D25" s="33"/>
      <c r="E25" s="34"/>
      <c r="F25" s="34"/>
      <c r="G25" s="35"/>
      <c r="H25" s="323"/>
      <c r="I25" s="324"/>
      <c r="J25" s="324"/>
      <c r="K25" s="324"/>
      <c r="L25" s="325"/>
      <c r="M25" s="326"/>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8"/>
    </row>
    <row r="26" spans="1:41" ht="15" customHeight="1">
      <c r="A26" s="135" t="s">
        <v>77</v>
      </c>
      <c r="B26" s="33"/>
      <c r="C26" s="33"/>
      <c r="D26" s="33"/>
      <c r="E26" s="34"/>
      <c r="F26" s="34"/>
      <c r="G26" s="35"/>
      <c r="H26" s="323"/>
      <c r="I26" s="324"/>
      <c r="J26" s="324"/>
      <c r="K26" s="324"/>
      <c r="L26" s="325"/>
      <c r="M26" s="326"/>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8"/>
    </row>
    <row r="27" spans="1:41" ht="15" customHeight="1">
      <c r="A27" s="135" t="s">
        <v>78</v>
      </c>
      <c r="B27" s="33"/>
      <c r="C27" s="33"/>
      <c r="D27" s="33"/>
      <c r="E27" s="34"/>
      <c r="F27" s="34"/>
      <c r="G27" s="35"/>
      <c r="H27" s="323"/>
      <c r="I27" s="324"/>
      <c r="J27" s="324"/>
      <c r="K27" s="324"/>
      <c r="L27" s="325"/>
      <c r="M27" s="326"/>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8"/>
    </row>
    <row r="28" spans="1:41" ht="15" customHeight="1">
      <c r="A28" s="135" t="s">
        <v>79</v>
      </c>
      <c r="B28" s="33"/>
      <c r="C28" s="33"/>
      <c r="D28" s="33"/>
      <c r="E28" s="34"/>
      <c r="F28" s="34"/>
      <c r="G28" s="35"/>
      <c r="H28" s="323"/>
      <c r="I28" s="324"/>
      <c r="J28" s="324"/>
      <c r="K28" s="324"/>
      <c r="L28" s="325"/>
      <c r="M28" s="326"/>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8"/>
      <c r="AN28" s="5"/>
    </row>
    <row r="29" spans="1:41" ht="15" customHeight="1">
      <c r="A29" s="135" t="s">
        <v>80</v>
      </c>
      <c r="B29" s="33"/>
      <c r="C29" s="33"/>
      <c r="D29" s="33"/>
      <c r="E29" s="34"/>
      <c r="F29" s="34"/>
      <c r="G29" s="35"/>
      <c r="H29" s="323"/>
      <c r="I29" s="324"/>
      <c r="J29" s="324"/>
      <c r="K29" s="324"/>
      <c r="L29" s="325"/>
      <c r="M29" s="326"/>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8"/>
    </row>
    <row r="30" spans="1:41" ht="15" customHeight="1">
      <c r="A30" s="135" t="s">
        <v>81</v>
      </c>
      <c r="B30" s="136"/>
      <c r="C30" s="136"/>
      <c r="D30" s="136"/>
      <c r="E30" s="136"/>
      <c r="F30" s="136"/>
      <c r="G30" s="137"/>
      <c r="H30" s="323"/>
      <c r="I30" s="324"/>
      <c r="J30" s="324"/>
      <c r="K30" s="324"/>
      <c r="L30" s="325"/>
      <c r="M30" s="326"/>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8"/>
    </row>
    <row r="31" spans="1:41" ht="15" customHeight="1">
      <c r="A31" s="138" t="s">
        <v>82</v>
      </c>
      <c r="B31" s="36"/>
      <c r="C31" s="36"/>
      <c r="D31" s="36"/>
      <c r="E31" s="37"/>
      <c r="F31" s="37"/>
      <c r="G31" s="38"/>
      <c r="H31" s="329"/>
      <c r="I31" s="330"/>
      <c r="J31" s="330"/>
      <c r="K31" s="330"/>
      <c r="L31" s="331"/>
      <c r="M31" s="288"/>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90"/>
    </row>
    <row r="32" spans="1:41" ht="15" customHeight="1">
      <c r="A32" s="139" t="s">
        <v>11</v>
      </c>
      <c r="B32" s="39"/>
      <c r="C32" s="39"/>
      <c r="D32" s="39"/>
      <c r="E32" s="39"/>
      <c r="F32" s="39"/>
      <c r="G32" s="40"/>
      <c r="H32" s="332">
        <f>SUM(H23:L31)</f>
        <v>0</v>
      </c>
      <c r="I32" s="333"/>
      <c r="J32" s="333"/>
      <c r="K32" s="333"/>
      <c r="L32" s="334"/>
      <c r="M32" s="294"/>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6"/>
    </row>
    <row r="33" spans="1:40" ht="7.5" customHeight="1">
      <c r="A33" s="140"/>
      <c r="B33" s="140"/>
      <c r="C33" s="140"/>
      <c r="D33" s="140"/>
      <c r="E33" s="141"/>
      <c r="F33" s="141"/>
      <c r="G33" s="141"/>
      <c r="H33" s="141"/>
      <c r="I33" s="141"/>
      <c r="J33" s="142"/>
      <c r="K33" s="142"/>
      <c r="L33" s="142"/>
      <c r="M33" s="142"/>
      <c r="N33" s="142"/>
      <c r="O33" s="41"/>
      <c r="P33" s="41"/>
      <c r="Q33" s="41"/>
      <c r="R33" s="41"/>
      <c r="S33" s="41"/>
      <c r="T33" s="41"/>
      <c r="U33" s="41"/>
      <c r="V33" s="41"/>
      <c r="W33" s="41"/>
      <c r="X33" s="41"/>
      <c r="Y33" s="41"/>
      <c r="Z33" s="41"/>
      <c r="AA33" s="41"/>
      <c r="AB33" s="41"/>
      <c r="AC33" s="41"/>
      <c r="AD33" s="41"/>
      <c r="AE33" s="41"/>
      <c r="AF33" s="41"/>
      <c r="AG33" s="41"/>
      <c r="AH33" s="143"/>
      <c r="AI33" s="41"/>
      <c r="AJ33" s="41"/>
      <c r="AK33" s="41"/>
      <c r="AL33" s="41"/>
      <c r="AM33" s="41"/>
    </row>
    <row r="34" spans="1:40" ht="19.5" customHeight="1" thickBot="1">
      <c r="A34" s="124" t="s">
        <v>175</v>
      </c>
      <c r="B34" s="32"/>
      <c r="C34" s="23"/>
      <c r="D34" s="32"/>
      <c r="E34" s="125"/>
      <c r="F34" s="32"/>
      <c r="G34" s="32"/>
      <c r="H34" s="32"/>
      <c r="I34" s="32"/>
      <c r="J34" s="126"/>
      <c r="K34" s="126"/>
      <c r="L34" s="126"/>
      <c r="M34" s="126"/>
      <c r="N34" s="126"/>
      <c r="O34" s="127"/>
      <c r="P34" s="23"/>
      <c r="Q34" s="41"/>
      <c r="R34" s="41"/>
      <c r="S34" s="126"/>
      <c r="T34" s="116"/>
      <c r="U34" s="126"/>
      <c r="V34" s="126"/>
      <c r="W34" s="23"/>
      <c r="X34" s="407" t="s">
        <v>86</v>
      </c>
      <c r="Y34" s="408"/>
      <c r="Z34" s="408"/>
      <c r="AA34" s="408"/>
      <c r="AB34" s="409"/>
      <c r="AC34" s="445"/>
      <c r="AD34" s="144"/>
      <c r="AE34" s="144"/>
      <c r="AF34" s="144"/>
      <c r="AG34" s="144"/>
      <c r="AH34" s="144"/>
      <c r="AI34" s="446"/>
      <c r="AJ34" s="446"/>
      <c r="AK34" s="446"/>
      <c r="AL34" s="447"/>
      <c r="AM34" s="447"/>
    </row>
    <row r="35" spans="1:40" ht="16.5" customHeight="1" thickBot="1">
      <c r="A35" s="124"/>
      <c r="B35" s="32"/>
      <c r="C35" s="130" t="s">
        <v>161</v>
      </c>
      <c r="D35" s="32"/>
      <c r="E35" s="125"/>
      <c r="F35" s="32"/>
      <c r="G35" s="32"/>
      <c r="H35" s="32"/>
      <c r="I35" s="32"/>
      <c r="J35" s="126"/>
      <c r="K35" s="126"/>
      <c r="L35" s="126"/>
      <c r="M35" s="126"/>
      <c r="N35" s="126"/>
      <c r="O35" s="127"/>
      <c r="P35" s="23"/>
      <c r="Q35" s="41"/>
      <c r="R35" s="41"/>
      <c r="S35" s="126"/>
      <c r="T35" s="116"/>
      <c r="U35" s="126"/>
      <c r="V35" s="126"/>
      <c r="W35" s="131"/>
      <c r="X35" s="413" t="e">
        <f>VLOOKUP(L10,計算用!A3:G43,5,FALSE)</f>
        <v>#N/A</v>
      </c>
      <c r="Y35" s="414"/>
      <c r="Z35" s="414"/>
      <c r="AA35" s="417" t="s">
        <v>7</v>
      </c>
      <c r="AB35" s="418"/>
      <c r="AC35" s="445"/>
      <c r="AD35" s="144"/>
      <c r="AE35" s="431" t="s">
        <v>288</v>
      </c>
      <c r="AF35" s="432"/>
      <c r="AG35" s="432"/>
      <c r="AH35" s="433"/>
      <c r="AI35" s="434" t="str">
        <f>IF(OR(L10=[1]計算用!A7, L10=[1]計算用!A17,L10=[1]計算用!A18,L10=[1]計算用!A19,L10=[1]計算用!A20,L10=[1]計算用!A21,L10=[1]計算用!A22,L10=[1]計算用!A23),MIN(X35,ROUNDDOWN(H45/1000,0)),"")</f>
        <v/>
      </c>
      <c r="AJ35" s="435"/>
      <c r="AK35" s="435"/>
      <c r="AL35" s="321" t="s">
        <v>7</v>
      </c>
      <c r="AM35" s="322"/>
      <c r="AN35" s="5"/>
    </row>
    <row r="36" spans="1:40" ht="15" customHeight="1">
      <c r="A36" s="300" t="s">
        <v>72</v>
      </c>
      <c r="B36" s="301"/>
      <c r="C36" s="301"/>
      <c r="D36" s="301"/>
      <c r="E36" s="301"/>
      <c r="F36" s="301"/>
      <c r="G36" s="302"/>
      <c r="H36" s="300" t="s">
        <v>73</v>
      </c>
      <c r="I36" s="301"/>
      <c r="J36" s="301"/>
      <c r="K36" s="301"/>
      <c r="L36" s="302"/>
      <c r="M36" s="300" t="s">
        <v>6</v>
      </c>
      <c r="N36" s="301"/>
      <c r="O36" s="301"/>
      <c r="P36" s="301"/>
      <c r="Q36" s="301"/>
      <c r="R36" s="301"/>
      <c r="S36" s="301"/>
      <c r="T36" s="301"/>
      <c r="U36" s="301"/>
      <c r="V36" s="301"/>
      <c r="W36" s="301"/>
      <c r="X36" s="301"/>
      <c r="Y36" s="301"/>
      <c r="Z36" s="301"/>
      <c r="AA36" s="301"/>
      <c r="AB36" s="301"/>
      <c r="AC36" s="301"/>
      <c r="AD36" s="301"/>
      <c r="AE36" s="386"/>
      <c r="AF36" s="386"/>
      <c r="AG36" s="386"/>
      <c r="AH36" s="386"/>
      <c r="AI36" s="386"/>
      <c r="AJ36" s="386"/>
      <c r="AK36" s="386"/>
      <c r="AL36" s="386"/>
      <c r="AM36" s="387"/>
    </row>
    <row r="37" spans="1:40" ht="15" customHeight="1">
      <c r="A37" s="135" t="s">
        <v>162</v>
      </c>
      <c r="B37" s="33"/>
      <c r="C37" s="33"/>
      <c r="D37" s="33"/>
      <c r="E37" s="34"/>
      <c r="F37" s="34"/>
      <c r="G37" s="35"/>
      <c r="H37" s="439"/>
      <c r="I37" s="440"/>
      <c r="J37" s="440"/>
      <c r="K37" s="440"/>
      <c r="L37" s="441"/>
      <c r="M37" s="442"/>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4"/>
    </row>
    <row r="38" spans="1:40" ht="15" customHeight="1">
      <c r="A38" s="145" t="s">
        <v>163</v>
      </c>
      <c r="B38" s="33"/>
      <c r="C38" s="33"/>
      <c r="D38" s="33"/>
      <c r="E38" s="34"/>
      <c r="F38" s="34"/>
      <c r="G38" s="35"/>
      <c r="H38" s="436"/>
      <c r="I38" s="437"/>
      <c r="J38" s="437"/>
      <c r="K38" s="437"/>
      <c r="L38" s="438"/>
      <c r="M38" s="326"/>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8"/>
    </row>
    <row r="39" spans="1:40" ht="15" customHeight="1">
      <c r="A39" s="145" t="s">
        <v>78</v>
      </c>
      <c r="B39" s="33"/>
      <c r="C39" s="33"/>
      <c r="D39" s="33"/>
      <c r="E39" s="34"/>
      <c r="F39" s="34"/>
      <c r="G39" s="35"/>
      <c r="H39" s="436"/>
      <c r="I39" s="437"/>
      <c r="J39" s="437"/>
      <c r="K39" s="437"/>
      <c r="L39" s="438"/>
      <c r="M39" s="326"/>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8"/>
    </row>
    <row r="40" spans="1:40" ht="15" customHeight="1">
      <c r="A40" s="135" t="s">
        <v>79</v>
      </c>
      <c r="B40" s="33"/>
      <c r="C40" s="33"/>
      <c r="D40" s="33"/>
      <c r="E40" s="34"/>
      <c r="F40" s="34"/>
      <c r="G40" s="35"/>
      <c r="H40" s="436"/>
      <c r="I40" s="437"/>
      <c r="J40" s="437"/>
      <c r="K40" s="437"/>
      <c r="L40" s="438"/>
      <c r="M40" s="326"/>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8"/>
    </row>
    <row r="41" spans="1:40" ht="15" customHeight="1">
      <c r="A41" s="135" t="s">
        <v>77</v>
      </c>
      <c r="B41" s="33"/>
      <c r="C41" s="33"/>
      <c r="D41" s="33"/>
      <c r="E41" s="34"/>
      <c r="F41" s="34"/>
      <c r="G41" s="35"/>
      <c r="H41" s="436"/>
      <c r="I41" s="437"/>
      <c r="J41" s="437"/>
      <c r="K41" s="437"/>
      <c r="L41" s="438"/>
      <c r="M41" s="326"/>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8"/>
    </row>
    <row r="42" spans="1:40" ht="15" customHeight="1">
      <c r="A42" s="135" t="s">
        <v>80</v>
      </c>
      <c r="B42" s="33"/>
      <c r="C42" s="33"/>
      <c r="D42" s="33"/>
      <c r="E42" s="34"/>
      <c r="F42" s="34"/>
      <c r="G42" s="35"/>
      <c r="H42" s="436"/>
      <c r="I42" s="437"/>
      <c r="J42" s="437"/>
      <c r="K42" s="437"/>
      <c r="L42" s="438"/>
      <c r="M42" s="326"/>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8"/>
    </row>
    <row r="43" spans="1:40" ht="15" customHeight="1">
      <c r="A43" s="135" t="s">
        <v>81</v>
      </c>
      <c r="B43" s="136"/>
      <c r="C43" s="136"/>
      <c r="D43" s="136"/>
      <c r="E43" s="136"/>
      <c r="F43" s="136"/>
      <c r="G43" s="137"/>
      <c r="H43" s="436"/>
      <c r="I43" s="437"/>
      <c r="J43" s="437"/>
      <c r="K43" s="437"/>
      <c r="L43" s="438"/>
      <c r="M43" s="326"/>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8"/>
    </row>
    <row r="44" spans="1:40" ht="15" customHeight="1">
      <c r="A44" s="138" t="s">
        <v>82</v>
      </c>
      <c r="B44" s="36"/>
      <c r="C44" s="36"/>
      <c r="D44" s="36"/>
      <c r="E44" s="37"/>
      <c r="F44" s="37"/>
      <c r="G44" s="38"/>
      <c r="H44" s="285"/>
      <c r="I44" s="286"/>
      <c r="J44" s="286"/>
      <c r="K44" s="286"/>
      <c r="L44" s="287"/>
      <c r="M44" s="288"/>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90"/>
    </row>
    <row r="45" spans="1:40" ht="19.5" customHeight="1">
      <c r="A45" s="139" t="s">
        <v>11</v>
      </c>
      <c r="B45" s="39"/>
      <c r="C45" s="39"/>
      <c r="D45" s="39"/>
      <c r="E45" s="39"/>
      <c r="F45" s="39"/>
      <c r="G45" s="40"/>
      <c r="H45" s="291">
        <f>SUM(H37:L44)</f>
        <v>0</v>
      </c>
      <c r="I45" s="292"/>
      <c r="J45" s="292"/>
      <c r="K45" s="292"/>
      <c r="L45" s="293"/>
      <c r="M45" s="294"/>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6"/>
    </row>
    <row r="46" spans="1:40" ht="15.75" customHeight="1" thickBot="1">
      <c r="A46" s="140"/>
      <c r="B46" s="140"/>
      <c r="C46" s="140"/>
      <c r="D46" s="140"/>
      <c r="E46" s="141"/>
      <c r="F46" s="141"/>
      <c r="G46" s="141"/>
      <c r="H46" s="141"/>
      <c r="I46" s="141"/>
      <c r="J46" s="142"/>
      <c r="K46" s="142"/>
      <c r="L46" s="142"/>
      <c r="M46" s="142"/>
      <c r="N46" s="142"/>
      <c r="O46" s="41"/>
      <c r="P46" s="41"/>
      <c r="Q46" s="41"/>
      <c r="R46" s="41"/>
      <c r="S46" s="41"/>
      <c r="T46" s="41"/>
      <c r="U46" s="41"/>
      <c r="V46" s="41"/>
      <c r="W46" s="41"/>
      <c r="X46" s="41"/>
      <c r="Y46" s="41"/>
      <c r="Z46" s="41"/>
      <c r="AA46" s="41"/>
      <c r="AB46" s="41"/>
      <c r="AC46" s="41"/>
      <c r="AD46" s="41"/>
      <c r="AE46" s="41"/>
      <c r="AF46" s="41"/>
      <c r="AG46" s="41"/>
      <c r="AH46" s="146"/>
      <c r="AI46" s="41"/>
      <c r="AJ46" s="41"/>
      <c r="AK46" s="41"/>
      <c r="AL46" s="41"/>
      <c r="AM46" s="41"/>
    </row>
    <row r="47" spans="1:40" s="5" customFormat="1" ht="21" customHeight="1" thickBot="1">
      <c r="A47" s="297" t="s">
        <v>176</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c r="AE47" s="303" t="s">
        <v>85</v>
      </c>
      <c r="AF47" s="304"/>
      <c r="AG47" s="304"/>
      <c r="AH47" s="305"/>
      <c r="AI47" s="421">
        <f>IF(L10=A49,ROUNDDOWN(X49*AI49/1000,0),IF(L10=A50,ROUNDDOWN(X50*AI50/1000,0),IF(NOT(OR(L10=A49,L10=A50)),ROUNDDOWN(X48*AI48/1000,0))))</f>
        <v>0</v>
      </c>
      <c r="AJ47" s="422"/>
      <c r="AK47" s="422"/>
      <c r="AL47" s="321" t="s">
        <v>7</v>
      </c>
      <c r="AM47" s="322"/>
    </row>
    <row r="48" spans="1:40" s="5" customFormat="1" ht="19.5" customHeight="1">
      <c r="A48" s="306" t="s">
        <v>177</v>
      </c>
      <c r="B48" s="307"/>
      <c r="C48" s="307"/>
      <c r="D48" s="307"/>
      <c r="E48" s="307"/>
      <c r="F48" s="307"/>
      <c r="G48" s="307"/>
      <c r="H48" s="307"/>
      <c r="I48" s="307"/>
      <c r="J48" s="307"/>
      <c r="K48" s="307"/>
      <c r="L48" s="307"/>
      <c r="M48" s="307"/>
      <c r="N48" s="307"/>
      <c r="O48" s="307"/>
      <c r="P48" s="307"/>
      <c r="Q48" s="307"/>
      <c r="R48" s="307"/>
      <c r="S48" s="307"/>
      <c r="T48" s="307"/>
      <c r="U48" s="307"/>
      <c r="V48" s="307"/>
      <c r="W48" s="308"/>
      <c r="X48" s="309">
        <v>2000</v>
      </c>
      <c r="Y48" s="310"/>
      <c r="Z48" s="310"/>
      <c r="AA48" s="311" t="s">
        <v>15</v>
      </c>
      <c r="AB48" s="312"/>
      <c r="AC48" s="306" t="s">
        <v>16</v>
      </c>
      <c r="AD48" s="307"/>
      <c r="AE48" s="374"/>
      <c r="AF48" s="374"/>
      <c r="AG48" s="374"/>
      <c r="AH48" s="375"/>
      <c r="AI48" s="317"/>
      <c r="AJ48" s="318"/>
      <c r="AK48" s="318"/>
      <c r="AL48" s="319" t="s">
        <v>8</v>
      </c>
      <c r="AM48" s="320"/>
    </row>
    <row r="49" spans="1:39" s="5" customFormat="1" ht="19.5" customHeight="1">
      <c r="A49" s="306" t="s">
        <v>144</v>
      </c>
      <c r="B49" s="307"/>
      <c r="C49" s="307"/>
      <c r="D49" s="307"/>
      <c r="E49" s="307"/>
      <c r="F49" s="307"/>
      <c r="G49" s="307"/>
      <c r="H49" s="307"/>
      <c r="I49" s="307"/>
      <c r="J49" s="307"/>
      <c r="K49" s="307"/>
      <c r="L49" s="307"/>
      <c r="M49" s="307"/>
      <c r="N49" s="307"/>
      <c r="O49" s="307"/>
      <c r="P49" s="307"/>
      <c r="Q49" s="307"/>
      <c r="R49" s="307"/>
      <c r="S49" s="307"/>
      <c r="T49" s="307"/>
      <c r="U49" s="307"/>
      <c r="V49" s="307"/>
      <c r="W49" s="308"/>
      <c r="X49" s="309">
        <v>1500</v>
      </c>
      <c r="Y49" s="310"/>
      <c r="Z49" s="310"/>
      <c r="AA49" s="311" t="s">
        <v>15</v>
      </c>
      <c r="AB49" s="312"/>
      <c r="AC49" s="306" t="s">
        <v>16</v>
      </c>
      <c r="AD49" s="307"/>
      <c r="AE49" s="307"/>
      <c r="AF49" s="307"/>
      <c r="AG49" s="307"/>
      <c r="AH49" s="308"/>
      <c r="AI49" s="313"/>
      <c r="AJ49" s="314"/>
      <c r="AK49" s="314"/>
      <c r="AL49" s="315" t="s">
        <v>8</v>
      </c>
      <c r="AM49" s="316"/>
    </row>
    <row r="50" spans="1:39" s="5" customFormat="1" ht="19.5" customHeight="1">
      <c r="A50" s="306" t="s">
        <v>145</v>
      </c>
      <c r="B50" s="307"/>
      <c r="C50" s="307"/>
      <c r="D50" s="307"/>
      <c r="E50" s="307"/>
      <c r="F50" s="307"/>
      <c r="G50" s="307"/>
      <c r="H50" s="307"/>
      <c r="I50" s="307"/>
      <c r="J50" s="307"/>
      <c r="K50" s="307"/>
      <c r="L50" s="307"/>
      <c r="M50" s="307"/>
      <c r="N50" s="307"/>
      <c r="O50" s="307"/>
      <c r="P50" s="307"/>
      <c r="Q50" s="307"/>
      <c r="R50" s="307"/>
      <c r="S50" s="307"/>
      <c r="T50" s="307"/>
      <c r="U50" s="307"/>
      <c r="V50" s="307"/>
      <c r="W50" s="308"/>
      <c r="X50" s="309">
        <v>2500</v>
      </c>
      <c r="Y50" s="310"/>
      <c r="Z50" s="310"/>
      <c r="AA50" s="311" t="s">
        <v>15</v>
      </c>
      <c r="AB50" s="312"/>
      <c r="AC50" s="306" t="s">
        <v>16</v>
      </c>
      <c r="AD50" s="307"/>
      <c r="AE50" s="307"/>
      <c r="AF50" s="307"/>
      <c r="AG50" s="307"/>
      <c r="AH50" s="308"/>
      <c r="AI50" s="313"/>
      <c r="AJ50" s="314"/>
      <c r="AK50" s="314"/>
      <c r="AL50" s="315" t="s">
        <v>8</v>
      </c>
      <c r="AM50" s="316"/>
    </row>
    <row r="51" spans="1:39" s="5" customFormat="1" ht="12.75" thickBot="1">
      <c r="A51" s="32"/>
      <c r="B51" s="32"/>
      <c r="C51" s="32"/>
      <c r="D51" s="32"/>
      <c r="E51" s="32"/>
      <c r="F51" s="32"/>
      <c r="G51" s="32"/>
      <c r="H51" s="32"/>
      <c r="I51" s="113"/>
      <c r="J51" s="116"/>
      <c r="K51" s="32"/>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row>
    <row r="52" spans="1:39" s="5" customFormat="1" ht="19.5" customHeight="1" thickBot="1">
      <c r="A52" s="186" t="s">
        <v>178</v>
      </c>
      <c r="B52" s="32"/>
      <c r="C52" s="32"/>
      <c r="D52" s="32"/>
      <c r="E52" s="32"/>
      <c r="F52" s="32"/>
      <c r="G52" s="32"/>
      <c r="H52" s="32"/>
      <c r="I52" s="113"/>
      <c r="J52" s="116"/>
      <c r="K52" s="32"/>
      <c r="L52" s="114"/>
      <c r="M52" s="114"/>
      <c r="N52" s="114"/>
      <c r="O52" s="32"/>
      <c r="P52" s="32"/>
      <c r="Q52" s="32"/>
      <c r="R52" s="32"/>
      <c r="S52" s="32"/>
      <c r="T52" s="147"/>
      <c r="U52" s="147"/>
      <c r="V52" s="147"/>
      <c r="W52" s="147"/>
      <c r="X52" s="407" t="s">
        <v>86</v>
      </c>
      <c r="Y52" s="408"/>
      <c r="Z52" s="408"/>
      <c r="AA52" s="408"/>
      <c r="AB52" s="409"/>
      <c r="AC52" s="410" t="s">
        <v>83</v>
      </c>
      <c r="AD52" s="128" t="s">
        <v>21</v>
      </c>
      <c r="AE52" s="129"/>
      <c r="AF52" s="129"/>
      <c r="AG52" s="129"/>
      <c r="AH52" s="46"/>
      <c r="AI52" s="360" t="e">
        <f>MIN(X53,ROUNDDOWN(H65/1000,0))</f>
        <v>#N/A</v>
      </c>
      <c r="AJ52" s="361"/>
      <c r="AK52" s="361"/>
      <c r="AL52" s="321" t="s">
        <v>7</v>
      </c>
      <c r="AM52" s="322"/>
    </row>
    <row r="53" spans="1:39" s="5" customFormat="1" ht="19.5" customHeight="1">
      <c r="A53" s="32"/>
      <c r="B53" s="185" t="s">
        <v>164</v>
      </c>
      <c r="C53" s="32"/>
      <c r="D53" s="32"/>
      <c r="E53" s="32"/>
      <c r="F53" s="32"/>
      <c r="G53" s="32"/>
      <c r="H53" s="32"/>
      <c r="I53" s="32"/>
      <c r="J53" s="32"/>
      <c r="K53" s="32"/>
      <c r="L53" s="32"/>
      <c r="M53" s="32"/>
      <c r="N53" s="32"/>
      <c r="O53" s="32"/>
      <c r="P53" s="32"/>
      <c r="Q53" s="32"/>
      <c r="R53" s="32"/>
      <c r="S53" s="32"/>
      <c r="T53" s="32"/>
      <c r="U53" s="32"/>
      <c r="V53" s="32"/>
      <c r="W53" s="32"/>
      <c r="X53" s="423" t="e">
        <f>VLOOKUP(L10,計算用!A3:G43,6,FALSE)</f>
        <v>#N/A</v>
      </c>
      <c r="Y53" s="424"/>
      <c r="Z53" s="424"/>
      <c r="AA53" s="427" t="s">
        <v>7</v>
      </c>
      <c r="AB53" s="428"/>
      <c r="AC53" s="411"/>
      <c r="AD53" s="132" t="s">
        <v>17</v>
      </c>
      <c r="AE53" s="148"/>
      <c r="AF53" s="148"/>
      <c r="AG53" s="148"/>
      <c r="AH53" s="149"/>
      <c r="AI53" s="341">
        <v>0</v>
      </c>
      <c r="AJ53" s="342"/>
      <c r="AK53" s="342"/>
      <c r="AL53" s="343" t="s">
        <v>7</v>
      </c>
      <c r="AM53" s="344"/>
    </row>
    <row r="54" spans="1:39" s="5" customFormat="1" ht="19.5" customHeight="1">
      <c r="A54" s="23" t="s">
        <v>89</v>
      </c>
      <c r="B54" s="32"/>
      <c r="C54" s="32"/>
      <c r="D54" s="32"/>
      <c r="E54" s="32"/>
      <c r="F54" s="32"/>
      <c r="G54" s="32"/>
      <c r="H54" s="32"/>
      <c r="I54" s="32"/>
      <c r="J54" s="32"/>
      <c r="K54" s="32"/>
      <c r="L54" s="32"/>
      <c r="M54" s="32"/>
      <c r="N54" s="32"/>
      <c r="O54" s="32"/>
      <c r="P54" s="32"/>
      <c r="Q54" s="32"/>
      <c r="R54" s="32"/>
      <c r="S54" s="32"/>
      <c r="T54" s="32"/>
      <c r="U54" s="32"/>
      <c r="V54" s="32"/>
      <c r="W54" s="32"/>
      <c r="X54" s="425"/>
      <c r="Y54" s="426"/>
      <c r="Z54" s="426"/>
      <c r="AA54" s="429"/>
      <c r="AB54" s="430"/>
      <c r="AC54" s="412"/>
      <c r="AD54" s="133" t="s">
        <v>18</v>
      </c>
      <c r="AE54" s="150"/>
      <c r="AF54" s="150"/>
      <c r="AG54" s="150"/>
      <c r="AH54" s="151"/>
      <c r="AI54" s="291" t="e">
        <f>SUM(AI52:AK53)</f>
        <v>#N/A</v>
      </c>
      <c r="AJ54" s="292"/>
      <c r="AK54" s="292"/>
      <c r="AL54" s="345" t="s">
        <v>7</v>
      </c>
      <c r="AM54" s="346"/>
    </row>
    <row r="55" spans="1:39" ht="17.25" customHeight="1">
      <c r="A55" s="300" t="s">
        <v>72</v>
      </c>
      <c r="B55" s="301"/>
      <c r="C55" s="301"/>
      <c r="D55" s="301"/>
      <c r="E55" s="301"/>
      <c r="F55" s="301"/>
      <c r="G55" s="302"/>
      <c r="H55" s="300" t="s">
        <v>73</v>
      </c>
      <c r="I55" s="301"/>
      <c r="J55" s="301"/>
      <c r="K55" s="301"/>
      <c r="L55" s="302"/>
      <c r="M55" s="300" t="s">
        <v>6</v>
      </c>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2"/>
    </row>
    <row r="56" spans="1:39" ht="17.25" customHeight="1">
      <c r="A56" s="134" t="s">
        <v>74</v>
      </c>
      <c r="B56" s="64"/>
      <c r="C56" s="64"/>
      <c r="D56" s="64"/>
      <c r="E56" s="65"/>
      <c r="F56" s="65"/>
      <c r="G56" s="66"/>
      <c r="H56" s="439"/>
      <c r="I56" s="440"/>
      <c r="J56" s="440"/>
      <c r="K56" s="440"/>
      <c r="L56" s="441"/>
      <c r="M56" s="338"/>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40"/>
    </row>
    <row r="57" spans="1:39" ht="17.25" customHeight="1">
      <c r="A57" s="135" t="s">
        <v>75</v>
      </c>
      <c r="B57" s="33"/>
      <c r="C57" s="33"/>
      <c r="D57" s="33"/>
      <c r="E57" s="34"/>
      <c r="F57" s="34"/>
      <c r="G57" s="35"/>
      <c r="H57" s="436"/>
      <c r="I57" s="437"/>
      <c r="J57" s="437"/>
      <c r="K57" s="437"/>
      <c r="L57" s="438"/>
      <c r="M57" s="326"/>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8"/>
    </row>
    <row r="58" spans="1:39" ht="17.25" customHeight="1">
      <c r="A58" s="135" t="s">
        <v>76</v>
      </c>
      <c r="B58" s="33"/>
      <c r="C58" s="33"/>
      <c r="D58" s="33"/>
      <c r="E58" s="34"/>
      <c r="F58" s="34"/>
      <c r="G58" s="35"/>
      <c r="H58" s="436"/>
      <c r="I58" s="437"/>
      <c r="J58" s="437"/>
      <c r="K58" s="437"/>
      <c r="L58" s="438"/>
      <c r="M58" s="326"/>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8"/>
    </row>
    <row r="59" spans="1:39" ht="17.25" customHeight="1">
      <c r="A59" s="135" t="s">
        <v>77</v>
      </c>
      <c r="B59" s="33"/>
      <c r="C59" s="33"/>
      <c r="D59" s="33"/>
      <c r="E59" s="34"/>
      <c r="F59" s="34"/>
      <c r="G59" s="35"/>
      <c r="H59" s="436"/>
      <c r="I59" s="437"/>
      <c r="J59" s="437"/>
      <c r="K59" s="437"/>
      <c r="L59" s="438"/>
      <c r="M59" s="326"/>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8"/>
    </row>
    <row r="60" spans="1:39" ht="17.25" customHeight="1">
      <c r="A60" s="135" t="s">
        <v>78</v>
      </c>
      <c r="B60" s="33"/>
      <c r="C60" s="33"/>
      <c r="D60" s="33"/>
      <c r="E60" s="34"/>
      <c r="F60" s="34"/>
      <c r="G60" s="35"/>
      <c r="H60" s="436"/>
      <c r="I60" s="437"/>
      <c r="J60" s="437"/>
      <c r="K60" s="437"/>
      <c r="L60" s="438"/>
      <c r="M60" s="326"/>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8"/>
    </row>
    <row r="61" spans="1:39" ht="17.25" customHeight="1">
      <c r="A61" s="135" t="s">
        <v>79</v>
      </c>
      <c r="B61" s="33"/>
      <c r="C61" s="33"/>
      <c r="D61" s="33"/>
      <c r="E61" s="34"/>
      <c r="F61" s="34"/>
      <c r="G61" s="35"/>
      <c r="H61" s="436"/>
      <c r="I61" s="437"/>
      <c r="J61" s="437"/>
      <c r="K61" s="437"/>
      <c r="L61" s="438"/>
      <c r="M61" s="326"/>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8"/>
    </row>
    <row r="62" spans="1:39" ht="17.25" customHeight="1">
      <c r="A62" s="135" t="s">
        <v>80</v>
      </c>
      <c r="B62" s="33"/>
      <c r="C62" s="33"/>
      <c r="D62" s="33"/>
      <c r="E62" s="34"/>
      <c r="F62" s="34"/>
      <c r="G62" s="35"/>
      <c r="H62" s="436"/>
      <c r="I62" s="437"/>
      <c r="J62" s="437"/>
      <c r="K62" s="437"/>
      <c r="L62" s="438"/>
      <c r="M62" s="326"/>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8"/>
    </row>
    <row r="63" spans="1:39" ht="17.25" customHeight="1">
      <c r="A63" s="135" t="s">
        <v>81</v>
      </c>
      <c r="B63" s="136"/>
      <c r="C63" s="136"/>
      <c r="D63" s="136"/>
      <c r="E63" s="136"/>
      <c r="F63" s="136"/>
      <c r="G63" s="137"/>
      <c r="H63" s="436"/>
      <c r="I63" s="437"/>
      <c r="J63" s="437"/>
      <c r="K63" s="437"/>
      <c r="L63" s="438"/>
      <c r="M63" s="326"/>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8"/>
    </row>
    <row r="64" spans="1:39" ht="17.25" customHeight="1">
      <c r="A64" s="138" t="s">
        <v>82</v>
      </c>
      <c r="B64" s="36"/>
      <c r="C64" s="36"/>
      <c r="D64" s="36"/>
      <c r="E64" s="37"/>
      <c r="F64" s="37"/>
      <c r="G64" s="38"/>
      <c r="H64" s="285"/>
      <c r="I64" s="286"/>
      <c r="J64" s="286"/>
      <c r="K64" s="286"/>
      <c r="L64" s="287"/>
      <c r="M64" s="288"/>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90"/>
    </row>
    <row r="65" spans="1:39" ht="17.25" customHeight="1">
      <c r="A65" s="139" t="s">
        <v>11</v>
      </c>
      <c r="B65" s="152"/>
      <c r="C65" s="152"/>
      <c r="D65" s="152"/>
      <c r="E65" s="39"/>
      <c r="F65" s="39"/>
      <c r="G65" s="40"/>
      <c r="H65" s="291">
        <f>SUM(H56:L64)</f>
        <v>0</v>
      </c>
      <c r="I65" s="292"/>
      <c r="J65" s="292"/>
      <c r="K65" s="292"/>
      <c r="L65" s="293"/>
      <c r="M65" s="294"/>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6"/>
    </row>
    <row r="66" spans="1:39">
      <c r="A66" s="140"/>
      <c r="B66" s="140"/>
      <c r="C66" s="140"/>
      <c r="D66" s="140"/>
      <c r="E66" s="153"/>
      <c r="F66" s="153"/>
      <c r="G66" s="153"/>
      <c r="H66" s="153"/>
      <c r="I66" s="153"/>
      <c r="J66" s="154"/>
      <c r="K66" s="154"/>
      <c r="L66" s="154"/>
      <c r="M66" s="154"/>
      <c r="N66" s="154"/>
      <c r="O66" s="153"/>
      <c r="P66" s="153"/>
      <c r="Q66" s="153"/>
      <c r="R66" s="153"/>
      <c r="S66" s="153"/>
      <c r="T66" s="153"/>
      <c r="U66" s="153"/>
      <c r="V66" s="153"/>
      <c r="W66" s="153"/>
      <c r="X66" s="153"/>
      <c r="Y66" s="42"/>
      <c r="Z66" s="42"/>
      <c r="AA66" s="42"/>
      <c r="AB66" s="42"/>
      <c r="AC66" s="42"/>
      <c r="AD66" s="42"/>
      <c r="AE66" s="153"/>
      <c r="AF66" s="153"/>
      <c r="AG66" s="153"/>
      <c r="AH66" s="153"/>
      <c r="AI66" s="153"/>
      <c r="AJ66" s="153"/>
      <c r="AK66" s="153"/>
      <c r="AL66" s="153"/>
      <c r="AM66" s="153"/>
    </row>
    <row r="67" spans="1:39">
      <c r="A67" s="23" t="s">
        <v>165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row>
  </sheetData>
  <sheetProtection formatCells="0" formatColumns="0" formatRows="0" insertColumns="0" insertRows="0" autoFilter="0"/>
  <mergeCells count="154">
    <mergeCell ref="H41:L41"/>
    <mergeCell ref="M41:AM41"/>
    <mergeCell ref="H42:L42"/>
    <mergeCell ref="M42:AM42"/>
    <mergeCell ref="H43:L43"/>
    <mergeCell ref="M43:AM43"/>
    <mergeCell ref="A48:W48"/>
    <mergeCell ref="AL47:AM47"/>
    <mergeCell ref="H8:S8"/>
    <mergeCell ref="H36:L36"/>
    <mergeCell ref="M36:AM36"/>
    <mergeCell ref="H37:L37"/>
    <mergeCell ref="M37:AM37"/>
    <mergeCell ref="H38:L38"/>
    <mergeCell ref="M38:AM38"/>
    <mergeCell ref="H39:L39"/>
    <mergeCell ref="M39:AM39"/>
    <mergeCell ref="H40:L40"/>
    <mergeCell ref="M40:AM40"/>
    <mergeCell ref="X34:AB34"/>
    <mergeCell ref="AC34:AC35"/>
    <mergeCell ref="AI34:AK34"/>
    <mergeCell ref="AL34:AM34"/>
    <mergeCell ref="X35:Z35"/>
    <mergeCell ref="AA35:AB35"/>
    <mergeCell ref="AE35:AH35"/>
    <mergeCell ref="AI35:AK35"/>
    <mergeCell ref="AL35:AM35"/>
    <mergeCell ref="H63:L63"/>
    <mergeCell ref="M63:AM63"/>
    <mergeCell ref="H62:L62"/>
    <mergeCell ref="M55:AM55"/>
    <mergeCell ref="M56:AM56"/>
    <mergeCell ref="M57:AM57"/>
    <mergeCell ref="M62:AM62"/>
    <mergeCell ref="H58:L58"/>
    <mergeCell ref="M58:AM58"/>
    <mergeCell ref="H59:L59"/>
    <mergeCell ref="M59:AM59"/>
    <mergeCell ref="H60:L60"/>
    <mergeCell ref="M60:AM60"/>
    <mergeCell ref="H61:L61"/>
    <mergeCell ref="M61:AM61"/>
    <mergeCell ref="H55:L55"/>
    <mergeCell ref="H56:L56"/>
    <mergeCell ref="H57:L57"/>
    <mergeCell ref="AA48:AB48"/>
    <mergeCell ref="AI52:AK52"/>
    <mergeCell ref="AC48:AH48"/>
    <mergeCell ref="AI47:AK47"/>
    <mergeCell ref="X48:Z48"/>
    <mergeCell ref="A50:W50"/>
    <mergeCell ref="A55:G55"/>
    <mergeCell ref="AC50:AH50"/>
    <mergeCell ref="X52:AB52"/>
    <mergeCell ref="AC52:AC54"/>
    <mergeCell ref="X53:Z54"/>
    <mergeCell ref="AA53:AB54"/>
    <mergeCell ref="AI53:AK53"/>
    <mergeCell ref="AL53:AM53"/>
    <mergeCell ref="AI54:AK54"/>
    <mergeCell ref="AL54:AM54"/>
    <mergeCell ref="A3:AM3"/>
    <mergeCell ref="A5:AM5"/>
    <mergeCell ref="O7:S7"/>
    <mergeCell ref="A8:C9"/>
    <mergeCell ref="H7:N7"/>
    <mergeCell ref="T7:AM7"/>
    <mergeCell ref="A7:G7"/>
    <mergeCell ref="D9:G9"/>
    <mergeCell ref="D8:G8"/>
    <mergeCell ref="T8:V9"/>
    <mergeCell ref="W8:AF8"/>
    <mergeCell ref="AG8:AM8"/>
    <mergeCell ref="H9:S9"/>
    <mergeCell ref="W9:AF9"/>
    <mergeCell ref="AG9:AM9"/>
    <mergeCell ref="X19:AB19"/>
    <mergeCell ref="AC19:AC21"/>
    <mergeCell ref="AI19:AK19"/>
    <mergeCell ref="AL19:AM19"/>
    <mergeCell ref="X20:Z21"/>
    <mergeCell ref="AA20:AB21"/>
    <mergeCell ref="AI20:AK20"/>
    <mergeCell ref="AL20:AM20"/>
    <mergeCell ref="AI21:AK21"/>
    <mergeCell ref="AL21:AM21"/>
    <mergeCell ref="L10:Y10"/>
    <mergeCell ref="A14:AM14"/>
    <mergeCell ref="AE16:AH16"/>
    <mergeCell ref="H17:L17"/>
    <mergeCell ref="M17:O17"/>
    <mergeCell ref="Q17:U17"/>
    <mergeCell ref="V17:X17"/>
    <mergeCell ref="AE17:AG17"/>
    <mergeCell ref="AH17:AI17"/>
    <mergeCell ref="AL16:AM16"/>
    <mergeCell ref="AI16:AK16"/>
    <mergeCell ref="AJ10:AK10"/>
    <mergeCell ref="AG10:AI10"/>
    <mergeCell ref="Z10:AB10"/>
    <mergeCell ref="AC10:AD10"/>
    <mergeCell ref="AE10:AF10"/>
    <mergeCell ref="A11:H12"/>
    <mergeCell ref="AL10:AM10"/>
    <mergeCell ref="Z17:AD17"/>
    <mergeCell ref="AD19:AH19"/>
    <mergeCell ref="A22:G22"/>
    <mergeCell ref="H29:L29"/>
    <mergeCell ref="M29:AM29"/>
    <mergeCell ref="H30:L30"/>
    <mergeCell ref="M30:AM30"/>
    <mergeCell ref="H31:L31"/>
    <mergeCell ref="M31:AM31"/>
    <mergeCell ref="H32:L32"/>
    <mergeCell ref="M32:AM32"/>
    <mergeCell ref="M26:AM26"/>
    <mergeCell ref="H27:L27"/>
    <mergeCell ref="M27:AM27"/>
    <mergeCell ref="M28:AM28"/>
    <mergeCell ref="M22:AM22"/>
    <mergeCell ref="H28:L28"/>
    <mergeCell ref="H23:L23"/>
    <mergeCell ref="H24:L24"/>
    <mergeCell ref="H26:L26"/>
    <mergeCell ref="H25:L25"/>
    <mergeCell ref="M23:AM23"/>
    <mergeCell ref="M24:AM24"/>
    <mergeCell ref="M25:AM25"/>
    <mergeCell ref="H22:L22"/>
    <mergeCell ref="H64:L64"/>
    <mergeCell ref="M64:AM64"/>
    <mergeCell ref="H65:L65"/>
    <mergeCell ref="M65:AM65"/>
    <mergeCell ref="A47:AD47"/>
    <mergeCell ref="A36:G36"/>
    <mergeCell ref="H44:L44"/>
    <mergeCell ref="M44:AM44"/>
    <mergeCell ref="H45:L45"/>
    <mergeCell ref="M45:AM45"/>
    <mergeCell ref="AE47:AH47"/>
    <mergeCell ref="A49:W49"/>
    <mergeCell ref="X49:Z49"/>
    <mergeCell ref="AA49:AB49"/>
    <mergeCell ref="AC49:AH49"/>
    <mergeCell ref="AI49:AK49"/>
    <mergeCell ref="AL49:AM49"/>
    <mergeCell ref="AI48:AK48"/>
    <mergeCell ref="AL48:AM48"/>
    <mergeCell ref="AL52:AM52"/>
    <mergeCell ref="AL50:AM50"/>
    <mergeCell ref="AI50:AK50"/>
    <mergeCell ref="X50:Z50"/>
    <mergeCell ref="AA50:AB50"/>
  </mergeCells>
  <phoneticPr fontId="5"/>
  <dataValidations count="1">
    <dataValidation imeMode="halfAlpha" allowBlank="1" showInputMessage="1" showErrorMessage="1" sqref="S19:V21 J19:N21 J34:N35 S34:V35" xr:uid="{68CFCD53-B9D6-46D4-A361-3CEA5FEBBCFE}"/>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5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mc:AlternateContent xmlns:mc="http://schemas.openxmlformats.org/markup-compatibility/2006">
          <mc:Choice Requires="x14">
            <control shapeId="24706" r:id="rId8" name="Check Box 130">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707" r:id="rId9" name="Check Box 131">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708" r:id="rId10" name="Check Box 132">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709" r:id="rId11" name="Check Box 133">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AE5B03A-3CE0-4793-9D3F-3A78BE4B500C}">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86"/>
  <sheetViews>
    <sheetView tabSelected="1" view="pageBreakPreview" topLeftCell="C1" zoomScaleNormal="120" zoomScaleSheetLayoutView="100" workbookViewId="0">
      <selection activeCell="I8" sqref="I8"/>
    </sheetView>
  </sheetViews>
  <sheetFormatPr defaultColWidth="9" defaultRowHeight="12"/>
  <cols>
    <col min="1" max="1" width="3.125" style="5" customWidth="1"/>
    <col min="2" max="3" width="12.5" style="5" customWidth="1"/>
    <col min="4" max="4" width="12.25" style="5" bestFit="1" customWidth="1"/>
    <col min="5" max="5" width="22.625" style="5" hidden="1" customWidth="1"/>
    <col min="6" max="6" width="8.125" style="5" hidden="1" customWidth="1"/>
    <col min="7" max="7" width="25" style="5" customWidth="1"/>
    <col min="8" max="8" width="10.5" style="5" bestFit="1" customWidth="1"/>
    <col min="9" max="9" width="10.5" style="5" customWidth="1"/>
    <col min="10" max="10" width="16.75" style="5" bestFit="1" customWidth="1"/>
    <col min="11" max="11" width="14.125" style="5" bestFit="1" customWidth="1"/>
    <col min="12" max="12" width="12" style="5" customWidth="1"/>
    <col min="13" max="13" width="12" style="5" hidden="1" customWidth="1"/>
    <col min="14" max="14" width="12" style="5" customWidth="1"/>
    <col min="15" max="15" width="8.125" style="5" customWidth="1"/>
    <col min="16" max="19" width="7.625" style="5" customWidth="1"/>
    <col min="20" max="20" width="2.5" style="5" customWidth="1"/>
    <col min="21" max="16384" width="9" style="5"/>
  </cols>
  <sheetData>
    <row r="1" spans="1:20" ht="13.5">
      <c r="A1" s="2" t="s">
        <v>277</v>
      </c>
    </row>
    <row r="3" spans="1:20">
      <c r="A3" s="5" t="s">
        <v>166</v>
      </c>
      <c r="O3" s="8"/>
      <c r="P3" s="8"/>
      <c r="Q3" s="8"/>
      <c r="R3" s="8"/>
    </row>
    <row r="4" spans="1:20" ht="18" customHeight="1">
      <c r="A4" s="274"/>
      <c r="B4" s="451" t="s">
        <v>167</v>
      </c>
      <c r="C4" s="451" t="s">
        <v>168</v>
      </c>
      <c r="D4" s="451" t="s">
        <v>169</v>
      </c>
      <c r="E4" s="12"/>
      <c r="F4" s="12"/>
      <c r="G4" s="448" t="s">
        <v>20</v>
      </c>
      <c r="H4" s="300" t="s">
        <v>19</v>
      </c>
      <c r="I4" s="301"/>
      <c r="J4" s="302"/>
      <c r="K4" s="300" t="s">
        <v>24</v>
      </c>
      <c r="L4" s="301"/>
      <c r="M4" s="301"/>
      <c r="N4" s="302"/>
      <c r="O4" s="450" t="s">
        <v>27</v>
      </c>
      <c r="P4" s="407" t="s">
        <v>103</v>
      </c>
      <c r="Q4" s="408"/>
      <c r="R4" s="408"/>
      <c r="S4" s="409"/>
    </row>
    <row r="5" spans="1:20" ht="51.75" customHeight="1">
      <c r="A5" s="274"/>
      <c r="B5" s="451"/>
      <c r="C5" s="451"/>
      <c r="D5" s="451"/>
      <c r="E5" s="13" t="s">
        <v>35</v>
      </c>
      <c r="F5" s="13" t="s">
        <v>35</v>
      </c>
      <c r="G5" s="449"/>
      <c r="H5" s="156" t="s">
        <v>14</v>
      </c>
      <c r="I5" s="156" t="s">
        <v>264</v>
      </c>
      <c r="J5" s="156" t="s">
        <v>4</v>
      </c>
      <c r="K5" s="156" t="s">
        <v>22</v>
      </c>
      <c r="L5" s="156" t="s">
        <v>23</v>
      </c>
      <c r="M5" s="156" t="s">
        <v>28</v>
      </c>
      <c r="N5" s="155" t="s">
        <v>170</v>
      </c>
      <c r="O5" s="451"/>
      <c r="P5" s="157" t="s">
        <v>102</v>
      </c>
      <c r="Q5" s="157" t="s">
        <v>171</v>
      </c>
      <c r="R5" s="157" t="s">
        <v>104</v>
      </c>
      <c r="S5" s="157" t="s">
        <v>172</v>
      </c>
    </row>
    <row r="6" spans="1:20">
      <c r="A6" s="164">
        <v>1</v>
      </c>
      <c r="B6" s="165"/>
      <c r="C6" s="165"/>
      <c r="D6" s="166"/>
      <c r="E6" s="167" t="str">
        <f>B6&amp;C6&amp;D6</f>
        <v/>
      </c>
      <c r="F6" s="167" t="str">
        <f>IF(E6="","",COUNTIF($E$6:$E$85,E6))</f>
        <v/>
      </c>
      <c r="G6" s="168"/>
      <c r="H6" s="169"/>
      <c r="I6" s="175"/>
      <c r="J6" s="170"/>
      <c r="K6" s="176"/>
      <c r="L6" s="176"/>
      <c r="M6" s="189" t="str">
        <f t="shared" ref="M6:M14" si="0">K6&amp;L6</f>
        <v/>
      </c>
      <c r="N6" s="172"/>
      <c r="O6" s="187" t="str">
        <f>IFERROR(VLOOKUP(M6,計算用!$A$56:$B$63,2,FALSE),"")</f>
        <v/>
      </c>
      <c r="P6" s="177"/>
      <c r="Q6" s="177"/>
      <c r="R6" s="177"/>
      <c r="S6" s="173" t="str">
        <f>IF(F6&gt;=2,"","可")</f>
        <v/>
      </c>
    </row>
    <row r="7" spans="1:20">
      <c r="A7" s="164">
        <f>A6+1</f>
        <v>2</v>
      </c>
      <c r="B7" s="165"/>
      <c r="C7" s="165"/>
      <c r="D7" s="166"/>
      <c r="E7" s="167" t="str">
        <f t="shared" ref="E7:E70" si="1">B7&amp;C7&amp;D7</f>
        <v/>
      </c>
      <c r="F7" s="167" t="str">
        <f t="shared" ref="F7:F70" si="2">IF(E7="","",COUNTIF($E$6:$E$85,E7))</f>
        <v/>
      </c>
      <c r="G7" s="168"/>
      <c r="H7" s="169"/>
      <c r="I7" s="190"/>
      <c r="J7" s="188"/>
      <c r="K7" s="191"/>
      <c r="L7" s="191"/>
      <c r="M7" s="189" t="str">
        <f t="shared" si="0"/>
        <v/>
      </c>
      <c r="N7" s="172"/>
      <c r="O7" s="187" t="str">
        <f>IFERROR(VLOOKUP(M7,計算用!$A$56:$B$63,2,FALSE),"")</f>
        <v/>
      </c>
      <c r="P7" s="177"/>
      <c r="Q7" s="177"/>
      <c r="R7" s="177"/>
      <c r="S7" s="173" t="str">
        <f t="shared" ref="S7:S70" si="3">IF(F7&gt;=2,"","可")</f>
        <v/>
      </c>
    </row>
    <row r="8" spans="1:20">
      <c r="A8" s="164">
        <f t="shared" ref="A8:A71" si="4">A7+1</f>
        <v>3</v>
      </c>
      <c r="B8" s="165"/>
      <c r="C8" s="165"/>
      <c r="D8" s="166"/>
      <c r="E8" s="167" t="str">
        <f t="shared" si="1"/>
        <v/>
      </c>
      <c r="F8" s="167" t="str">
        <f t="shared" si="2"/>
        <v/>
      </c>
      <c r="G8" s="168"/>
      <c r="H8" s="169"/>
      <c r="I8" s="190"/>
      <c r="J8" s="188"/>
      <c r="K8" s="191"/>
      <c r="L8" s="191"/>
      <c r="M8" s="189" t="str">
        <f t="shared" si="0"/>
        <v/>
      </c>
      <c r="N8" s="172"/>
      <c r="O8" s="187" t="str">
        <f>IFERROR(VLOOKUP(M8,計算用!$A$56:$B$63,2,FALSE),"")</f>
        <v/>
      </c>
      <c r="P8" s="177"/>
      <c r="Q8" s="177"/>
      <c r="R8" s="177"/>
      <c r="S8" s="173" t="str">
        <f t="shared" si="3"/>
        <v/>
      </c>
    </row>
    <row r="9" spans="1:20">
      <c r="A9" s="164">
        <f t="shared" si="4"/>
        <v>4</v>
      </c>
      <c r="B9" s="165"/>
      <c r="C9" s="165"/>
      <c r="D9" s="166"/>
      <c r="E9" s="167" t="str">
        <f t="shared" si="1"/>
        <v/>
      </c>
      <c r="F9" s="167" t="str">
        <f t="shared" si="2"/>
        <v/>
      </c>
      <c r="G9" s="168"/>
      <c r="H9" s="169"/>
      <c r="I9" s="190"/>
      <c r="J9" s="188"/>
      <c r="K9" s="191"/>
      <c r="L9" s="191"/>
      <c r="M9" s="189" t="str">
        <f t="shared" si="0"/>
        <v/>
      </c>
      <c r="N9" s="172"/>
      <c r="O9" s="187" t="str">
        <f>IFERROR(VLOOKUP(M9,計算用!$A$56:$B$63,2,FALSE),"")</f>
        <v/>
      </c>
      <c r="P9" s="177"/>
      <c r="Q9" s="177"/>
      <c r="R9" s="177"/>
      <c r="S9" s="173" t="str">
        <f t="shared" si="3"/>
        <v/>
      </c>
    </row>
    <row r="10" spans="1:20">
      <c r="A10" s="164">
        <f t="shared" si="4"/>
        <v>5</v>
      </c>
      <c r="B10" s="165"/>
      <c r="C10" s="165"/>
      <c r="D10" s="166"/>
      <c r="E10" s="167" t="str">
        <f t="shared" si="1"/>
        <v/>
      </c>
      <c r="F10" s="167" t="str">
        <f t="shared" si="2"/>
        <v/>
      </c>
      <c r="G10" s="168"/>
      <c r="H10" s="169"/>
      <c r="I10" s="190"/>
      <c r="J10" s="188"/>
      <c r="K10" s="191"/>
      <c r="L10" s="191"/>
      <c r="M10" s="189" t="str">
        <f t="shared" si="0"/>
        <v/>
      </c>
      <c r="N10" s="172"/>
      <c r="O10" s="187" t="str">
        <f>IFERROR(VLOOKUP(M10,計算用!$A$56:$B$63,2,FALSE),"")</f>
        <v/>
      </c>
      <c r="P10" s="177"/>
      <c r="Q10" s="177"/>
      <c r="R10" s="177"/>
      <c r="S10" s="173" t="str">
        <f t="shared" si="3"/>
        <v/>
      </c>
    </row>
    <row r="11" spans="1:20">
      <c r="A11" s="164">
        <f t="shared" si="4"/>
        <v>6</v>
      </c>
      <c r="B11" s="165"/>
      <c r="C11" s="165"/>
      <c r="D11" s="166"/>
      <c r="E11" s="167" t="str">
        <f t="shared" si="1"/>
        <v/>
      </c>
      <c r="F11" s="167" t="str">
        <f t="shared" si="2"/>
        <v/>
      </c>
      <c r="G11" s="168"/>
      <c r="H11" s="169"/>
      <c r="I11" s="190"/>
      <c r="J11" s="188"/>
      <c r="K11" s="191"/>
      <c r="L11" s="191"/>
      <c r="M11" s="189" t="str">
        <f t="shared" si="0"/>
        <v/>
      </c>
      <c r="N11" s="172"/>
      <c r="O11" s="187" t="str">
        <f>IFERROR(VLOOKUP(M11,計算用!$A$56:$B$63,2,FALSE),"")</f>
        <v/>
      </c>
      <c r="P11" s="177"/>
      <c r="Q11" s="177"/>
      <c r="R11" s="177"/>
      <c r="S11" s="173" t="str">
        <f t="shared" si="3"/>
        <v/>
      </c>
    </row>
    <row r="12" spans="1:20">
      <c r="A12" s="164">
        <f t="shared" si="4"/>
        <v>7</v>
      </c>
      <c r="B12" s="165"/>
      <c r="C12" s="165"/>
      <c r="D12" s="166"/>
      <c r="E12" s="167" t="str">
        <f t="shared" si="1"/>
        <v/>
      </c>
      <c r="F12" s="167" t="str">
        <f t="shared" si="2"/>
        <v/>
      </c>
      <c r="G12" s="168"/>
      <c r="H12" s="169"/>
      <c r="I12" s="190"/>
      <c r="J12" s="188"/>
      <c r="K12" s="191"/>
      <c r="L12" s="191"/>
      <c r="M12" s="189" t="str">
        <f t="shared" si="0"/>
        <v/>
      </c>
      <c r="N12" s="172"/>
      <c r="O12" s="187" t="str">
        <f>IFERROR(VLOOKUP(M12,計算用!$A$56:$B$63,2,FALSE),"")</f>
        <v/>
      </c>
      <c r="P12" s="177"/>
      <c r="Q12" s="177"/>
      <c r="R12" s="177"/>
      <c r="S12" s="173" t="str">
        <f t="shared" si="3"/>
        <v/>
      </c>
    </row>
    <row r="13" spans="1:20">
      <c r="A13" s="164">
        <f t="shared" si="4"/>
        <v>8</v>
      </c>
      <c r="B13" s="165"/>
      <c r="C13" s="165"/>
      <c r="D13" s="166"/>
      <c r="E13" s="167" t="str">
        <f t="shared" si="1"/>
        <v/>
      </c>
      <c r="F13" s="167" t="str">
        <f t="shared" si="2"/>
        <v/>
      </c>
      <c r="G13" s="168"/>
      <c r="H13" s="169"/>
      <c r="I13" s="190"/>
      <c r="J13" s="188"/>
      <c r="K13" s="191"/>
      <c r="L13" s="191"/>
      <c r="M13" s="189" t="str">
        <f t="shared" si="0"/>
        <v/>
      </c>
      <c r="N13" s="172"/>
      <c r="O13" s="187" t="str">
        <f>IFERROR(VLOOKUP(M13,計算用!$A$56:$B$63,2,FALSE),"")</f>
        <v/>
      </c>
      <c r="P13" s="177"/>
      <c r="Q13" s="177"/>
      <c r="R13" s="177"/>
      <c r="S13" s="173" t="str">
        <f t="shared" si="3"/>
        <v/>
      </c>
    </row>
    <row r="14" spans="1:20">
      <c r="A14" s="164">
        <f t="shared" si="4"/>
        <v>9</v>
      </c>
      <c r="B14" s="165"/>
      <c r="C14" s="165"/>
      <c r="D14" s="166"/>
      <c r="E14" s="167" t="str">
        <f t="shared" si="1"/>
        <v/>
      </c>
      <c r="F14" s="167" t="str">
        <f t="shared" si="2"/>
        <v/>
      </c>
      <c r="G14" s="168"/>
      <c r="H14" s="169"/>
      <c r="I14" s="190"/>
      <c r="J14" s="188"/>
      <c r="K14" s="191"/>
      <c r="L14" s="191"/>
      <c r="M14" s="189" t="str">
        <f t="shared" si="0"/>
        <v/>
      </c>
      <c r="N14" s="172"/>
      <c r="O14" s="187" t="str">
        <f>IFERROR(VLOOKUP(M14,計算用!$A$56:$B$63,2,FALSE),"")</f>
        <v/>
      </c>
      <c r="P14" s="177"/>
      <c r="Q14" s="177"/>
      <c r="R14" s="177"/>
      <c r="S14" s="173" t="str">
        <f t="shared" si="3"/>
        <v/>
      </c>
    </row>
    <row r="15" spans="1:20">
      <c r="A15" s="164">
        <f t="shared" si="4"/>
        <v>10</v>
      </c>
      <c r="B15" s="165"/>
      <c r="C15" s="165"/>
      <c r="D15" s="166"/>
      <c r="E15" s="167" t="str">
        <f t="shared" si="1"/>
        <v/>
      </c>
      <c r="F15" s="167" t="str">
        <f t="shared" si="2"/>
        <v/>
      </c>
      <c r="G15" s="168"/>
      <c r="H15" s="169"/>
      <c r="I15" s="190"/>
      <c r="J15" s="188"/>
      <c r="K15" s="191"/>
      <c r="L15" s="191"/>
      <c r="M15" s="171" t="str">
        <f t="shared" ref="M15:M71" si="5">K15&amp;L15</f>
        <v/>
      </c>
      <c r="N15" s="172"/>
      <c r="O15" s="14" t="str">
        <f>IFERROR(VLOOKUP(M15,計算用!$A$56:$B$63,2,FALSE),"")</f>
        <v/>
      </c>
      <c r="P15" s="177"/>
      <c r="Q15" s="177"/>
      <c r="R15" s="177"/>
      <c r="S15" s="173" t="str">
        <f t="shared" si="3"/>
        <v/>
      </c>
    </row>
    <row r="16" spans="1:20">
      <c r="A16" s="164">
        <f t="shared" si="4"/>
        <v>11</v>
      </c>
      <c r="B16" s="165"/>
      <c r="C16" s="165"/>
      <c r="D16" s="166"/>
      <c r="E16" s="167" t="str">
        <f t="shared" si="1"/>
        <v/>
      </c>
      <c r="F16" s="167" t="str">
        <f t="shared" si="2"/>
        <v/>
      </c>
      <c r="G16" s="168"/>
      <c r="H16" s="169"/>
      <c r="I16" s="190"/>
      <c r="J16" s="188"/>
      <c r="K16" s="191"/>
      <c r="L16" s="191"/>
      <c r="M16" s="171" t="str">
        <f t="shared" si="5"/>
        <v/>
      </c>
      <c r="N16" s="172"/>
      <c r="O16" s="14" t="str">
        <f>IFERROR(VLOOKUP(M16,計算用!$A$56:$B$63,2,FALSE),"")</f>
        <v/>
      </c>
      <c r="P16" s="177"/>
      <c r="Q16" s="177"/>
      <c r="R16" s="177"/>
      <c r="S16" s="173" t="str">
        <f t="shared" si="3"/>
        <v/>
      </c>
    </row>
    <row r="17" spans="1:19">
      <c r="A17" s="164">
        <f t="shared" si="4"/>
        <v>12</v>
      </c>
      <c r="B17" s="165"/>
      <c r="C17" s="165"/>
      <c r="D17" s="166"/>
      <c r="E17" s="167" t="str">
        <f t="shared" si="1"/>
        <v/>
      </c>
      <c r="F17" s="167" t="str">
        <f t="shared" si="2"/>
        <v/>
      </c>
      <c r="G17" s="168"/>
      <c r="H17" s="169"/>
      <c r="I17" s="190"/>
      <c r="J17" s="170"/>
      <c r="K17" s="191"/>
      <c r="L17" s="191"/>
      <c r="M17" s="171" t="str">
        <f t="shared" si="5"/>
        <v/>
      </c>
      <c r="N17" s="172"/>
      <c r="O17" s="14" t="str">
        <f>IFERROR(VLOOKUP(M17,計算用!$A$56:$B$63,2,FALSE),"")</f>
        <v/>
      </c>
      <c r="P17" s="177"/>
      <c r="Q17" s="177"/>
      <c r="R17" s="177"/>
      <c r="S17" s="173" t="str">
        <f t="shared" si="3"/>
        <v/>
      </c>
    </row>
    <row r="18" spans="1:19">
      <c r="A18" s="164">
        <f t="shared" si="4"/>
        <v>13</v>
      </c>
      <c r="B18" s="165"/>
      <c r="C18" s="165"/>
      <c r="D18" s="166"/>
      <c r="E18" s="167" t="str">
        <f t="shared" si="1"/>
        <v/>
      </c>
      <c r="F18" s="167" t="str">
        <f t="shared" si="2"/>
        <v/>
      </c>
      <c r="G18" s="168"/>
      <c r="H18" s="169"/>
      <c r="I18" s="175"/>
      <c r="J18" s="170"/>
      <c r="K18" s="176"/>
      <c r="L18" s="176"/>
      <c r="M18" s="171" t="str">
        <f t="shared" si="5"/>
        <v/>
      </c>
      <c r="N18" s="172"/>
      <c r="O18" s="14" t="str">
        <f>IFERROR(VLOOKUP(M18,計算用!$A$56:$B$63,2,FALSE),"")</f>
        <v/>
      </c>
      <c r="P18" s="177"/>
      <c r="Q18" s="177"/>
      <c r="R18" s="177"/>
      <c r="S18" s="173" t="str">
        <f t="shared" si="3"/>
        <v/>
      </c>
    </row>
    <row r="19" spans="1:19">
      <c r="A19" s="164">
        <f t="shared" si="4"/>
        <v>14</v>
      </c>
      <c r="B19" s="165"/>
      <c r="C19" s="165"/>
      <c r="D19" s="166"/>
      <c r="E19" s="167" t="str">
        <f t="shared" si="1"/>
        <v/>
      </c>
      <c r="F19" s="167" t="str">
        <f t="shared" si="2"/>
        <v/>
      </c>
      <c r="G19" s="168"/>
      <c r="H19" s="169"/>
      <c r="I19" s="175"/>
      <c r="J19" s="170"/>
      <c r="K19" s="176"/>
      <c r="L19" s="176"/>
      <c r="M19" s="171" t="str">
        <f t="shared" si="5"/>
        <v/>
      </c>
      <c r="N19" s="172"/>
      <c r="O19" s="14" t="str">
        <f>IFERROR(VLOOKUP(M19,計算用!$A$56:$B$63,2,FALSE),"")</f>
        <v/>
      </c>
      <c r="P19" s="177"/>
      <c r="Q19" s="177"/>
      <c r="R19" s="177"/>
      <c r="S19" s="173" t="str">
        <f t="shared" si="3"/>
        <v/>
      </c>
    </row>
    <row r="20" spans="1:19">
      <c r="A20" s="164">
        <f t="shared" si="4"/>
        <v>15</v>
      </c>
      <c r="B20" s="165"/>
      <c r="C20" s="165"/>
      <c r="D20" s="166"/>
      <c r="E20" s="167" t="str">
        <f t="shared" si="1"/>
        <v/>
      </c>
      <c r="F20" s="167" t="str">
        <f t="shared" si="2"/>
        <v/>
      </c>
      <c r="G20" s="168"/>
      <c r="H20" s="169"/>
      <c r="I20" s="175"/>
      <c r="J20" s="170"/>
      <c r="K20" s="176"/>
      <c r="L20" s="176"/>
      <c r="M20" s="171" t="str">
        <f t="shared" si="5"/>
        <v/>
      </c>
      <c r="N20" s="172"/>
      <c r="O20" s="14" t="str">
        <f>IFERROR(VLOOKUP(M20,計算用!$A$56:$B$63,2,FALSE),"")</f>
        <v/>
      </c>
      <c r="P20" s="177"/>
      <c r="Q20" s="177"/>
      <c r="R20" s="177"/>
      <c r="S20" s="173" t="str">
        <f t="shared" si="3"/>
        <v/>
      </c>
    </row>
    <row r="21" spans="1:19">
      <c r="A21" s="164">
        <f t="shared" si="4"/>
        <v>16</v>
      </c>
      <c r="B21" s="165"/>
      <c r="C21" s="165"/>
      <c r="D21" s="166"/>
      <c r="E21" s="167" t="str">
        <f t="shared" si="1"/>
        <v/>
      </c>
      <c r="F21" s="167" t="str">
        <f t="shared" si="2"/>
        <v/>
      </c>
      <c r="G21" s="168"/>
      <c r="H21" s="169"/>
      <c r="I21" s="175"/>
      <c r="J21" s="170"/>
      <c r="K21" s="176"/>
      <c r="L21" s="176"/>
      <c r="M21" s="171" t="str">
        <f t="shared" si="5"/>
        <v/>
      </c>
      <c r="N21" s="172"/>
      <c r="O21" s="14" t="str">
        <f>IFERROR(VLOOKUP(M21,計算用!$A$56:$B$63,2,FALSE),"")</f>
        <v/>
      </c>
      <c r="P21" s="177"/>
      <c r="Q21" s="177"/>
      <c r="R21" s="177"/>
      <c r="S21" s="173" t="str">
        <f t="shared" si="3"/>
        <v/>
      </c>
    </row>
    <row r="22" spans="1:19">
      <c r="A22" s="164">
        <f t="shared" si="4"/>
        <v>17</v>
      </c>
      <c r="B22" s="165"/>
      <c r="C22" s="165"/>
      <c r="D22" s="166"/>
      <c r="E22" s="167" t="str">
        <f t="shared" si="1"/>
        <v/>
      </c>
      <c r="F22" s="167" t="str">
        <f t="shared" si="2"/>
        <v/>
      </c>
      <c r="G22" s="168"/>
      <c r="H22" s="169"/>
      <c r="I22" s="175"/>
      <c r="J22" s="170"/>
      <c r="K22" s="176"/>
      <c r="L22" s="176"/>
      <c r="M22" s="171" t="str">
        <f t="shared" si="5"/>
        <v/>
      </c>
      <c r="N22" s="172"/>
      <c r="O22" s="14" t="str">
        <f>IFERROR(VLOOKUP(M22,計算用!$A$56:$B$63,2,FALSE),"")</f>
        <v/>
      </c>
      <c r="P22" s="177"/>
      <c r="Q22" s="177"/>
      <c r="R22" s="177"/>
      <c r="S22" s="173" t="str">
        <f t="shared" si="3"/>
        <v/>
      </c>
    </row>
    <row r="23" spans="1:19">
      <c r="A23" s="164">
        <f t="shared" si="4"/>
        <v>18</v>
      </c>
      <c r="B23" s="165"/>
      <c r="C23" s="165"/>
      <c r="D23" s="166"/>
      <c r="E23" s="167" t="str">
        <f t="shared" si="1"/>
        <v/>
      </c>
      <c r="F23" s="167" t="str">
        <f t="shared" si="2"/>
        <v/>
      </c>
      <c r="G23" s="168"/>
      <c r="H23" s="169"/>
      <c r="I23" s="175"/>
      <c r="J23" s="170"/>
      <c r="K23" s="176"/>
      <c r="L23" s="176"/>
      <c r="M23" s="171" t="str">
        <f t="shared" si="5"/>
        <v/>
      </c>
      <c r="N23" s="172"/>
      <c r="O23" s="14" t="str">
        <f>IFERROR(VLOOKUP(M23,計算用!$A$56:$B$63,2,FALSE),"")</f>
        <v/>
      </c>
      <c r="P23" s="177"/>
      <c r="Q23" s="177"/>
      <c r="R23" s="177"/>
      <c r="S23" s="173" t="str">
        <f t="shared" si="3"/>
        <v/>
      </c>
    </row>
    <row r="24" spans="1:19">
      <c r="A24" s="164">
        <f t="shared" si="4"/>
        <v>19</v>
      </c>
      <c r="B24" s="165"/>
      <c r="C24" s="165"/>
      <c r="D24" s="166"/>
      <c r="E24" s="167" t="str">
        <f t="shared" si="1"/>
        <v/>
      </c>
      <c r="F24" s="167" t="str">
        <f t="shared" si="2"/>
        <v/>
      </c>
      <c r="G24" s="168"/>
      <c r="H24" s="169"/>
      <c r="I24" s="175"/>
      <c r="J24" s="170"/>
      <c r="K24" s="176"/>
      <c r="L24" s="176"/>
      <c r="M24" s="171" t="str">
        <f t="shared" si="5"/>
        <v/>
      </c>
      <c r="N24" s="172"/>
      <c r="O24" s="14" t="str">
        <f>IFERROR(VLOOKUP(M24,計算用!$A$56:$B$63,2,FALSE),"")</f>
        <v/>
      </c>
      <c r="P24" s="177"/>
      <c r="Q24" s="177"/>
      <c r="R24" s="177"/>
      <c r="S24" s="173" t="str">
        <f t="shared" si="3"/>
        <v/>
      </c>
    </row>
    <row r="25" spans="1:19">
      <c r="A25" s="164">
        <f t="shared" si="4"/>
        <v>20</v>
      </c>
      <c r="B25" s="165"/>
      <c r="C25" s="165"/>
      <c r="D25" s="166"/>
      <c r="E25" s="167" t="str">
        <f t="shared" si="1"/>
        <v/>
      </c>
      <c r="F25" s="167" t="str">
        <f t="shared" si="2"/>
        <v/>
      </c>
      <c r="G25" s="168"/>
      <c r="H25" s="169"/>
      <c r="I25" s="175"/>
      <c r="J25" s="170"/>
      <c r="K25" s="176"/>
      <c r="L25" s="176"/>
      <c r="M25" s="171" t="str">
        <f t="shared" si="5"/>
        <v/>
      </c>
      <c r="N25" s="172"/>
      <c r="O25" s="14" t="str">
        <f>IFERROR(VLOOKUP(M25,計算用!$A$56:$B$63,2,FALSE),"")</f>
        <v/>
      </c>
      <c r="P25" s="177"/>
      <c r="Q25" s="177"/>
      <c r="R25" s="177"/>
      <c r="S25" s="173" t="str">
        <f t="shared" si="3"/>
        <v/>
      </c>
    </row>
    <row r="26" spans="1:19">
      <c r="A26" s="164">
        <f t="shared" si="4"/>
        <v>21</v>
      </c>
      <c r="B26" s="165"/>
      <c r="C26" s="165"/>
      <c r="D26" s="166"/>
      <c r="E26" s="167" t="str">
        <f t="shared" si="1"/>
        <v/>
      </c>
      <c r="F26" s="167" t="str">
        <f t="shared" si="2"/>
        <v/>
      </c>
      <c r="G26" s="168"/>
      <c r="H26" s="169"/>
      <c r="I26" s="175"/>
      <c r="J26" s="170"/>
      <c r="K26" s="176"/>
      <c r="L26" s="176"/>
      <c r="M26" s="171" t="str">
        <f t="shared" si="5"/>
        <v/>
      </c>
      <c r="N26" s="172"/>
      <c r="O26" s="14" t="str">
        <f>IFERROR(VLOOKUP(M26,計算用!$A$56:$B$63,2,FALSE),"")</f>
        <v/>
      </c>
      <c r="P26" s="177"/>
      <c r="Q26" s="177"/>
      <c r="R26" s="177"/>
      <c r="S26" s="173" t="str">
        <f t="shared" si="3"/>
        <v/>
      </c>
    </row>
    <row r="27" spans="1:19">
      <c r="A27" s="164">
        <f t="shared" si="4"/>
        <v>22</v>
      </c>
      <c r="B27" s="165"/>
      <c r="C27" s="165"/>
      <c r="D27" s="166"/>
      <c r="E27" s="167" t="str">
        <f t="shared" si="1"/>
        <v/>
      </c>
      <c r="F27" s="167" t="str">
        <f t="shared" si="2"/>
        <v/>
      </c>
      <c r="G27" s="168"/>
      <c r="H27" s="169"/>
      <c r="I27" s="175"/>
      <c r="J27" s="170"/>
      <c r="K27" s="176"/>
      <c r="L27" s="176"/>
      <c r="M27" s="171" t="str">
        <f t="shared" si="5"/>
        <v/>
      </c>
      <c r="N27" s="172"/>
      <c r="O27" s="14" t="str">
        <f>IFERROR(VLOOKUP(M27,計算用!$A$56:$B$63,2,FALSE),"")</f>
        <v/>
      </c>
      <c r="P27" s="177"/>
      <c r="Q27" s="177"/>
      <c r="R27" s="177"/>
      <c r="S27" s="173" t="str">
        <f t="shared" si="3"/>
        <v/>
      </c>
    </row>
    <row r="28" spans="1:19">
      <c r="A28" s="164">
        <f t="shared" si="4"/>
        <v>23</v>
      </c>
      <c r="B28" s="165"/>
      <c r="C28" s="165"/>
      <c r="D28" s="166"/>
      <c r="E28" s="167" t="str">
        <f t="shared" si="1"/>
        <v/>
      </c>
      <c r="F28" s="167" t="str">
        <f t="shared" si="2"/>
        <v/>
      </c>
      <c r="G28" s="168"/>
      <c r="H28" s="169"/>
      <c r="I28" s="175"/>
      <c r="J28" s="170"/>
      <c r="K28" s="176"/>
      <c r="L28" s="176"/>
      <c r="M28" s="171" t="str">
        <f t="shared" si="5"/>
        <v/>
      </c>
      <c r="N28" s="172"/>
      <c r="O28" s="14" t="str">
        <f>IFERROR(VLOOKUP(M28,計算用!$A$56:$B$63,2,FALSE),"")</f>
        <v/>
      </c>
      <c r="P28" s="177"/>
      <c r="Q28" s="177"/>
      <c r="R28" s="177"/>
      <c r="S28" s="173" t="str">
        <f t="shared" si="3"/>
        <v/>
      </c>
    </row>
    <row r="29" spans="1:19">
      <c r="A29" s="164">
        <f t="shared" si="4"/>
        <v>24</v>
      </c>
      <c r="B29" s="165"/>
      <c r="C29" s="165"/>
      <c r="D29" s="166"/>
      <c r="E29" s="167" t="str">
        <f t="shared" si="1"/>
        <v/>
      </c>
      <c r="F29" s="167" t="str">
        <f t="shared" si="2"/>
        <v/>
      </c>
      <c r="G29" s="168"/>
      <c r="H29" s="169"/>
      <c r="I29" s="175"/>
      <c r="J29" s="170"/>
      <c r="K29" s="176"/>
      <c r="L29" s="176"/>
      <c r="M29" s="171" t="str">
        <f t="shared" si="5"/>
        <v/>
      </c>
      <c r="N29" s="172"/>
      <c r="O29" s="14" t="str">
        <f>IFERROR(VLOOKUP(M29,計算用!$A$56:$B$63,2,FALSE),"")</f>
        <v/>
      </c>
      <c r="P29" s="177"/>
      <c r="Q29" s="177"/>
      <c r="R29" s="177"/>
      <c r="S29" s="173" t="str">
        <f t="shared" si="3"/>
        <v/>
      </c>
    </row>
    <row r="30" spans="1:19">
      <c r="A30" s="164">
        <f t="shared" si="4"/>
        <v>25</v>
      </c>
      <c r="B30" s="165"/>
      <c r="C30" s="165"/>
      <c r="D30" s="166"/>
      <c r="E30" s="167" t="str">
        <f t="shared" si="1"/>
        <v/>
      </c>
      <c r="F30" s="167" t="str">
        <f t="shared" si="2"/>
        <v/>
      </c>
      <c r="G30" s="168"/>
      <c r="H30" s="169"/>
      <c r="I30" s="175"/>
      <c r="J30" s="170"/>
      <c r="K30" s="176"/>
      <c r="L30" s="176"/>
      <c r="M30" s="171" t="str">
        <f t="shared" si="5"/>
        <v/>
      </c>
      <c r="N30" s="172"/>
      <c r="O30" s="14" t="str">
        <f>IFERROR(VLOOKUP(M30,計算用!$A$56:$B$63,2,FALSE),"")</f>
        <v/>
      </c>
      <c r="P30" s="177"/>
      <c r="Q30" s="177"/>
      <c r="R30" s="177"/>
      <c r="S30" s="173" t="str">
        <f t="shared" si="3"/>
        <v/>
      </c>
    </row>
    <row r="31" spans="1:19">
      <c r="A31" s="164">
        <f t="shared" si="4"/>
        <v>26</v>
      </c>
      <c r="B31" s="165"/>
      <c r="C31" s="165"/>
      <c r="D31" s="166"/>
      <c r="E31" s="167" t="str">
        <f t="shared" si="1"/>
        <v/>
      </c>
      <c r="F31" s="167" t="str">
        <f t="shared" si="2"/>
        <v/>
      </c>
      <c r="G31" s="168"/>
      <c r="H31" s="169"/>
      <c r="I31" s="175"/>
      <c r="J31" s="170"/>
      <c r="K31" s="176"/>
      <c r="L31" s="176"/>
      <c r="M31" s="171" t="str">
        <f t="shared" si="5"/>
        <v/>
      </c>
      <c r="N31" s="172"/>
      <c r="O31" s="14" t="str">
        <f>IFERROR(VLOOKUP(M31,計算用!$A$56:$B$63,2,FALSE),"")</f>
        <v/>
      </c>
      <c r="P31" s="177"/>
      <c r="Q31" s="177"/>
      <c r="R31" s="177"/>
      <c r="S31" s="173" t="str">
        <f t="shared" si="3"/>
        <v/>
      </c>
    </row>
    <row r="32" spans="1:19">
      <c r="A32" s="164">
        <f t="shared" si="4"/>
        <v>27</v>
      </c>
      <c r="B32" s="165"/>
      <c r="C32" s="165"/>
      <c r="D32" s="166"/>
      <c r="E32" s="167" t="str">
        <f t="shared" si="1"/>
        <v/>
      </c>
      <c r="F32" s="167" t="str">
        <f t="shared" si="2"/>
        <v/>
      </c>
      <c r="G32" s="168"/>
      <c r="H32" s="169"/>
      <c r="I32" s="175"/>
      <c r="J32" s="170"/>
      <c r="K32" s="176"/>
      <c r="L32" s="176"/>
      <c r="M32" s="171" t="str">
        <f t="shared" si="5"/>
        <v/>
      </c>
      <c r="N32" s="172"/>
      <c r="O32" s="14" t="str">
        <f>IFERROR(VLOOKUP(M32,計算用!$A$56:$B$63,2,FALSE),"")</f>
        <v/>
      </c>
      <c r="P32" s="177"/>
      <c r="Q32" s="177"/>
      <c r="R32" s="177"/>
      <c r="S32" s="173" t="str">
        <f t="shared" si="3"/>
        <v/>
      </c>
    </row>
    <row r="33" spans="1:19">
      <c r="A33" s="164">
        <f t="shared" si="4"/>
        <v>28</v>
      </c>
      <c r="B33" s="165"/>
      <c r="C33" s="165"/>
      <c r="D33" s="166"/>
      <c r="E33" s="167" t="str">
        <f t="shared" si="1"/>
        <v/>
      </c>
      <c r="F33" s="167" t="str">
        <f t="shared" si="2"/>
        <v/>
      </c>
      <c r="G33" s="168"/>
      <c r="H33" s="169"/>
      <c r="I33" s="175"/>
      <c r="J33" s="170"/>
      <c r="K33" s="176"/>
      <c r="L33" s="176"/>
      <c r="M33" s="171" t="str">
        <f t="shared" si="5"/>
        <v/>
      </c>
      <c r="N33" s="172"/>
      <c r="O33" s="14" t="str">
        <f>IFERROR(VLOOKUP(M33,計算用!$A$56:$B$63,2,FALSE),"")</f>
        <v/>
      </c>
      <c r="P33" s="177"/>
      <c r="Q33" s="177"/>
      <c r="R33" s="177"/>
      <c r="S33" s="173" t="str">
        <f t="shared" si="3"/>
        <v/>
      </c>
    </row>
    <row r="34" spans="1:19">
      <c r="A34" s="164">
        <f t="shared" si="4"/>
        <v>29</v>
      </c>
      <c r="B34" s="165"/>
      <c r="C34" s="165"/>
      <c r="D34" s="166"/>
      <c r="E34" s="167" t="str">
        <f t="shared" si="1"/>
        <v/>
      </c>
      <c r="F34" s="167" t="str">
        <f t="shared" si="2"/>
        <v/>
      </c>
      <c r="G34" s="168"/>
      <c r="H34" s="169"/>
      <c r="I34" s="175"/>
      <c r="J34" s="170"/>
      <c r="K34" s="176"/>
      <c r="L34" s="176"/>
      <c r="M34" s="171" t="str">
        <f t="shared" si="5"/>
        <v/>
      </c>
      <c r="N34" s="172"/>
      <c r="O34" s="14" t="str">
        <f>IFERROR(VLOOKUP(M34,計算用!$A$56:$B$63,2,FALSE),"")</f>
        <v/>
      </c>
      <c r="P34" s="177"/>
      <c r="Q34" s="177"/>
      <c r="R34" s="177"/>
      <c r="S34" s="173" t="str">
        <f t="shared" si="3"/>
        <v/>
      </c>
    </row>
    <row r="35" spans="1:19">
      <c r="A35" s="164">
        <f t="shared" si="4"/>
        <v>30</v>
      </c>
      <c r="B35" s="165"/>
      <c r="C35" s="165"/>
      <c r="D35" s="166"/>
      <c r="E35" s="167" t="str">
        <f t="shared" si="1"/>
        <v/>
      </c>
      <c r="F35" s="167" t="str">
        <f t="shared" si="2"/>
        <v/>
      </c>
      <c r="G35" s="168"/>
      <c r="H35" s="169"/>
      <c r="I35" s="175"/>
      <c r="J35" s="170"/>
      <c r="K35" s="176"/>
      <c r="L35" s="176"/>
      <c r="M35" s="171" t="str">
        <f t="shared" si="5"/>
        <v/>
      </c>
      <c r="N35" s="172"/>
      <c r="O35" s="14" t="str">
        <f>IFERROR(VLOOKUP(M35,計算用!$A$56:$B$63,2,FALSE),"")</f>
        <v/>
      </c>
      <c r="P35" s="177"/>
      <c r="Q35" s="177"/>
      <c r="R35" s="177"/>
      <c r="S35" s="173" t="str">
        <f t="shared" si="3"/>
        <v/>
      </c>
    </row>
    <row r="36" spans="1:19">
      <c r="A36" s="164">
        <f t="shared" si="4"/>
        <v>31</v>
      </c>
      <c r="B36" s="165"/>
      <c r="C36" s="165"/>
      <c r="D36" s="166"/>
      <c r="E36" s="167" t="str">
        <f t="shared" si="1"/>
        <v/>
      </c>
      <c r="F36" s="167" t="str">
        <f t="shared" si="2"/>
        <v/>
      </c>
      <c r="G36" s="168"/>
      <c r="H36" s="169"/>
      <c r="I36" s="175"/>
      <c r="J36" s="170"/>
      <c r="K36" s="176"/>
      <c r="L36" s="176"/>
      <c r="M36" s="171" t="str">
        <f t="shared" si="5"/>
        <v/>
      </c>
      <c r="N36" s="172"/>
      <c r="O36" s="14" t="str">
        <f>IFERROR(VLOOKUP(M36,計算用!$A$56:$B$63,2,FALSE),"")</f>
        <v/>
      </c>
      <c r="P36" s="177"/>
      <c r="Q36" s="177"/>
      <c r="R36" s="177"/>
      <c r="S36" s="173" t="str">
        <f t="shared" si="3"/>
        <v/>
      </c>
    </row>
    <row r="37" spans="1:19">
      <c r="A37" s="164">
        <f t="shared" si="4"/>
        <v>32</v>
      </c>
      <c r="B37" s="165"/>
      <c r="C37" s="165"/>
      <c r="D37" s="166"/>
      <c r="E37" s="167" t="str">
        <f t="shared" si="1"/>
        <v/>
      </c>
      <c r="F37" s="167" t="str">
        <f t="shared" si="2"/>
        <v/>
      </c>
      <c r="G37" s="168"/>
      <c r="H37" s="169"/>
      <c r="I37" s="175"/>
      <c r="J37" s="170"/>
      <c r="K37" s="176"/>
      <c r="L37" s="176"/>
      <c r="M37" s="171" t="str">
        <f t="shared" si="5"/>
        <v/>
      </c>
      <c r="N37" s="172"/>
      <c r="O37" s="14" t="str">
        <f>IFERROR(VLOOKUP(M37,計算用!$A$56:$B$63,2,FALSE),"")</f>
        <v/>
      </c>
      <c r="P37" s="177"/>
      <c r="Q37" s="177"/>
      <c r="R37" s="177"/>
      <c r="S37" s="173" t="str">
        <f t="shared" si="3"/>
        <v/>
      </c>
    </row>
    <row r="38" spans="1:19">
      <c r="A38" s="164">
        <f t="shared" si="4"/>
        <v>33</v>
      </c>
      <c r="B38" s="165"/>
      <c r="C38" s="165"/>
      <c r="D38" s="166"/>
      <c r="E38" s="167" t="str">
        <f t="shared" si="1"/>
        <v/>
      </c>
      <c r="F38" s="167" t="str">
        <f t="shared" si="2"/>
        <v/>
      </c>
      <c r="G38" s="168"/>
      <c r="H38" s="169"/>
      <c r="I38" s="175"/>
      <c r="J38" s="170"/>
      <c r="K38" s="176"/>
      <c r="L38" s="176"/>
      <c r="M38" s="171" t="str">
        <f t="shared" si="5"/>
        <v/>
      </c>
      <c r="N38" s="172"/>
      <c r="O38" s="14" t="str">
        <f>IFERROR(VLOOKUP(M38,計算用!$A$56:$B$63,2,FALSE),"")</f>
        <v/>
      </c>
      <c r="P38" s="177"/>
      <c r="Q38" s="177"/>
      <c r="R38" s="177"/>
      <c r="S38" s="173" t="str">
        <f t="shared" si="3"/>
        <v/>
      </c>
    </row>
    <row r="39" spans="1:19">
      <c r="A39" s="164">
        <f t="shared" si="4"/>
        <v>34</v>
      </c>
      <c r="B39" s="165"/>
      <c r="C39" s="165"/>
      <c r="D39" s="166"/>
      <c r="E39" s="167" t="str">
        <f t="shared" si="1"/>
        <v/>
      </c>
      <c r="F39" s="167" t="str">
        <f t="shared" si="2"/>
        <v/>
      </c>
      <c r="G39" s="168"/>
      <c r="H39" s="169"/>
      <c r="I39" s="175"/>
      <c r="J39" s="170"/>
      <c r="K39" s="176"/>
      <c r="L39" s="176"/>
      <c r="M39" s="171" t="str">
        <f t="shared" si="5"/>
        <v/>
      </c>
      <c r="N39" s="172"/>
      <c r="O39" s="14" t="str">
        <f>IFERROR(VLOOKUP(M39,計算用!$A$56:$B$63,2,FALSE),"")</f>
        <v/>
      </c>
      <c r="P39" s="177"/>
      <c r="Q39" s="177"/>
      <c r="R39" s="177"/>
      <c r="S39" s="173" t="str">
        <f t="shared" si="3"/>
        <v/>
      </c>
    </row>
    <row r="40" spans="1:19">
      <c r="A40" s="164">
        <f t="shared" si="4"/>
        <v>35</v>
      </c>
      <c r="B40" s="165"/>
      <c r="C40" s="165"/>
      <c r="D40" s="166"/>
      <c r="E40" s="167" t="str">
        <f t="shared" si="1"/>
        <v/>
      </c>
      <c r="F40" s="167" t="str">
        <f t="shared" si="2"/>
        <v/>
      </c>
      <c r="G40" s="168"/>
      <c r="H40" s="169"/>
      <c r="I40" s="175"/>
      <c r="J40" s="170"/>
      <c r="K40" s="176"/>
      <c r="L40" s="176"/>
      <c r="M40" s="171" t="str">
        <f t="shared" si="5"/>
        <v/>
      </c>
      <c r="N40" s="172"/>
      <c r="O40" s="14" t="str">
        <f>IFERROR(VLOOKUP(M40,計算用!$A$56:$B$63,2,FALSE),"")</f>
        <v/>
      </c>
      <c r="P40" s="177"/>
      <c r="Q40" s="177"/>
      <c r="R40" s="177"/>
      <c r="S40" s="173" t="str">
        <f t="shared" si="3"/>
        <v/>
      </c>
    </row>
    <row r="41" spans="1:19">
      <c r="A41" s="164">
        <f t="shared" si="4"/>
        <v>36</v>
      </c>
      <c r="B41" s="165"/>
      <c r="C41" s="165"/>
      <c r="D41" s="166"/>
      <c r="E41" s="167" t="str">
        <f t="shared" si="1"/>
        <v/>
      </c>
      <c r="F41" s="167" t="str">
        <f t="shared" si="2"/>
        <v/>
      </c>
      <c r="G41" s="168"/>
      <c r="H41" s="169"/>
      <c r="I41" s="175"/>
      <c r="J41" s="170"/>
      <c r="K41" s="176"/>
      <c r="L41" s="176"/>
      <c r="M41" s="171" t="str">
        <f t="shared" si="5"/>
        <v/>
      </c>
      <c r="N41" s="172"/>
      <c r="O41" s="14" t="str">
        <f>IFERROR(VLOOKUP(M41,計算用!$A$56:$B$63,2,FALSE),"")</f>
        <v/>
      </c>
      <c r="P41" s="177"/>
      <c r="Q41" s="177"/>
      <c r="R41" s="177"/>
      <c r="S41" s="173" t="str">
        <f t="shared" si="3"/>
        <v/>
      </c>
    </row>
    <row r="42" spans="1:19">
      <c r="A42" s="164">
        <f t="shared" si="4"/>
        <v>37</v>
      </c>
      <c r="B42" s="165"/>
      <c r="C42" s="165"/>
      <c r="D42" s="166"/>
      <c r="E42" s="167" t="str">
        <f t="shared" si="1"/>
        <v/>
      </c>
      <c r="F42" s="167" t="str">
        <f t="shared" si="2"/>
        <v/>
      </c>
      <c r="G42" s="168"/>
      <c r="H42" s="169"/>
      <c r="I42" s="175"/>
      <c r="J42" s="170"/>
      <c r="K42" s="176"/>
      <c r="L42" s="176"/>
      <c r="M42" s="171" t="str">
        <f t="shared" si="5"/>
        <v/>
      </c>
      <c r="N42" s="172"/>
      <c r="O42" s="14" t="str">
        <f>IFERROR(VLOOKUP(M42,計算用!$A$56:$B$63,2,FALSE),"")</f>
        <v/>
      </c>
      <c r="P42" s="177"/>
      <c r="Q42" s="177"/>
      <c r="R42" s="177"/>
      <c r="S42" s="173" t="str">
        <f t="shared" si="3"/>
        <v/>
      </c>
    </row>
    <row r="43" spans="1:19">
      <c r="A43" s="164">
        <f t="shared" si="4"/>
        <v>38</v>
      </c>
      <c r="B43" s="165"/>
      <c r="C43" s="165"/>
      <c r="D43" s="166"/>
      <c r="E43" s="167" t="str">
        <f t="shared" si="1"/>
        <v/>
      </c>
      <c r="F43" s="167" t="str">
        <f t="shared" si="2"/>
        <v/>
      </c>
      <c r="G43" s="168"/>
      <c r="H43" s="169"/>
      <c r="I43" s="175"/>
      <c r="J43" s="170"/>
      <c r="K43" s="176"/>
      <c r="L43" s="176"/>
      <c r="M43" s="171" t="str">
        <f t="shared" si="5"/>
        <v/>
      </c>
      <c r="N43" s="172"/>
      <c r="O43" s="14" t="str">
        <f>IFERROR(VLOOKUP(M43,計算用!$A$56:$B$63,2,FALSE),"")</f>
        <v/>
      </c>
      <c r="P43" s="177"/>
      <c r="Q43" s="177"/>
      <c r="R43" s="177"/>
      <c r="S43" s="173" t="str">
        <f t="shared" si="3"/>
        <v/>
      </c>
    </row>
    <row r="44" spans="1:19">
      <c r="A44" s="164">
        <f t="shared" si="4"/>
        <v>39</v>
      </c>
      <c r="B44" s="165"/>
      <c r="C44" s="165"/>
      <c r="D44" s="166"/>
      <c r="E44" s="167" t="str">
        <f t="shared" si="1"/>
        <v/>
      </c>
      <c r="F44" s="167" t="str">
        <f t="shared" si="2"/>
        <v/>
      </c>
      <c r="G44" s="168"/>
      <c r="H44" s="169"/>
      <c r="I44" s="175"/>
      <c r="J44" s="170"/>
      <c r="K44" s="176"/>
      <c r="L44" s="176"/>
      <c r="M44" s="171" t="str">
        <f t="shared" si="5"/>
        <v/>
      </c>
      <c r="N44" s="172"/>
      <c r="O44" s="14" t="str">
        <f>IFERROR(VLOOKUP(M44,計算用!$A$56:$B$63,2,FALSE),"")</f>
        <v/>
      </c>
      <c r="P44" s="177"/>
      <c r="Q44" s="177"/>
      <c r="R44" s="177"/>
      <c r="S44" s="173" t="str">
        <f t="shared" si="3"/>
        <v/>
      </c>
    </row>
    <row r="45" spans="1:19">
      <c r="A45" s="164">
        <f t="shared" si="4"/>
        <v>40</v>
      </c>
      <c r="B45" s="165"/>
      <c r="C45" s="165"/>
      <c r="D45" s="166"/>
      <c r="E45" s="167" t="str">
        <f t="shared" si="1"/>
        <v/>
      </c>
      <c r="F45" s="167" t="str">
        <f t="shared" si="2"/>
        <v/>
      </c>
      <c r="G45" s="168"/>
      <c r="H45" s="169"/>
      <c r="I45" s="175"/>
      <c r="J45" s="170"/>
      <c r="K45" s="176"/>
      <c r="L45" s="176"/>
      <c r="M45" s="171" t="str">
        <f t="shared" si="5"/>
        <v/>
      </c>
      <c r="N45" s="172"/>
      <c r="O45" s="14" t="str">
        <f>IFERROR(VLOOKUP(M45,計算用!$A$56:$B$63,2,FALSE),"")</f>
        <v/>
      </c>
      <c r="P45" s="177"/>
      <c r="Q45" s="177"/>
      <c r="R45" s="177"/>
      <c r="S45" s="173" t="str">
        <f t="shared" si="3"/>
        <v/>
      </c>
    </row>
    <row r="46" spans="1:19">
      <c r="A46" s="164">
        <f t="shared" si="4"/>
        <v>41</v>
      </c>
      <c r="B46" s="165"/>
      <c r="C46" s="165"/>
      <c r="D46" s="166"/>
      <c r="E46" s="167" t="str">
        <f t="shared" si="1"/>
        <v/>
      </c>
      <c r="F46" s="167" t="str">
        <f t="shared" si="2"/>
        <v/>
      </c>
      <c r="G46" s="168"/>
      <c r="H46" s="169"/>
      <c r="I46" s="175"/>
      <c r="J46" s="170"/>
      <c r="K46" s="176"/>
      <c r="L46" s="176"/>
      <c r="M46" s="171" t="str">
        <f t="shared" si="5"/>
        <v/>
      </c>
      <c r="N46" s="172"/>
      <c r="O46" s="14" t="str">
        <f>IFERROR(VLOOKUP(M46,計算用!$A$56:$B$63,2,FALSE),"")</f>
        <v/>
      </c>
      <c r="P46" s="177"/>
      <c r="Q46" s="177"/>
      <c r="R46" s="177"/>
      <c r="S46" s="173" t="str">
        <f t="shared" si="3"/>
        <v/>
      </c>
    </row>
    <row r="47" spans="1:19">
      <c r="A47" s="164">
        <f t="shared" si="4"/>
        <v>42</v>
      </c>
      <c r="B47" s="165"/>
      <c r="C47" s="165"/>
      <c r="D47" s="166"/>
      <c r="E47" s="167" t="str">
        <f t="shared" si="1"/>
        <v/>
      </c>
      <c r="F47" s="167" t="str">
        <f t="shared" si="2"/>
        <v/>
      </c>
      <c r="G47" s="168"/>
      <c r="H47" s="169"/>
      <c r="I47" s="175"/>
      <c r="J47" s="170"/>
      <c r="K47" s="176"/>
      <c r="L47" s="176"/>
      <c r="M47" s="171" t="str">
        <f t="shared" si="5"/>
        <v/>
      </c>
      <c r="N47" s="172"/>
      <c r="O47" s="14" t="str">
        <f>IFERROR(VLOOKUP(M47,計算用!$A$56:$B$63,2,FALSE),"")</f>
        <v/>
      </c>
      <c r="P47" s="177"/>
      <c r="Q47" s="177"/>
      <c r="R47" s="177"/>
      <c r="S47" s="173" t="str">
        <f t="shared" si="3"/>
        <v/>
      </c>
    </row>
    <row r="48" spans="1:19">
      <c r="A48" s="164">
        <f t="shared" si="4"/>
        <v>43</v>
      </c>
      <c r="B48" s="165"/>
      <c r="C48" s="165"/>
      <c r="D48" s="166"/>
      <c r="E48" s="167" t="str">
        <f t="shared" si="1"/>
        <v/>
      </c>
      <c r="F48" s="167" t="str">
        <f t="shared" si="2"/>
        <v/>
      </c>
      <c r="G48" s="168"/>
      <c r="H48" s="169"/>
      <c r="I48" s="175"/>
      <c r="J48" s="170"/>
      <c r="K48" s="176"/>
      <c r="L48" s="176"/>
      <c r="M48" s="171" t="str">
        <f t="shared" si="5"/>
        <v/>
      </c>
      <c r="N48" s="172"/>
      <c r="O48" s="14" t="str">
        <f>IFERROR(VLOOKUP(M48,計算用!$A$56:$B$63,2,FALSE),"")</f>
        <v/>
      </c>
      <c r="P48" s="177"/>
      <c r="Q48" s="177"/>
      <c r="R48" s="177"/>
      <c r="S48" s="173" t="str">
        <f t="shared" si="3"/>
        <v/>
      </c>
    </row>
    <row r="49" spans="1:19">
      <c r="A49" s="164">
        <f t="shared" si="4"/>
        <v>44</v>
      </c>
      <c r="B49" s="165"/>
      <c r="C49" s="165"/>
      <c r="D49" s="166"/>
      <c r="E49" s="167" t="str">
        <f t="shared" si="1"/>
        <v/>
      </c>
      <c r="F49" s="167" t="str">
        <f t="shared" si="2"/>
        <v/>
      </c>
      <c r="G49" s="168"/>
      <c r="H49" s="169"/>
      <c r="I49" s="175"/>
      <c r="J49" s="170"/>
      <c r="K49" s="176"/>
      <c r="L49" s="176"/>
      <c r="M49" s="171" t="str">
        <f t="shared" si="5"/>
        <v/>
      </c>
      <c r="N49" s="172"/>
      <c r="O49" s="14" t="str">
        <f>IFERROR(VLOOKUP(M49,計算用!$A$56:$B$63,2,FALSE),"")</f>
        <v/>
      </c>
      <c r="P49" s="177"/>
      <c r="Q49" s="177"/>
      <c r="R49" s="177"/>
      <c r="S49" s="173" t="str">
        <f t="shared" si="3"/>
        <v/>
      </c>
    </row>
    <row r="50" spans="1:19">
      <c r="A50" s="164">
        <f t="shared" si="4"/>
        <v>45</v>
      </c>
      <c r="B50" s="165"/>
      <c r="C50" s="165"/>
      <c r="D50" s="166"/>
      <c r="E50" s="167" t="str">
        <f t="shared" si="1"/>
        <v/>
      </c>
      <c r="F50" s="167" t="str">
        <f t="shared" si="2"/>
        <v/>
      </c>
      <c r="G50" s="168"/>
      <c r="H50" s="169"/>
      <c r="I50" s="175"/>
      <c r="J50" s="170"/>
      <c r="K50" s="176"/>
      <c r="L50" s="176"/>
      <c r="M50" s="171" t="str">
        <f t="shared" si="5"/>
        <v/>
      </c>
      <c r="N50" s="172"/>
      <c r="O50" s="14" t="str">
        <f>IFERROR(VLOOKUP(M50,計算用!$A$56:$B$63,2,FALSE),"")</f>
        <v/>
      </c>
      <c r="P50" s="177"/>
      <c r="Q50" s="177"/>
      <c r="R50" s="177"/>
      <c r="S50" s="173" t="str">
        <f t="shared" si="3"/>
        <v/>
      </c>
    </row>
    <row r="51" spans="1:19">
      <c r="A51" s="164">
        <f t="shared" si="4"/>
        <v>46</v>
      </c>
      <c r="B51" s="165"/>
      <c r="C51" s="165"/>
      <c r="D51" s="166"/>
      <c r="E51" s="167" t="str">
        <f t="shared" si="1"/>
        <v/>
      </c>
      <c r="F51" s="167" t="str">
        <f t="shared" si="2"/>
        <v/>
      </c>
      <c r="G51" s="168"/>
      <c r="H51" s="169"/>
      <c r="I51" s="175"/>
      <c r="J51" s="170"/>
      <c r="K51" s="176"/>
      <c r="L51" s="176"/>
      <c r="M51" s="171" t="str">
        <f t="shared" si="5"/>
        <v/>
      </c>
      <c r="N51" s="172"/>
      <c r="O51" s="14" t="str">
        <f>IFERROR(VLOOKUP(M51,計算用!$A$56:$B$63,2,FALSE),"")</f>
        <v/>
      </c>
      <c r="P51" s="177"/>
      <c r="Q51" s="177"/>
      <c r="R51" s="177"/>
      <c r="S51" s="173" t="str">
        <f t="shared" si="3"/>
        <v/>
      </c>
    </row>
    <row r="52" spans="1:19">
      <c r="A52" s="164">
        <f t="shared" si="4"/>
        <v>47</v>
      </c>
      <c r="B52" s="165"/>
      <c r="C52" s="165"/>
      <c r="D52" s="166"/>
      <c r="E52" s="167" t="str">
        <f t="shared" si="1"/>
        <v/>
      </c>
      <c r="F52" s="167" t="str">
        <f t="shared" si="2"/>
        <v/>
      </c>
      <c r="G52" s="168"/>
      <c r="H52" s="169"/>
      <c r="I52" s="175"/>
      <c r="J52" s="170"/>
      <c r="K52" s="176"/>
      <c r="L52" s="176"/>
      <c r="M52" s="171" t="str">
        <f t="shared" si="5"/>
        <v/>
      </c>
      <c r="N52" s="172"/>
      <c r="O52" s="14" t="str">
        <f>IFERROR(VLOOKUP(M52,計算用!$A$56:$B$63,2,FALSE),"")</f>
        <v/>
      </c>
      <c r="P52" s="177"/>
      <c r="Q52" s="177"/>
      <c r="R52" s="177"/>
      <c r="S52" s="173" t="str">
        <f t="shared" si="3"/>
        <v/>
      </c>
    </row>
    <row r="53" spans="1:19">
      <c r="A53" s="164">
        <f t="shared" si="4"/>
        <v>48</v>
      </c>
      <c r="B53" s="165"/>
      <c r="C53" s="165"/>
      <c r="D53" s="166"/>
      <c r="E53" s="167" t="str">
        <f t="shared" si="1"/>
        <v/>
      </c>
      <c r="F53" s="167" t="str">
        <f t="shared" si="2"/>
        <v/>
      </c>
      <c r="G53" s="168"/>
      <c r="H53" s="169"/>
      <c r="I53" s="175"/>
      <c r="J53" s="170"/>
      <c r="K53" s="176"/>
      <c r="L53" s="176"/>
      <c r="M53" s="171" t="str">
        <f t="shared" si="5"/>
        <v/>
      </c>
      <c r="N53" s="172"/>
      <c r="O53" s="14" t="str">
        <f>IFERROR(VLOOKUP(M53,計算用!$A$56:$B$63,2,FALSE),"")</f>
        <v/>
      </c>
      <c r="P53" s="177"/>
      <c r="Q53" s="177"/>
      <c r="R53" s="177"/>
      <c r="S53" s="173" t="str">
        <f t="shared" si="3"/>
        <v/>
      </c>
    </row>
    <row r="54" spans="1:19">
      <c r="A54" s="164">
        <f t="shared" si="4"/>
        <v>49</v>
      </c>
      <c r="B54" s="165"/>
      <c r="C54" s="165"/>
      <c r="D54" s="166"/>
      <c r="E54" s="167" t="str">
        <f t="shared" si="1"/>
        <v/>
      </c>
      <c r="F54" s="167" t="str">
        <f t="shared" si="2"/>
        <v/>
      </c>
      <c r="G54" s="168"/>
      <c r="H54" s="169"/>
      <c r="I54" s="175"/>
      <c r="J54" s="170"/>
      <c r="K54" s="176"/>
      <c r="L54" s="176"/>
      <c r="M54" s="171" t="str">
        <f t="shared" si="5"/>
        <v/>
      </c>
      <c r="N54" s="172"/>
      <c r="O54" s="14" t="str">
        <f>IFERROR(VLOOKUP(M54,計算用!$A$56:$B$63,2,FALSE),"")</f>
        <v/>
      </c>
      <c r="P54" s="177"/>
      <c r="Q54" s="177"/>
      <c r="R54" s="177"/>
      <c r="S54" s="173" t="str">
        <f t="shared" si="3"/>
        <v/>
      </c>
    </row>
    <row r="55" spans="1:19">
      <c r="A55" s="164">
        <f t="shared" si="4"/>
        <v>50</v>
      </c>
      <c r="B55" s="165"/>
      <c r="C55" s="165"/>
      <c r="D55" s="166"/>
      <c r="E55" s="167" t="str">
        <f t="shared" si="1"/>
        <v/>
      </c>
      <c r="F55" s="167" t="str">
        <f t="shared" si="2"/>
        <v/>
      </c>
      <c r="G55" s="168"/>
      <c r="H55" s="169"/>
      <c r="I55" s="175"/>
      <c r="J55" s="170"/>
      <c r="K55" s="176"/>
      <c r="L55" s="176"/>
      <c r="M55" s="171" t="str">
        <f t="shared" si="5"/>
        <v/>
      </c>
      <c r="N55" s="172"/>
      <c r="O55" s="14" t="str">
        <f>IFERROR(VLOOKUP(M55,計算用!$A$56:$B$63,2,FALSE),"")</f>
        <v/>
      </c>
      <c r="P55" s="177"/>
      <c r="Q55" s="177"/>
      <c r="R55" s="177"/>
      <c r="S55" s="173" t="str">
        <f t="shared" si="3"/>
        <v/>
      </c>
    </row>
    <row r="56" spans="1:19">
      <c r="A56" s="164">
        <f t="shared" si="4"/>
        <v>51</v>
      </c>
      <c r="B56" s="165"/>
      <c r="C56" s="165"/>
      <c r="D56" s="166"/>
      <c r="E56" s="167" t="str">
        <f t="shared" si="1"/>
        <v/>
      </c>
      <c r="F56" s="167" t="str">
        <f t="shared" si="2"/>
        <v/>
      </c>
      <c r="G56" s="168"/>
      <c r="H56" s="169"/>
      <c r="I56" s="175"/>
      <c r="J56" s="170"/>
      <c r="K56" s="176"/>
      <c r="L56" s="176"/>
      <c r="M56" s="171" t="str">
        <f t="shared" si="5"/>
        <v/>
      </c>
      <c r="N56" s="172"/>
      <c r="O56" s="14" t="str">
        <f>IFERROR(VLOOKUP(M56,計算用!$A$56:$B$63,2,FALSE),"")</f>
        <v/>
      </c>
      <c r="P56" s="177"/>
      <c r="Q56" s="177"/>
      <c r="R56" s="177"/>
      <c r="S56" s="173" t="str">
        <f t="shared" si="3"/>
        <v/>
      </c>
    </row>
    <row r="57" spans="1:19">
      <c r="A57" s="164">
        <f t="shared" si="4"/>
        <v>52</v>
      </c>
      <c r="B57" s="165"/>
      <c r="C57" s="165"/>
      <c r="D57" s="166"/>
      <c r="E57" s="167" t="str">
        <f t="shared" si="1"/>
        <v/>
      </c>
      <c r="F57" s="167" t="str">
        <f t="shared" si="2"/>
        <v/>
      </c>
      <c r="G57" s="168"/>
      <c r="H57" s="169"/>
      <c r="I57" s="175"/>
      <c r="J57" s="170"/>
      <c r="K57" s="176"/>
      <c r="L57" s="176"/>
      <c r="M57" s="171" t="str">
        <f t="shared" si="5"/>
        <v/>
      </c>
      <c r="N57" s="172"/>
      <c r="O57" s="14" t="str">
        <f>IFERROR(VLOOKUP(M57,計算用!$A$56:$B$63,2,FALSE),"")</f>
        <v/>
      </c>
      <c r="P57" s="177"/>
      <c r="Q57" s="177"/>
      <c r="R57" s="177"/>
      <c r="S57" s="173" t="str">
        <f t="shared" si="3"/>
        <v/>
      </c>
    </row>
    <row r="58" spans="1:19">
      <c r="A58" s="164">
        <f t="shared" si="4"/>
        <v>53</v>
      </c>
      <c r="B58" s="165"/>
      <c r="C58" s="165"/>
      <c r="D58" s="166"/>
      <c r="E58" s="167" t="str">
        <f t="shared" si="1"/>
        <v/>
      </c>
      <c r="F58" s="167" t="str">
        <f t="shared" si="2"/>
        <v/>
      </c>
      <c r="G58" s="168"/>
      <c r="H58" s="169"/>
      <c r="I58" s="175"/>
      <c r="J58" s="170"/>
      <c r="K58" s="176"/>
      <c r="L58" s="176"/>
      <c r="M58" s="171" t="str">
        <f t="shared" si="5"/>
        <v/>
      </c>
      <c r="N58" s="172"/>
      <c r="O58" s="14" t="str">
        <f>IFERROR(VLOOKUP(M58,計算用!$A$56:$B$63,2,FALSE),"")</f>
        <v/>
      </c>
      <c r="P58" s="177"/>
      <c r="Q58" s="177"/>
      <c r="R58" s="177"/>
      <c r="S58" s="173" t="str">
        <f t="shared" si="3"/>
        <v/>
      </c>
    </row>
    <row r="59" spans="1:19">
      <c r="A59" s="164">
        <f t="shared" si="4"/>
        <v>54</v>
      </c>
      <c r="B59" s="165"/>
      <c r="C59" s="165"/>
      <c r="D59" s="166"/>
      <c r="E59" s="167" t="str">
        <f t="shared" si="1"/>
        <v/>
      </c>
      <c r="F59" s="167" t="str">
        <f t="shared" si="2"/>
        <v/>
      </c>
      <c r="G59" s="168"/>
      <c r="H59" s="169"/>
      <c r="I59" s="175"/>
      <c r="J59" s="170"/>
      <c r="K59" s="176"/>
      <c r="L59" s="176"/>
      <c r="M59" s="171" t="str">
        <f t="shared" si="5"/>
        <v/>
      </c>
      <c r="N59" s="172"/>
      <c r="O59" s="14" t="str">
        <f>IFERROR(VLOOKUP(M59,計算用!$A$56:$B$63,2,FALSE),"")</f>
        <v/>
      </c>
      <c r="P59" s="177"/>
      <c r="Q59" s="177"/>
      <c r="R59" s="177"/>
      <c r="S59" s="173" t="str">
        <f t="shared" si="3"/>
        <v/>
      </c>
    </row>
    <row r="60" spans="1:19">
      <c r="A60" s="164">
        <f t="shared" si="4"/>
        <v>55</v>
      </c>
      <c r="B60" s="165"/>
      <c r="C60" s="165"/>
      <c r="D60" s="166"/>
      <c r="E60" s="167" t="str">
        <f t="shared" si="1"/>
        <v/>
      </c>
      <c r="F60" s="167" t="str">
        <f t="shared" si="2"/>
        <v/>
      </c>
      <c r="G60" s="168"/>
      <c r="H60" s="169"/>
      <c r="I60" s="175"/>
      <c r="J60" s="170"/>
      <c r="K60" s="176"/>
      <c r="L60" s="176"/>
      <c r="M60" s="171" t="str">
        <f t="shared" si="5"/>
        <v/>
      </c>
      <c r="N60" s="172"/>
      <c r="O60" s="14" t="str">
        <f>IFERROR(VLOOKUP(M60,計算用!$A$56:$B$63,2,FALSE),"")</f>
        <v/>
      </c>
      <c r="P60" s="177"/>
      <c r="Q60" s="177"/>
      <c r="R60" s="177"/>
      <c r="S60" s="173" t="str">
        <f t="shared" si="3"/>
        <v/>
      </c>
    </row>
    <row r="61" spans="1:19">
      <c r="A61" s="164">
        <f t="shared" si="4"/>
        <v>56</v>
      </c>
      <c r="B61" s="165"/>
      <c r="C61" s="165"/>
      <c r="D61" s="166"/>
      <c r="E61" s="167" t="str">
        <f t="shared" si="1"/>
        <v/>
      </c>
      <c r="F61" s="167" t="str">
        <f t="shared" si="2"/>
        <v/>
      </c>
      <c r="G61" s="168"/>
      <c r="H61" s="169"/>
      <c r="I61" s="175"/>
      <c r="J61" s="170"/>
      <c r="K61" s="176"/>
      <c r="L61" s="176"/>
      <c r="M61" s="171" t="str">
        <f t="shared" si="5"/>
        <v/>
      </c>
      <c r="N61" s="172"/>
      <c r="O61" s="14" t="str">
        <f>IFERROR(VLOOKUP(M61,計算用!$A$56:$B$63,2,FALSE),"")</f>
        <v/>
      </c>
      <c r="P61" s="177"/>
      <c r="Q61" s="177"/>
      <c r="R61" s="177"/>
      <c r="S61" s="173" t="str">
        <f t="shared" si="3"/>
        <v/>
      </c>
    </row>
    <row r="62" spans="1:19">
      <c r="A62" s="164">
        <f t="shared" si="4"/>
        <v>57</v>
      </c>
      <c r="B62" s="165"/>
      <c r="C62" s="165"/>
      <c r="D62" s="166"/>
      <c r="E62" s="167" t="str">
        <f t="shared" si="1"/>
        <v/>
      </c>
      <c r="F62" s="167" t="str">
        <f t="shared" si="2"/>
        <v/>
      </c>
      <c r="G62" s="168"/>
      <c r="H62" s="169"/>
      <c r="I62" s="175"/>
      <c r="J62" s="170"/>
      <c r="K62" s="176"/>
      <c r="L62" s="176"/>
      <c r="M62" s="171" t="str">
        <f t="shared" si="5"/>
        <v/>
      </c>
      <c r="N62" s="172"/>
      <c r="O62" s="14" t="str">
        <f>IFERROR(VLOOKUP(M62,計算用!$A$56:$B$63,2,FALSE),"")</f>
        <v/>
      </c>
      <c r="P62" s="177"/>
      <c r="Q62" s="177"/>
      <c r="R62" s="177"/>
      <c r="S62" s="173" t="str">
        <f t="shared" si="3"/>
        <v/>
      </c>
    </row>
    <row r="63" spans="1:19">
      <c r="A63" s="164">
        <f t="shared" si="4"/>
        <v>58</v>
      </c>
      <c r="B63" s="165"/>
      <c r="C63" s="165"/>
      <c r="D63" s="166"/>
      <c r="E63" s="167" t="str">
        <f t="shared" si="1"/>
        <v/>
      </c>
      <c r="F63" s="167" t="str">
        <f t="shared" si="2"/>
        <v/>
      </c>
      <c r="G63" s="168"/>
      <c r="H63" s="169"/>
      <c r="I63" s="175"/>
      <c r="J63" s="170"/>
      <c r="K63" s="176"/>
      <c r="L63" s="176"/>
      <c r="M63" s="171" t="str">
        <f t="shared" si="5"/>
        <v/>
      </c>
      <c r="N63" s="172"/>
      <c r="O63" s="14" t="str">
        <f>IFERROR(VLOOKUP(M63,計算用!$A$56:$B$63,2,FALSE),"")</f>
        <v/>
      </c>
      <c r="P63" s="177"/>
      <c r="Q63" s="177"/>
      <c r="R63" s="177"/>
      <c r="S63" s="173" t="str">
        <f t="shared" si="3"/>
        <v/>
      </c>
    </row>
    <row r="64" spans="1:19">
      <c r="A64" s="164">
        <f t="shared" si="4"/>
        <v>59</v>
      </c>
      <c r="B64" s="165"/>
      <c r="C64" s="165"/>
      <c r="D64" s="166"/>
      <c r="E64" s="167" t="str">
        <f t="shared" si="1"/>
        <v/>
      </c>
      <c r="F64" s="167" t="str">
        <f t="shared" si="2"/>
        <v/>
      </c>
      <c r="G64" s="168"/>
      <c r="H64" s="169"/>
      <c r="I64" s="175"/>
      <c r="J64" s="170"/>
      <c r="K64" s="176"/>
      <c r="L64" s="176"/>
      <c r="M64" s="171" t="str">
        <f t="shared" si="5"/>
        <v/>
      </c>
      <c r="N64" s="172"/>
      <c r="O64" s="14" t="str">
        <f>IFERROR(VLOOKUP(M64,計算用!$A$56:$B$63,2,FALSE),"")</f>
        <v/>
      </c>
      <c r="P64" s="177"/>
      <c r="Q64" s="177"/>
      <c r="R64" s="177"/>
      <c r="S64" s="173" t="str">
        <f t="shared" si="3"/>
        <v/>
      </c>
    </row>
    <row r="65" spans="1:19">
      <c r="A65" s="164">
        <f t="shared" si="4"/>
        <v>60</v>
      </c>
      <c r="B65" s="165"/>
      <c r="C65" s="165"/>
      <c r="D65" s="166"/>
      <c r="E65" s="167" t="str">
        <f t="shared" si="1"/>
        <v/>
      </c>
      <c r="F65" s="167" t="str">
        <f t="shared" si="2"/>
        <v/>
      </c>
      <c r="G65" s="168"/>
      <c r="H65" s="169"/>
      <c r="I65" s="175"/>
      <c r="J65" s="170"/>
      <c r="K65" s="176"/>
      <c r="L65" s="176"/>
      <c r="M65" s="171" t="str">
        <f t="shared" si="5"/>
        <v/>
      </c>
      <c r="N65" s="172"/>
      <c r="O65" s="14" t="str">
        <f>IFERROR(VLOOKUP(M65,計算用!$A$56:$B$63,2,FALSE),"")</f>
        <v/>
      </c>
      <c r="P65" s="177"/>
      <c r="Q65" s="177"/>
      <c r="R65" s="177"/>
      <c r="S65" s="173" t="str">
        <f t="shared" si="3"/>
        <v/>
      </c>
    </row>
    <row r="66" spans="1:19">
      <c r="A66" s="164">
        <f t="shared" si="4"/>
        <v>61</v>
      </c>
      <c r="B66" s="165"/>
      <c r="C66" s="165"/>
      <c r="D66" s="166"/>
      <c r="E66" s="167" t="str">
        <f t="shared" si="1"/>
        <v/>
      </c>
      <c r="F66" s="167" t="str">
        <f t="shared" si="2"/>
        <v/>
      </c>
      <c r="G66" s="168"/>
      <c r="H66" s="169"/>
      <c r="I66" s="175"/>
      <c r="J66" s="170"/>
      <c r="K66" s="176"/>
      <c r="L66" s="176"/>
      <c r="M66" s="171" t="str">
        <f t="shared" si="5"/>
        <v/>
      </c>
      <c r="N66" s="172"/>
      <c r="O66" s="14" t="str">
        <f>IFERROR(VLOOKUP(M66,計算用!$A$56:$B$63,2,FALSE),"")</f>
        <v/>
      </c>
      <c r="P66" s="177"/>
      <c r="Q66" s="177"/>
      <c r="R66" s="177"/>
      <c r="S66" s="173" t="str">
        <f t="shared" si="3"/>
        <v/>
      </c>
    </row>
    <row r="67" spans="1:19">
      <c r="A67" s="164">
        <f t="shared" si="4"/>
        <v>62</v>
      </c>
      <c r="B67" s="165"/>
      <c r="C67" s="165"/>
      <c r="D67" s="166"/>
      <c r="E67" s="167" t="str">
        <f t="shared" si="1"/>
        <v/>
      </c>
      <c r="F67" s="167" t="str">
        <f t="shared" si="2"/>
        <v/>
      </c>
      <c r="G67" s="168"/>
      <c r="H67" s="169"/>
      <c r="I67" s="175"/>
      <c r="J67" s="170"/>
      <c r="K67" s="176"/>
      <c r="L67" s="176"/>
      <c r="M67" s="171" t="str">
        <f t="shared" si="5"/>
        <v/>
      </c>
      <c r="N67" s="172"/>
      <c r="O67" s="14" t="str">
        <f>IFERROR(VLOOKUP(M67,計算用!$A$56:$B$63,2,FALSE),"")</f>
        <v/>
      </c>
      <c r="P67" s="177"/>
      <c r="Q67" s="177"/>
      <c r="R67" s="177"/>
      <c r="S67" s="173" t="str">
        <f t="shared" si="3"/>
        <v/>
      </c>
    </row>
    <row r="68" spans="1:19">
      <c r="A68" s="164">
        <f t="shared" si="4"/>
        <v>63</v>
      </c>
      <c r="B68" s="165"/>
      <c r="C68" s="165"/>
      <c r="D68" s="166"/>
      <c r="E68" s="167" t="str">
        <f t="shared" si="1"/>
        <v/>
      </c>
      <c r="F68" s="167" t="str">
        <f t="shared" si="2"/>
        <v/>
      </c>
      <c r="G68" s="168"/>
      <c r="H68" s="169"/>
      <c r="I68" s="175"/>
      <c r="J68" s="170"/>
      <c r="K68" s="176"/>
      <c r="L68" s="176"/>
      <c r="M68" s="171" t="str">
        <f t="shared" si="5"/>
        <v/>
      </c>
      <c r="N68" s="172"/>
      <c r="O68" s="14" t="str">
        <f>IFERROR(VLOOKUP(M68,計算用!$A$56:$B$63,2,FALSE),"")</f>
        <v/>
      </c>
      <c r="P68" s="177"/>
      <c r="Q68" s="177"/>
      <c r="R68" s="177"/>
      <c r="S68" s="173" t="str">
        <f t="shared" si="3"/>
        <v/>
      </c>
    </row>
    <row r="69" spans="1:19">
      <c r="A69" s="164">
        <f t="shared" si="4"/>
        <v>64</v>
      </c>
      <c r="B69" s="165"/>
      <c r="C69" s="165"/>
      <c r="D69" s="166"/>
      <c r="E69" s="167" t="str">
        <f t="shared" si="1"/>
        <v/>
      </c>
      <c r="F69" s="167" t="str">
        <f t="shared" si="2"/>
        <v/>
      </c>
      <c r="G69" s="168"/>
      <c r="H69" s="169"/>
      <c r="I69" s="175"/>
      <c r="J69" s="170"/>
      <c r="K69" s="176"/>
      <c r="L69" s="176"/>
      <c r="M69" s="171" t="str">
        <f t="shared" si="5"/>
        <v/>
      </c>
      <c r="N69" s="172"/>
      <c r="O69" s="14" t="str">
        <f>IFERROR(VLOOKUP(M69,計算用!$A$56:$B$63,2,FALSE),"")</f>
        <v/>
      </c>
      <c r="P69" s="177"/>
      <c r="Q69" s="177"/>
      <c r="R69" s="177"/>
      <c r="S69" s="173" t="str">
        <f t="shared" si="3"/>
        <v/>
      </c>
    </row>
    <row r="70" spans="1:19">
      <c r="A70" s="164">
        <f t="shared" si="4"/>
        <v>65</v>
      </c>
      <c r="B70" s="165"/>
      <c r="C70" s="165"/>
      <c r="D70" s="166"/>
      <c r="E70" s="167" t="str">
        <f t="shared" si="1"/>
        <v/>
      </c>
      <c r="F70" s="167" t="str">
        <f t="shared" si="2"/>
        <v/>
      </c>
      <c r="G70" s="168"/>
      <c r="H70" s="169"/>
      <c r="I70" s="175"/>
      <c r="J70" s="170"/>
      <c r="K70" s="176"/>
      <c r="L70" s="176"/>
      <c r="M70" s="171" t="str">
        <f t="shared" si="5"/>
        <v/>
      </c>
      <c r="N70" s="172"/>
      <c r="O70" s="14" t="str">
        <f>IFERROR(VLOOKUP(M70,計算用!$A$56:$B$63,2,FALSE),"")</f>
        <v/>
      </c>
      <c r="P70" s="177"/>
      <c r="Q70" s="177"/>
      <c r="R70" s="177"/>
      <c r="S70" s="173" t="str">
        <f t="shared" si="3"/>
        <v/>
      </c>
    </row>
    <row r="71" spans="1:19">
      <c r="A71" s="164">
        <f t="shared" si="4"/>
        <v>66</v>
      </c>
      <c r="B71" s="165"/>
      <c r="C71" s="165"/>
      <c r="D71" s="166"/>
      <c r="E71" s="167" t="str">
        <f t="shared" ref="E71:E85" si="6">B71&amp;C71&amp;D71</f>
        <v/>
      </c>
      <c r="F71" s="167" t="str">
        <f t="shared" ref="F71:F85" si="7">IF(E71="","",COUNTIF($E$6:$E$85,E71))</f>
        <v/>
      </c>
      <c r="G71" s="168"/>
      <c r="H71" s="169"/>
      <c r="I71" s="175"/>
      <c r="J71" s="170"/>
      <c r="K71" s="176"/>
      <c r="L71" s="176"/>
      <c r="M71" s="171" t="str">
        <f t="shared" si="5"/>
        <v/>
      </c>
      <c r="N71" s="172"/>
      <c r="O71" s="14" t="str">
        <f>IFERROR(VLOOKUP(M71,計算用!$A$56:$B$63,2,FALSE),"")</f>
        <v/>
      </c>
      <c r="P71" s="177"/>
      <c r="Q71" s="177"/>
      <c r="R71" s="177"/>
      <c r="S71" s="173" t="str">
        <f t="shared" ref="S71:S85" si="8">IF(F71&gt;=2,"","可")</f>
        <v/>
      </c>
    </row>
    <row r="72" spans="1:19">
      <c r="A72" s="164">
        <f t="shared" ref="A72:A85" si="9">A71+1</f>
        <v>67</v>
      </c>
      <c r="B72" s="165"/>
      <c r="C72" s="165"/>
      <c r="D72" s="166"/>
      <c r="E72" s="167" t="str">
        <f t="shared" si="6"/>
        <v/>
      </c>
      <c r="F72" s="167" t="str">
        <f t="shared" si="7"/>
        <v/>
      </c>
      <c r="G72" s="168"/>
      <c r="H72" s="169"/>
      <c r="I72" s="175"/>
      <c r="J72" s="170"/>
      <c r="K72" s="176"/>
      <c r="L72" s="176"/>
      <c r="M72" s="171" t="str">
        <f t="shared" ref="M72:M85" si="10">K72&amp;L72</f>
        <v/>
      </c>
      <c r="N72" s="172"/>
      <c r="O72" s="14" t="str">
        <f>IFERROR(VLOOKUP(M72,計算用!$A$56:$B$63,2,FALSE),"")</f>
        <v/>
      </c>
      <c r="P72" s="177"/>
      <c r="Q72" s="177"/>
      <c r="R72" s="177"/>
      <c r="S72" s="173" t="str">
        <f t="shared" si="8"/>
        <v/>
      </c>
    </row>
    <row r="73" spans="1:19">
      <c r="A73" s="164">
        <f t="shared" si="9"/>
        <v>68</v>
      </c>
      <c r="B73" s="165"/>
      <c r="C73" s="165"/>
      <c r="D73" s="166"/>
      <c r="E73" s="167" t="str">
        <f t="shared" si="6"/>
        <v/>
      </c>
      <c r="F73" s="167" t="str">
        <f t="shared" si="7"/>
        <v/>
      </c>
      <c r="G73" s="168"/>
      <c r="H73" s="169"/>
      <c r="I73" s="175"/>
      <c r="J73" s="170"/>
      <c r="K73" s="176"/>
      <c r="L73" s="176"/>
      <c r="M73" s="171" t="str">
        <f t="shared" si="10"/>
        <v/>
      </c>
      <c r="N73" s="172"/>
      <c r="O73" s="14" t="str">
        <f>IFERROR(VLOOKUP(M73,計算用!$A$56:$B$63,2,FALSE),"")</f>
        <v/>
      </c>
      <c r="P73" s="177"/>
      <c r="Q73" s="177"/>
      <c r="R73" s="177"/>
      <c r="S73" s="173" t="str">
        <f t="shared" si="8"/>
        <v/>
      </c>
    </row>
    <row r="74" spans="1:19">
      <c r="A74" s="164">
        <f t="shared" si="9"/>
        <v>69</v>
      </c>
      <c r="B74" s="165"/>
      <c r="C74" s="165"/>
      <c r="D74" s="166"/>
      <c r="E74" s="167" t="str">
        <f t="shared" si="6"/>
        <v/>
      </c>
      <c r="F74" s="167" t="str">
        <f t="shared" si="7"/>
        <v/>
      </c>
      <c r="G74" s="168"/>
      <c r="H74" s="169"/>
      <c r="I74" s="175"/>
      <c r="J74" s="170"/>
      <c r="K74" s="176"/>
      <c r="L74" s="176"/>
      <c r="M74" s="171" t="str">
        <f t="shared" si="10"/>
        <v/>
      </c>
      <c r="N74" s="172"/>
      <c r="O74" s="14" t="str">
        <f>IFERROR(VLOOKUP(M74,計算用!$A$56:$B$63,2,FALSE),"")</f>
        <v/>
      </c>
      <c r="P74" s="177"/>
      <c r="Q74" s="177"/>
      <c r="R74" s="177"/>
      <c r="S74" s="173" t="str">
        <f t="shared" si="8"/>
        <v/>
      </c>
    </row>
    <row r="75" spans="1:19">
      <c r="A75" s="164">
        <f t="shared" si="9"/>
        <v>70</v>
      </c>
      <c r="B75" s="165"/>
      <c r="C75" s="165"/>
      <c r="D75" s="166"/>
      <c r="E75" s="167" t="str">
        <f t="shared" si="6"/>
        <v/>
      </c>
      <c r="F75" s="167" t="str">
        <f t="shared" si="7"/>
        <v/>
      </c>
      <c r="G75" s="168"/>
      <c r="H75" s="169"/>
      <c r="I75" s="175"/>
      <c r="J75" s="170"/>
      <c r="K75" s="176"/>
      <c r="L75" s="176"/>
      <c r="M75" s="171" t="str">
        <f t="shared" si="10"/>
        <v/>
      </c>
      <c r="N75" s="172"/>
      <c r="O75" s="14" t="str">
        <f>IFERROR(VLOOKUP(M75,計算用!$A$56:$B$63,2,FALSE),"")</f>
        <v/>
      </c>
      <c r="P75" s="177"/>
      <c r="Q75" s="177"/>
      <c r="R75" s="177"/>
      <c r="S75" s="173" t="str">
        <f t="shared" si="8"/>
        <v/>
      </c>
    </row>
    <row r="76" spans="1:19">
      <c r="A76" s="164">
        <f t="shared" si="9"/>
        <v>71</v>
      </c>
      <c r="B76" s="165"/>
      <c r="C76" s="165"/>
      <c r="D76" s="166"/>
      <c r="E76" s="167" t="str">
        <f t="shared" si="6"/>
        <v/>
      </c>
      <c r="F76" s="167" t="str">
        <f t="shared" si="7"/>
        <v/>
      </c>
      <c r="G76" s="168"/>
      <c r="H76" s="169"/>
      <c r="I76" s="175"/>
      <c r="J76" s="170"/>
      <c r="K76" s="176"/>
      <c r="L76" s="176"/>
      <c r="M76" s="171" t="str">
        <f t="shared" si="10"/>
        <v/>
      </c>
      <c r="N76" s="172"/>
      <c r="O76" s="14" t="str">
        <f>IFERROR(VLOOKUP(M76,計算用!$A$56:$B$63,2,FALSE),"")</f>
        <v/>
      </c>
      <c r="P76" s="177"/>
      <c r="Q76" s="177"/>
      <c r="R76" s="177"/>
      <c r="S76" s="173" t="str">
        <f t="shared" si="8"/>
        <v/>
      </c>
    </row>
    <row r="77" spans="1:19">
      <c r="A77" s="164">
        <f t="shared" si="9"/>
        <v>72</v>
      </c>
      <c r="B77" s="165"/>
      <c r="C77" s="165"/>
      <c r="D77" s="166"/>
      <c r="E77" s="167" t="str">
        <f t="shared" si="6"/>
        <v/>
      </c>
      <c r="F77" s="167" t="str">
        <f t="shared" si="7"/>
        <v/>
      </c>
      <c r="G77" s="168"/>
      <c r="H77" s="169"/>
      <c r="I77" s="175"/>
      <c r="J77" s="170"/>
      <c r="K77" s="176"/>
      <c r="L77" s="176"/>
      <c r="M77" s="171" t="str">
        <f t="shared" si="10"/>
        <v/>
      </c>
      <c r="N77" s="172"/>
      <c r="O77" s="14" t="str">
        <f>IFERROR(VLOOKUP(M77,計算用!$A$56:$B$63,2,FALSE),"")</f>
        <v/>
      </c>
      <c r="P77" s="177"/>
      <c r="Q77" s="177"/>
      <c r="R77" s="177"/>
      <c r="S77" s="173" t="str">
        <f t="shared" si="8"/>
        <v/>
      </c>
    </row>
    <row r="78" spans="1:19">
      <c r="A78" s="164">
        <f t="shared" si="9"/>
        <v>73</v>
      </c>
      <c r="B78" s="165"/>
      <c r="C78" s="165"/>
      <c r="D78" s="166"/>
      <c r="E78" s="167" t="str">
        <f t="shared" si="6"/>
        <v/>
      </c>
      <c r="F78" s="167" t="str">
        <f t="shared" si="7"/>
        <v/>
      </c>
      <c r="G78" s="168"/>
      <c r="H78" s="169"/>
      <c r="I78" s="175"/>
      <c r="J78" s="170"/>
      <c r="K78" s="176"/>
      <c r="L78" s="176"/>
      <c r="M78" s="171" t="str">
        <f t="shared" si="10"/>
        <v/>
      </c>
      <c r="N78" s="172"/>
      <c r="O78" s="14" t="str">
        <f>IFERROR(VLOOKUP(M78,計算用!$A$56:$B$63,2,FALSE),"")</f>
        <v/>
      </c>
      <c r="P78" s="177"/>
      <c r="Q78" s="177"/>
      <c r="R78" s="177"/>
      <c r="S78" s="173" t="str">
        <f t="shared" si="8"/>
        <v/>
      </c>
    </row>
    <row r="79" spans="1:19">
      <c r="A79" s="164">
        <f t="shared" si="9"/>
        <v>74</v>
      </c>
      <c r="B79" s="165"/>
      <c r="C79" s="165"/>
      <c r="D79" s="166"/>
      <c r="E79" s="167" t="str">
        <f t="shared" si="6"/>
        <v/>
      </c>
      <c r="F79" s="167" t="str">
        <f t="shared" si="7"/>
        <v/>
      </c>
      <c r="G79" s="168"/>
      <c r="H79" s="169"/>
      <c r="I79" s="175"/>
      <c r="J79" s="170"/>
      <c r="K79" s="176"/>
      <c r="L79" s="176"/>
      <c r="M79" s="171" t="str">
        <f t="shared" si="10"/>
        <v/>
      </c>
      <c r="N79" s="172"/>
      <c r="O79" s="14" t="str">
        <f>IFERROR(VLOOKUP(M79,計算用!$A$56:$B$63,2,FALSE),"")</f>
        <v/>
      </c>
      <c r="P79" s="177"/>
      <c r="Q79" s="177"/>
      <c r="R79" s="177"/>
      <c r="S79" s="173" t="str">
        <f t="shared" si="8"/>
        <v/>
      </c>
    </row>
    <row r="80" spans="1:19">
      <c r="A80" s="164">
        <f t="shared" si="9"/>
        <v>75</v>
      </c>
      <c r="B80" s="165"/>
      <c r="C80" s="165"/>
      <c r="D80" s="166"/>
      <c r="E80" s="167" t="str">
        <f t="shared" si="6"/>
        <v/>
      </c>
      <c r="F80" s="167" t="str">
        <f t="shared" si="7"/>
        <v/>
      </c>
      <c r="G80" s="168"/>
      <c r="H80" s="169"/>
      <c r="I80" s="175"/>
      <c r="J80" s="170"/>
      <c r="K80" s="176"/>
      <c r="L80" s="176"/>
      <c r="M80" s="171" t="str">
        <f t="shared" si="10"/>
        <v/>
      </c>
      <c r="N80" s="172"/>
      <c r="O80" s="14" t="str">
        <f>IFERROR(VLOOKUP(M80,計算用!$A$56:$B$63,2,FALSE),"")</f>
        <v/>
      </c>
      <c r="P80" s="177"/>
      <c r="Q80" s="177"/>
      <c r="R80" s="177"/>
      <c r="S80" s="173" t="str">
        <f t="shared" si="8"/>
        <v/>
      </c>
    </row>
    <row r="81" spans="1:19">
      <c r="A81" s="164">
        <f t="shared" si="9"/>
        <v>76</v>
      </c>
      <c r="B81" s="165"/>
      <c r="C81" s="165"/>
      <c r="D81" s="166"/>
      <c r="E81" s="167" t="str">
        <f t="shared" si="6"/>
        <v/>
      </c>
      <c r="F81" s="167" t="str">
        <f t="shared" si="7"/>
        <v/>
      </c>
      <c r="G81" s="168"/>
      <c r="H81" s="169"/>
      <c r="I81" s="175"/>
      <c r="J81" s="170"/>
      <c r="K81" s="176"/>
      <c r="L81" s="176"/>
      <c r="M81" s="171" t="str">
        <f t="shared" si="10"/>
        <v/>
      </c>
      <c r="N81" s="172"/>
      <c r="O81" s="14" t="str">
        <f>IFERROR(VLOOKUP(M81,計算用!$A$56:$B$63,2,FALSE),"")</f>
        <v/>
      </c>
      <c r="P81" s="177"/>
      <c r="Q81" s="177"/>
      <c r="R81" s="177"/>
      <c r="S81" s="173" t="str">
        <f t="shared" si="8"/>
        <v/>
      </c>
    </row>
    <row r="82" spans="1:19">
      <c r="A82" s="164">
        <f t="shared" si="9"/>
        <v>77</v>
      </c>
      <c r="B82" s="165"/>
      <c r="C82" s="165"/>
      <c r="D82" s="166"/>
      <c r="E82" s="167" t="str">
        <f t="shared" si="6"/>
        <v/>
      </c>
      <c r="F82" s="167" t="str">
        <f t="shared" si="7"/>
        <v/>
      </c>
      <c r="G82" s="168"/>
      <c r="H82" s="169"/>
      <c r="I82" s="175"/>
      <c r="J82" s="170"/>
      <c r="K82" s="176"/>
      <c r="L82" s="176"/>
      <c r="M82" s="171" t="str">
        <f t="shared" si="10"/>
        <v/>
      </c>
      <c r="N82" s="172"/>
      <c r="O82" s="14" t="str">
        <f>IFERROR(VLOOKUP(M82,計算用!$A$56:$B$63,2,FALSE),"")</f>
        <v/>
      </c>
      <c r="P82" s="177"/>
      <c r="Q82" s="177"/>
      <c r="R82" s="177"/>
      <c r="S82" s="173" t="str">
        <f t="shared" si="8"/>
        <v/>
      </c>
    </row>
    <row r="83" spans="1:19">
      <c r="A83" s="164">
        <f t="shared" si="9"/>
        <v>78</v>
      </c>
      <c r="B83" s="165"/>
      <c r="C83" s="165"/>
      <c r="D83" s="166"/>
      <c r="E83" s="167" t="str">
        <f t="shared" si="6"/>
        <v/>
      </c>
      <c r="F83" s="167" t="str">
        <f t="shared" si="7"/>
        <v/>
      </c>
      <c r="G83" s="168"/>
      <c r="H83" s="169"/>
      <c r="I83" s="175"/>
      <c r="J83" s="170"/>
      <c r="K83" s="176"/>
      <c r="L83" s="176"/>
      <c r="M83" s="171" t="str">
        <f t="shared" si="10"/>
        <v/>
      </c>
      <c r="N83" s="172"/>
      <c r="O83" s="14" t="str">
        <f>IFERROR(VLOOKUP(M83,計算用!$A$56:$B$63,2,FALSE),"")</f>
        <v/>
      </c>
      <c r="P83" s="177"/>
      <c r="Q83" s="177"/>
      <c r="R83" s="177"/>
      <c r="S83" s="173" t="str">
        <f t="shared" si="8"/>
        <v/>
      </c>
    </row>
    <row r="84" spans="1:19">
      <c r="A84" s="164">
        <f t="shared" si="9"/>
        <v>79</v>
      </c>
      <c r="B84" s="165"/>
      <c r="C84" s="165"/>
      <c r="D84" s="166"/>
      <c r="E84" s="167" t="str">
        <f t="shared" si="6"/>
        <v/>
      </c>
      <c r="F84" s="167" t="str">
        <f t="shared" si="7"/>
        <v/>
      </c>
      <c r="G84" s="168"/>
      <c r="H84" s="169"/>
      <c r="I84" s="175"/>
      <c r="J84" s="170"/>
      <c r="K84" s="176"/>
      <c r="L84" s="176"/>
      <c r="M84" s="171" t="str">
        <f t="shared" si="10"/>
        <v/>
      </c>
      <c r="N84" s="172"/>
      <c r="O84" s="14" t="str">
        <f>IFERROR(VLOOKUP(M84,計算用!$A$56:$B$63,2,FALSE),"")</f>
        <v/>
      </c>
      <c r="P84" s="177"/>
      <c r="Q84" s="177"/>
      <c r="R84" s="177"/>
      <c r="S84" s="173" t="str">
        <f t="shared" si="8"/>
        <v/>
      </c>
    </row>
    <row r="85" spans="1:19">
      <c r="A85" s="164">
        <f t="shared" si="9"/>
        <v>80</v>
      </c>
      <c r="B85" s="165"/>
      <c r="C85" s="165"/>
      <c r="D85" s="166"/>
      <c r="E85" s="167" t="str">
        <f t="shared" si="6"/>
        <v/>
      </c>
      <c r="F85" s="167" t="str">
        <f t="shared" si="7"/>
        <v/>
      </c>
      <c r="G85" s="168"/>
      <c r="H85" s="169"/>
      <c r="I85" s="175"/>
      <c r="J85" s="170"/>
      <c r="K85" s="176"/>
      <c r="L85" s="176"/>
      <c r="M85" s="171" t="str">
        <f t="shared" si="10"/>
        <v/>
      </c>
      <c r="N85" s="172"/>
      <c r="O85" s="14" t="str">
        <f>IFERROR(VLOOKUP(M85,計算用!$A$56:$B$63,2,FALSE),"")</f>
        <v/>
      </c>
      <c r="P85" s="177"/>
      <c r="Q85" s="177"/>
      <c r="R85" s="177"/>
      <c r="S85" s="173" t="str">
        <f t="shared" si="8"/>
        <v/>
      </c>
    </row>
    <row r="86" spans="1:19">
      <c r="A86" s="5" t="s">
        <v>265</v>
      </c>
      <c r="S86" s="6"/>
    </row>
  </sheetData>
  <sheetProtection selectLockedCells="1"/>
  <mergeCells count="9">
    <mergeCell ref="P4:S4"/>
    <mergeCell ref="A4:A5"/>
    <mergeCell ref="G4:G5"/>
    <mergeCell ref="H4:J4"/>
    <mergeCell ref="O4:O5"/>
    <mergeCell ref="B4:B5"/>
    <mergeCell ref="C4:C5"/>
    <mergeCell ref="D4:D5"/>
    <mergeCell ref="K4:N4"/>
  </mergeCells>
  <phoneticPr fontId="5"/>
  <dataValidations count="1">
    <dataValidation type="list" allowBlank="1" showInputMessage="1" showErrorMessage="1" sqref="R6:R85" xr:uid="{3268BB71-5106-4817-AE0F-585FF1696FBC}">
      <formula1>"該当"</formula1>
    </dataValidation>
  </dataValidations>
  <printOptions horizontalCentered="1"/>
  <pageMargins left="0.31496062992125984" right="0.31496062992125984" top="0.74803149606299213" bottom="0.55118110236220474" header="0.31496062992125984" footer="0.31496062992125984"/>
  <pageSetup paperSize="9" scale="65"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50A6E55D-3E6B-436E-A8D6-0BC55EDA51EC}">
          <x14:formula1>
            <xm:f>計算用!$A$3:$A$43</xm:f>
          </x14:formula1>
          <xm:sqref>I6:I85</xm:sqref>
        </x14:dataValidation>
        <x14:dataValidation type="list" allowBlank="1" showInputMessage="1" showErrorMessage="1" xr:uid="{25935EFE-0AFF-4A66-9E84-7D5805667BF3}">
          <x14:formula1>
            <xm:f>計算用!$A$51:$A$52</xm:f>
          </x14:formula1>
          <xm:sqref>K6:K85</xm:sqref>
        </x14:dataValidation>
        <x14:dataValidation type="list" allowBlank="1" showInputMessage="1" showErrorMessage="1" xr:uid="{1A05701B-C293-41D3-B583-A6536D7E0178}">
          <x14:formula1>
            <xm:f>OFFSET(計算用!$A$50,MATCH(K6,計算用!$A$51:$A$53,0),1,1,3)</xm:f>
          </x14:formula1>
          <xm:sqref>L6:L85</xm:sqref>
        </x14:dataValidation>
        <x14:dataValidation type="list" allowBlank="1" showInputMessage="1" showErrorMessage="1" xr:uid="{30E28D8B-C4D4-4655-9D77-9D976767C375}">
          <x14:formula1>
            <xm:f>計算用!$A$65:$A$66</xm:f>
          </x14:formula1>
          <xm:sqref>P6:Q85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115"/>
  <sheetViews>
    <sheetView topLeftCell="A40" workbookViewId="0">
      <selection activeCell="B60" sqref="B60"/>
    </sheetView>
  </sheetViews>
  <sheetFormatPr defaultRowHeight="13.5"/>
  <cols>
    <col min="1" max="1" width="49.125" customWidth="1"/>
    <col min="2" max="2" width="9.125" customWidth="1"/>
    <col min="5" max="5" width="13" bestFit="1" customWidth="1"/>
  </cols>
  <sheetData>
    <row r="1" spans="1:12">
      <c r="A1" s="10"/>
      <c r="B1" s="158" t="s">
        <v>192</v>
      </c>
      <c r="C1" s="10"/>
      <c r="D1" s="10"/>
      <c r="E1" s="10"/>
      <c r="F1" s="158" t="s">
        <v>193</v>
      </c>
      <c r="G1" s="10"/>
      <c r="L1" s="7" t="s">
        <v>13</v>
      </c>
    </row>
    <row r="2" spans="1:12">
      <c r="A2" s="10"/>
      <c r="B2" s="158" t="s">
        <v>194</v>
      </c>
      <c r="C2" s="158"/>
      <c r="D2" s="158" t="s">
        <v>195</v>
      </c>
      <c r="E2" s="158" t="s">
        <v>196</v>
      </c>
      <c r="F2" s="158" t="s">
        <v>194</v>
      </c>
      <c r="G2" s="10"/>
    </row>
    <row r="3" spans="1:12">
      <c r="A3" t="s">
        <v>197</v>
      </c>
      <c r="B3" s="159">
        <v>2374</v>
      </c>
      <c r="C3" t="s">
        <v>198</v>
      </c>
      <c r="E3" s="160"/>
      <c r="F3" s="159">
        <v>200</v>
      </c>
      <c r="G3" t="s">
        <v>198</v>
      </c>
      <c r="H3" s="159"/>
      <c r="I3" s="159"/>
      <c r="J3" s="159"/>
      <c r="K3" s="159"/>
    </row>
    <row r="4" spans="1:12">
      <c r="A4" t="s">
        <v>199</v>
      </c>
      <c r="B4" s="159">
        <v>757</v>
      </c>
      <c r="C4" t="s">
        <v>198</v>
      </c>
      <c r="E4" s="160"/>
      <c r="F4" s="159">
        <v>200</v>
      </c>
      <c r="G4" t="s">
        <v>198</v>
      </c>
      <c r="H4" s="159"/>
      <c r="I4" s="159"/>
      <c r="J4" s="159"/>
      <c r="K4" s="159"/>
    </row>
    <row r="5" spans="1:12">
      <c r="A5" t="s">
        <v>200</v>
      </c>
      <c r="B5" s="159">
        <v>346</v>
      </c>
      <c r="C5" t="s">
        <v>198</v>
      </c>
      <c r="E5" s="160"/>
      <c r="F5" s="159">
        <v>200</v>
      </c>
      <c r="G5" t="s">
        <v>198</v>
      </c>
      <c r="H5" s="159"/>
      <c r="I5" s="159"/>
      <c r="J5" s="159"/>
      <c r="K5" s="159"/>
    </row>
    <row r="6" spans="1:12">
      <c r="A6" s="161" t="s">
        <v>201</v>
      </c>
      <c r="B6" s="159">
        <v>273</v>
      </c>
      <c r="C6" t="s">
        <v>198</v>
      </c>
      <c r="E6" s="159"/>
      <c r="F6" s="159">
        <v>200</v>
      </c>
      <c r="G6" t="s">
        <v>198</v>
      </c>
      <c r="H6" s="159"/>
      <c r="I6" s="159"/>
      <c r="J6" s="159"/>
      <c r="K6" s="159"/>
    </row>
    <row r="7" spans="1:12">
      <c r="A7" s="54" t="s">
        <v>190</v>
      </c>
      <c r="B7" s="159">
        <v>273</v>
      </c>
      <c r="C7" t="s">
        <v>198</v>
      </c>
      <c r="E7" s="159">
        <v>3000</v>
      </c>
      <c r="F7" s="159">
        <v>200</v>
      </c>
      <c r="G7" t="s">
        <v>198</v>
      </c>
      <c r="H7" s="159"/>
      <c r="I7" s="159"/>
      <c r="J7" s="159"/>
      <c r="K7" s="159"/>
    </row>
    <row r="8" spans="1:12">
      <c r="A8" t="s">
        <v>202</v>
      </c>
      <c r="B8" s="159">
        <v>265</v>
      </c>
      <c r="C8" t="s">
        <v>198</v>
      </c>
      <c r="E8" s="160"/>
      <c r="F8" s="159">
        <v>200</v>
      </c>
      <c r="G8" t="s">
        <v>198</v>
      </c>
      <c r="H8" s="159"/>
      <c r="I8" s="159"/>
      <c r="J8" s="159"/>
      <c r="K8" s="159"/>
    </row>
    <row r="9" spans="1:12">
      <c r="A9" t="s">
        <v>203</v>
      </c>
      <c r="B9" s="159">
        <v>265</v>
      </c>
      <c r="C9" t="s">
        <v>198</v>
      </c>
      <c r="E9" s="160"/>
      <c r="F9" s="159">
        <v>200</v>
      </c>
      <c r="G9" t="s">
        <v>198</v>
      </c>
      <c r="H9" s="159"/>
      <c r="I9" s="159"/>
      <c r="J9" s="159"/>
      <c r="K9" s="159"/>
    </row>
    <row r="10" spans="1:12">
      <c r="A10" t="s">
        <v>204</v>
      </c>
      <c r="B10" s="159">
        <v>335</v>
      </c>
      <c r="C10" t="s">
        <v>198</v>
      </c>
      <c r="E10" s="160"/>
      <c r="F10" s="159">
        <v>200</v>
      </c>
      <c r="G10" t="s">
        <v>198</v>
      </c>
      <c r="H10" s="159"/>
      <c r="I10" s="159"/>
      <c r="J10" s="159"/>
      <c r="K10" s="159"/>
    </row>
    <row r="11" spans="1:12">
      <c r="A11" t="s">
        <v>205</v>
      </c>
      <c r="B11" s="159">
        <v>353</v>
      </c>
      <c r="C11" t="s">
        <v>198</v>
      </c>
      <c r="E11" s="160"/>
      <c r="F11" s="159">
        <v>200</v>
      </c>
      <c r="G11" t="s">
        <v>198</v>
      </c>
      <c r="H11" s="159"/>
      <c r="I11" s="159"/>
      <c r="J11" s="159"/>
      <c r="K11" s="159"/>
    </row>
    <row r="12" spans="1:12">
      <c r="A12" t="s">
        <v>206</v>
      </c>
      <c r="B12" s="159">
        <v>52</v>
      </c>
      <c r="C12" t="s">
        <v>198</v>
      </c>
      <c r="E12" s="160"/>
      <c r="F12" s="159">
        <v>200</v>
      </c>
      <c r="G12" t="s">
        <v>198</v>
      </c>
      <c r="H12" s="159"/>
      <c r="I12" s="159"/>
      <c r="J12" s="159"/>
      <c r="K12" s="159"/>
    </row>
    <row r="13" spans="1:12">
      <c r="A13" t="s">
        <v>207</v>
      </c>
      <c r="B13" s="159">
        <v>27</v>
      </c>
      <c r="C13" t="s">
        <v>198</v>
      </c>
      <c r="E13" s="160"/>
      <c r="F13" s="159">
        <v>200</v>
      </c>
      <c r="G13" t="s">
        <v>198</v>
      </c>
      <c r="H13" s="159"/>
      <c r="I13" s="159"/>
      <c r="J13" s="159"/>
      <c r="K13" s="159"/>
    </row>
    <row r="14" spans="1:12">
      <c r="A14" t="s">
        <v>208</v>
      </c>
      <c r="B14" s="159">
        <v>380</v>
      </c>
      <c r="C14" t="s">
        <v>198</v>
      </c>
      <c r="E14" s="160"/>
      <c r="F14" s="159">
        <v>200</v>
      </c>
      <c r="G14" t="s">
        <v>198</v>
      </c>
      <c r="H14" s="159"/>
      <c r="I14" s="159"/>
      <c r="J14" s="159"/>
      <c r="K14" s="159"/>
    </row>
    <row r="15" spans="1:12">
      <c r="A15" t="s">
        <v>209</v>
      </c>
      <c r="B15" s="159">
        <v>240</v>
      </c>
      <c r="C15" t="s">
        <v>198</v>
      </c>
      <c r="E15" s="160"/>
      <c r="F15" s="159">
        <v>200</v>
      </c>
      <c r="G15" t="s">
        <v>198</v>
      </c>
      <c r="H15" s="159"/>
      <c r="I15" s="159"/>
      <c r="J15" s="159"/>
      <c r="K15" s="159"/>
    </row>
    <row r="16" spans="1:12">
      <c r="A16" t="s">
        <v>210</v>
      </c>
      <c r="B16" s="159">
        <v>360</v>
      </c>
      <c r="C16" t="s">
        <v>198</v>
      </c>
      <c r="E16" s="160"/>
      <c r="F16" s="159">
        <v>200</v>
      </c>
      <c r="G16" t="s">
        <v>198</v>
      </c>
      <c r="H16" s="159"/>
      <c r="I16" s="159"/>
      <c r="J16" s="159"/>
      <c r="K16" s="159"/>
    </row>
    <row r="17" spans="1:11">
      <c r="A17" t="s">
        <v>211</v>
      </c>
      <c r="B17" s="159">
        <v>204</v>
      </c>
      <c r="C17" t="s">
        <v>198</v>
      </c>
      <c r="E17" s="159">
        <v>3000</v>
      </c>
      <c r="F17" s="159">
        <v>200</v>
      </c>
      <c r="G17" t="s">
        <v>198</v>
      </c>
      <c r="H17" s="159"/>
      <c r="I17" s="159"/>
      <c r="J17" s="159"/>
      <c r="K17" s="159"/>
    </row>
    <row r="18" spans="1:11">
      <c r="A18" t="s">
        <v>212</v>
      </c>
      <c r="B18" s="159">
        <v>1215</v>
      </c>
      <c r="C18" t="s">
        <v>213</v>
      </c>
      <c r="E18" s="159">
        <v>3000</v>
      </c>
      <c r="F18" s="160"/>
      <c r="H18" s="159"/>
      <c r="I18" s="159"/>
      <c r="J18" s="159"/>
      <c r="K18" s="159"/>
    </row>
    <row r="19" spans="1:11">
      <c r="A19" t="s">
        <v>214</v>
      </c>
      <c r="B19" s="159">
        <v>402</v>
      </c>
      <c r="C19" t="s">
        <v>198</v>
      </c>
      <c r="E19" s="159">
        <v>3000</v>
      </c>
      <c r="F19" s="160"/>
      <c r="H19" s="159"/>
      <c r="I19" s="159"/>
      <c r="J19" s="159"/>
      <c r="K19" s="159"/>
    </row>
    <row r="20" spans="1:11">
      <c r="A20" t="s">
        <v>215</v>
      </c>
      <c r="B20" s="159">
        <v>358</v>
      </c>
      <c r="C20" t="s">
        <v>198</v>
      </c>
      <c r="E20" s="159">
        <v>3000</v>
      </c>
      <c r="F20" s="160"/>
      <c r="H20" s="159"/>
      <c r="I20" s="159"/>
      <c r="J20" s="159"/>
      <c r="K20" s="159"/>
    </row>
    <row r="21" spans="1:11">
      <c r="A21" t="s">
        <v>216</v>
      </c>
      <c r="B21" s="159">
        <v>180</v>
      </c>
      <c r="C21" t="s">
        <v>198</v>
      </c>
      <c r="E21" s="159">
        <v>3000</v>
      </c>
      <c r="F21" s="160"/>
      <c r="H21" s="159"/>
      <c r="I21" s="159"/>
      <c r="J21" s="159"/>
      <c r="K21" s="159"/>
    </row>
    <row r="22" spans="1:11">
      <c r="A22" t="s">
        <v>217</v>
      </c>
      <c r="B22" s="159">
        <v>1182</v>
      </c>
      <c r="C22" t="s">
        <v>213</v>
      </c>
      <c r="E22" s="160"/>
      <c r="F22" s="160"/>
      <c r="H22" s="159"/>
      <c r="I22" s="159"/>
      <c r="J22" s="159"/>
      <c r="K22" s="159"/>
    </row>
    <row r="23" spans="1:11">
      <c r="A23" t="s">
        <v>218</v>
      </c>
      <c r="B23" s="159">
        <v>635</v>
      </c>
      <c r="C23" t="s">
        <v>213</v>
      </c>
      <c r="E23" s="160"/>
      <c r="F23" s="160"/>
      <c r="H23" s="159"/>
      <c r="I23" s="159"/>
      <c r="J23" s="159"/>
      <c r="K23" s="159"/>
    </row>
    <row r="24" spans="1:11">
      <c r="A24" t="s">
        <v>219</v>
      </c>
      <c r="B24" s="159">
        <v>115</v>
      </c>
      <c r="C24" t="s">
        <v>198</v>
      </c>
      <c r="E24" s="160"/>
      <c r="F24" s="159">
        <v>200</v>
      </c>
      <c r="G24" t="s">
        <v>198</v>
      </c>
      <c r="H24" s="159"/>
      <c r="I24" s="159"/>
      <c r="J24" s="159"/>
      <c r="K24" s="159"/>
    </row>
    <row r="25" spans="1:11">
      <c r="A25" t="s">
        <v>220</v>
      </c>
      <c r="B25" s="159">
        <v>188</v>
      </c>
      <c r="C25" t="s">
        <v>198</v>
      </c>
      <c r="E25" s="160"/>
      <c r="F25" s="159">
        <v>200</v>
      </c>
      <c r="G25" t="s">
        <v>198</v>
      </c>
      <c r="H25" s="159"/>
      <c r="I25" s="159"/>
      <c r="J25" s="159"/>
      <c r="K25" s="159"/>
    </row>
    <row r="26" spans="1:11">
      <c r="A26" t="s">
        <v>221</v>
      </c>
      <c r="B26" s="159">
        <v>65</v>
      </c>
      <c r="C26" t="s">
        <v>198</v>
      </c>
      <c r="D26" s="159"/>
      <c r="E26" s="160"/>
      <c r="F26" s="159">
        <v>200</v>
      </c>
      <c r="G26" t="s">
        <v>198</v>
      </c>
      <c r="H26" s="159"/>
      <c r="I26" s="159"/>
      <c r="J26" s="159"/>
      <c r="K26" s="159"/>
    </row>
    <row r="27" spans="1:11">
      <c r="A27" t="s">
        <v>222</v>
      </c>
      <c r="B27" s="159">
        <v>115</v>
      </c>
      <c r="C27" t="s">
        <v>198</v>
      </c>
      <c r="D27" s="159"/>
      <c r="E27" s="160"/>
      <c r="F27" s="159">
        <v>200</v>
      </c>
      <c r="G27" t="s">
        <v>198</v>
      </c>
      <c r="H27" s="159"/>
      <c r="I27" s="159"/>
      <c r="J27" s="159"/>
      <c r="K27" s="159"/>
    </row>
    <row r="28" spans="1:11">
      <c r="A28" t="s">
        <v>223</v>
      </c>
      <c r="B28" s="159">
        <v>46</v>
      </c>
      <c r="C28" t="s">
        <v>198</v>
      </c>
      <c r="D28" s="159"/>
      <c r="E28" s="160"/>
      <c r="F28" s="159">
        <v>200</v>
      </c>
      <c r="G28" t="s">
        <v>198</v>
      </c>
      <c r="H28" s="159"/>
      <c r="I28" s="159"/>
      <c r="J28" s="159"/>
      <c r="K28" s="159"/>
    </row>
    <row r="29" spans="1:11">
      <c r="A29" t="s">
        <v>224</v>
      </c>
      <c r="B29" s="159">
        <v>38</v>
      </c>
      <c r="C29" t="s">
        <v>198</v>
      </c>
      <c r="D29" s="159"/>
      <c r="E29" s="160"/>
      <c r="F29" s="159">
        <v>200</v>
      </c>
      <c r="G29" t="s">
        <v>198</v>
      </c>
      <c r="H29" s="159"/>
      <c r="I29" s="159"/>
      <c r="J29" s="159"/>
      <c r="K29" s="159"/>
    </row>
    <row r="30" spans="1:11">
      <c r="A30" t="s">
        <v>225</v>
      </c>
      <c r="B30" s="159">
        <v>60</v>
      </c>
      <c r="C30" t="s">
        <v>198</v>
      </c>
      <c r="D30" s="159"/>
      <c r="E30" s="160"/>
      <c r="F30" s="159">
        <v>200</v>
      </c>
      <c r="G30" t="s">
        <v>198</v>
      </c>
      <c r="H30" s="159"/>
      <c r="I30" s="159"/>
      <c r="J30" s="159"/>
      <c r="K30" s="159"/>
    </row>
    <row r="31" spans="1:11">
      <c r="A31" t="s">
        <v>226</v>
      </c>
      <c r="B31" s="159">
        <v>44</v>
      </c>
      <c r="C31" t="s">
        <v>198</v>
      </c>
      <c r="D31" s="159"/>
      <c r="E31" s="160"/>
      <c r="F31" s="159">
        <v>200</v>
      </c>
      <c r="G31" t="s">
        <v>198</v>
      </c>
      <c r="H31" s="159"/>
      <c r="I31" s="159"/>
      <c r="J31" s="159"/>
      <c r="K31" s="159"/>
    </row>
    <row r="32" spans="1:11">
      <c r="A32" t="s">
        <v>227</v>
      </c>
      <c r="B32" s="159">
        <v>46</v>
      </c>
      <c r="C32" t="s">
        <v>198</v>
      </c>
      <c r="D32" s="159"/>
      <c r="E32" s="160"/>
      <c r="F32" s="159"/>
      <c r="G32" s="159"/>
      <c r="H32" s="159"/>
      <c r="I32" s="159"/>
      <c r="J32" s="159"/>
      <c r="K32" s="159"/>
    </row>
    <row r="33" spans="1:11">
      <c r="A33" t="s">
        <v>290</v>
      </c>
      <c r="B33" s="159">
        <v>44</v>
      </c>
      <c r="C33" t="s">
        <v>198</v>
      </c>
      <c r="D33" s="159"/>
      <c r="E33" s="160"/>
      <c r="F33" s="159">
        <v>200</v>
      </c>
      <c r="G33" t="s">
        <v>198</v>
      </c>
      <c r="H33" s="159"/>
      <c r="I33" s="159"/>
      <c r="J33" s="159"/>
      <c r="K33" s="159"/>
    </row>
    <row r="34" spans="1:11">
      <c r="A34" t="s">
        <v>228</v>
      </c>
      <c r="B34" s="159"/>
      <c r="D34" s="159"/>
      <c r="E34" s="160"/>
      <c r="F34" s="159"/>
      <c r="H34" s="159"/>
      <c r="I34" s="159"/>
      <c r="J34" s="159"/>
      <c r="K34" s="159"/>
    </row>
    <row r="35" spans="1:11">
      <c r="A35" t="s">
        <v>229</v>
      </c>
      <c r="B35" s="159"/>
      <c r="D35" s="159"/>
      <c r="E35" s="160"/>
      <c r="F35" s="159"/>
      <c r="H35" s="159"/>
      <c r="I35" s="159"/>
      <c r="J35" s="159"/>
      <c r="K35" s="159"/>
    </row>
    <row r="36" spans="1:11">
      <c r="A36" t="s">
        <v>230</v>
      </c>
      <c r="B36" s="159"/>
      <c r="D36" s="159"/>
      <c r="E36" s="160"/>
      <c r="F36" s="159"/>
      <c r="H36" s="159"/>
      <c r="I36" s="159"/>
      <c r="J36" s="159"/>
      <c r="K36" s="159"/>
    </row>
    <row r="37" spans="1:11">
      <c r="A37" t="s">
        <v>231</v>
      </c>
      <c r="B37" s="159"/>
      <c r="D37" s="159"/>
      <c r="E37" s="160"/>
      <c r="F37" s="159"/>
      <c r="H37" s="159"/>
      <c r="I37" s="159"/>
      <c r="J37" s="159"/>
      <c r="K37" s="159"/>
    </row>
    <row r="38" spans="1:11">
      <c r="A38" t="s">
        <v>232</v>
      </c>
      <c r="B38" s="159"/>
      <c r="D38" s="159"/>
      <c r="E38" s="160"/>
      <c r="F38" s="159"/>
      <c r="H38" s="159"/>
      <c r="I38" s="159"/>
      <c r="J38" s="159"/>
      <c r="K38" s="159"/>
    </row>
    <row r="39" spans="1:11">
      <c r="A39" t="s">
        <v>233</v>
      </c>
      <c r="B39" s="159"/>
      <c r="D39" s="159"/>
      <c r="E39" s="160"/>
      <c r="F39" s="159"/>
      <c r="H39" s="159"/>
      <c r="I39" s="159"/>
      <c r="J39" s="159"/>
      <c r="K39" s="159"/>
    </row>
    <row r="40" spans="1:11">
      <c r="A40" t="s">
        <v>234</v>
      </c>
      <c r="B40" s="159"/>
      <c r="D40" s="159"/>
      <c r="E40" s="160"/>
      <c r="F40" s="159"/>
      <c r="H40" s="159"/>
      <c r="I40" s="159"/>
      <c r="J40" s="159"/>
      <c r="K40" s="159"/>
    </row>
    <row r="41" spans="1:11">
      <c r="A41" t="s">
        <v>235</v>
      </c>
      <c r="B41" s="159"/>
      <c r="D41" s="159"/>
      <c r="E41" s="159"/>
      <c r="F41" s="159"/>
      <c r="G41" s="159"/>
      <c r="H41" s="159"/>
      <c r="I41" s="159"/>
      <c r="J41" s="159"/>
      <c r="K41" s="159"/>
    </row>
    <row r="42" spans="1:11">
      <c r="A42" t="s">
        <v>236</v>
      </c>
      <c r="B42" s="159"/>
      <c r="D42" s="159"/>
      <c r="E42" s="159"/>
      <c r="F42" s="159"/>
      <c r="G42" s="159"/>
      <c r="H42" s="159"/>
      <c r="I42" s="159"/>
      <c r="J42" s="159"/>
      <c r="K42" s="159"/>
    </row>
    <row r="43" spans="1:11">
      <c r="A43" t="s">
        <v>237</v>
      </c>
      <c r="B43" s="159"/>
      <c r="D43" s="159"/>
      <c r="E43" s="159"/>
      <c r="F43" s="159"/>
      <c r="G43" s="159"/>
      <c r="H43" s="159"/>
      <c r="I43" s="159"/>
      <c r="J43" s="159"/>
      <c r="K43" s="159"/>
    </row>
    <row r="45" spans="1:11">
      <c r="A45" t="s">
        <v>238</v>
      </c>
      <c r="B45" s="162"/>
      <c r="C45" s="162"/>
    </row>
    <row r="46" spans="1:11">
      <c r="A46" t="s">
        <v>239</v>
      </c>
      <c r="B46" s="163"/>
      <c r="C46" s="163"/>
      <c r="D46" s="11"/>
      <c r="E46" s="11"/>
    </row>
    <row r="47" spans="1:11">
      <c r="A47" t="s">
        <v>240</v>
      </c>
      <c r="D47" s="11"/>
      <c r="E47" s="11"/>
    </row>
    <row r="48" spans="1:11">
      <c r="A48" t="s">
        <v>241</v>
      </c>
      <c r="D48" s="11"/>
      <c r="E48" s="11"/>
    </row>
    <row r="50" spans="1:4">
      <c r="A50" s="10" t="s">
        <v>22</v>
      </c>
    </row>
    <row r="51" spans="1:4">
      <c r="A51" t="s">
        <v>109</v>
      </c>
      <c r="B51" s="174" t="s">
        <v>242</v>
      </c>
      <c r="C51" s="174" t="s">
        <v>111</v>
      </c>
      <c r="D51" s="174" t="s">
        <v>112</v>
      </c>
    </row>
    <row r="52" spans="1:4">
      <c r="A52" t="s">
        <v>25</v>
      </c>
      <c r="B52" s="174" t="s">
        <v>110</v>
      </c>
      <c r="C52" s="174" t="s">
        <v>112</v>
      </c>
      <c r="D52" s="174"/>
    </row>
    <row r="53" spans="1:4">
      <c r="B53" s="11"/>
      <c r="C53" s="11"/>
    </row>
    <row r="55" spans="1:4">
      <c r="A55" s="10" t="s">
        <v>26</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8" spans="1:4">
      <c r="A58" t="str">
        <f>A51&amp;D51</f>
        <v>陽性者(濃厚接触者)発生施設対象期間の勤務が9日以下</v>
      </c>
      <c r="B58">
        <v>0</v>
      </c>
    </row>
    <row r="59" spans="1:4">
      <c r="A59" t="str">
        <f>A52&amp;B52</f>
        <v>その他の施設対象期間に10日以上勤務</v>
      </c>
      <c r="B59">
        <v>5</v>
      </c>
    </row>
    <row r="60" spans="1:4">
      <c r="A60" t="str">
        <f>A52&amp;C52</f>
        <v>その他の施設対象期間の勤務が9日以下</v>
      </c>
      <c r="B60">
        <v>0</v>
      </c>
    </row>
    <row r="65" spans="1:1">
      <c r="A65" t="s">
        <v>29</v>
      </c>
    </row>
    <row r="66" spans="1:1">
      <c r="A66" t="s">
        <v>30</v>
      </c>
    </row>
    <row r="69" spans="1:1">
      <c r="A69" t="s">
        <v>243</v>
      </c>
    </row>
    <row r="70" spans="1:1">
      <c r="A70" t="s">
        <v>244</v>
      </c>
    </row>
    <row r="71" spans="1:1">
      <c r="A71" t="s">
        <v>245</v>
      </c>
    </row>
    <row r="72" spans="1:1">
      <c r="A72" t="s">
        <v>246</v>
      </c>
    </row>
    <row r="73" spans="1:1">
      <c r="A73" t="s">
        <v>247</v>
      </c>
    </row>
    <row r="74" spans="1:1">
      <c r="A74" t="s">
        <v>248</v>
      </c>
    </row>
    <row r="75" spans="1:1">
      <c r="A75" t="s">
        <v>249</v>
      </c>
    </row>
    <row r="76" spans="1:1">
      <c r="A76" t="s">
        <v>250</v>
      </c>
    </row>
    <row r="77" spans="1:1">
      <c r="A77" t="s">
        <v>251</v>
      </c>
    </row>
    <row r="78" spans="1:1">
      <c r="A78" t="s">
        <v>252</v>
      </c>
    </row>
    <row r="79" spans="1:1">
      <c r="A79" t="s">
        <v>253</v>
      </c>
    </row>
    <row r="80" spans="1:1">
      <c r="A80" t="s">
        <v>254</v>
      </c>
    </row>
    <row r="81" spans="1:1">
      <c r="A81" t="s">
        <v>255</v>
      </c>
    </row>
    <row r="82" spans="1:1">
      <c r="A82" t="s">
        <v>256</v>
      </c>
    </row>
    <row r="83" spans="1:1">
      <c r="A83" t="s">
        <v>257</v>
      </c>
    </row>
    <row r="84" spans="1:1">
      <c r="A84" t="s">
        <v>258</v>
      </c>
    </row>
    <row r="85" spans="1:1">
      <c r="A85" t="s">
        <v>259</v>
      </c>
    </row>
    <row r="86" spans="1:1">
      <c r="A86" t="s">
        <v>260</v>
      </c>
    </row>
    <row r="87" spans="1:1">
      <c r="A87" t="s">
        <v>261</v>
      </c>
    </row>
    <row r="88" spans="1:1">
      <c r="A88" t="s">
        <v>262</v>
      </c>
    </row>
    <row r="89" spans="1:1">
      <c r="A89" t="s">
        <v>45</v>
      </c>
    </row>
    <row r="90" spans="1:1">
      <c r="A90" t="s">
        <v>46</v>
      </c>
    </row>
    <row r="91" spans="1:1">
      <c r="A91" t="s">
        <v>47</v>
      </c>
    </row>
    <row r="92" spans="1:1">
      <c r="A92" t="s">
        <v>48</v>
      </c>
    </row>
    <row r="93" spans="1:1">
      <c r="A93" t="s">
        <v>49</v>
      </c>
    </row>
    <row r="94" spans="1:1">
      <c r="A94" t="s">
        <v>50</v>
      </c>
    </row>
    <row r="95" spans="1:1">
      <c r="A95" t="s">
        <v>51</v>
      </c>
    </row>
    <row r="96" spans="1:1">
      <c r="A96" t="s">
        <v>52</v>
      </c>
    </row>
    <row r="97" spans="1:1">
      <c r="A97" t="s">
        <v>53</v>
      </c>
    </row>
    <row r="98" spans="1:1">
      <c r="A98" t="s">
        <v>54</v>
      </c>
    </row>
    <row r="99" spans="1:1">
      <c r="A99" t="s">
        <v>55</v>
      </c>
    </row>
    <row r="100" spans="1:1">
      <c r="A100" t="s">
        <v>56</v>
      </c>
    </row>
    <row r="101" spans="1:1">
      <c r="A101" t="s">
        <v>57</v>
      </c>
    </row>
    <row r="102" spans="1:1">
      <c r="A102" t="s">
        <v>58</v>
      </c>
    </row>
    <row r="103" spans="1:1">
      <c r="A103" t="s">
        <v>59</v>
      </c>
    </row>
    <row r="104" spans="1:1">
      <c r="A104" t="s">
        <v>60</v>
      </c>
    </row>
    <row r="105" spans="1:1">
      <c r="A105" t="s">
        <v>61</v>
      </c>
    </row>
    <row r="106" spans="1:1">
      <c r="A106" t="s">
        <v>62</v>
      </c>
    </row>
    <row r="107" spans="1:1">
      <c r="A107" t="s">
        <v>63</v>
      </c>
    </row>
    <row r="108" spans="1:1">
      <c r="A108" t="s">
        <v>64</v>
      </c>
    </row>
    <row r="109" spans="1:1">
      <c r="A109" t="s">
        <v>65</v>
      </c>
    </row>
    <row r="110" spans="1:1">
      <c r="A110" t="s">
        <v>66</v>
      </c>
    </row>
    <row r="111" spans="1:1">
      <c r="A111" t="s">
        <v>67</v>
      </c>
    </row>
    <row r="112" spans="1:1">
      <c r="A112" t="s">
        <v>68</v>
      </c>
    </row>
    <row r="113" spans="1:1">
      <c r="A113" t="s">
        <v>69</v>
      </c>
    </row>
    <row r="114" spans="1:1">
      <c r="A114" t="s">
        <v>70</v>
      </c>
    </row>
    <row r="115" spans="1:1">
      <c r="A115" t="s">
        <v>263</v>
      </c>
    </row>
  </sheetData>
  <phoneticPr fontId="5"/>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(はじめにお読み下さい)申請書の使い方</vt:lpstr>
      <vt:lpstr>申請書</vt:lpstr>
      <vt:lpstr>別添</vt:lpstr>
      <vt:lpstr>個票1</vt:lpstr>
      <vt:lpstr>職員表</vt:lpstr>
      <vt:lpstr>計算用</vt:lpstr>
      <vt:lpstr>個票1!Print_Area</vt:lpstr>
      <vt:lpstr>職員表!Print_Area</vt:lpstr>
      <vt:lpstr>申請書!Print_Area</vt:lpstr>
      <vt:lpstr>別添!Print_Area</vt:lpstr>
      <vt:lpstr>'(はじめにお読み下さい)申請書の使い方'!Print_Titles</vt:lpstr>
      <vt:lpstr>職員表!Print_Titles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2020-09-03T11:30:40Z</cp:lastPrinted>
  <dcterms:created xsi:type="dcterms:W3CDTF">2018-06-19T01:27:02Z</dcterms:created>
  <dcterms:modified xsi:type="dcterms:W3CDTF">2020-09-17T02:55:10Z</dcterms:modified>
</cp:coreProperties>
</file>