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7\zaisei\05【山東】地方公営企業\07地方公営企業の抜本改革等の取組状況調査\H31\05公表用\"/>
    </mc:Choice>
  </mc:AlternateContent>
  <xr:revisionPtr revIDLastSave="0" documentId="13_ncr:1_{B380D14B-0641-4CF3-BA05-9AAC623F9ED4}" xr6:coauthVersionLast="36" xr6:coauthVersionMax="36" xr10:uidLastSave="{00000000-0000-0000-0000-000000000000}"/>
  <bookViews>
    <workbookView xWindow="90" yWindow="870" windowWidth="16290" windowHeight="4725" activeTab="3" xr2:uid="{00000000-000D-0000-FFFF-FFFF00000000}"/>
  </bookViews>
  <sheets>
    <sheet name="水道事業" sheetId="12" r:id="rId1"/>
    <sheet name="簡易水道事業" sheetId="26" r:id="rId2"/>
    <sheet name="公共下水道事業" sheetId="27" r:id="rId3"/>
    <sheet name="農業集落排水事業" sheetId="28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Criteria" localSheetId="1">簡易水道事業!#REF!</definedName>
    <definedName name="_xlnm.Criteria" localSheetId="2">公共下水道事業!#REF!</definedName>
    <definedName name="_xlnm.Criteria" localSheetId="0">水道事業!#REF!</definedName>
    <definedName name="_xlnm.Criteria" localSheetId="3">農業集落排水事業!#REF!</definedName>
    <definedName name="_xlnm.Print_Area" localSheetId="1">簡易水道事業!#REF!</definedName>
    <definedName name="_xlnm.Print_Area" localSheetId="2">公共下水道事業!#REF!</definedName>
    <definedName name="_xlnm.Print_Area" localSheetId="0">水道事業!#REF!</definedName>
    <definedName name="_xlnm.Print_Area" localSheetId="3">農業集落排水事業!#REF!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49" i="28" l="1"/>
  <c r="U49" i="28"/>
  <c r="N49" i="28"/>
  <c r="AC44" i="28"/>
  <c r="U44" i="28"/>
  <c r="N43" i="28"/>
  <c r="BM40" i="28"/>
  <c r="BI40" i="28"/>
  <c r="BE40" i="28"/>
  <c r="AC39" i="28"/>
  <c r="U39" i="28"/>
  <c r="AM37" i="28"/>
  <c r="N37" i="28"/>
  <c r="BB24" i="28"/>
  <c r="AT24" i="28"/>
  <c r="AM24" i="28"/>
  <c r="AF24" i="28"/>
  <c r="Y24" i="28"/>
  <c r="R24" i="28"/>
  <c r="K24" i="28"/>
  <c r="D24" i="28"/>
  <c r="BF11" i="28"/>
  <c r="AO11" i="28"/>
  <c r="U11" i="28"/>
  <c r="C11" i="28"/>
  <c r="AM49" i="27" l="1"/>
  <c r="U49" i="27"/>
  <c r="N49" i="27"/>
  <c r="N43" i="27"/>
  <c r="BM40" i="27"/>
  <c r="BI40" i="27"/>
  <c r="BE40" i="27"/>
  <c r="AN37" i="27"/>
  <c r="U37" i="27"/>
  <c r="N37" i="27"/>
  <c r="BB24" i="27"/>
  <c r="AT24" i="27"/>
  <c r="AM24" i="27"/>
  <c r="AF24" i="27"/>
  <c r="Y24" i="27"/>
  <c r="R24" i="27"/>
  <c r="K24" i="27"/>
  <c r="D24" i="27"/>
  <c r="BF11" i="27"/>
  <c r="AO11" i="27"/>
  <c r="U11" i="27"/>
  <c r="C11" i="27"/>
  <c r="AM49" i="26" l="1"/>
  <c r="U49" i="26"/>
  <c r="N49" i="26"/>
  <c r="N43" i="26"/>
  <c r="BM40" i="26"/>
  <c r="BI40" i="26"/>
  <c r="BE40" i="26"/>
  <c r="AN37" i="26"/>
  <c r="U37" i="26"/>
  <c r="N37" i="26"/>
  <c r="BB24" i="26"/>
  <c r="AT24" i="26"/>
  <c r="AM24" i="26"/>
  <c r="AF24" i="26"/>
  <c r="Y24" i="26"/>
  <c r="R24" i="26"/>
  <c r="K24" i="26"/>
  <c r="D24" i="26"/>
  <c r="BF11" i="26"/>
  <c r="AO11" i="26"/>
  <c r="U11" i="26"/>
  <c r="C11" i="26"/>
  <c r="AM49" i="12" l="1"/>
  <c r="U49" i="12"/>
  <c r="N49" i="12"/>
  <c r="N43" i="12"/>
  <c r="BM40" i="12"/>
  <c r="BI40" i="12"/>
  <c r="BE40" i="12"/>
  <c r="AN37" i="12"/>
  <c r="U37" i="12"/>
  <c r="N37" i="12"/>
  <c r="BB24" i="12"/>
  <c r="AT24" i="12"/>
  <c r="AM24" i="12"/>
  <c r="AF24" i="12"/>
  <c r="Y24" i="12"/>
  <c r="R24" i="12"/>
  <c r="K24" i="12"/>
  <c r="D24" i="12"/>
  <c r="BF11" i="12"/>
  <c r="AO11" i="12"/>
  <c r="U11" i="12"/>
  <c r="C11" i="12"/>
</calcChain>
</file>

<file path=xl/sharedStrings.xml><?xml version="1.0" encoding="utf-8"?>
<sst xmlns="http://schemas.openxmlformats.org/spreadsheetml/2006/main" count="116" uniqueCount="34">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</sst>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9020891-1B62-46CE-A5FE-0BDEDE04C87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5210FCE-DA49-4E8A-982F-D9680CE12BB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313279E-1F59-48ED-B145-8A73BABD57BA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825C78F5-D243-4771-B9F8-42171FDED643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4D9FBE5F-C99D-4837-AE53-61A1580E9390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E548DE87-69B9-4283-A70C-5DA00975389F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F6F2D36-EE8C-4F95-89EE-AB0B810473F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5D01774-ED28-4BDF-A222-B5BE043A420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9E02F65-BEA6-4A3E-A1E5-2F066B4D5335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9CF91D2-6AE0-4F5C-A60F-07026E3A778F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3D7A242-2AB0-47E7-BFE7-557B0A383359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C29C909F-CF8E-4BF2-B6DC-C080D3406C6C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8FC0000-C1C3-4EB3-A649-A4BB178DB8C1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4C1D532-D102-41D1-8DD3-983DFCA2E67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F4EE46B-E4A2-4A2A-B6CF-C118BFFCDF18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474B694D-F311-4536-B4A4-F688C7D925F8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89956A4-9133-424E-A59E-C4FB703448DE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C86CF10C-2372-4326-9807-6F451C9DAD14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46D4FD0-F4BA-4E77-9F2A-054741134DC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9CA39B8-36EC-4123-B49A-1BCDF9B8BD7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B0254D4-7930-4903-B0CF-6444A4D85B3D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4147A57C-EAE0-4378-A395-35C3A9091041}"/>
            </a:ext>
          </a:extLst>
        </xdr:cNvPr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95DE8C96-2C40-48FD-AD11-D69ED79D6BA6}"/>
            </a:ext>
          </a:extLst>
        </xdr:cNvPr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4&#22823;&#37326;&#24066;/03%20&#35519;&#26619;&#31080;&#65288;H31&#25244;&#26412;&#25913;&#38761;&#35519;&#26619;&#65289;&#65288;&#19978;&#2770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4&#22823;&#37326;&#24066;/03%20&#35519;&#26619;&#31080;&#65288;H31&#25244;&#26412;&#25913;&#38761;&#35519;&#26619;&#65289;&#65288;&#31777;&#26131;&#27700;&#36947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4&#22823;&#37326;&#24066;/03%20&#35519;&#26619;&#31080;&#65288;H31&#25244;&#26412;&#25913;&#38761;&#35519;&#26619;&#65289;&#65288;&#20844;&#20849;&#19979;&#2770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4&#22823;&#37326;&#24066;/03%20&#35519;&#26619;&#31080;&#65288;H31&#25244;&#26412;&#25913;&#38761;&#35519;&#26619;&#65289;&#65288;&#36786;&#385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大野市</v>
          </cell>
        </row>
        <row r="24">
          <cell r="F24" t="str">
            <v>水道事業</v>
          </cell>
          <cell r="W24" t="str">
            <v>―</v>
          </cell>
        </row>
        <row r="26">
          <cell r="F26" t="str">
            <v>―</v>
          </cell>
        </row>
        <row r="49">
          <cell r="R49" t="str">
            <v xml:space="preserve"> </v>
          </cell>
        </row>
        <row r="53">
          <cell r="R53" t="str">
            <v>○</v>
          </cell>
          <cell r="X53" t="str">
            <v>○</v>
          </cell>
        </row>
        <row r="359">
          <cell r="B359" t="str">
            <v>上水道施設の保守点検</v>
          </cell>
        </row>
        <row r="365">
          <cell r="B365" t="str">
            <v>1運転管理業務
2保全管理業務
3その他（衛生業務等）業務</v>
          </cell>
        </row>
        <row r="371">
          <cell r="E371">
            <v>29</v>
          </cell>
        </row>
        <row r="372">
          <cell r="E372">
            <v>4</v>
          </cell>
        </row>
        <row r="373">
          <cell r="E373">
            <v>1</v>
          </cell>
        </row>
        <row r="386">
          <cell r="E386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大野市</v>
          </cell>
        </row>
        <row r="24">
          <cell r="F24" t="str">
            <v>簡易水道事業</v>
          </cell>
          <cell r="W24" t="str">
            <v>―</v>
          </cell>
        </row>
        <row r="26">
          <cell r="F26" t="str">
            <v>―</v>
          </cell>
        </row>
        <row r="53">
          <cell r="R53" t="str">
            <v>○</v>
          </cell>
          <cell r="X53" t="str">
            <v>○</v>
          </cell>
        </row>
        <row r="359">
          <cell r="B359" t="str">
            <v>水道施設の保守点検</v>
          </cell>
        </row>
        <row r="365">
          <cell r="B365" t="str">
            <v>1運転管理業務
2保全管理業務
3その他（衛生業務等）業務</v>
          </cell>
        </row>
        <row r="371">
          <cell r="E371">
            <v>29</v>
          </cell>
        </row>
        <row r="372">
          <cell r="E372">
            <v>4</v>
          </cell>
        </row>
        <row r="373">
          <cell r="E373">
            <v>1</v>
          </cell>
        </row>
        <row r="386">
          <cell r="E386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  <sheetName val="Sheet1"/>
    </sheetNames>
    <sheetDataSet>
      <sheetData sheetId="0">
        <row r="22">
          <cell r="F22" t="str">
            <v>大野市</v>
          </cell>
        </row>
        <row r="24">
          <cell r="F24" t="str">
            <v>下水道事業</v>
          </cell>
          <cell r="W24" t="str">
            <v>公共下水</v>
          </cell>
        </row>
        <row r="26">
          <cell r="F26" t="str">
            <v>―</v>
          </cell>
        </row>
        <row r="53">
          <cell r="R53" t="str">
            <v>○</v>
          </cell>
          <cell r="X53" t="str">
            <v>○</v>
          </cell>
        </row>
        <row r="359">
          <cell r="B359" t="str">
            <v>【概要】終末処理場の運転操作監視及び保守点検
【効果】・遠方管理システムの導入による、人件費の削減
　　　　  ・自動制御装置の導入による電気料金の削減及び、より安定した水質の供給の実現</v>
          </cell>
        </row>
        <row r="365">
          <cell r="B365" t="str">
            <v>水質管理業務</v>
          </cell>
        </row>
        <row r="371">
          <cell r="E371">
            <v>29</v>
          </cell>
        </row>
        <row r="372">
          <cell r="E372">
            <v>4</v>
          </cell>
        </row>
        <row r="373">
          <cell r="E373">
            <v>1</v>
          </cell>
        </row>
        <row r="386">
          <cell r="E386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大野市</v>
          </cell>
        </row>
        <row r="24">
          <cell r="F24" t="str">
            <v>下水道事業</v>
          </cell>
          <cell r="W24" t="str">
            <v>農業集落排水</v>
          </cell>
        </row>
        <row r="26">
          <cell r="F26" t="str">
            <v>―</v>
          </cell>
        </row>
        <row r="51">
          <cell r="R51" t="str">
            <v>○</v>
          </cell>
          <cell r="AD51" t="str">
            <v>○</v>
          </cell>
        </row>
        <row r="53">
          <cell r="R53" t="str">
            <v xml:space="preserve"> </v>
          </cell>
        </row>
        <row r="268">
          <cell r="Y268" t="str">
            <v xml:space="preserve"> </v>
          </cell>
        </row>
        <row r="283">
          <cell r="B283" t="str">
            <v>農業集落排水については、最適整備構想を令和元年度中に策定する予定であり、その結果等を踏まえ、公共下水道との接続や複数処理場の統合を検討する。</v>
          </cell>
        </row>
        <row r="289">
          <cell r="B289" t="str">
            <v>公共下水道と農業集落排水の受益者負担金や使用料金の違い。
広域化するための接続整備費用の問題。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3"/>
  <sheetViews>
    <sheetView view="pageBreakPreview" topLeftCell="A25" zoomScale="60" zoomScaleNormal="70" zoomScalePageLayoutView="40" workbookViewId="0">
      <selection activeCell="A54" sqref="A54:XFD1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16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23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6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24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98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125"/>
      <c r="AI9" s="125"/>
      <c r="AJ9" s="125"/>
      <c r="AK9" s="125"/>
      <c r="AL9" s="125"/>
      <c r="AM9" s="125"/>
      <c r="AN9" s="97"/>
      <c r="AO9" s="98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9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1"/>
      <c r="AO10" s="99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1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tr">
        <f>IF(COUNTIF([2]回答表!F22,"*")&gt;0,[2]回答表!F22,"")</f>
        <v>大野市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9" t="str">
        <f>IF(COUNTIF([2]回答表!F24,"*")&gt;0,[2]回答表!F24,"")</f>
        <v>水道事業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4"/>
      <c r="AG11" s="174"/>
      <c r="AH11" s="174"/>
      <c r="AI11" s="174"/>
      <c r="AJ11" s="174"/>
      <c r="AK11" s="174"/>
      <c r="AL11" s="174"/>
      <c r="AM11" s="174"/>
      <c r="AN11" s="175"/>
      <c r="AO11" s="185" t="str">
        <f>IF(COUNTIF([2]回答表!W24,"*")&gt;0,[2]回答表!W24,"")</f>
        <v>―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78" t="str">
        <f>IF(COUNTIF([2]回答表!F26,"*")&gt;0,[2]回答表!F26,"")</f>
        <v>―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96"/>
      <c r="AG12" s="96"/>
      <c r="AH12" s="125"/>
      <c r="AI12" s="125"/>
      <c r="AJ12" s="125"/>
      <c r="AK12" s="125"/>
      <c r="AL12" s="125"/>
      <c r="AM12" s="125"/>
      <c r="AN12" s="97"/>
      <c r="AO12" s="98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97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00"/>
      <c r="AG13" s="100"/>
      <c r="AH13" s="100"/>
      <c r="AI13" s="100"/>
      <c r="AJ13" s="100"/>
      <c r="AK13" s="100"/>
      <c r="AL13" s="100"/>
      <c r="AM13" s="100"/>
      <c r="AN13" s="101"/>
      <c r="AO13" s="99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1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25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17</v>
      </c>
      <c r="S20" s="145"/>
      <c r="T20" s="145"/>
      <c r="U20" s="145"/>
      <c r="V20" s="145"/>
      <c r="W20" s="145"/>
      <c r="X20" s="146"/>
      <c r="Y20" s="153" t="s">
        <v>18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26"/>
      <c r="BJ20" s="127"/>
      <c r="BK20" s="64"/>
      <c r="BR20" s="34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28"/>
      <c r="BJ21" s="129"/>
      <c r="BK21" s="64"/>
      <c r="BR21" s="34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5"/>
      <c r="BB22" s="164"/>
      <c r="BC22" s="165"/>
      <c r="BD22" s="165"/>
      <c r="BE22" s="165"/>
      <c r="BF22" s="165"/>
      <c r="BG22" s="165"/>
      <c r="BH22" s="165"/>
      <c r="BI22" s="128"/>
      <c r="BJ22" s="129"/>
      <c r="BK22" s="64"/>
      <c r="BR22" s="34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19</v>
      </c>
      <c r="AN23" s="169"/>
      <c r="AO23" s="169"/>
      <c r="AP23" s="169"/>
      <c r="AQ23" s="169"/>
      <c r="AR23" s="169"/>
      <c r="AS23" s="170"/>
      <c r="AT23" s="168" t="s">
        <v>20</v>
      </c>
      <c r="AU23" s="169"/>
      <c r="AV23" s="169"/>
      <c r="AW23" s="169"/>
      <c r="AX23" s="169"/>
      <c r="AY23" s="169"/>
      <c r="AZ23" s="170"/>
      <c r="BA23" s="35"/>
      <c r="BB23" s="166"/>
      <c r="BC23" s="167"/>
      <c r="BD23" s="167"/>
      <c r="BE23" s="167"/>
      <c r="BF23" s="167"/>
      <c r="BG23" s="167"/>
      <c r="BH23" s="167"/>
      <c r="BI23" s="130"/>
      <c r="BJ23" s="131"/>
      <c r="BK23" s="64"/>
      <c r="BR23" s="34"/>
    </row>
    <row r="24" spans="1:70" ht="15.6" customHeight="1">
      <c r="A24" s="2"/>
      <c r="B24" s="2"/>
      <c r="C24" s="19"/>
      <c r="D24" s="119" t="str">
        <f>IF([2]回答表!R49="○","○","")</f>
        <v/>
      </c>
      <c r="E24" s="120"/>
      <c r="F24" s="120"/>
      <c r="G24" s="120"/>
      <c r="H24" s="120"/>
      <c r="I24" s="120"/>
      <c r="J24" s="121"/>
      <c r="K24" s="119" t="str">
        <f>IF([2]回答表!R50="○","○","")</f>
        <v/>
      </c>
      <c r="L24" s="120"/>
      <c r="M24" s="120"/>
      <c r="N24" s="120"/>
      <c r="O24" s="120"/>
      <c r="P24" s="120"/>
      <c r="Q24" s="121"/>
      <c r="R24" s="119" t="str">
        <f>IF([2]回答表!R51="○","○","")</f>
        <v/>
      </c>
      <c r="S24" s="120"/>
      <c r="T24" s="120"/>
      <c r="U24" s="120"/>
      <c r="V24" s="120"/>
      <c r="W24" s="120"/>
      <c r="X24" s="121"/>
      <c r="Y24" s="119" t="str">
        <f>IF([2]回答表!R52="○","○","")</f>
        <v/>
      </c>
      <c r="Z24" s="120"/>
      <c r="AA24" s="120"/>
      <c r="AB24" s="120"/>
      <c r="AC24" s="120"/>
      <c r="AD24" s="120"/>
      <c r="AE24" s="121"/>
      <c r="AF24" s="119" t="str">
        <f>IF([2]回答表!R53="○","○","")</f>
        <v>○</v>
      </c>
      <c r="AG24" s="120"/>
      <c r="AH24" s="120"/>
      <c r="AI24" s="120"/>
      <c r="AJ24" s="120"/>
      <c r="AK24" s="120"/>
      <c r="AL24" s="121"/>
      <c r="AM24" s="119" t="str">
        <f>IF([2]回答表!R54="○","○","")</f>
        <v/>
      </c>
      <c r="AN24" s="120"/>
      <c r="AO24" s="120"/>
      <c r="AP24" s="120"/>
      <c r="AQ24" s="120"/>
      <c r="AR24" s="120"/>
      <c r="AS24" s="121"/>
      <c r="AT24" s="119" t="str">
        <f>IF([2]回答表!R55="○","○","")</f>
        <v/>
      </c>
      <c r="AU24" s="120"/>
      <c r="AV24" s="120"/>
      <c r="AW24" s="120"/>
      <c r="AX24" s="120"/>
      <c r="AY24" s="120"/>
      <c r="AZ24" s="121"/>
      <c r="BA24" s="35"/>
      <c r="BB24" s="116" t="str">
        <f>IF([2]回答表!R56="○","○","")</f>
        <v/>
      </c>
      <c r="BC24" s="117"/>
      <c r="BD24" s="117"/>
      <c r="BE24" s="117"/>
      <c r="BF24" s="117"/>
      <c r="BG24" s="117"/>
      <c r="BH24" s="117"/>
      <c r="BI24" s="126"/>
      <c r="BJ24" s="127"/>
      <c r="BK24" s="64"/>
      <c r="BR24" s="34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6"/>
      <c r="BB25" s="119"/>
      <c r="BC25" s="120"/>
      <c r="BD25" s="120"/>
      <c r="BE25" s="120"/>
      <c r="BF25" s="120"/>
      <c r="BG25" s="120"/>
      <c r="BH25" s="120"/>
      <c r="BI25" s="128"/>
      <c r="BJ25" s="129"/>
      <c r="BK25" s="64"/>
      <c r="BR25" s="34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6"/>
      <c r="BB26" s="122"/>
      <c r="BC26" s="123"/>
      <c r="BD26" s="123"/>
      <c r="BE26" s="123"/>
      <c r="BF26" s="123"/>
      <c r="BG26" s="123"/>
      <c r="BH26" s="123"/>
      <c r="BI26" s="130"/>
      <c r="BJ26" s="131"/>
      <c r="BK26" s="64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5"/>
      <c r="BK27" s="66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52"/>
      <c r="B32" s="5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52"/>
      <c r="B33" s="52"/>
      <c r="C33" s="46"/>
      <c r="D33" s="132" t="s">
        <v>6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68" t="s">
        <v>32</v>
      </c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70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52"/>
      <c r="B34" s="52"/>
      <c r="C34" s="46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74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9.149999999999999" customHeight="1">
      <c r="A36" s="52"/>
      <c r="B36" s="5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08" t="s">
        <v>33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09"/>
      <c r="BB36" s="209"/>
      <c r="BC36" s="47"/>
      <c r="BD36" s="21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52"/>
      <c r="B37" s="52"/>
      <c r="C37" s="46"/>
      <c r="D37" s="68" t="s">
        <v>8</v>
      </c>
      <c r="E37" s="69"/>
      <c r="F37" s="69"/>
      <c r="G37" s="69"/>
      <c r="H37" s="69"/>
      <c r="I37" s="69"/>
      <c r="J37" s="69"/>
      <c r="K37" s="69"/>
      <c r="L37" s="69"/>
      <c r="M37" s="70"/>
      <c r="N37" s="77" t="str">
        <f>IF([2]回答表!X53="○","○","")</f>
        <v>○</v>
      </c>
      <c r="O37" s="78"/>
      <c r="P37" s="78"/>
      <c r="Q37" s="79"/>
      <c r="R37" s="23"/>
      <c r="S37" s="23"/>
      <c r="T37" s="23"/>
      <c r="U37" s="86" t="str">
        <f>IF([2]回答表!X53="○",[2]回答表!B359,IF([2]回答表!AA53="○",[2]回答表!B379,""))</f>
        <v>上水道施設の保守点検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3"/>
      <c r="AL37" s="53"/>
      <c r="AM37" s="53"/>
      <c r="AN37" s="86" t="str">
        <f>IF([2]回答表!X53="○",[2]回答表!B365,"")</f>
        <v>1運転管理業務
2保全管理業務
3その他（衛生業務等）業務</v>
      </c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1"/>
      <c r="BC37" s="50"/>
      <c r="BD37" s="21"/>
      <c r="BE37" s="111" t="s">
        <v>9</v>
      </c>
      <c r="BF37" s="112"/>
      <c r="BG37" s="112"/>
      <c r="BH37" s="112"/>
      <c r="BI37" s="111"/>
      <c r="BJ37" s="112"/>
      <c r="BK37" s="112"/>
      <c r="BL37" s="112"/>
      <c r="BM37" s="111"/>
      <c r="BN37" s="112"/>
      <c r="BO37" s="112"/>
      <c r="BP37" s="114"/>
      <c r="BQ37" s="49"/>
      <c r="BR37" s="39"/>
    </row>
    <row r="38" spans="1:70" ht="15.6" customHeight="1">
      <c r="A38" s="52"/>
      <c r="B38" s="52"/>
      <c r="C38" s="46"/>
      <c r="D38" s="71"/>
      <c r="E38" s="72"/>
      <c r="F38" s="72"/>
      <c r="G38" s="72"/>
      <c r="H38" s="72"/>
      <c r="I38" s="72"/>
      <c r="J38" s="72"/>
      <c r="K38" s="72"/>
      <c r="L38" s="72"/>
      <c r="M38" s="73"/>
      <c r="N38" s="80"/>
      <c r="O38" s="81"/>
      <c r="P38" s="81"/>
      <c r="Q38" s="82"/>
      <c r="R38" s="23"/>
      <c r="S38" s="23"/>
      <c r="T38" s="23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3"/>
      <c r="AL38" s="53"/>
      <c r="AM38" s="53"/>
      <c r="AN38" s="212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4"/>
      <c r="BC38" s="50"/>
      <c r="BD38" s="21"/>
      <c r="BE38" s="95"/>
      <c r="BF38" s="113"/>
      <c r="BG38" s="113"/>
      <c r="BH38" s="113"/>
      <c r="BI38" s="95"/>
      <c r="BJ38" s="113"/>
      <c r="BK38" s="113"/>
      <c r="BL38" s="113"/>
      <c r="BM38" s="95"/>
      <c r="BN38" s="113"/>
      <c r="BO38" s="113"/>
      <c r="BP38" s="115"/>
      <c r="BQ38" s="49"/>
      <c r="BR38" s="39"/>
    </row>
    <row r="39" spans="1:70" ht="15.6" customHeight="1">
      <c r="A39" s="52"/>
      <c r="B39" s="52"/>
      <c r="C39" s="46"/>
      <c r="D39" s="71"/>
      <c r="E39" s="72"/>
      <c r="F39" s="72"/>
      <c r="G39" s="72"/>
      <c r="H39" s="72"/>
      <c r="I39" s="72"/>
      <c r="J39" s="72"/>
      <c r="K39" s="72"/>
      <c r="L39" s="72"/>
      <c r="M39" s="73"/>
      <c r="N39" s="80"/>
      <c r="O39" s="81"/>
      <c r="P39" s="81"/>
      <c r="Q39" s="82"/>
      <c r="R39" s="23"/>
      <c r="S39" s="23"/>
      <c r="T39" s="23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3"/>
      <c r="AL39" s="53"/>
      <c r="AM39" s="53"/>
      <c r="AN39" s="212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4"/>
      <c r="BC39" s="50"/>
      <c r="BD39" s="21"/>
      <c r="BE39" s="95"/>
      <c r="BF39" s="113"/>
      <c r="BG39" s="113"/>
      <c r="BH39" s="113"/>
      <c r="BI39" s="95"/>
      <c r="BJ39" s="113"/>
      <c r="BK39" s="113"/>
      <c r="BL39" s="113"/>
      <c r="BM39" s="95"/>
      <c r="BN39" s="113"/>
      <c r="BO39" s="113"/>
      <c r="BP39" s="115"/>
      <c r="BQ39" s="49"/>
      <c r="BR39" s="39"/>
    </row>
    <row r="40" spans="1:70" ht="15.6" customHeight="1">
      <c r="A40" s="52"/>
      <c r="B40" s="52"/>
      <c r="C40" s="46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3"/>
      <c r="S40" s="23"/>
      <c r="T40" s="23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3"/>
      <c r="AL40" s="53"/>
      <c r="AM40" s="53"/>
      <c r="AN40" s="212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4"/>
      <c r="BC40" s="50"/>
      <c r="BD40" s="21"/>
      <c r="BE40" s="95">
        <f>IF([2]回答表!X53="○",[2]回答表!E371,IF([2]回答表!AA53="○",[2]回答表!E385,""))</f>
        <v>29</v>
      </c>
      <c r="BF40" s="113"/>
      <c r="BG40" s="113"/>
      <c r="BH40" s="113"/>
      <c r="BI40" s="95">
        <f>IF([2]回答表!X53="○",[2]回答表!E372,IF([2]回答表!AA53="○",[2]回答表!E386,""))</f>
        <v>4</v>
      </c>
      <c r="BJ40" s="113"/>
      <c r="BK40" s="113"/>
      <c r="BL40" s="115"/>
      <c r="BM40" s="95">
        <f>IF([2]回答表!X53="○",[2]回答表!E373,IF([2]回答表!AA53="○",[2]回答表!E387,""))</f>
        <v>1</v>
      </c>
      <c r="BN40" s="113"/>
      <c r="BO40" s="113"/>
      <c r="BP40" s="115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3"/>
      <c r="AL41" s="53"/>
      <c r="AM41" s="53"/>
      <c r="AN41" s="212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4"/>
      <c r="BC41" s="50"/>
      <c r="BD41" s="50"/>
      <c r="BE41" s="95"/>
      <c r="BF41" s="113"/>
      <c r="BG41" s="113"/>
      <c r="BH41" s="113"/>
      <c r="BI41" s="95"/>
      <c r="BJ41" s="113"/>
      <c r="BK41" s="113"/>
      <c r="BL41" s="115"/>
      <c r="BM41" s="95"/>
      <c r="BN41" s="113"/>
      <c r="BO41" s="113"/>
      <c r="BP41" s="115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3"/>
      <c r="AL42" s="53"/>
      <c r="AM42" s="53"/>
      <c r="AN42" s="212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50"/>
      <c r="BD42" s="21"/>
      <c r="BE42" s="95"/>
      <c r="BF42" s="113"/>
      <c r="BG42" s="113"/>
      <c r="BH42" s="113"/>
      <c r="BI42" s="95"/>
      <c r="BJ42" s="113"/>
      <c r="BK42" s="113"/>
      <c r="BL42" s="115"/>
      <c r="BM42" s="95"/>
      <c r="BN42" s="113"/>
      <c r="BO42" s="113"/>
      <c r="BP42" s="115"/>
      <c r="BQ42" s="49"/>
      <c r="BR42" s="39"/>
    </row>
    <row r="43" spans="1:70" ht="15.6" customHeight="1">
      <c r="A43" s="52"/>
      <c r="B43" s="52"/>
      <c r="C43" s="46"/>
      <c r="D43" s="102" t="s">
        <v>10</v>
      </c>
      <c r="E43" s="103"/>
      <c r="F43" s="103"/>
      <c r="G43" s="103"/>
      <c r="H43" s="103"/>
      <c r="I43" s="103"/>
      <c r="J43" s="103"/>
      <c r="K43" s="103"/>
      <c r="L43" s="103"/>
      <c r="M43" s="104"/>
      <c r="N43" s="77" t="str">
        <f>IF([2]回答表!AA53="○","○","")</f>
        <v/>
      </c>
      <c r="O43" s="78"/>
      <c r="P43" s="78"/>
      <c r="Q43" s="79"/>
      <c r="R43" s="23"/>
      <c r="S43" s="23"/>
      <c r="T43" s="23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3"/>
      <c r="AL43" s="53"/>
      <c r="AM43" s="53"/>
      <c r="AN43" s="212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4"/>
      <c r="BC43" s="50"/>
      <c r="BD43" s="56"/>
      <c r="BE43" s="95"/>
      <c r="BF43" s="113"/>
      <c r="BG43" s="113"/>
      <c r="BH43" s="113"/>
      <c r="BI43" s="95"/>
      <c r="BJ43" s="113"/>
      <c r="BK43" s="113"/>
      <c r="BL43" s="115"/>
      <c r="BM43" s="95"/>
      <c r="BN43" s="113"/>
      <c r="BO43" s="113"/>
      <c r="BP43" s="115"/>
      <c r="BQ43" s="49"/>
      <c r="BR43" s="39"/>
    </row>
    <row r="44" spans="1:70" ht="15.6" customHeight="1">
      <c r="A44" s="52"/>
      <c r="B44" s="52"/>
      <c r="C44" s="46"/>
      <c r="D44" s="105"/>
      <c r="E44" s="106"/>
      <c r="F44" s="106"/>
      <c r="G44" s="106"/>
      <c r="H44" s="106"/>
      <c r="I44" s="106"/>
      <c r="J44" s="106"/>
      <c r="K44" s="106"/>
      <c r="L44" s="106"/>
      <c r="M44" s="107"/>
      <c r="N44" s="80"/>
      <c r="O44" s="81"/>
      <c r="P44" s="81"/>
      <c r="Q44" s="82"/>
      <c r="R44" s="23"/>
      <c r="S44" s="23"/>
      <c r="T44" s="2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3"/>
      <c r="AL44" s="53"/>
      <c r="AM44" s="53"/>
      <c r="AN44" s="212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50"/>
      <c r="BD44" s="56"/>
      <c r="BE44" s="95" t="s">
        <v>11</v>
      </c>
      <c r="BF44" s="113"/>
      <c r="BG44" s="113"/>
      <c r="BH44" s="113"/>
      <c r="BI44" s="95" t="s">
        <v>12</v>
      </c>
      <c r="BJ44" s="113"/>
      <c r="BK44" s="113"/>
      <c r="BL44" s="113"/>
      <c r="BM44" s="95" t="s">
        <v>13</v>
      </c>
      <c r="BN44" s="113"/>
      <c r="BO44" s="113"/>
      <c r="BP44" s="115"/>
      <c r="BQ44" s="49"/>
      <c r="BR44" s="39"/>
    </row>
    <row r="45" spans="1:70" ht="15.6" customHeight="1">
      <c r="A45" s="52"/>
      <c r="B45" s="52"/>
      <c r="C45" s="46"/>
      <c r="D45" s="105"/>
      <c r="E45" s="106"/>
      <c r="F45" s="106"/>
      <c r="G45" s="106"/>
      <c r="H45" s="106"/>
      <c r="I45" s="106"/>
      <c r="J45" s="106"/>
      <c r="K45" s="106"/>
      <c r="L45" s="106"/>
      <c r="M45" s="107"/>
      <c r="N45" s="80"/>
      <c r="O45" s="81"/>
      <c r="P45" s="81"/>
      <c r="Q45" s="82"/>
      <c r="R45" s="23"/>
      <c r="S45" s="23"/>
      <c r="T45" s="23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3"/>
      <c r="AL45" s="53"/>
      <c r="AM45" s="53"/>
      <c r="AN45" s="212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4"/>
      <c r="BC45" s="50"/>
      <c r="BD45" s="56"/>
      <c r="BE45" s="95"/>
      <c r="BF45" s="113"/>
      <c r="BG45" s="113"/>
      <c r="BH45" s="113"/>
      <c r="BI45" s="95"/>
      <c r="BJ45" s="113"/>
      <c r="BK45" s="113"/>
      <c r="BL45" s="113"/>
      <c r="BM45" s="95"/>
      <c r="BN45" s="113"/>
      <c r="BO45" s="113"/>
      <c r="BP45" s="115"/>
      <c r="BQ45" s="49"/>
      <c r="BR45" s="39"/>
    </row>
    <row r="46" spans="1:70" ht="15.6" customHeight="1">
      <c r="A46" s="52"/>
      <c r="B46" s="52"/>
      <c r="C46" s="46"/>
      <c r="D46" s="108"/>
      <c r="E46" s="109"/>
      <c r="F46" s="109"/>
      <c r="G46" s="109"/>
      <c r="H46" s="109"/>
      <c r="I46" s="109"/>
      <c r="J46" s="109"/>
      <c r="K46" s="109"/>
      <c r="L46" s="109"/>
      <c r="M46" s="110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3"/>
      <c r="AL46" s="53"/>
      <c r="AM46" s="53"/>
      <c r="AN46" s="215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7"/>
      <c r="BC46" s="50"/>
      <c r="BD46" s="56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49"/>
      <c r="BR46" s="39"/>
    </row>
    <row r="47" spans="1:70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9.149999999999999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6" customHeight="1">
      <c r="A49" s="2"/>
      <c r="B49" s="2"/>
      <c r="C49" s="46"/>
      <c r="D49" s="68" t="s">
        <v>15</v>
      </c>
      <c r="E49" s="69"/>
      <c r="F49" s="69"/>
      <c r="G49" s="69"/>
      <c r="H49" s="69"/>
      <c r="I49" s="69"/>
      <c r="J49" s="69"/>
      <c r="K49" s="69"/>
      <c r="L49" s="69"/>
      <c r="M49" s="70"/>
      <c r="N49" s="77" t="str">
        <f>IF([2]回答表!AD53="○","○","")</f>
        <v/>
      </c>
      <c r="O49" s="78"/>
      <c r="P49" s="78"/>
      <c r="Q49" s="79"/>
      <c r="R49" s="23"/>
      <c r="S49" s="23"/>
      <c r="T49" s="23"/>
      <c r="U49" s="86" t="str">
        <f>IF([2]回答表!AD53="○",[2]回答表!B393,"")</f>
        <v/>
      </c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62"/>
      <c r="AL49" s="62"/>
      <c r="AM49" s="86" t="str">
        <f>IF([2]回答表!AD53="○",[2]回答表!B399,"")</f>
        <v/>
      </c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9"/>
      <c r="BR49" s="39"/>
    </row>
    <row r="50" spans="1:70" ht="15.6" customHeight="1">
      <c r="A50" s="2"/>
      <c r="B50" s="2"/>
      <c r="C50" s="46"/>
      <c r="D50" s="71"/>
      <c r="E50" s="72"/>
      <c r="F50" s="72"/>
      <c r="G50" s="72"/>
      <c r="H50" s="72"/>
      <c r="I50" s="72"/>
      <c r="J50" s="72"/>
      <c r="K50" s="72"/>
      <c r="L50" s="72"/>
      <c r="M50" s="73"/>
      <c r="N50" s="80"/>
      <c r="O50" s="81"/>
      <c r="P50" s="81"/>
      <c r="Q50" s="82"/>
      <c r="R50" s="23"/>
      <c r="S50" s="23"/>
      <c r="T50" s="23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62"/>
      <c r="AL50" s="62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9"/>
      <c r="BR50" s="39"/>
    </row>
    <row r="51" spans="1:70" ht="15.6" customHeight="1">
      <c r="A51" s="2"/>
      <c r="B51" s="2"/>
      <c r="C51" s="46"/>
      <c r="D51" s="71"/>
      <c r="E51" s="72"/>
      <c r="F51" s="72"/>
      <c r="G51" s="72"/>
      <c r="H51" s="72"/>
      <c r="I51" s="72"/>
      <c r="J51" s="72"/>
      <c r="K51" s="72"/>
      <c r="L51" s="72"/>
      <c r="M51" s="73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62"/>
      <c r="AL51" s="62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49"/>
      <c r="BR51" s="39"/>
    </row>
    <row r="52" spans="1:70" ht="15.6" customHeight="1">
      <c r="A52" s="2"/>
      <c r="B52" s="2"/>
      <c r="C52" s="46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62"/>
      <c r="AL52" s="62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9"/>
      <c r="BR52" s="39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39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0AEBA-4F8A-477F-A5A2-5352B2DB744C}">
  <sheetPr>
    <pageSetUpPr fitToPage="1"/>
  </sheetPr>
  <dimension ref="A1:BR53"/>
  <sheetViews>
    <sheetView view="pageBreakPreview" zoomScale="60" zoomScaleNormal="70" zoomScalePageLayoutView="40" workbookViewId="0">
      <selection activeCell="AD16" sqref="AD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16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23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6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24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98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125"/>
      <c r="AI9" s="125"/>
      <c r="AJ9" s="125"/>
      <c r="AK9" s="125"/>
      <c r="AL9" s="125"/>
      <c r="AM9" s="125"/>
      <c r="AN9" s="97"/>
      <c r="AO9" s="98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9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1"/>
      <c r="AO10" s="99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1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tr">
        <f>IF(COUNTIF([3]回答表!F22,"*")&gt;0,[3]回答表!F22,"")</f>
        <v>大野市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9" t="str">
        <f>IF(COUNTIF([3]回答表!F24,"*")&gt;0,[3]回答表!F24,"")</f>
        <v>簡易水道事業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4"/>
      <c r="AG11" s="174"/>
      <c r="AH11" s="174"/>
      <c r="AI11" s="174"/>
      <c r="AJ11" s="174"/>
      <c r="AK11" s="174"/>
      <c r="AL11" s="174"/>
      <c r="AM11" s="174"/>
      <c r="AN11" s="175"/>
      <c r="AO11" s="185" t="str">
        <f>IF(COUNTIF([3]回答表!W24,"*")&gt;0,[3]回答表!W24,"")</f>
        <v>―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78" t="str">
        <f>IF(COUNTIF([3]回答表!F26,"*")&gt;0,[3]回答表!F26,"")</f>
        <v>―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96"/>
      <c r="AG12" s="96"/>
      <c r="AH12" s="125"/>
      <c r="AI12" s="125"/>
      <c r="AJ12" s="125"/>
      <c r="AK12" s="125"/>
      <c r="AL12" s="125"/>
      <c r="AM12" s="125"/>
      <c r="AN12" s="97"/>
      <c r="AO12" s="98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97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00"/>
      <c r="AG13" s="100"/>
      <c r="AH13" s="100"/>
      <c r="AI13" s="100"/>
      <c r="AJ13" s="100"/>
      <c r="AK13" s="100"/>
      <c r="AL13" s="100"/>
      <c r="AM13" s="100"/>
      <c r="AN13" s="101"/>
      <c r="AO13" s="99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1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25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17</v>
      </c>
      <c r="S20" s="145"/>
      <c r="T20" s="145"/>
      <c r="U20" s="145"/>
      <c r="V20" s="145"/>
      <c r="W20" s="145"/>
      <c r="X20" s="146"/>
      <c r="Y20" s="153" t="s">
        <v>18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26"/>
      <c r="BJ20" s="127"/>
      <c r="BK20" s="64"/>
      <c r="BR20" s="34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28"/>
      <c r="BJ21" s="129"/>
      <c r="BK21" s="64"/>
      <c r="BR21" s="34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5"/>
      <c r="BB22" s="164"/>
      <c r="BC22" s="165"/>
      <c r="BD22" s="165"/>
      <c r="BE22" s="165"/>
      <c r="BF22" s="165"/>
      <c r="BG22" s="165"/>
      <c r="BH22" s="165"/>
      <c r="BI22" s="128"/>
      <c r="BJ22" s="129"/>
      <c r="BK22" s="64"/>
      <c r="BR22" s="34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19</v>
      </c>
      <c r="AN23" s="169"/>
      <c r="AO23" s="169"/>
      <c r="AP23" s="169"/>
      <c r="AQ23" s="169"/>
      <c r="AR23" s="169"/>
      <c r="AS23" s="170"/>
      <c r="AT23" s="168" t="s">
        <v>20</v>
      </c>
      <c r="AU23" s="169"/>
      <c r="AV23" s="169"/>
      <c r="AW23" s="169"/>
      <c r="AX23" s="169"/>
      <c r="AY23" s="169"/>
      <c r="AZ23" s="170"/>
      <c r="BA23" s="35"/>
      <c r="BB23" s="166"/>
      <c r="BC23" s="167"/>
      <c r="BD23" s="167"/>
      <c r="BE23" s="167"/>
      <c r="BF23" s="167"/>
      <c r="BG23" s="167"/>
      <c r="BH23" s="167"/>
      <c r="BI23" s="130"/>
      <c r="BJ23" s="131"/>
      <c r="BK23" s="64"/>
      <c r="BR23" s="34"/>
    </row>
    <row r="24" spans="1:70" ht="15.6" customHeight="1">
      <c r="A24" s="2"/>
      <c r="B24" s="2"/>
      <c r="C24" s="19"/>
      <c r="D24" s="119" t="str">
        <f>IF([3]回答表!R49="○","○","")</f>
        <v/>
      </c>
      <c r="E24" s="120"/>
      <c r="F24" s="120"/>
      <c r="G24" s="120"/>
      <c r="H24" s="120"/>
      <c r="I24" s="120"/>
      <c r="J24" s="121"/>
      <c r="K24" s="119" t="str">
        <f>IF([3]回答表!R50="○","○","")</f>
        <v/>
      </c>
      <c r="L24" s="120"/>
      <c r="M24" s="120"/>
      <c r="N24" s="120"/>
      <c r="O24" s="120"/>
      <c r="P24" s="120"/>
      <c r="Q24" s="121"/>
      <c r="R24" s="119" t="str">
        <f>IF([3]回答表!R51="○","○","")</f>
        <v/>
      </c>
      <c r="S24" s="120"/>
      <c r="T24" s="120"/>
      <c r="U24" s="120"/>
      <c r="V24" s="120"/>
      <c r="W24" s="120"/>
      <c r="X24" s="121"/>
      <c r="Y24" s="119" t="str">
        <f>IF([3]回答表!R52="○","○","")</f>
        <v/>
      </c>
      <c r="Z24" s="120"/>
      <c r="AA24" s="120"/>
      <c r="AB24" s="120"/>
      <c r="AC24" s="120"/>
      <c r="AD24" s="120"/>
      <c r="AE24" s="121"/>
      <c r="AF24" s="119" t="str">
        <f>IF([3]回答表!R53="○","○","")</f>
        <v>○</v>
      </c>
      <c r="AG24" s="120"/>
      <c r="AH24" s="120"/>
      <c r="AI24" s="120"/>
      <c r="AJ24" s="120"/>
      <c r="AK24" s="120"/>
      <c r="AL24" s="121"/>
      <c r="AM24" s="119" t="str">
        <f>IF([3]回答表!R54="○","○","")</f>
        <v/>
      </c>
      <c r="AN24" s="120"/>
      <c r="AO24" s="120"/>
      <c r="AP24" s="120"/>
      <c r="AQ24" s="120"/>
      <c r="AR24" s="120"/>
      <c r="AS24" s="121"/>
      <c r="AT24" s="119" t="str">
        <f>IF([3]回答表!R55="○","○","")</f>
        <v/>
      </c>
      <c r="AU24" s="120"/>
      <c r="AV24" s="120"/>
      <c r="AW24" s="120"/>
      <c r="AX24" s="120"/>
      <c r="AY24" s="120"/>
      <c r="AZ24" s="121"/>
      <c r="BA24" s="35"/>
      <c r="BB24" s="116" t="str">
        <f>IF([3]回答表!R56="○","○","")</f>
        <v/>
      </c>
      <c r="BC24" s="117"/>
      <c r="BD24" s="117"/>
      <c r="BE24" s="117"/>
      <c r="BF24" s="117"/>
      <c r="BG24" s="117"/>
      <c r="BH24" s="117"/>
      <c r="BI24" s="126"/>
      <c r="BJ24" s="127"/>
      <c r="BK24" s="64"/>
      <c r="BR24" s="34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6"/>
      <c r="BB25" s="119"/>
      <c r="BC25" s="120"/>
      <c r="BD25" s="120"/>
      <c r="BE25" s="120"/>
      <c r="BF25" s="120"/>
      <c r="BG25" s="120"/>
      <c r="BH25" s="120"/>
      <c r="BI25" s="128"/>
      <c r="BJ25" s="129"/>
      <c r="BK25" s="64"/>
      <c r="BR25" s="34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6"/>
      <c r="BB26" s="122"/>
      <c r="BC26" s="123"/>
      <c r="BD26" s="123"/>
      <c r="BE26" s="123"/>
      <c r="BF26" s="123"/>
      <c r="BG26" s="123"/>
      <c r="BH26" s="123"/>
      <c r="BI26" s="130"/>
      <c r="BJ26" s="131"/>
      <c r="BK26" s="64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5"/>
      <c r="BK27" s="66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52"/>
      <c r="B32" s="5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52"/>
      <c r="B33" s="52"/>
      <c r="C33" s="46"/>
      <c r="D33" s="132" t="s">
        <v>6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68" t="s">
        <v>32</v>
      </c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70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52"/>
      <c r="B34" s="52"/>
      <c r="C34" s="46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74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9.149999999999999" customHeight="1">
      <c r="A36" s="52"/>
      <c r="B36" s="5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08" t="s">
        <v>33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09"/>
      <c r="BB36" s="209"/>
      <c r="BC36" s="47"/>
      <c r="BD36" s="21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52"/>
      <c r="B37" s="52"/>
      <c r="C37" s="46"/>
      <c r="D37" s="68" t="s">
        <v>8</v>
      </c>
      <c r="E37" s="69"/>
      <c r="F37" s="69"/>
      <c r="G37" s="69"/>
      <c r="H37" s="69"/>
      <c r="I37" s="69"/>
      <c r="J37" s="69"/>
      <c r="K37" s="69"/>
      <c r="L37" s="69"/>
      <c r="M37" s="70"/>
      <c r="N37" s="77" t="str">
        <f>IF([3]回答表!X53="○","○","")</f>
        <v>○</v>
      </c>
      <c r="O37" s="78"/>
      <c r="P37" s="78"/>
      <c r="Q37" s="79"/>
      <c r="R37" s="23"/>
      <c r="S37" s="23"/>
      <c r="T37" s="23"/>
      <c r="U37" s="86" t="str">
        <f>IF([3]回答表!X53="○",[3]回答表!B359,IF([3]回答表!AA53="○",[3]回答表!B379,""))</f>
        <v>水道施設の保守点検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3"/>
      <c r="AL37" s="53"/>
      <c r="AM37" s="53"/>
      <c r="AN37" s="86" t="str">
        <f>IF([3]回答表!X53="○",[3]回答表!B365,"")</f>
        <v>1運転管理業務
2保全管理業務
3その他（衛生業務等）業務</v>
      </c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1"/>
      <c r="BC37" s="50"/>
      <c r="BD37" s="21"/>
      <c r="BE37" s="111" t="s">
        <v>9</v>
      </c>
      <c r="BF37" s="112"/>
      <c r="BG37" s="112"/>
      <c r="BH37" s="112"/>
      <c r="BI37" s="111"/>
      <c r="BJ37" s="112"/>
      <c r="BK37" s="112"/>
      <c r="BL37" s="112"/>
      <c r="BM37" s="111"/>
      <c r="BN37" s="112"/>
      <c r="BO37" s="112"/>
      <c r="BP37" s="114"/>
      <c r="BQ37" s="49"/>
      <c r="BR37" s="39"/>
    </row>
    <row r="38" spans="1:70" ht="15.6" customHeight="1">
      <c r="A38" s="52"/>
      <c r="B38" s="52"/>
      <c r="C38" s="46"/>
      <c r="D38" s="71"/>
      <c r="E38" s="72"/>
      <c r="F38" s="72"/>
      <c r="G38" s="72"/>
      <c r="H38" s="72"/>
      <c r="I38" s="72"/>
      <c r="J38" s="72"/>
      <c r="K38" s="72"/>
      <c r="L38" s="72"/>
      <c r="M38" s="73"/>
      <c r="N38" s="80"/>
      <c r="O38" s="81"/>
      <c r="P38" s="81"/>
      <c r="Q38" s="82"/>
      <c r="R38" s="23"/>
      <c r="S38" s="23"/>
      <c r="T38" s="23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3"/>
      <c r="AL38" s="53"/>
      <c r="AM38" s="53"/>
      <c r="AN38" s="212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4"/>
      <c r="BC38" s="50"/>
      <c r="BD38" s="21"/>
      <c r="BE38" s="95"/>
      <c r="BF38" s="113"/>
      <c r="BG38" s="113"/>
      <c r="BH38" s="113"/>
      <c r="BI38" s="95"/>
      <c r="BJ38" s="113"/>
      <c r="BK38" s="113"/>
      <c r="BL38" s="113"/>
      <c r="BM38" s="95"/>
      <c r="BN38" s="113"/>
      <c r="BO38" s="113"/>
      <c r="BP38" s="115"/>
      <c r="BQ38" s="49"/>
      <c r="BR38" s="39"/>
    </row>
    <row r="39" spans="1:70" ht="15.6" customHeight="1">
      <c r="A39" s="52"/>
      <c r="B39" s="52"/>
      <c r="C39" s="46"/>
      <c r="D39" s="71"/>
      <c r="E39" s="72"/>
      <c r="F39" s="72"/>
      <c r="G39" s="72"/>
      <c r="H39" s="72"/>
      <c r="I39" s="72"/>
      <c r="J39" s="72"/>
      <c r="K39" s="72"/>
      <c r="L39" s="72"/>
      <c r="M39" s="73"/>
      <c r="N39" s="80"/>
      <c r="O39" s="81"/>
      <c r="P39" s="81"/>
      <c r="Q39" s="82"/>
      <c r="R39" s="23"/>
      <c r="S39" s="23"/>
      <c r="T39" s="23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3"/>
      <c r="AL39" s="53"/>
      <c r="AM39" s="53"/>
      <c r="AN39" s="212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4"/>
      <c r="BC39" s="50"/>
      <c r="BD39" s="21"/>
      <c r="BE39" s="95"/>
      <c r="BF39" s="113"/>
      <c r="BG39" s="113"/>
      <c r="BH39" s="113"/>
      <c r="BI39" s="95"/>
      <c r="BJ39" s="113"/>
      <c r="BK39" s="113"/>
      <c r="BL39" s="113"/>
      <c r="BM39" s="95"/>
      <c r="BN39" s="113"/>
      <c r="BO39" s="113"/>
      <c r="BP39" s="115"/>
      <c r="BQ39" s="49"/>
      <c r="BR39" s="39"/>
    </row>
    <row r="40" spans="1:70" ht="15.6" customHeight="1">
      <c r="A40" s="52"/>
      <c r="B40" s="52"/>
      <c r="C40" s="46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3"/>
      <c r="S40" s="23"/>
      <c r="T40" s="23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3"/>
      <c r="AL40" s="53"/>
      <c r="AM40" s="53"/>
      <c r="AN40" s="212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4"/>
      <c r="BC40" s="50"/>
      <c r="BD40" s="21"/>
      <c r="BE40" s="95">
        <f>IF([3]回答表!X53="○",[3]回答表!E371,IF([3]回答表!AA53="○",[3]回答表!E385,""))</f>
        <v>29</v>
      </c>
      <c r="BF40" s="113"/>
      <c r="BG40" s="113"/>
      <c r="BH40" s="113"/>
      <c r="BI40" s="95">
        <f>IF([3]回答表!X53="○",[3]回答表!E372,IF([3]回答表!AA53="○",[3]回答表!E386,""))</f>
        <v>4</v>
      </c>
      <c r="BJ40" s="113"/>
      <c r="BK40" s="113"/>
      <c r="BL40" s="115"/>
      <c r="BM40" s="95">
        <f>IF([3]回答表!X53="○",[3]回答表!E373,IF([3]回答表!AA53="○",[3]回答表!E387,""))</f>
        <v>1</v>
      </c>
      <c r="BN40" s="113"/>
      <c r="BO40" s="113"/>
      <c r="BP40" s="115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3"/>
      <c r="AL41" s="53"/>
      <c r="AM41" s="53"/>
      <c r="AN41" s="212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4"/>
      <c r="BC41" s="50"/>
      <c r="BD41" s="50"/>
      <c r="BE41" s="95"/>
      <c r="BF41" s="113"/>
      <c r="BG41" s="113"/>
      <c r="BH41" s="113"/>
      <c r="BI41" s="95"/>
      <c r="BJ41" s="113"/>
      <c r="BK41" s="113"/>
      <c r="BL41" s="115"/>
      <c r="BM41" s="95"/>
      <c r="BN41" s="113"/>
      <c r="BO41" s="113"/>
      <c r="BP41" s="115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3"/>
      <c r="AL42" s="53"/>
      <c r="AM42" s="53"/>
      <c r="AN42" s="212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50"/>
      <c r="BD42" s="21"/>
      <c r="BE42" s="95"/>
      <c r="BF42" s="113"/>
      <c r="BG42" s="113"/>
      <c r="BH42" s="113"/>
      <c r="BI42" s="95"/>
      <c r="BJ42" s="113"/>
      <c r="BK42" s="113"/>
      <c r="BL42" s="115"/>
      <c r="BM42" s="95"/>
      <c r="BN42" s="113"/>
      <c r="BO42" s="113"/>
      <c r="BP42" s="115"/>
      <c r="BQ42" s="49"/>
      <c r="BR42" s="39"/>
    </row>
    <row r="43" spans="1:70" ht="15.6" customHeight="1">
      <c r="A43" s="52"/>
      <c r="B43" s="52"/>
      <c r="C43" s="46"/>
      <c r="D43" s="102" t="s">
        <v>10</v>
      </c>
      <c r="E43" s="103"/>
      <c r="F43" s="103"/>
      <c r="G43" s="103"/>
      <c r="H43" s="103"/>
      <c r="I43" s="103"/>
      <c r="J43" s="103"/>
      <c r="K43" s="103"/>
      <c r="L43" s="103"/>
      <c r="M43" s="104"/>
      <c r="N43" s="77" t="str">
        <f>IF([3]回答表!AA53="○","○","")</f>
        <v/>
      </c>
      <c r="O43" s="78"/>
      <c r="P43" s="78"/>
      <c r="Q43" s="79"/>
      <c r="R43" s="23"/>
      <c r="S43" s="23"/>
      <c r="T43" s="23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3"/>
      <c r="AL43" s="53"/>
      <c r="AM43" s="53"/>
      <c r="AN43" s="212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4"/>
      <c r="BC43" s="50"/>
      <c r="BD43" s="56"/>
      <c r="BE43" s="95"/>
      <c r="BF43" s="113"/>
      <c r="BG43" s="113"/>
      <c r="BH43" s="113"/>
      <c r="BI43" s="95"/>
      <c r="BJ43" s="113"/>
      <c r="BK43" s="113"/>
      <c r="BL43" s="115"/>
      <c r="BM43" s="95"/>
      <c r="BN43" s="113"/>
      <c r="BO43" s="113"/>
      <c r="BP43" s="115"/>
      <c r="BQ43" s="49"/>
      <c r="BR43" s="39"/>
    </row>
    <row r="44" spans="1:70" ht="15.6" customHeight="1">
      <c r="A44" s="52"/>
      <c r="B44" s="52"/>
      <c r="C44" s="46"/>
      <c r="D44" s="105"/>
      <c r="E44" s="106"/>
      <c r="F44" s="106"/>
      <c r="G44" s="106"/>
      <c r="H44" s="106"/>
      <c r="I44" s="106"/>
      <c r="J44" s="106"/>
      <c r="K44" s="106"/>
      <c r="L44" s="106"/>
      <c r="M44" s="107"/>
      <c r="N44" s="80"/>
      <c r="O44" s="81"/>
      <c r="P44" s="81"/>
      <c r="Q44" s="82"/>
      <c r="R44" s="23"/>
      <c r="S44" s="23"/>
      <c r="T44" s="2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3"/>
      <c r="AL44" s="53"/>
      <c r="AM44" s="53"/>
      <c r="AN44" s="212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50"/>
      <c r="BD44" s="56"/>
      <c r="BE44" s="95" t="s">
        <v>11</v>
      </c>
      <c r="BF44" s="113"/>
      <c r="BG44" s="113"/>
      <c r="BH44" s="113"/>
      <c r="BI44" s="95" t="s">
        <v>12</v>
      </c>
      <c r="BJ44" s="113"/>
      <c r="BK44" s="113"/>
      <c r="BL44" s="113"/>
      <c r="BM44" s="95" t="s">
        <v>13</v>
      </c>
      <c r="BN44" s="113"/>
      <c r="BO44" s="113"/>
      <c r="BP44" s="115"/>
      <c r="BQ44" s="49"/>
      <c r="BR44" s="39"/>
    </row>
    <row r="45" spans="1:70" ht="15.6" customHeight="1">
      <c r="A45" s="52"/>
      <c r="B45" s="52"/>
      <c r="C45" s="46"/>
      <c r="D45" s="105"/>
      <c r="E45" s="106"/>
      <c r="F45" s="106"/>
      <c r="G45" s="106"/>
      <c r="H45" s="106"/>
      <c r="I45" s="106"/>
      <c r="J45" s="106"/>
      <c r="K45" s="106"/>
      <c r="L45" s="106"/>
      <c r="M45" s="107"/>
      <c r="N45" s="80"/>
      <c r="O45" s="81"/>
      <c r="P45" s="81"/>
      <c r="Q45" s="82"/>
      <c r="R45" s="23"/>
      <c r="S45" s="23"/>
      <c r="T45" s="23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3"/>
      <c r="AL45" s="53"/>
      <c r="AM45" s="53"/>
      <c r="AN45" s="212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4"/>
      <c r="BC45" s="50"/>
      <c r="BD45" s="56"/>
      <c r="BE45" s="95"/>
      <c r="BF45" s="113"/>
      <c r="BG45" s="113"/>
      <c r="BH45" s="113"/>
      <c r="BI45" s="95"/>
      <c r="BJ45" s="113"/>
      <c r="BK45" s="113"/>
      <c r="BL45" s="113"/>
      <c r="BM45" s="95"/>
      <c r="BN45" s="113"/>
      <c r="BO45" s="113"/>
      <c r="BP45" s="115"/>
      <c r="BQ45" s="49"/>
      <c r="BR45" s="39"/>
    </row>
    <row r="46" spans="1:70" ht="15.6" customHeight="1">
      <c r="A46" s="52"/>
      <c r="B46" s="52"/>
      <c r="C46" s="46"/>
      <c r="D46" s="108"/>
      <c r="E46" s="109"/>
      <c r="F46" s="109"/>
      <c r="G46" s="109"/>
      <c r="H46" s="109"/>
      <c r="I46" s="109"/>
      <c r="J46" s="109"/>
      <c r="K46" s="109"/>
      <c r="L46" s="109"/>
      <c r="M46" s="110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3"/>
      <c r="AL46" s="53"/>
      <c r="AM46" s="53"/>
      <c r="AN46" s="215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7"/>
      <c r="BC46" s="50"/>
      <c r="BD46" s="56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49"/>
      <c r="BR46" s="39"/>
    </row>
    <row r="47" spans="1:70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9.149999999999999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6" customHeight="1">
      <c r="A49" s="2"/>
      <c r="B49" s="2"/>
      <c r="C49" s="46"/>
      <c r="D49" s="68" t="s">
        <v>15</v>
      </c>
      <c r="E49" s="69"/>
      <c r="F49" s="69"/>
      <c r="G49" s="69"/>
      <c r="H49" s="69"/>
      <c r="I49" s="69"/>
      <c r="J49" s="69"/>
      <c r="K49" s="69"/>
      <c r="L49" s="69"/>
      <c r="M49" s="70"/>
      <c r="N49" s="77" t="str">
        <f>IF([3]回答表!AD53="○","○","")</f>
        <v/>
      </c>
      <c r="O49" s="78"/>
      <c r="P49" s="78"/>
      <c r="Q49" s="79"/>
      <c r="R49" s="23"/>
      <c r="S49" s="23"/>
      <c r="T49" s="23"/>
      <c r="U49" s="86" t="str">
        <f>IF([3]回答表!AD53="○",[3]回答表!B393,"")</f>
        <v/>
      </c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62"/>
      <c r="AL49" s="62"/>
      <c r="AM49" s="86" t="str">
        <f>IF([3]回答表!AD53="○",[3]回答表!B399,"")</f>
        <v/>
      </c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9"/>
      <c r="BR49" s="39"/>
    </row>
    <row r="50" spans="1:70" ht="15.6" customHeight="1">
      <c r="A50" s="2"/>
      <c r="B50" s="2"/>
      <c r="C50" s="46"/>
      <c r="D50" s="71"/>
      <c r="E50" s="72"/>
      <c r="F50" s="72"/>
      <c r="G50" s="72"/>
      <c r="H50" s="72"/>
      <c r="I50" s="72"/>
      <c r="J50" s="72"/>
      <c r="K50" s="72"/>
      <c r="L50" s="72"/>
      <c r="M50" s="73"/>
      <c r="N50" s="80"/>
      <c r="O50" s="81"/>
      <c r="P50" s="81"/>
      <c r="Q50" s="82"/>
      <c r="R50" s="23"/>
      <c r="S50" s="23"/>
      <c r="T50" s="23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62"/>
      <c r="AL50" s="62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9"/>
      <c r="BR50" s="39"/>
    </row>
    <row r="51" spans="1:70" ht="15.6" customHeight="1">
      <c r="A51" s="2"/>
      <c r="B51" s="2"/>
      <c r="C51" s="46"/>
      <c r="D51" s="71"/>
      <c r="E51" s="72"/>
      <c r="F51" s="72"/>
      <c r="G51" s="72"/>
      <c r="H51" s="72"/>
      <c r="I51" s="72"/>
      <c r="J51" s="72"/>
      <c r="K51" s="72"/>
      <c r="L51" s="72"/>
      <c r="M51" s="73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62"/>
      <c r="AL51" s="62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49"/>
      <c r="BR51" s="39"/>
    </row>
    <row r="52" spans="1:70" ht="15.6" customHeight="1">
      <c r="A52" s="2"/>
      <c r="B52" s="2"/>
      <c r="C52" s="46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62"/>
      <c r="AL52" s="62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9"/>
      <c r="BR52" s="39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39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2661-312D-4DCA-B137-E6E650E9CC63}">
  <sheetPr>
    <pageSetUpPr fitToPage="1"/>
  </sheetPr>
  <dimension ref="A1:BR53"/>
  <sheetViews>
    <sheetView view="pageBreakPreview" topLeftCell="A25" zoomScale="60" zoomScaleNormal="70" zoomScalePageLayoutView="40" workbookViewId="0">
      <selection activeCell="A54" sqref="A54:XFD1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16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23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6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24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98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125"/>
      <c r="AI9" s="125"/>
      <c r="AJ9" s="125"/>
      <c r="AK9" s="125"/>
      <c r="AL9" s="125"/>
      <c r="AM9" s="125"/>
      <c r="AN9" s="97"/>
      <c r="AO9" s="98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9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1"/>
      <c r="AO10" s="99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1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tr">
        <f>IF(COUNTIF([4]回答表!F22,"*")&gt;0,[4]回答表!F22,"")</f>
        <v>大野市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9" t="str">
        <f>IF(COUNTIF([4]回答表!F24,"*")&gt;0,[4]回答表!F24,"")</f>
        <v>下水道事業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4"/>
      <c r="AG11" s="174"/>
      <c r="AH11" s="174"/>
      <c r="AI11" s="174"/>
      <c r="AJ11" s="174"/>
      <c r="AK11" s="174"/>
      <c r="AL11" s="174"/>
      <c r="AM11" s="174"/>
      <c r="AN11" s="175"/>
      <c r="AO11" s="185" t="str">
        <f>IF(COUNTIF([4]回答表!W24,"*")&gt;0,[4]回答表!W24,"")</f>
        <v>公共下水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78" t="str">
        <f>IF(COUNTIF([4]回答表!F26,"*")&gt;0,[4]回答表!F26,"")</f>
        <v>―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96"/>
      <c r="AG12" s="96"/>
      <c r="AH12" s="125"/>
      <c r="AI12" s="125"/>
      <c r="AJ12" s="125"/>
      <c r="AK12" s="125"/>
      <c r="AL12" s="125"/>
      <c r="AM12" s="125"/>
      <c r="AN12" s="97"/>
      <c r="AO12" s="98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97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00"/>
      <c r="AG13" s="100"/>
      <c r="AH13" s="100"/>
      <c r="AI13" s="100"/>
      <c r="AJ13" s="100"/>
      <c r="AK13" s="100"/>
      <c r="AL13" s="100"/>
      <c r="AM13" s="100"/>
      <c r="AN13" s="101"/>
      <c r="AO13" s="99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1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25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17</v>
      </c>
      <c r="S20" s="145"/>
      <c r="T20" s="145"/>
      <c r="U20" s="145"/>
      <c r="V20" s="145"/>
      <c r="W20" s="145"/>
      <c r="X20" s="146"/>
      <c r="Y20" s="153" t="s">
        <v>18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26"/>
      <c r="BJ20" s="127"/>
      <c r="BK20" s="64"/>
      <c r="BR20" s="34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28"/>
      <c r="BJ21" s="129"/>
      <c r="BK21" s="64"/>
      <c r="BR21" s="34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5"/>
      <c r="BB22" s="164"/>
      <c r="BC22" s="165"/>
      <c r="BD22" s="165"/>
      <c r="BE22" s="165"/>
      <c r="BF22" s="165"/>
      <c r="BG22" s="165"/>
      <c r="BH22" s="165"/>
      <c r="BI22" s="128"/>
      <c r="BJ22" s="129"/>
      <c r="BK22" s="64"/>
      <c r="BR22" s="34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19</v>
      </c>
      <c r="AN23" s="169"/>
      <c r="AO23" s="169"/>
      <c r="AP23" s="169"/>
      <c r="AQ23" s="169"/>
      <c r="AR23" s="169"/>
      <c r="AS23" s="170"/>
      <c r="AT23" s="168" t="s">
        <v>20</v>
      </c>
      <c r="AU23" s="169"/>
      <c r="AV23" s="169"/>
      <c r="AW23" s="169"/>
      <c r="AX23" s="169"/>
      <c r="AY23" s="169"/>
      <c r="AZ23" s="170"/>
      <c r="BA23" s="35"/>
      <c r="BB23" s="166"/>
      <c r="BC23" s="167"/>
      <c r="BD23" s="167"/>
      <c r="BE23" s="167"/>
      <c r="BF23" s="167"/>
      <c r="BG23" s="167"/>
      <c r="BH23" s="167"/>
      <c r="BI23" s="130"/>
      <c r="BJ23" s="131"/>
      <c r="BK23" s="64"/>
      <c r="BR23" s="34"/>
    </row>
    <row r="24" spans="1:70" ht="15.6" customHeight="1">
      <c r="A24" s="2"/>
      <c r="B24" s="2"/>
      <c r="C24" s="19"/>
      <c r="D24" s="119" t="str">
        <f>IF([4]回答表!R49="○","○","")</f>
        <v/>
      </c>
      <c r="E24" s="120"/>
      <c r="F24" s="120"/>
      <c r="G24" s="120"/>
      <c r="H24" s="120"/>
      <c r="I24" s="120"/>
      <c r="J24" s="121"/>
      <c r="K24" s="119" t="str">
        <f>IF([4]回答表!R50="○","○","")</f>
        <v/>
      </c>
      <c r="L24" s="120"/>
      <c r="M24" s="120"/>
      <c r="N24" s="120"/>
      <c r="O24" s="120"/>
      <c r="P24" s="120"/>
      <c r="Q24" s="121"/>
      <c r="R24" s="119" t="str">
        <f>IF([4]回答表!R51="○","○","")</f>
        <v/>
      </c>
      <c r="S24" s="120"/>
      <c r="T24" s="120"/>
      <c r="U24" s="120"/>
      <c r="V24" s="120"/>
      <c r="W24" s="120"/>
      <c r="X24" s="121"/>
      <c r="Y24" s="119" t="str">
        <f>IF([4]回答表!R52="○","○","")</f>
        <v/>
      </c>
      <c r="Z24" s="120"/>
      <c r="AA24" s="120"/>
      <c r="AB24" s="120"/>
      <c r="AC24" s="120"/>
      <c r="AD24" s="120"/>
      <c r="AE24" s="121"/>
      <c r="AF24" s="119" t="str">
        <f>IF([4]回答表!R53="○","○","")</f>
        <v>○</v>
      </c>
      <c r="AG24" s="120"/>
      <c r="AH24" s="120"/>
      <c r="AI24" s="120"/>
      <c r="AJ24" s="120"/>
      <c r="AK24" s="120"/>
      <c r="AL24" s="121"/>
      <c r="AM24" s="119" t="str">
        <f>IF([4]回答表!R54="○","○","")</f>
        <v/>
      </c>
      <c r="AN24" s="120"/>
      <c r="AO24" s="120"/>
      <c r="AP24" s="120"/>
      <c r="AQ24" s="120"/>
      <c r="AR24" s="120"/>
      <c r="AS24" s="121"/>
      <c r="AT24" s="119" t="str">
        <f>IF([4]回答表!R55="○","○","")</f>
        <v/>
      </c>
      <c r="AU24" s="120"/>
      <c r="AV24" s="120"/>
      <c r="AW24" s="120"/>
      <c r="AX24" s="120"/>
      <c r="AY24" s="120"/>
      <c r="AZ24" s="121"/>
      <c r="BA24" s="35"/>
      <c r="BB24" s="116" t="str">
        <f>IF([4]回答表!R56="○","○","")</f>
        <v/>
      </c>
      <c r="BC24" s="117"/>
      <c r="BD24" s="117"/>
      <c r="BE24" s="117"/>
      <c r="BF24" s="117"/>
      <c r="BG24" s="117"/>
      <c r="BH24" s="117"/>
      <c r="BI24" s="126"/>
      <c r="BJ24" s="127"/>
      <c r="BK24" s="64"/>
      <c r="BR24" s="34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6"/>
      <c r="BB25" s="119"/>
      <c r="BC25" s="120"/>
      <c r="BD25" s="120"/>
      <c r="BE25" s="120"/>
      <c r="BF25" s="120"/>
      <c r="BG25" s="120"/>
      <c r="BH25" s="120"/>
      <c r="BI25" s="128"/>
      <c r="BJ25" s="129"/>
      <c r="BK25" s="64"/>
      <c r="BR25" s="34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6"/>
      <c r="BB26" s="122"/>
      <c r="BC26" s="123"/>
      <c r="BD26" s="123"/>
      <c r="BE26" s="123"/>
      <c r="BF26" s="123"/>
      <c r="BG26" s="123"/>
      <c r="BH26" s="123"/>
      <c r="BI26" s="130"/>
      <c r="BJ26" s="131"/>
      <c r="BK26" s="64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5"/>
      <c r="BK27" s="66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52"/>
      <c r="B32" s="5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52"/>
      <c r="B33" s="52"/>
      <c r="C33" s="46"/>
      <c r="D33" s="132" t="s">
        <v>6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68" t="s">
        <v>32</v>
      </c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70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52"/>
      <c r="B34" s="52"/>
      <c r="C34" s="46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74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9.149999999999999" customHeight="1">
      <c r="A36" s="52"/>
      <c r="B36" s="5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08" t="s">
        <v>33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09"/>
      <c r="BB36" s="209"/>
      <c r="BC36" s="47"/>
      <c r="BD36" s="21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52"/>
      <c r="B37" s="52"/>
      <c r="C37" s="46"/>
      <c r="D37" s="68" t="s">
        <v>8</v>
      </c>
      <c r="E37" s="69"/>
      <c r="F37" s="69"/>
      <c r="G37" s="69"/>
      <c r="H37" s="69"/>
      <c r="I37" s="69"/>
      <c r="J37" s="69"/>
      <c r="K37" s="69"/>
      <c r="L37" s="69"/>
      <c r="M37" s="70"/>
      <c r="N37" s="77" t="str">
        <f>IF([4]回答表!X53="○","○","")</f>
        <v>○</v>
      </c>
      <c r="O37" s="78"/>
      <c r="P37" s="78"/>
      <c r="Q37" s="79"/>
      <c r="R37" s="23"/>
      <c r="S37" s="23"/>
      <c r="T37" s="23"/>
      <c r="U37" s="86" t="str">
        <f>IF([4]回答表!X53="○",[4]回答表!B359,IF([4]回答表!AA53="○",[4]回答表!B379,""))</f>
        <v>【概要】終末処理場の運転操作監視及び保守点検
【効果】・遠方管理システムの導入による、人件費の削減
　　　　  ・自動制御装置の導入による電気料金の削減及び、より安定した水質の供給の実現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3"/>
      <c r="AL37" s="53"/>
      <c r="AM37" s="53"/>
      <c r="AN37" s="86" t="str">
        <f>IF([4]回答表!X53="○",[4]回答表!B365,"")</f>
        <v>水質管理業務</v>
      </c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1"/>
      <c r="BC37" s="50"/>
      <c r="BD37" s="21"/>
      <c r="BE37" s="111" t="s">
        <v>9</v>
      </c>
      <c r="BF37" s="112"/>
      <c r="BG37" s="112"/>
      <c r="BH37" s="112"/>
      <c r="BI37" s="111"/>
      <c r="BJ37" s="112"/>
      <c r="BK37" s="112"/>
      <c r="BL37" s="112"/>
      <c r="BM37" s="111"/>
      <c r="BN37" s="112"/>
      <c r="BO37" s="112"/>
      <c r="BP37" s="114"/>
      <c r="BQ37" s="49"/>
      <c r="BR37" s="39"/>
    </row>
    <row r="38" spans="1:70" ht="15.6" customHeight="1">
      <c r="A38" s="52"/>
      <c r="B38" s="52"/>
      <c r="C38" s="46"/>
      <c r="D38" s="71"/>
      <c r="E38" s="72"/>
      <c r="F38" s="72"/>
      <c r="G38" s="72"/>
      <c r="H38" s="72"/>
      <c r="I38" s="72"/>
      <c r="J38" s="72"/>
      <c r="K38" s="72"/>
      <c r="L38" s="72"/>
      <c r="M38" s="73"/>
      <c r="N38" s="80"/>
      <c r="O38" s="81"/>
      <c r="P38" s="81"/>
      <c r="Q38" s="82"/>
      <c r="R38" s="23"/>
      <c r="S38" s="23"/>
      <c r="T38" s="23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3"/>
      <c r="AL38" s="53"/>
      <c r="AM38" s="53"/>
      <c r="AN38" s="212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4"/>
      <c r="BC38" s="50"/>
      <c r="BD38" s="21"/>
      <c r="BE38" s="95"/>
      <c r="BF38" s="113"/>
      <c r="BG38" s="113"/>
      <c r="BH38" s="113"/>
      <c r="BI38" s="95"/>
      <c r="BJ38" s="113"/>
      <c r="BK38" s="113"/>
      <c r="BL38" s="113"/>
      <c r="BM38" s="95"/>
      <c r="BN38" s="113"/>
      <c r="BO38" s="113"/>
      <c r="BP38" s="115"/>
      <c r="BQ38" s="49"/>
      <c r="BR38" s="39"/>
    </row>
    <row r="39" spans="1:70" ht="15.6" customHeight="1">
      <c r="A39" s="52"/>
      <c r="B39" s="52"/>
      <c r="C39" s="46"/>
      <c r="D39" s="71"/>
      <c r="E39" s="72"/>
      <c r="F39" s="72"/>
      <c r="G39" s="72"/>
      <c r="H39" s="72"/>
      <c r="I39" s="72"/>
      <c r="J39" s="72"/>
      <c r="K39" s="72"/>
      <c r="L39" s="72"/>
      <c r="M39" s="73"/>
      <c r="N39" s="80"/>
      <c r="O39" s="81"/>
      <c r="P39" s="81"/>
      <c r="Q39" s="82"/>
      <c r="R39" s="23"/>
      <c r="S39" s="23"/>
      <c r="T39" s="23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3"/>
      <c r="AL39" s="53"/>
      <c r="AM39" s="53"/>
      <c r="AN39" s="212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4"/>
      <c r="BC39" s="50"/>
      <c r="BD39" s="21"/>
      <c r="BE39" s="95"/>
      <c r="BF39" s="113"/>
      <c r="BG39" s="113"/>
      <c r="BH39" s="113"/>
      <c r="BI39" s="95"/>
      <c r="BJ39" s="113"/>
      <c r="BK39" s="113"/>
      <c r="BL39" s="113"/>
      <c r="BM39" s="95"/>
      <c r="BN39" s="113"/>
      <c r="BO39" s="113"/>
      <c r="BP39" s="115"/>
      <c r="BQ39" s="49"/>
      <c r="BR39" s="39"/>
    </row>
    <row r="40" spans="1:70" ht="15.6" customHeight="1">
      <c r="A40" s="52"/>
      <c r="B40" s="52"/>
      <c r="C40" s="46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3"/>
      <c r="S40" s="23"/>
      <c r="T40" s="23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3"/>
      <c r="AL40" s="53"/>
      <c r="AM40" s="53"/>
      <c r="AN40" s="212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4"/>
      <c r="BC40" s="50"/>
      <c r="BD40" s="21"/>
      <c r="BE40" s="95">
        <f>IF([4]回答表!X53="○",[4]回答表!E371,IF([4]回答表!AA53="○",[4]回答表!E385,""))</f>
        <v>29</v>
      </c>
      <c r="BF40" s="113"/>
      <c r="BG40" s="113"/>
      <c r="BH40" s="113"/>
      <c r="BI40" s="95">
        <f>IF([4]回答表!X53="○",[4]回答表!E372,IF([4]回答表!AA53="○",[4]回答表!E386,""))</f>
        <v>4</v>
      </c>
      <c r="BJ40" s="113"/>
      <c r="BK40" s="113"/>
      <c r="BL40" s="115"/>
      <c r="BM40" s="95">
        <f>IF([4]回答表!X53="○",[4]回答表!E373,IF([4]回答表!AA53="○",[4]回答表!E387,""))</f>
        <v>1</v>
      </c>
      <c r="BN40" s="113"/>
      <c r="BO40" s="113"/>
      <c r="BP40" s="115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3"/>
      <c r="AL41" s="53"/>
      <c r="AM41" s="53"/>
      <c r="AN41" s="212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4"/>
      <c r="BC41" s="50"/>
      <c r="BD41" s="50"/>
      <c r="BE41" s="95"/>
      <c r="BF41" s="113"/>
      <c r="BG41" s="113"/>
      <c r="BH41" s="113"/>
      <c r="BI41" s="95"/>
      <c r="BJ41" s="113"/>
      <c r="BK41" s="113"/>
      <c r="BL41" s="115"/>
      <c r="BM41" s="95"/>
      <c r="BN41" s="113"/>
      <c r="BO41" s="113"/>
      <c r="BP41" s="115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3"/>
      <c r="AL42" s="53"/>
      <c r="AM42" s="53"/>
      <c r="AN42" s="212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50"/>
      <c r="BD42" s="21"/>
      <c r="BE42" s="95"/>
      <c r="BF42" s="113"/>
      <c r="BG42" s="113"/>
      <c r="BH42" s="113"/>
      <c r="BI42" s="95"/>
      <c r="BJ42" s="113"/>
      <c r="BK42" s="113"/>
      <c r="BL42" s="115"/>
      <c r="BM42" s="95"/>
      <c r="BN42" s="113"/>
      <c r="BO42" s="113"/>
      <c r="BP42" s="115"/>
      <c r="BQ42" s="49"/>
      <c r="BR42" s="39"/>
    </row>
    <row r="43" spans="1:70" ht="15.6" customHeight="1">
      <c r="A43" s="52"/>
      <c r="B43" s="52"/>
      <c r="C43" s="46"/>
      <c r="D43" s="102" t="s">
        <v>10</v>
      </c>
      <c r="E43" s="103"/>
      <c r="F43" s="103"/>
      <c r="G43" s="103"/>
      <c r="H43" s="103"/>
      <c r="I43" s="103"/>
      <c r="J43" s="103"/>
      <c r="K43" s="103"/>
      <c r="L43" s="103"/>
      <c r="M43" s="104"/>
      <c r="N43" s="77" t="str">
        <f>IF([4]回答表!AA53="○","○","")</f>
        <v/>
      </c>
      <c r="O43" s="78"/>
      <c r="P43" s="78"/>
      <c r="Q43" s="79"/>
      <c r="R43" s="23"/>
      <c r="S43" s="23"/>
      <c r="T43" s="23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3"/>
      <c r="AL43" s="53"/>
      <c r="AM43" s="53"/>
      <c r="AN43" s="212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4"/>
      <c r="BC43" s="50"/>
      <c r="BD43" s="56"/>
      <c r="BE43" s="95"/>
      <c r="BF43" s="113"/>
      <c r="BG43" s="113"/>
      <c r="BH43" s="113"/>
      <c r="BI43" s="95"/>
      <c r="BJ43" s="113"/>
      <c r="BK43" s="113"/>
      <c r="BL43" s="115"/>
      <c r="BM43" s="95"/>
      <c r="BN43" s="113"/>
      <c r="BO43" s="113"/>
      <c r="BP43" s="115"/>
      <c r="BQ43" s="49"/>
      <c r="BR43" s="39"/>
    </row>
    <row r="44" spans="1:70" ht="15.6" customHeight="1">
      <c r="A44" s="52"/>
      <c r="B44" s="52"/>
      <c r="C44" s="46"/>
      <c r="D44" s="105"/>
      <c r="E44" s="106"/>
      <c r="F44" s="106"/>
      <c r="G44" s="106"/>
      <c r="H44" s="106"/>
      <c r="I44" s="106"/>
      <c r="J44" s="106"/>
      <c r="K44" s="106"/>
      <c r="L44" s="106"/>
      <c r="M44" s="107"/>
      <c r="N44" s="80"/>
      <c r="O44" s="81"/>
      <c r="P44" s="81"/>
      <c r="Q44" s="82"/>
      <c r="R44" s="23"/>
      <c r="S44" s="23"/>
      <c r="T44" s="2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3"/>
      <c r="AL44" s="53"/>
      <c r="AM44" s="53"/>
      <c r="AN44" s="212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50"/>
      <c r="BD44" s="56"/>
      <c r="BE44" s="95" t="s">
        <v>11</v>
      </c>
      <c r="BF44" s="113"/>
      <c r="BG44" s="113"/>
      <c r="BH44" s="113"/>
      <c r="BI44" s="95" t="s">
        <v>12</v>
      </c>
      <c r="BJ44" s="113"/>
      <c r="BK44" s="113"/>
      <c r="BL44" s="113"/>
      <c r="BM44" s="95" t="s">
        <v>13</v>
      </c>
      <c r="BN44" s="113"/>
      <c r="BO44" s="113"/>
      <c r="BP44" s="115"/>
      <c r="BQ44" s="49"/>
      <c r="BR44" s="39"/>
    </row>
    <row r="45" spans="1:70" ht="15.6" customHeight="1">
      <c r="A45" s="52"/>
      <c r="B45" s="52"/>
      <c r="C45" s="46"/>
      <c r="D45" s="105"/>
      <c r="E45" s="106"/>
      <c r="F45" s="106"/>
      <c r="G45" s="106"/>
      <c r="H45" s="106"/>
      <c r="I45" s="106"/>
      <c r="J45" s="106"/>
      <c r="K45" s="106"/>
      <c r="L45" s="106"/>
      <c r="M45" s="107"/>
      <c r="N45" s="80"/>
      <c r="O45" s="81"/>
      <c r="P45" s="81"/>
      <c r="Q45" s="82"/>
      <c r="R45" s="23"/>
      <c r="S45" s="23"/>
      <c r="T45" s="23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3"/>
      <c r="AL45" s="53"/>
      <c r="AM45" s="53"/>
      <c r="AN45" s="212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4"/>
      <c r="BC45" s="50"/>
      <c r="BD45" s="56"/>
      <c r="BE45" s="95"/>
      <c r="BF45" s="113"/>
      <c r="BG45" s="113"/>
      <c r="BH45" s="113"/>
      <c r="BI45" s="95"/>
      <c r="BJ45" s="113"/>
      <c r="BK45" s="113"/>
      <c r="BL45" s="113"/>
      <c r="BM45" s="95"/>
      <c r="BN45" s="113"/>
      <c r="BO45" s="113"/>
      <c r="BP45" s="115"/>
      <c r="BQ45" s="49"/>
      <c r="BR45" s="39"/>
    </row>
    <row r="46" spans="1:70" ht="15.6" customHeight="1">
      <c r="A46" s="52"/>
      <c r="B46" s="52"/>
      <c r="C46" s="46"/>
      <c r="D46" s="108"/>
      <c r="E46" s="109"/>
      <c r="F46" s="109"/>
      <c r="G46" s="109"/>
      <c r="H46" s="109"/>
      <c r="I46" s="109"/>
      <c r="J46" s="109"/>
      <c r="K46" s="109"/>
      <c r="L46" s="109"/>
      <c r="M46" s="110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3"/>
      <c r="AL46" s="53"/>
      <c r="AM46" s="53"/>
      <c r="AN46" s="215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7"/>
      <c r="BC46" s="50"/>
      <c r="BD46" s="56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49"/>
      <c r="BR46" s="39"/>
    </row>
    <row r="47" spans="1:70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9.149999999999999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6" customHeight="1">
      <c r="A49" s="2"/>
      <c r="B49" s="2"/>
      <c r="C49" s="46"/>
      <c r="D49" s="68" t="s">
        <v>15</v>
      </c>
      <c r="E49" s="69"/>
      <c r="F49" s="69"/>
      <c r="G49" s="69"/>
      <c r="H49" s="69"/>
      <c r="I49" s="69"/>
      <c r="J49" s="69"/>
      <c r="K49" s="69"/>
      <c r="L49" s="69"/>
      <c r="M49" s="70"/>
      <c r="N49" s="77" t="str">
        <f>IF([4]回答表!AD53="○","○","")</f>
        <v/>
      </c>
      <c r="O49" s="78"/>
      <c r="P49" s="78"/>
      <c r="Q49" s="79"/>
      <c r="R49" s="23"/>
      <c r="S49" s="23"/>
      <c r="T49" s="23"/>
      <c r="U49" s="86" t="str">
        <f>IF([4]回答表!AD53="○",[4]回答表!B393,"")</f>
        <v/>
      </c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62"/>
      <c r="AL49" s="62"/>
      <c r="AM49" s="86" t="str">
        <f>IF([4]回答表!AD53="○",[4]回答表!B399,"")</f>
        <v/>
      </c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9"/>
      <c r="BR49" s="39"/>
    </row>
    <row r="50" spans="1:70" ht="15.6" customHeight="1">
      <c r="A50" s="2"/>
      <c r="B50" s="2"/>
      <c r="C50" s="46"/>
      <c r="D50" s="71"/>
      <c r="E50" s="72"/>
      <c r="F50" s="72"/>
      <c r="G50" s="72"/>
      <c r="H50" s="72"/>
      <c r="I50" s="72"/>
      <c r="J50" s="72"/>
      <c r="K50" s="72"/>
      <c r="L50" s="72"/>
      <c r="M50" s="73"/>
      <c r="N50" s="80"/>
      <c r="O50" s="81"/>
      <c r="P50" s="81"/>
      <c r="Q50" s="82"/>
      <c r="R50" s="23"/>
      <c r="S50" s="23"/>
      <c r="T50" s="23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62"/>
      <c r="AL50" s="62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9"/>
      <c r="BR50" s="39"/>
    </row>
    <row r="51" spans="1:70" ht="15.6" customHeight="1">
      <c r="A51" s="2"/>
      <c r="B51" s="2"/>
      <c r="C51" s="46"/>
      <c r="D51" s="71"/>
      <c r="E51" s="72"/>
      <c r="F51" s="72"/>
      <c r="G51" s="72"/>
      <c r="H51" s="72"/>
      <c r="I51" s="72"/>
      <c r="J51" s="72"/>
      <c r="K51" s="72"/>
      <c r="L51" s="72"/>
      <c r="M51" s="73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62"/>
      <c r="AL51" s="62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49"/>
      <c r="BR51" s="39"/>
    </row>
    <row r="52" spans="1:70" ht="15.6" customHeight="1">
      <c r="A52" s="2"/>
      <c r="B52" s="2"/>
      <c r="C52" s="46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62"/>
      <c r="AL52" s="62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9"/>
      <c r="BR52" s="39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39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F7E2C-94B3-4F9E-B48E-302121429FFF}">
  <sheetPr>
    <pageSetUpPr fitToPage="1"/>
  </sheetPr>
  <dimension ref="A1:BR53"/>
  <sheetViews>
    <sheetView tabSelected="1" view="pageBreakPreview" zoomScale="60" zoomScaleNormal="70" zoomScalePageLayoutView="40" workbookViewId="0">
      <selection activeCell="A54" sqref="A54:XFD19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16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23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6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24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98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125"/>
      <c r="AI9" s="125"/>
      <c r="AJ9" s="125"/>
      <c r="AK9" s="125"/>
      <c r="AL9" s="125"/>
      <c r="AM9" s="125"/>
      <c r="AN9" s="97"/>
      <c r="AO9" s="98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9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1"/>
      <c r="AO10" s="99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1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tr">
        <f>IF(COUNTIF([5]回答表!F22,"*")&gt;0,[5]回答表!F22,"")</f>
        <v>大野市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9" t="str">
        <f>IF(COUNTIF([5]回答表!F24,"*")&gt;0,[5]回答表!F24,"")</f>
        <v>下水道事業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4"/>
      <c r="AG11" s="174"/>
      <c r="AH11" s="174"/>
      <c r="AI11" s="174"/>
      <c r="AJ11" s="174"/>
      <c r="AK11" s="174"/>
      <c r="AL11" s="174"/>
      <c r="AM11" s="174"/>
      <c r="AN11" s="175"/>
      <c r="AO11" s="185" t="str">
        <f>IF(COUNTIF([5]回答表!W24,"*")&gt;0,[5]回答表!W24,"")</f>
        <v>農業集落排水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78" t="str">
        <f>IF(COUNTIF([5]回答表!F26,"*")&gt;0,[5]回答表!F26,"")</f>
        <v>―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96"/>
      <c r="AG12" s="96"/>
      <c r="AH12" s="125"/>
      <c r="AI12" s="125"/>
      <c r="AJ12" s="125"/>
      <c r="AK12" s="125"/>
      <c r="AL12" s="125"/>
      <c r="AM12" s="125"/>
      <c r="AN12" s="97"/>
      <c r="AO12" s="98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97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00"/>
      <c r="AG13" s="100"/>
      <c r="AH13" s="100"/>
      <c r="AI13" s="100"/>
      <c r="AJ13" s="100"/>
      <c r="AK13" s="100"/>
      <c r="AL13" s="100"/>
      <c r="AM13" s="100"/>
      <c r="AN13" s="101"/>
      <c r="AO13" s="99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1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25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17</v>
      </c>
      <c r="S20" s="145"/>
      <c r="T20" s="145"/>
      <c r="U20" s="145"/>
      <c r="V20" s="145"/>
      <c r="W20" s="145"/>
      <c r="X20" s="146"/>
      <c r="Y20" s="153" t="s">
        <v>18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26"/>
      <c r="BJ20" s="127"/>
      <c r="BK20" s="64"/>
      <c r="BR20" s="34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28"/>
      <c r="BJ21" s="129"/>
      <c r="BK21" s="64"/>
      <c r="BR21" s="34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5"/>
      <c r="BB22" s="164"/>
      <c r="BC22" s="165"/>
      <c r="BD22" s="165"/>
      <c r="BE22" s="165"/>
      <c r="BF22" s="165"/>
      <c r="BG22" s="165"/>
      <c r="BH22" s="165"/>
      <c r="BI22" s="128"/>
      <c r="BJ22" s="129"/>
      <c r="BK22" s="64"/>
      <c r="BR22" s="34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19</v>
      </c>
      <c r="AN23" s="169"/>
      <c r="AO23" s="169"/>
      <c r="AP23" s="169"/>
      <c r="AQ23" s="169"/>
      <c r="AR23" s="169"/>
      <c r="AS23" s="170"/>
      <c r="AT23" s="168" t="s">
        <v>20</v>
      </c>
      <c r="AU23" s="169"/>
      <c r="AV23" s="169"/>
      <c r="AW23" s="169"/>
      <c r="AX23" s="169"/>
      <c r="AY23" s="169"/>
      <c r="AZ23" s="170"/>
      <c r="BA23" s="35"/>
      <c r="BB23" s="166"/>
      <c r="BC23" s="167"/>
      <c r="BD23" s="167"/>
      <c r="BE23" s="167"/>
      <c r="BF23" s="167"/>
      <c r="BG23" s="167"/>
      <c r="BH23" s="167"/>
      <c r="BI23" s="130"/>
      <c r="BJ23" s="131"/>
      <c r="BK23" s="64"/>
      <c r="BR23" s="34"/>
    </row>
    <row r="24" spans="1:70" ht="15.6" customHeight="1">
      <c r="A24" s="2"/>
      <c r="B24" s="2"/>
      <c r="C24" s="19"/>
      <c r="D24" s="119" t="str">
        <f>IF([5]回答表!R49="○","○","")</f>
        <v/>
      </c>
      <c r="E24" s="120"/>
      <c r="F24" s="120"/>
      <c r="G24" s="120"/>
      <c r="H24" s="120"/>
      <c r="I24" s="120"/>
      <c r="J24" s="121"/>
      <c r="K24" s="119" t="str">
        <f>IF([5]回答表!R50="○","○","")</f>
        <v/>
      </c>
      <c r="L24" s="120"/>
      <c r="M24" s="120"/>
      <c r="N24" s="120"/>
      <c r="O24" s="120"/>
      <c r="P24" s="120"/>
      <c r="Q24" s="121"/>
      <c r="R24" s="119" t="str">
        <f>IF([5]回答表!R51="○","○","")</f>
        <v>○</v>
      </c>
      <c r="S24" s="120"/>
      <c r="T24" s="120"/>
      <c r="U24" s="120"/>
      <c r="V24" s="120"/>
      <c r="W24" s="120"/>
      <c r="X24" s="121"/>
      <c r="Y24" s="119" t="str">
        <f>IF([5]回答表!R52="○","○","")</f>
        <v/>
      </c>
      <c r="Z24" s="120"/>
      <c r="AA24" s="120"/>
      <c r="AB24" s="120"/>
      <c r="AC24" s="120"/>
      <c r="AD24" s="120"/>
      <c r="AE24" s="121"/>
      <c r="AF24" s="119" t="str">
        <f>IF([5]回答表!R53="○","○","")</f>
        <v/>
      </c>
      <c r="AG24" s="120"/>
      <c r="AH24" s="120"/>
      <c r="AI24" s="120"/>
      <c r="AJ24" s="120"/>
      <c r="AK24" s="120"/>
      <c r="AL24" s="121"/>
      <c r="AM24" s="119" t="str">
        <f>IF([5]回答表!R54="○","○","")</f>
        <v/>
      </c>
      <c r="AN24" s="120"/>
      <c r="AO24" s="120"/>
      <c r="AP24" s="120"/>
      <c r="AQ24" s="120"/>
      <c r="AR24" s="120"/>
      <c r="AS24" s="121"/>
      <c r="AT24" s="119" t="str">
        <f>IF([5]回答表!R55="○","○","")</f>
        <v/>
      </c>
      <c r="AU24" s="120"/>
      <c r="AV24" s="120"/>
      <c r="AW24" s="120"/>
      <c r="AX24" s="120"/>
      <c r="AY24" s="120"/>
      <c r="AZ24" s="121"/>
      <c r="BA24" s="35"/>
      <c r="BB24" s="116" t="str">
        <f>IF([5]回答表!R56="○","○","")</f>
        <v/>
      </c>
      <c r="BC24" s="117"/>
      <c r="BD24" s="117"/>
      <c r="BE24" s="117"/>
      <c r="BF24" s="117"/>
      <c r="BG24" s="117"/>
      <c r="BH24" s="117"/>
      <c r="BI24" s="126"/>
      <c r="BJ24" s="127"/>
      <c r="BK24" s="64"/>
      <c r="BR24" s="34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6"/>
      <c r="BB25" s="119"/>
      <c r="BC25" s="120"/>
      <c r="BD25" s="120"/>
      <c r="BE25" s="120"/>
      <c r="BF25" s="120"/>
      <c r="BG25" s="120"/>
      <c r="BH25" s="120"/>
      <c r="BI25" s="128"/>
      <c r="BJ25" s="129"/>
      <c r="BK25" s="64"/>
      <c r="BR25" s="34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6"/>
      <c r="BB26" s="122"/>
      <c r="BC26" s="123"/>
      <c r="BD26" s="123"/>
      <c r="BE26" s="123"/>
      <c r="BF26" s="123"/>
      <c r="BG26" s="123"/>
      <c r="BH26" s="123"/>
      <c r="BI26" s="130"/>
      <c r="BJ26" s="131"/>
      <c r="BK26" s="64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5"/>
      <c r="BK27" s="66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32" t="s">
        <v>6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68" t="s">
        <v>27</v>
      </c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70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74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149999999999999" customHeight="1">
      <c r="A37" s="2"/>
      <c r="B37" s="2"/>
      <c r="C37" s="46"/>
      <c r="D37" s="190" t="s">
        <v>8</v>
      </c>
      <c r="E37" s="190"/>
      <c r="F37" s="190"/>
      <c r="G37" s="190"/>
      <c r="H37" s="190"/>
      <c r="I37" s="190"/>
      <c r="J37" s="190"/>
      <c r="K37" s="190"/>
      <c r="L37" s="190"/>
      <c r="M37" s="190"/>
      <c r="N37" s="77" t="str">
        <f>IF([5]回答表!F24="下水道事業",IF([5]回答表!X51="○","○",""),"")</f>
        <v/>
      </c>
      <c r="O37" s="78"/>
      <c r="P37" s="78"/>
      <c r="Q37" s="79"/>
      <c r="R37" s="23"/>
      <c r="S37" s="23"/>
      <c r="T37" s="23"/>
      <c r="U37" s="195" t="s">
        <v>28</v>
      </c>
      <c r="V37" s="196"/>
      <c r="W37" s="196"/>
      <c r="X37" s="196"/>
      <c r="Y37" s="196"/>
      <c r="Z37" s="196"/>
      <c r="AA37" s="196"/>
      <c r="AB37" s="196"/>
      <c r="AC37" s="195" t="s">
        <v>29</v>
      </c>
      <c r="AD37" s="196"/>
      <c r="AE37" s="196"/>
      <c r="AF37" s="196"/>
      <c r="AG37" s="196"/>
      <c r="AH37" s="196"/>
      <c r="AI37" s="196"/>
      <c r="AJ37" s="199"/>
      <c r="AK37" s="53"/>
      <c r="AL37" s="53"/>
      <c r="AM37" s="86" t="str">
        <f>IF([5]回答表!F24="下水道事業",IF([5]回答表!X51="○",[5]回答表!B182,IF([5]回答表!AA51="○",[5]回答表!B238,"")),"")</f>
        <v/>
      </c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8"/>
      <c r="BC37" s="50"/>
      <c r="BD37" s="21"/>
      <c r="BE37" s="111" t="s">
        <v>9</v>
      </c>
      <c r="BF37" s="112"/>
      <c r="BG37" s="112"/>
      <c r="BH37" s="112"/>
      <c r="BI37" s="111"/>
      <c r="BJ37" s="112"/>
      <c r="BK37" s="112"/>
      <c r="BL37" s="112"/>
      <c r="BM37" s="111"/>
      <c r="BN37" s="112"/>
      <c r="BO37" s="112"/>
      <c r="BP37" s="114"/>
      <c r="BQ37" s="49"/>
      <c r="BR37" s="2"/>
    </row>
    <row r="38" spans="1:70" ht="19.149999999999999" customHeight="1">
      <c r="A38" s="2"/>
      <c r="B38" s="2"/>
      <c r="C38" s="46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80"/>
      <c r="O38" s="81"/>
      <c r="P38" s="81"/>
      <c r="Q38" s="82"/>
      <c r="R38" s="23"/>
      <c r="S38" s="23"/>
      <c r="T38" s="23"/>
      <c r="U38" s="197"/>
      <c r="V38" s="198"/>
      <c r="W38" s="198"/>
      <c r="X38" s="198"/>
      <c r="Y38" s="198"/>
      <c r="Z38" s="198"/>
      <c r="AA38" s="198"/>
      <c r="AB38" s="198"/>
      <c r="AC38" s="197"/>
      <c r="AD38" s="198"/>
      <c r="AE38" s="198"/>
      <c r="AF38" s="198"/>
      <c r="AG38" s="198"/>
      <c r="AH38" s="198"/>
      <c r="AI38" s="198"/>
      <c r="AJ38" s="200"/>
      <c r="AK38" s="53"/>
      <c r="AL38" s="53"/>
      <c r="AM38" s="89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1"/>
      <c r="BC38" s="50"/>
      <c r="BD38" s="21"/>
      <c r="BE38" s="95"/>
      <c r="BF38" s="113"/>
      <c r="BG38" s="113"/>
      <c r="BH38" s="113"/>
      <c r="BI38" s="95"/>
      <c r="BJ38" s="113"/>
      <c r="BK38" s="113"/>
      <c r="BL38" s="113"/>
      <c r="BM38" s="95"/>
      <c r="BN38" s="113"/>
      <c r="BO38" s="113"/>
      <c r="BP38" s="115"/>
      <c r="BQ38" s="49"/>
      <c r="BR38" s="2"/>
    </row>
    <row r="39" spans="1:70" ht="15.6" customHeight="1">
      <c r="A39" s="2"/>
      <c r="B39" s="2"/>
      <c r="C39" s="46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80"/>
      <c r="O39" s="81"/>
      <c r="P39" s="81"/>
      <c r="Q39" s="82"/>
      <c r="R39" s="23"/>
      <c r="S39" s="23"/>
      <c r="T39" s="23"/>
      <c r="U39" s="116" t="str">
        <f>IF([5]回答表!F24="下水道事業",IF([5]回答表!X51="○",[5]回答表!Y213,IF([5]回答表!AA51="○",[5]回答表!Y268,"")),"")</f>
        <v/>
      </c>
      <c r="V39" s="117"/>
      <c r="W39" s="117"/>
      <c r="X39" s="117"/>
      <c r="Y39" s="117"/>
      <c r="Z39" s="117"/>
      <c r="AA39" s="117"/>
      <c r="AB39" s="118"/>
      <c r="AC39" s="116" t="str">
        <f>IF([5]回答表!F24="下水道事業",IF([5]回答表!X51="○",[5]回答表!Y214,IF([5]回答表!AA51="○",[5]回答表!Y269,"")),"")</f>
        <v/>
      </c>
      <c r="AD39" s="117"/>
      <c r="AE39" s="117"/>
      <c r="AF39" s="117"/>
      <c r="AG39" s="117"/>
      <c r="AH39" s="117"/>
      <c r="AI39" s="117"/>
      <c r="AJ39" s="118"/>
      <c r="AK39" s="53"/>
      <c r="AL39" s="53"/>
      <c r="AM39" s="89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1"/>
      <c r="BC39" s="50"/>
      <c r="BD39" s="21"/>
      <c r="BE39" s="95"/>
      <c r="BF39" s="113"/>
      <c r="BG39" s="113"/>
      <c r="BH39" s="113"/>
      <c r="BI39" s="95"/>
      <c r="BJ39" s="113"/>
      <c r="BK39" s="113"/>
      <c r="BL39" s="113"/>
      <c r="BM39" s="95"/>
      <c r="BN39" s="113"/>
      <c r="BO39" s="113"/>
      <c r="BP39" s="115"/>
      <c r="BQ39" s="49"/>
      <c r="BR39" s="2"/>
    </row>
    <row r="40" spans="1:70" ht="15.6" customHeight="1">
      <c r="A40" s="2"/>
      <c r="B40" s="2"/>
      <c r="C40" s="46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83"/>
      <c r="O40" s="84"/>
      <c r="P40" s="84"/>
      <c r="Q40" s="85"/>
      <c r="R40" s="23"/>
      <c r="S40" s="23"/>
      <c r="T40" s="23"/>
      <c r="U40" s="119"/>
      <c r="V40" s="120"/>
      <c r="W40" s="120"/>
      <c r="X40" s="120"/>
      <c r="Y40" s="120"/>
      <c r="Z40" s="120"/>
      <c r="AA40" s="120"/>
      <c r="AB40" s="121"/>
      <c r="AC40" s="119"/>
      <c r="AD40" s="120"/>
      <c r="AE40" s="120"/>
      <c r="AF40" s="120"/>
      <c r="AG40" s="120"/>
      <c r="AH40" s="120"/>
      <c r="AI40" s="120"/>
      <c r="AJ40" s="121"/>
      <c r="AK40" s="53"/>
      <c r="AL40" s="53"/>
      <c r="AM40" s="89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1"/>
      <c r="BC40" s="50"/>
      <c r="BD40" s="21"/>
      <c r="BE40" s="95" t="str">
        <f>IF([5]回答表!F24="下水道事業",IF([5]回答表!X51="○",[5]回答表!E221,IF([5]回答表!AA51="○",[5]回答表!E275,"")),"")</f>
        <v/>
      </c>
      <c r="BF40" s="113"/>
      <c r="BG40" s="113"/>
      <c r="BH40" s="113"/>
      <c r="BI40" s="95" t="str">
        <f>IF([5]回答表!F24="下水道事業",IF([5]回答表!X51="○",[5]回答表!E222,IF([5]回答表!AA51="○",[5]回答表!E276,"")),"")</f>
        <v/>
      </c>
      <c r="BJ40" s="113"/>
      <c r="BK40" s="113"/>
      <c r="BL40" s="113"/>
      <c r="BM40" s="95" t="str">
        <f>IF([5]回答表!F24="下水道事業",IF([5]回答表!X51="○",[5]回答表!E223,IF([5]回答表!AA51="○",[5]回答表!E277,"")),"")</f>
        <v/>
      </c>
      <c r="BN40" s="113"/>
      <c r="BO40" s="113"/>
      <c r="BP40" s="115"/>
      <c r="BQ40" s="49"/>
      <c r="BR40" s="2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22"/>
      <c r="V41" s="123"/>
      <c r="W41" s="123"/>
      <c r="X41" s="123"/>
      <c r="Y41" s="123"/>
      <c r="Z41" s="123"/>
      <c r="AA41" s="123"/>
      <c r="AB41" s="124"/>
      <c r="AC41" s="122"/>
      <c r="AD41" s="123"/>
      <c r="AE41" s="123"/>
      <c r="AF41" s="123"/>
      <c r="AG41" s="123"/>
      <c r="AH41" s="123"/>
      <c r="AI41" s="123"/>
      <c r="AJ41" s="124"/>
      <c r="AK41" s="53"/>
      <c r="AL41" s="53"/>
      <c r="AM41" s="89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1"/>
      <c r="BC41" s="50"/>
      <c r="BD41" s="50"/>
      <c r="BE41" s="95"/>
      <c r="BF41" s="113"/>
      <c r="BG41" s="113"/>
      <c r="BH41" s="113"/>
      <c r="BI41" s="95"/>
      <c r="BJ41" s="113"/>
      <c r="BK41" s="113"/>
      <c r="BL41" s="113"/>
      <c r="BM41" s="95"/>
      <c r="BN41" s="113"/>
      <c r="BO41" s="113"/>
      <c r="BP41" s="115"/>
      <c r="BQ41" s="49"/>
      <c r="BR41" s="2"/>
    </row>
    <row r="42" spans="1:70" ht="19.149999999999999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95" t="s">
        <v>30</v>
      </c>
      <c r="V42" s="196"/>
      <c r="W42" s="196"/>
      <c r="X42" s="196"/>
      <c r="Y42" s="196"/>
      <c r="Z42" s="196"/>
      <c r="AA42" s="196"/>
      <c r="AB42" s="196"/>
      <c r="AC42" s="201" t="s">
        <v>31</v>
      </c>
      <c r="AD42" s="202"/>
      <c r="AE42" s="202"/>
      <c r="AF42" s="202"/>
      <c r="AG42" s="202"/>
      <c r="AH42" s="202"/>
      <c r="AI42" s="202"/>
      <c r="AJ42" s="203"/>
      <c r="AK42" s="53"/>
      <c r="AL42" s="53"/>
      <c r="AM42" s="89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1"/>
      <c r="BC42" s="50"/>
      <c r="BD42" s="21"/>
      <c r="BE42" s="95"/>
      <c r="BF42" s="113"/>
      <c r="BG42" s="113"/>
      <c r="BH42" s="113"/>
      <c r="BI42" s="95"/>
      <c r="BJ42" s="113"/>
      <c r="BK42" s="113"/>
      <c r="BL42" s="113"/>
      <c r="BM42" s="95"/>
      <c r="BN42" s="113"/>
      <c r="BO42" s="113"/>
      <c r="BP42" s="115"/>
      <c r="BQ42" s="49"/>
      <c r="BR42" s="2"/>
    </row>
    <row r="43" spans="1:70" ht="19.149999999999999" customHeight="1">
      <c r="A43" s="2"/>
      <c r="B43" s="2"/>
      <c r="C43" s="46"/>
      <c r="D43" s="192" t="s">
        <v>10</v>
      </c>
      <c r="E43" s="190"/>
      <c r="F43" s="190"/>
      <c r="G43" s="190"/>
      <c r="H43" s="190"/>
      <c r="I43" s="190"/>
      <c r="J43" s="190"/>
      <c r="K43" s="190"/>
      <c r="L43" s="190"/>
      <c r="M43" s="191"/>
      <c r="N43" s="77" t="str">
        <f>IF([5]回答表!F24="下水道事業",IF([5]回答表!AA51="○","○",""),"")</f>
        <v/>
      </c>
      <c r="O43" s="78"/>
      <c r="P43" s="78"/>
      <c r="Q43" s="79"/>
      <c r="R43" s="23"/>
      <c r="S43" s="23"/>
      <c r="T43" s="23"/>
      <c r="U43" s="197"/>
      <c r="V43" s="198"/>
      <c r="W43" s="198"/>
      <c r="X43" s="198"/>
      <c r="Y43" s="198"/>
      <c r="Z43" s="198"/>
      <c r="AA43" s="198"/>
      <c r="AB43" s="198"/>
      <c r="AC43" s="204"/>
      <c r="AD43" s="205"/>
      <c r="AE43" s="205"/>
      <c r="AF43" s="205"/>
      <c r="AG43" s="205"/>
      <c r="AH43" s="205"/>
      <c r="AI43" s="205"/>
      <c r="AJ43" s="206"/>
      <c r="AK43" s="53"/>
      <c r="AL43" s="53"/>
      <c r="AM43" s="89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1"/>
      <c r="BC43" s="50"/>
      <c r="BD43" s="56"/>
      <c r="BE43" s="95"/>
      <c r="BF43" s="113"/>
      <c r="BG43" s="113"/>
      <c r="BH43" s="113"/>
      <c r="BI43" s="95"/>
      <c r="BJ43" s="113"/>
      <c r="BK43" s="113"/>
      <c r="BL43" s="113"/>
      <c r="BM43" s="95"/>
      <c r="BN43" s="113"/>
      <c r="BO43" s="113"/>
      <c r="BP43" s="115"/>
      <c r="BQ43" s="49"/>
      <c r="BR43" s="2"/>
    </row>
    <row r="44" spans="1:70" ht="15.6" customHeight="1">
      <c r="A44" s="2"/>
      <c r="B44" s="2"/>
      <c r="C44" s="46"/>
      <c r="D44" s="190"/>
      <c r="E44" s="190"/>
      <c r="F44" s="190"/>
      <c r="G44" s="190"/>
      <c r="H44" s="190"/>
      <c r="I44" s="190"/>
      <c r="J44" s="190"/>
      <c r="K44" s="190"/>
      <c r="L44" s="190"/>
      <c r="M44" s="191"/>
      <c r="N44" s="80"/>
      <c r="O44" s="81"/>
      <c r="P44" s="81"/>
      <c r="Q44" s="82"/>
      <c r="R44" s="23"/>
      <c r="S44" s="23"/>
      <c r="T44" s="23"/>
      <c r="U44" s="116" t="str">
        <f>IF([5]回答表!F24="下水道事業",IF([5]回答表!X51="○",[5]回答表!Y215,IF([5]回答表!AA51="○",[5]回答表!Y270,"")),"")</f>
        <v/>
      </c>
      <c r="V44" s="117"/>
      <c r="W44" s="117"/>
      <c r="X44" s="117"/>
      <c r="Y44" s="117"/>
      <c r="Z44" s="117"/>
      <c r="AA44" s="117"/>
      <c r="AB44" s="118"/>
      <c r="AC44" s="116" t="str">
        <f>IF([5]回答表!F24="下水道事業",IF([5]回答表!X51="○",[5]回答表!Y216,IF([5]回答表!AA51="○",[5]回答表!Y271,"")),"")</f>
        <v/>
      </c>
      <c r="AD44" s="117"/>
      <c r="AE44" s="117"/>
      <c r="AF44" s="117"/>
      <c r="AG44" s="117"/>
      <c r="AH44" s="117"/>
      <c r="AI44" s="117"/>
      <c r="AJ44" s="118"/>
      <c r="AK44" s="53"/>
      <c r="AL44" s="53"/>
      <c r="AM44" s="89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1"/>
      <c r="BC44" s="50"/>
      <c r="BD44" s="56"/>
      <c r="BE44" s="95" t="s">
        <v>11</v>
      </c>
      <c r="BF44" s="113"/>
      <c r="BG44" s="113"/>
      <c r="BH44" s="113"/>
      <c r="BI44" s="95" t="s">
        <v>12</v>
      </c>
      <c r="BJ44" s="113"/>
      <c r="BK44" s="113"/>
      <c r="BL44" s="113"/>
      <c r="BM44" s="95" t="s">
        <v>13</v>
      </c>
      <c r="BN44" s="113"/>
      <c r="BO44" s="113"/>
      <c r="BP44" s="115"/>
      <c r="BQ44" s="49"/>
      <c r="BR44" s="2"/>
    </row>
    <row r="45" spans="1:70" ht="15.6" customHeight="1">
      <c r="A45" s="2"/>
      <c r="B45" s="2"/>
      <c r="C45" s="46"/>
      <c r="D45" s="190"/>
      <c r="E45" s="190"/>
      <c r="F45" s="190"/>
      <c r="G45" s="190"/>
      <c r="H45" s="190"/>
      <c r="I45" s="190"/>
      <c r="J45" s="190"/>
      <c r="K45" s="190"/>
      <c r="L45" s="190"/>
      <c r="M45" s="191"/>
      <c r="N45" s="80"/>
      <c r="O45" s="81"/>
      <c r="P45" s="81"/>
      <c r="Q45" s="82"/>
      <c r="R45" s="23"/>
      <c r="S45" s="23"/>
      <c r="T45" s="23"/>
      <c r="U45" s="119"/>
      <c r="V45" s="120"/>
      <c r="W45" s="120"/>
      <c r="X45" s="120"/>
      <c r="Y45" s="120"/>
      <c r="Z45" s="120"/>
      <c r="AA45" s="120"/>
      <c r="AB45" s="121"/>
      <c r="AC45" s="119"/>
      <c r="AD45" s="120"/>
      <c r="AE45" s="120"/>
      <c r="AF45" s="120"/>
      <c r="AG45" s="120"/>
      <c r="AH45" s="120"/>
      <c r="AI45" s="120"/>
      <c r="AJ45" s="121"/>
      <c r="AK45" s="53"/>
      <c r="AL45" s="53"/>
      <c r="AM45" s="89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1"/>
      <c r="BC45" s="50"/>
      <c r="BD45" s="56"/>
      <c r="BE45" s="95"/>
      <c r="BF45" s="113"/>
      <c r="BG45" s="113"/>
      <c r="BH45" s="113"/>
      <c r="BI45" s="95"/>
      <c r="BJ45" s="113"/>
      <c r="BK45" s="113"/>
      <c r="BL45" s="113"/>
      <c r="BM45" s="95"/>
      <c r="BN45" s="113"/>
      <c r="BO45" s="113"/>
      <c r="BP45" s="115"/>
      <c r="BQ45" s="49"/>
      <c r="BR45" s="2"/>
    </row>
    <row r="46" spans="1:70" ht="15.6" customHeight="1">
      <c r="A46" s="2"/>
      <c r="B46" s="2"/>
      <c r="C46" s="46"/>
      <c r="D46" s="190"/>
      <c r="E46" s="190"/>
      <c r="F46" s="190"/>
      <c r="G46" s="190"/>
      <c r="H46" s="190"/>
      <c r="I46" s="190"/>
      <c r="J46" s="190"/>
      <c r="K46" s="190"/>
      <c r="L46" s="190"/>
      <c r="M46" s="191"/>
      <c r="N46" s="83"/>
      <c r="O46" s="84"/>
      <c r="P46" s="84"/>
      <c r="Q46" s="85"/>
      <c r="R46" s="23"/>
      <c r="S46" s="23"/>
      <c r="T46" s="23"/>
      <c r="U46" s="122"/>
      <c r="V46" s="123"/>
      <c r="W46" s="123"/>
      <c r="X46" s="123"/>
      <c r="Y46" s="123"/>
      <c r="Z46" s="123"/>
      <c r="AA46" s="123"/>
      <c r="AB46" s="124"/>
      <c r="AC46" s="122"/>
      <c r="AD46" s="123"/>
      <c r="AE46" s="123"/>
      <c r="AF46" s="123"/>
      <c r="AG46" s="123"/>
      <c r="AH46" s="123"/>
      <c r="AI46" s="123"/>
      <c r="AJ46" s="124"/>
      <c r="AK46" s="53"/>
      <c r="AL46" s="53"/>
      <c r="AM46" s="92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4"/>
      <c r="BC46" s="50"/>
      <c r="BD46" s="56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2"/>
    </row>
    <row r="49" spans="1:70" ht="15.6" customHeight="1">
      <c r="A49" s="2"/>
      <c r="B49" s="2"/>
      <c r="C49" s="46"/>
      <c r="D49" s="190" t="s">
        <v>15</v>
      </c>
      <c r="E49" s="190"/>
      <c r="F49" s="190"/>
      <c r="G49" s="190"/>
      <c r="H49" s="190"/>
      <c r="I49" s="190"/>
      <c r="J49" s="190"/>
      <c r="K49" s="190"/>
      <c r="L49" s="190"/>
      <c r="M49" s="191"/>
      <c r="N49" s="77" t="str">
        <f>IF([5]回答表!F24="下水道事業",IF([5]回答表!AD51="○","○",""),"")</f>
        <v>○</v>
      </c>
      <c r="O49" s="78"/>
      <c r="P49" s="78"/>
      <c r="Q49" s="79"/>
      <c r="R49" s="23"/>
      <c r="S49" s="23"/>
      <c r="T49" s="23"/>
      <c r="U49" s="86" t="str">
        <f>IF([5]回答表!F24="下水道事業",IF([5]回答表!AD51="○",[5]回答表!B283,""),"")</f>
        <v>農業集落排水については、最適整備構想を令和元年度中に策定する予定であり、その結果等を踏まえ、公共下水道との接続や複数処理場の統合を検討する。</v>
      </c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58"/>
      <c r="AL49" s="58"/>
      <c r="AM49" s="86" t="str">
        <f>IF([5]回答表!F24="下水道事業",IF([5]回答表!AD51="○",[5]回答表!B289,""),"")</f>
        <v>公共下水道と農業集落排水の受益者負担金や使用料金の違い。
広域化するための接続整備費用の問題。</v>
      </c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9"/>
      <c r="BR49" s="2"/>
    </row>
    <row r="50" spans="1:70" ht="15.6" customHeight="1">
      <c r="A50" s="2"/>
      <c r="B50" s="2"/>
      <c r="C50" s="46"/>
      <c r="D50" s="190"/>
      <c r="E50" s="190"/>
      <c r="F50" s="190"/>
      <c r="G50" s="190"/>
      <c r="H50" s="190"/>
      <c r="I50" s="190"/>
      <c r="J50" s="190"/>
      <c r="K50" s="190"/>
      <c r="L50" s="190"/>
      <c r="M50" s="191"/>
      <c r="N50" s="80"/>
      <c r="O50" s="81"/>
      <c r="P50" s="81"/>
      <c r="Q50" s="82"/>
      <c r="R50" s="23"/>
      <c r="S50" s="23"/>
      <c r="T50" s="23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8"/>
      <c r="AL50" s="58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9"/>
      <c r="BR50" s="2"/>
    </row>
    <row r="51" spans="1:70" ht="15.6" customHeight="1">
      <c r="A51" s="2"/>
      <c r="B51" s="2"/>
      <c r="C51" s="46"/>
      <c r="D51" s="190"/>
      <c r="E51" s="190"/>
      <c r="F51" s="190"/>
      <c r="G51" s="190"/>
      <c r="H51" s="190"/>
      <c r="I51" s="190"/>
      <c r="J51" s="190"/>
      <c r="K51" s="190"/>
      <c r="L51" s="190"/>
      <c r="M51" s="191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58"/>
      <c r="AL51" s="58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49"/>
      <c r="BR51" s="2"/>
    </row>
    <row r="52" spans="1:70" ht="15.6" customHeight="1">
      <c r="A52" s="2"/>
      <c r="B52" s="2"/>
      <c r="C52" s="46"/>
      <c r="D52" s="190"/>
      <c r="E52" s="190"/>
      <c r="F52" s="190"/>
      <c r="G52" s="190"/>
      <c r="H52" s="190"/>
      <c r="I52" s="190"/>
      <c r="J52" s="190"/>
      <c r="K52" s="190"/>
      <c r="L52" s="190"/>
      <c r="M52" s="191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8"/>
      <c r="AL52" s="58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9"/>
      <c r="BR52" s="2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</sheetData>
  <sheetProtection selectLockedCells="1"/>
  <mergeCells count="55"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簡易水道事業</vt:lpstr>
      <vt:lpstr>公共下水道事業</vt:lpstr>
      <vt:lpstr>農業集落排水事業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2019-09-24T04:02:18Z</dcterms:modified>
</cp:coreProperties>
</file>