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9C70B1C8-0DDF-4B86-B0BC-1B48C8E2C035}" xr6:coauthVersionLast="36" xr6:coauthVersionMax="36" xr10:uidLastSave="{00000000-0000-0000-0000-000000000000}"/>
  <bookViews>
    <workbookView xWindow="90" yWindow="870" windowWidth="16290" windowHeight="4725" firstSheet="3" activeTab="6" xr2:uid="{00000000-000D-0000-FFFF-FFFF00000000}"/>
  </bookViews>
  <sheets>
    <sheet name="水道事業" sheetId="12" r:id="rId1"/>
    <sheet name="工業用水道事業" sheetId="26" r:id="rId2"/>
    <sheet name="宅地造成事業" sheetId="27" r:id="rId3"/>
    <sheet name="公共下水道事業" sheetId="28" r:id="rId4"/>
    <sheet name="特定環境保全公共下水道事業" sheetId="29" r:id="rId5"/>
    <sheet name="農業集落排水事業" sheetId="30" r:id="rId6"/>
    <sheet name="林業集落排水事業" sheetId="31" r:id="rId7"/>
  </sheets>
  <externalReferences>
    <externalReference r:id="rId8"/>
    <externalReference r:id="rId9"/>
    <externalReference r:id="rId10"/>
    <externalReference r:id="rId11"/>
  </externalReferences>
  <definedNames>
    <definedName name="_xlnm.Criteria" localSheetId="3">公共下水道事業!#REF!</definedName>
    <definedName name="_xlnm.Criteria" localSheetId="1">工業用水道事業!#REF!</definedName>
    <definedName name="_xlnm.Criteria" localSheetId="0">水道事業!#REF!</definedName>
    <definedName name="_xlnm.Criteria" localSheetId="2">宅地造成事業!#REF!</definedName>
    <definedName name="_xlnm.Criteria" localSheetId="4">特定環境保全公共下水道事業!#REF!</definedName>
    <definedName name="_xlnm.Criteria" localSheetId="5">農業集落排水事業!#REF!</definedName>
    <definedName name="_xlnm.Criteria" localSheetId="6">林業集落排水事業!#REF!</definedName>
    <definedName name="_xlnm.Print_Area" localSheetId="3">公共下水道事業!#REF!</definedName>
    <definedName name="_xlnm.Print_Area" localSheetId="1">工業用水道事業!#REF!</definedName>
    <definedName name="_xlnm.Print_Area" localSheetId="0">水道事業!#REF!</definedName>
    <definedName name="_xlnm.Print_Area" localSheetId="2">宅地造成事業!#REF!</definedName>
    <definedName name="_xlnm.Print_Area" localSheetId="4">特定環境保全公共下水道事業!#REF!</definedName>
    <definedName name="_xlnm.Print_Area" localSheetId="5">農業集落排水事業!#REF!</definedName>
    <definedName name="_xlnm.Print_Area" localSheetId="6">林業集落排水事業!#REF!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49" i="31" l="1"/>
  <c r="U49" i="31"/>
  <c r="N49" i="31"/>
  <c r="N43" i="31"/>
  <c r="BM40" i="31"/>
  <c r="BI40" i="31"/>
  <c r="BE40" i="31"/>
  <c r="AN37" i="31"/>
  <c r="U37" i="31"/>
  <c r="N37" i="31"/>
  <c r="BB24" i="31"/>
  <c r="AT24" i="31"/>
  <c r="AM24" i="31"/>
  <c r="AF24" i="31"/>
  <c r="Y24" i="31"/>
  <c r="R24" i="31"/>
  <c r="K24" i="31"/>
  <c r="D24" i="31"/>
  <c r="BF11" i="31"/>
  <c r="AO11" i="31"/>
  <c r="U11" i="31"/>
  <c r="C11" i="31"/>
  <c r="AM49" i="30" l="1"/>
  <c r="U49" i="30"/>
  <c r="N49" i="30"/>
  <c r="N43" i="30"/>
  <c r="BM40" i="30"/>
  <c r="BI40" i="30"/>
  <c r="BE40" i="30"/>
  <c r="AN37" i="30"/>
  <c r="U37" i="30"/>
  <c r="N37" i="30"/>
  <c r="BB24" i="30"/>
  <c r="AT24" i="30"/>
  <c r="AM24" i="30"/>
  <c r="AF24" i="30"/>
  <c r="Y24" i="30"/>
  <c r="R24" i="30"/>
  <c r="K24" i="30"/>
  <c r="D24" i="30"/>
  <c r="BF11" i="30"/>
  <c r="AO11" i="30"/>
  <c r="U11" i="30"/>
  <c r="C11" i="30"/>
  <c r="AM49" i="12" l="1"/>
  <c r="U49" i="12"/>
  <c r="N49" i="12"/>
  <c r="N43" i="12"/>
  <c r="BM40" i="12"/>
  <c r="BI40" i="12"/>
  <c r="BE40" i="12"/>
  <c r="AN37" i="12"/>
  <c r="U37" i="12"/>
  <c r="N37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<sst xmlns="http://schemas.openxmlformats.org/spreadsheetml/2006/main" count="260" uniqueCount="48">
  <si>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</si>
  <si>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</si>
  <si>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</si>
  <si>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</si>
  <si>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</si>
  <si>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</si>
  <si>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</si>
  <si>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</si>
  <si>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</si>
  <si>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</si>
  <si>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</si>
  <si>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</si>
  <si>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</si>
  <si>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</si>
  <si>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</si>
  <si>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</si>
  <si>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</si>
  <si>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</si>
  <si>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</si>
  <si>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</si>
  <si>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</si>
  <si>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</si>
  <si>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</si>
  <si>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</si>
  <si>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</si>
  <si>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</si>
  <si>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</si>
  <si>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</si>
  <si>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</si>
  <si>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</si>
  <si>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</si>
  <si>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</si>
  <si>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</si>
  <si>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</si>
  <si>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越前市</t>
  </si>
  <si>
    <t>工業用水道事業</t>
  </si>
  <si>
    <t>○</t>
  </si>
  <si>
    <t>取水施設、送水施設の運転管理。</t>
  </si>
  <si>
    <t>適切な水道施設の運転管理・維持管理・保守点検・設備修繕を行う。</t>
  </si>
  <si>
    <t>宅地造成事業</t>
  </si>
  <si>
    <t>その他造成</t>
  </si>
  <si>
    <t>①現行の経営体制・手法で、健全な事業運営が実施できているため</t>
  </si>
  <si>
    <t>平成３０年から令和２年までの短期造成事業で、既に事業の実行に移っていることから、現行の経営体制のまま事業を完了する。</t>
  </si>
  <si>
    <t>下水道事業</t>
  </si>
  <si>
    <t>公共下水</t>
  </si>
  <si>
    <t>下水処理場及びマンホールポンプ場の維持管理、薬品類の調達、各種ﾕｰﾃｨﾘﾃｨ料金の支払い、軽微な修繕工事</t>
  </si>
  <si>
    <t>放流水質基準、維持管理要求水準、汚泥に関する基準</t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</si>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</sst>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934FB2D-DDA0-4322-9A33-91635AF8BEA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96E41B9-E825-4845-862E-0CD09C30CF3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2A97082-4FC7-4A09-A663-78E53448C52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D41E6C0-C218-49B0-89E2-28F6BE2513D6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FB495D3-61FE-4C61-A9DA-C8F4AD326EDF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306F6DEE-05A8-403A-865E-B716DBA6E9B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2522FB1-15A5-4206-A911-D8562AE17DA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163AC1F-937B-46D8-ACD5-ADF3EEBAC2A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F398261-D014-4373-A72B-7299540846C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C99F753-C8EF-476C-9900-7AE7A78E5F81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39E3078-3693-440A-B126-6A38C7C67511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41D6D139-5238-42F7-8981-A612C057BF7D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B8FFB46-E9DC-43FD-96C4-03D1ED8D31E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D8BAA4F-B6B3-4544-A844-B6E3212D3F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1A1E866-2470-4A0A-BD72-4B7B8637DF73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338C236-46D7-43E8-B9C9-D574E35F2BF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CBD3437-C69F-4AE4-BAEE-C668E78B1DC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2C444BB-59C0-4DD4-A5E2-469691F2EAA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A4CC695-08AF-4464-9812-B202C46AF0B1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9EE8A76-595A-4579-B144-5A43588AB4DA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36E1F085-3F23-408B-A9FD-25C0C91EAD6B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2AEA46-10F9-4817-A9D5-452C1706A59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22D0F04-A888-4BE1-8003-2B02F1952A0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D1E077F-B5FE-4B99-B7CD-6337B5CB007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09B52F9-1833-4E84-A1E2-E039755851F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BA9292D-3E64-496E-B6AC-E375B3770B44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443DAEBA-3EBF-4046-B342-44801448EC32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7D58050-A21A-4824-B133-8684AA81BF7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8777AD8-151A-4862-9402-521A80C284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532DA49-9FA3-44C9-84B7-45E5001CBF3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9ECA9A3-ABB7-42EB-B9ED-95D80A4EB3B9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1C69ADE-40CC-4879-8FF4-3276B044F022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33075DE6-2018-483D-A985-E666689875BE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FFD377B-0B56-458B-98BA-1B07954E129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5EF2C92-47B9-4A4C-B579-9AF5B9B9626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6A39407-C987-4E87-9441-6BDA4FC6F43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01A494F-D5EB-400A-9394-080034CA8D2F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E495101-3C10-4619-B785-7889093E713D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845000F1-DA65-4620-B8ED-737959A42806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8&#36234;&#21069;&#24066;/03%20&#35519;&#26619;&#31080;&#65288;H31&#25244;&#26412;&#25913;&#38761;&#35519;&#26619;&#65289;&#27700;&#3694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8&#36234;&#21069;&#24066;/03%20&#35519;&#26619;&#31080;&#65288;&#36234;&#21069;&#24066;-03&#36786;&#385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8&#36234;&#21069;&#24066;/03%20&#35519;&#26619;&#31080;&#65288;&#36234;&#21069;&#24066;-04&#26519;&#385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越前市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0">
          <cell r="R50" t="str">
            <v xml:space="preserve"> </v>
          </cell>
        </row>
        <row r="51">
          <cell r="R51" t="str">
            <v xml:space="preserve"> </v>
          </cell>
        </row>
        <row r="53">
          <cell r="R53" t="str">
            <v>○</v>
          </cell>
          <cell r="X53" t="str">
            <v>○</v>
          </cell>
        </row>
        <row r="359">
          <cell r="B359" t="str">
            <v>取水施設、浄水施設、送水施設及び配水施設等の運転管理。</v>
          </cell>
        </row>
        <row r="365">
          <cell r="B365" t="str">
            <v>浄水の安定供給のため、浄水処理工程において水質管理を徹底し、配水状況により臨機に取水量の調整等の措置を講じ、適切な水道施設の運転管理・維持管理・保守点検・設備修繕を行う。</v>
          </cell>
        </row>
        <row r="371">
          <cell r="E371">
            <v>25</v>
          </cell>
        </row>
        <row r="372">
          <cell r="E372">
            <v>4</v>
          </cell>
        </row>
        <row r="373">
          <cell r="E373">
            <v>1</v>
          </cell>
        </row>
        <row r="386">
          <cell r="E386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越前市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53">
          <cell r="R53" t="str">
            <v>○</v>
          </cell>
          <cell r="X53" t="str">
            <v>○</v>
          </cell>
        </row>
        <row r="359">
          <cell r="B359" t="str">
            <v>下水処理場及びマンホールポンプ場の維持管理、薬品類の調達、各種ﾕｰﾃｨﾘﾃｨ料金の支払い、軽微な修繕工事</v>
          </cell>
        </row>
        <row r="365">
          <cell r="B365" t="str">
            <v>放流水質基準、維持管理要求水準、汚泥に関する基準</v>
          </cell>
        </row>
        <row r="371">
          <cell r="E371">
            <v>20</v>
          </cell>
        </row>
        <row r="372">
          <cell r="E372">
            <v>4</v>
          </cell>
        </row>
        <row r="373">
          <cell r="E373">
            <v>1</v>
          </cell>
        </row>
        <row r="386">
          <cell r="E386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越前市</v>
          </cell>
        </row>
        <row r="24">
          <cell r="F24" t="str">
            <v>下水道事業</v>
          </cell>
          <cell r="W24" t="str">
            <v>林業集落排水</v>
          </cell>
        </row>
        <row r="26">
          <cell r="F26" t="str">
            <v>―</v>
          </cell>
        </row>
        <row r="53">
          <cell r="R53" t="str">
            <v>○</v>
          </cell>
          <cell r="X53" t="str">
            <v>○</v>
          </cell>
        </row>
        <row r="359">
          <cell r="B359" t="str">
            <v>下水処理場及びマンホールポンプ場の維持管理、薬品類の調達、各種ﾕｰﾃｨﾘﾃｨ料金の支払い、軽微な修繕工事</v>
          </cell>
        </row>
        <row r="365">
          <cell r="B365" t="str">
            <v>放流水質基準、維持管理要求水準、汚泥に関する基準</v>
          </cell>
        </row>
        <row r="371">
          <cell r="E371">
            <v>20</v>
          </cell>
        </row>
        <row r="372">
          <cell r="E372">
            <v>4</v>
          </cell>
        </row>
        <row r="373">
          <cell r="E373">
            <v>1</v>
          </cell>
        </row>
        <row r="386">
          <cell r="E386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tr">
        <f>IF(COUNTIF([2]回答表!F22,"*")&gt;0,[2]回答表!F22,"")</f>
        <v>越前市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tr">
        <f>IF(COUNTIF([2]回答表!F24,"*")&gt;0,[2]回答表!F24,"")</f>
        <v>水道事業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tr">
        <f>IF(COUNTIF([2]回答表!W24,"*")&gt;0,[2]回答表!W24,"")</f>
        <v>―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tr">
        <f>IF(COUNTIF([2]回答表!F26,"*")&gt;0,[2]回答表!F26,"")</f>
        <v>―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tr">
        <f>IF([2]回答表!R49="○","○","")</f>
        <v/>
      </c>
      <c r="E24" s="129"/>
      <c r="F24" s="129"/>
      <c r="G24" s="129"/>
      <c r="H24" s="129"/>
      <c r="I24" s="129"/>
      <c r="J24" s="130"/>
      <c r="K24" s="128" t="str">
        <f>IF([2]回答表!R50="○","○","")</f>
        <v/>
      </c>
      <c r="L24" s="129"/>
      <c r="M24" s="129"/>
      <c r="N24" s="129"/>
      <c r="O24" s="129"/>
      <c r="P24" s="129"/>
      <c r="Q24" s="130"/>
      <c r="R24" s="128" t="str">
        <f>IF([2]回答表!R51="○","○","")</f>
        <v/>
      </c>
      <c r="S24" s="129"/>
      <c r="T24" s="129"/>
      <c r="U24" s="129"/>
      <c r="V24" s="129"/>
      <c r="W24" s="129"/>
      <c r="X24" s="130"/>
      <c r="Y24" s="128" t="str">
        <f>IF([2]回答表!R52="○","○","")</f>
        <v/>
      </c>
      <c r="Z24" s="129"/>
      <c r="AA24" s="129"/>
      <c r="AB24" s="129"/>
      <c r="AC24" s="129"/>
      <c r="AD24" s="129"/>
      <c r="AE24" s="130"/>
      <c r="AF24" s="128" t="str">
        <f>IF([2]回答表!R53="○","○","")</f>
        <v>○</v>
      </c>
      <c r="AG24" s="129"/>
      <c r="AH24" s="129"/>
      <c r="AI24" s="129"/>
      <c r="AJ24" s="129"/>
      <c r="AK24" s="129"/>
      <c r="AL24" s="130"/>
      <c r="AM24" s="128" t="str">
        <f>IF([2]回答表!R54="○","○","")</f>
        <v/>
      </c>
      <c r="AN24" s="129"/>
      <c r="AO24" s="129"/>
      <c r="AP24" s="129"/>
      <c r="AQ24" s="129"/>
      <c r="AR24" s="129"/>
      <c r="AS24" s="130"/>
      <c r="AT24" s="128" t="str">
        <f>IF([2]回答表!R55="○","○","")</f>
        <v/>
      </c>
      <c r="AU24" s="129"/>
      <c r="AV24" s="129"/>
      <c r="AW24" s="129"/>
      <c r="AX24" s="129"/>
      <c r="AY24" s="129"/>
      <c r="AZ24" s="130"/>
      <c r="BA24" s="33"/>
      <c r="BB24" s="126" t="str">
        <f>IF([2]回答表!R56="○","○","")</f>
        <v/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tr">
        <f>IF([2]回答表!X53="○","○","")</f>
        <v>○</v>
      </c>
      <c r="O37" s="88"/>
      <c r="P37" s="88"/>
      <c r="Q37" s="89"/>
      <c r="R37" s="23"/>
      <c r="S37" s="23"/>
      <c r="T37" s="23"/>
      <c r="U37" s="96" t="str">
        <f>IF([2]回答表!X53="○",[2]回答表!B359,IF([2]回答表!AA53="○",[2]回答表!B379,""))</f>
        <v>取水施設、浄水施設、送水施設及び配水施設等の運転管理。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tr">
        <f>IF([2]回答表!X53="○",[2]回答表!B365,"")</f>
        <v>浄水の安定供給のため、浄水処理工程において水質管理を徹底し、配水状況により臨機に取水量の調整等の措置を講じ、適切な水道施設の運転管理・維持管理・保守点検・設備修繕を行う。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f>IF([2]回答表!X53="○",[2]回答表!E371,IF([2]回答表!AA53="○",[2]回答表!E385,""))</f>
        <v>25</v>
      </c>
      <c r="BF40" s="123"/>
      <c r="BG40" s="123"/>
      <c r="BH40" s="123"/>
      <c r="BI40" s="105">
        <f>IF([2]回答表!X53="○",[2]回答表!E372,IF([2]回答表!AA53="○",[2]回答表!E386,""))</f>
        <v>4</v>
      </c>
      <c r="BJ40" s="123"/>
      <c r="BK40" s="123"/>
      <c r="BL40" s="125"/>
      <c r="BM40" s="105">
        <f>IF([2]回答表!X53="○",[2]回答表!E373,IF([2]回答表!AA53="○",[2]回答表!E387,""))</f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tr">
        <f>IF([2]回答表!AA53="○","○","")</f>
        <v/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350000000000001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tr">
        <f>IF([2]回答表!AD53="○","○","")</f>
        <v/>
      </c>
      <c r="O49" s="88"/>
      <c r="P49" s="88"/>
      <c r="Q49" s="89"/>
      <c r="R49" s="23"/>
      <c r="S49" s="23"/>
      <c r="T49" s="23"/>
      <c r="U49" s="96" t="str">
        <f>IF([2]回答表!AD53="○",[2]回答表!B393,"")</f>
        <v/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tr">
        <f>IF([2]回答表!AD53="○",[2]回答表!B399,"")</f>
        <v/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A30E-C2E0-4278-8BCD-A5727B2C01E0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35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29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36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18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36</v>
      </c>
      <c r="O37" s="88"/>
      <c r="P37" s="88"/>
      <c r="Q37" s="89"/>
      <c r="R37" s="23"/>
      <c r="S37" s="23"/>
      <c r="T37" s="23"/>
      <c r="U37" s="96" t="s">
        <v>37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">
        <v>38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v>25</v>
      </c>
      <c r="BF40" s="123"/>
      <c r="BG40" s="123"/>
      <c r="BH40" s="123"/>
      <c r="BI40" s="105">
        <v>4</v>
      </c>
      <c r="BJ40" s="123"/>
      <c r="BK40" s="123"/>
      <c r="BL40" s="125"/>
      <c r="BM40" s="105"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">
        <v>18</v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350000000000001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18</v>
      </c>
      <c r="O49" s="88"/>
      <c r="P49" s="88"/>
      <c r="Q49" s="89"/>
      <c r="R49" s="23"/>
      <c r="S49" s="23"/>
      <c r="T49" s="23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4DE4-1552-4039-B52A-9E139DE93C55}">
  <sheetPr>
    <pageSetUpPr fitToPage="1"/>
  </sheetPr>
  <dimension ref="A1:BR50"/>
  <sheetViews>
    <sheetView view="pageBreakPreview" zoomScale="60" zoomScaleNormal="70" zoomScalePageLayoutView="40" workbookViewId="0">
      <selection activeCell="AM23" sqref="AM23:AS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39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40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18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36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69" ht="18.75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69" ht="15.6" customHeight="1">
      <c r="C34" s="66"/>
      <c r="D34" s="209" t="s">
        <v>28</v>
      </c>
      <c r="E34" s="210" t="s">
        <v>41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2"/>
      <c r="AO34" s="25"/>
      <c r="AP34" s="25"/>
      <c r="AQ34" s="216" t="s">
        <v>18</v>
      </c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2"/>
      <c r="BQ34" s="69"/>
    </row>
    <row r="35" spans="2:69" ht="15.6" customHeight="1">
      <c r="C35" s="66"/>
      <c r="D35" s="209"/>
      <c r="E35" s="213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5"/>
      <c r="AO35" s="25"/>
      <c r="AP35" s="25"/>
      <c r="AQ35" s="203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5"/>
      <c r="BQ35" s="69"/>
    </row>
    <row r="36" spans="2:69" ht="15.6" customHeight="1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3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5"/>
      <c r="BQ36" s="69"/>
    </row>
    <row r="37" spans="2:69" ht="15.6" customHeight="1">
      <c r="C37" s="66"/>
      <c r="D37" s="209" t="s">
        <v>28</v>
      </c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2"/>
      <c r="AO37" s="25"/>
      <c r="AP37" s="25"/>
      <c r="AQ37" s="203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69"/>
    </row>
    <row r="38" spans="2:69" ht="15.6" customHeight="1">
      <c r="C38" s="66"/>
      <c r="D38" s="209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5"/>
      <c r="AO38" s="25"/>
      <c r="AP38" s="25"/>
      <c r="AQ38" s="203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69"/>
    </row>
    <row r="39" spans="2:69" ht="15.6" customHeight="1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3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69"/>
    </row>
    <row r="40" spans="2:69" ht="15.6" customHeight="1">
      <c r="C40" s="66"/>
      <c r="D40" s="209" t="s">
        <v>28</v>
      </c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  <c r="AO40" s="25"/>
      <c r="AP40" s="25"/>
      <c r="AQ40" s="203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69"/>
    </row>
    <row r="41" spans="2:69" ht="12.6" customHeight="1">
      <c r="B41" s="5"/>
      <c r="C41" s="66"/>
      <c r="D41" s="209"/>
      <c r="E41" s="213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5"/>
      <c r="AO41" s="25"/>
      <c r="AP41" s="25"/>
      <c r="AQ41" s="206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8"/>
      <c r="BQ41" s="70"/>
    </row>
    <row r="42" spans="2:69" ht="12.6" customHeight="1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</row>
    <row r="43" spans="2:69" ht="12.6" customHeight="1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</row>
    <row r="44" spans="2:69" ht="18.7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</row>
    <row r="45" spans="2:69" ht="13.5">
      <c r="C45" s="73"/>
      <c r="D45" s="200" t="s">
        <v>42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2"/>
      <c r="BQ45" s="72"/>
    </row>
    <row r="46" spans="2:69" ht="12.6" customHeight="1">
      <c r="C46" s="73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</row>
    <row r="47" spans="2:69" ht="12.6" customHeight="1">
      <c r="C47" s="73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</row>
    <row r="48" spans="2:69" ht="12.6" customHeight="1">
      <c r="C48" s="73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</row>
    <row r="49" spans="3:69" ht="12.6" customHeight="1">
      <c r="C49" s="73"/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8"/>
      <c r="BQ49" s="72"/>
    </row>
    <row r="50" spans="3:69" ht="12.6" customHeight="1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5940-1DA3-431A-A21D-B979C7D05E71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43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44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36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18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36</v>
      </c>
      <c r="O37" s="88"/>
      <c r="P37" s="88"/>
      <c r="Q37" s="89"/>
      <c r="R37" s="23"/>
      <c r="S37" s="23"/>
      <c r="T37" s="23"/>
      <c r="U37" s="96" t="s">
        <v>45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">
        <v>46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v>20</v>
      </c>
      <c r="BF40" s="123"/>
      <c r="BG40" s="123"/>
      <c r="BH40" s="123"/>
      <c r="BI40" s="105">
        <v>4</v>
      </c>
      <c r="BJ40" s="123"/>
      <c r="BK40" s="123"/>
      <c r="BL40" s="125"/>
      <c r="BM40" s="105"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">
        <v>18</v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18</v>
      </c>
      <c r="O49" s="88"/>
      <c r="P49" s="88"/>
      <c r="Q49" s="89"/>
      <c r="R49" s="23"/>
      <c r="S49" s="23"/>
      <c r="T49" s="23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FFD9-E585-4D15-A22D-082F4CE7876B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">
        <v>43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">
        <v>47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">
        <v>18</v>
      </c>
      <c r="E24" s="129"/>
      <c r="F24" s="129"/>
      <c r="G24" s="129"/>
      <c r="H24" s="129"/>
      <c r="I24" s="129"/>
      <c r="J24" s="130"/>
      <c r="K24" s="128" t="s">
        <v>18</v>
      </c>
      <c r="L24" s="129"/>
      <c r="M24" s="129"/>
      <c r="N24" s="129"/>
      <c r="O24" s="129"/>
      <c r="P24" s="129"/>
      <c r="Q24" s="130"/>
      <c r="R24" s="128" t="s">
        <v>18</v>
      </c>
      <c r="S24" s="129"/>
      <c r="T24" s="129"/>
      <c r="U24" s="129"/>
      <c r="V24" s="129"/>
      <c r="W24" s="129"/>
      <c r="X24" s="130"/>
      <c r="Y24" s="128" t="s">
        <v>18</v>
      </c>
      <c r="Z24" s="129"/>
      <c r="AA24" s="129"/>
      <c r="AB24" s="129"/>
      <c r="AC24" s="129"/>
      <c r="AD24" s="129"/>
      <c r="AE24" s="130"/>
      <c r="AF24" s="128" t="s">
        <v>36</v>
      </c>
      <c r="AG24" s="129"/>
      <c r="AH24" s="129"/>
      <c r="AI24" s="129"/>
      <c r="AJ24" s="129"/>
      <c r="AK24" s="129"/>
      <c r="AL24" s="130"/>
      <c r="AM24" s="128" t="s">
        <v>18</v>
      </c>
      <c r="AN24" s="129"/>
      <c r="AO24" s="129"/>
      <c r="AP24" s="129"/>
      <c r="AQ24" s="129"/>
      <c r="AR24" s="129"/>
      <c r="AS24" s="130"/>
      <c r="AT24" s="128" t="s">
        <v>18</v>
      </c>
      <c r="AU24" s="129"/>
      <c r="AV24" s="129"/>
      <c r="AW24" s="129"/>
      <c r="AX24" s="129"/>
      <c r="AY24" s="129"/>
      <c r="AZ24" s="130"/>
      <c r="BA24" s="33"/>
      <c r="BB24" s="126" t="s">
        <v>18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36</v>
      </c>
      <c r="O37" s="88"/>
      <c r="P37" s="88"/>
      <c r="Q37" s="89"/>
      <c r="R37" s="23"/>
      <c r="S37" s="23"/>
      <c r="T37" s="23"/>
      <c r="U37" s="96" t="s">
        <v>45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">
        <v>46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v>20</v>
      </c>
      <c r="BF40" s="123"/>
      <c r="BG40" s="123"/>
      <c r="BH40" s="123"/>
      <c r="BI40" s="105">
        <v>4</v>
      </c>
      <c r="BJ40" s="123"/>
      <c r="BK40" s="123"/>
      <c r="BL40" s="125"/>
      <c r="BM40" s="105"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">
        <v>18</v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18</v>
      </c>
      <c r="O49" s="88"/>
      <c r="P49" s="88"/>
      <c r="Q49" s="89"/>
      <c r="R49" s="23"/>
      <c r="S49" s="23"/>
      <c r="T49" s="23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4A58-F641-4CFB-8895-8F8F3B444617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tr">
        <f>IF(COUNTIF([3]回答表!F22,"*")&gt;0,[3]回答表!F22,"")</f>
        <v>越前市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tr">
        <f>IF(COUNTIF([3]回答表!F24,"*")&gt;0,[3]回答表!F24,"")</f>
        <v>下水道事業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tr">
        <f>IF(COUNTIF([3]回答表!W24,"*")&gt;0,[3]回答表!W24,"")</f>
        <v>農業集落排水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tr">
        <f>IF(COUNTIF([3]回答表!F26,"*")&gt;0,[3]回答表!F26,"")</f>
        <v>―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tr">
        <f>IF([3]回答表!R49="○","○","")</f>
        <v/>
      </c>
      <c r="E24" s="129"/>
      <c r="F24" s="129"/>
      <c r="G24" s="129"/>
      <c r="H24" s="129"/>
      <c r="I24" s="129"/>
      <c r="J24" s="130"/>
      <c r="K24" s="128" t="str">
        <f>IF([3]回答表!R50="○","○","")</f>
        <v/>
      </c>
      <c r="L24" s="129"/>
      <c r="M24" s="129"/>
      <c r="N24" s="129"/>
      <c r="O24" s="129"/>
      <c r="P24" s="129"/>
      <c r="Q24" s="130"/>
      <c r="R24" s="128" t="str">
        <f>IF([3]回答表!R51="○","○","")</f>
        <v/>
      </c>
      <c r="S24" s="129"/>
      <c r="T24" s="129"/>
      <c r="U24" s="129"/>
      <c r="V24" s="129"/>
      <c r="W24" s="129"/>
      <c r="X24" s="130"/>
      <c r="Y24" s="128" t="str">
        <f>IF([3]回答表!R52="○","○","")</f>
        <v/>
      </c>
      <c r="Z24" s="129"/>
      <c r="AA24" s="129"/>
      <c r="AB24" s="129"/>
      <c r="AC24" s="129"/>
      <c r="AD24" s="129"/>
      <c r="AE24" s="130"/>
      <c r="AF24" s="128" t="str">
        <f>IF([3]回答表!R53="○","○","")</f>
        <v>○</v>
      </c>
      <c r="AG24" s="129"/>
      <c r="AH24" s="129"/>
      <c r="AI24" s="129"/>
      <c r="AJ24" s="129"/>
      <c r="AK24" s="129"/>
      <c r="AL24" s="130"/>
      <c r="AM24" s="128" t="str">
        <f>IF([3]回答表!R54="○","○","")</f>
        <v/>
      </c>
      <c r="AN24" s="129"/>
      <c r="AO24" s="129"/>
      <c r="AP24" s="129"/>
      <c r="AQ24" s="129"/>
      <c r="AR24" s="129"/>
      <c r="AS24" s="130"/>
      <c r="AT24" s="128" t="str">
        <f>IF([3]回答表!R55="○","○","")</f>
        <v/>
      </c>
      <c r="AU24" s="129"/>
      <c r="AV24" s="129"/>
      <c r="AW24" s="129"/>
      <c r="AX24" s="129"/>
      <c r="AY24" s="129"/>
      <c r="AZ24" s="130"/>
      <c r="BA24" s="33"/>
      <c r="BB24" s="126" t="str">
        <f>IF([3]回答表!R56="○","○","")</f>
        <v/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tr">
        <f>IF([3]回答表!X53="○","○","")</f>
        <v>○</v>
      </c>
      <c r="O37" s="88"/>
      <c r="P37" s="88"/>
      <c r="Q37" s="89"/>
      <c r="R37" s="23"/>
      <c r="S37" s="23"/>
      <c r="T37" s="23"/>
      <c r="U37" s="96" t="str">
        <f>IF([3]回答表!X53="○",[3]回答表!B359,IF([3]回答表!AA53="○",[3]回答表!B379,""))</f>
        <v>下水処理場及びマンホールポンプ場の維持管理、薬品類の調達、各種ﾕｰﾃｨﾘﾃｨ料金の支払い、軽微な修繕工事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tr">
        <f>IF([3]回答表!X53="○",[3]回答表!B365,"")</f>
        <v>放流水質基準、維持管理要求水準、汚泥に関する基準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f>IF([3]回答表!X53="○",[3]回答表!E371,IF([3]回答表!AA53="○",[3]回答表!E385,""))</f>
        <v>20</v>
      </c>
      <c r="BF40" s="123"/>
      <c r="BG40" s="123"/>
      <c r="BH40" s="123"/>
      <c r="BI40" s="105">
        <f>IF([3]回答表!X53="○",[3]回答表!E372,IF([3]回答表!AA53="○",[3]回答表!E386,""))</f>
        <v>4</v>
      </c>
      <c r="BJ40" s="123"/>
      <c r="BK40" s="123"/>
      <c r="BL40" s="125"/>
      <c r="BM40" s="105">
        <f>IF([3]回答表!X53="○",[3]回答表!E373,IF([3]回答表!AA53="○",[3]回答表!E387,""))</f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tr">
        <f>IF([3]回答表!AA53="○","○","")</f>
        <v/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tr">
        <f>IF([3]回答表!AD53="○","○","")</f>
        <v/>
      </c>
      <c r="O49" s="88"/>
      <c r="P49" s="88"/>
      <c r="Q49" s="89"/>
      <c r="R49" s="23"/>
      <c r="S49" s="23"/>
      <c r="T49" s="23"/>
      <c r="U49" s="96" t="str">
        <f>IF([3]回答表!AD53="○",[3]回答表!B393,"")</f>
        <v/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tr">
        <f>IF([3]回答表!AD53="○",[3]回答表!B399,"")</f>
        <v/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53DB-55AE-4AFE-AFA3-8A405C00DDBB}">
  <sheetPr>
    <pageSetUpPr fitToPage="1"/>
  </sheetPr>
  <dimension ref="A1:BR53"/>
  <sheetViews>
    <sheetView tabSelected="1" view="pageBreakPreview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25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26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tr">
        <f>IF(COUNTIF([4]回答表!F22,"*")&gt;0,[4]回答表!F22,"")</f>
        <v>越前市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tr">
        <f>IF(COUNTIF([4]回答表!F24,"*")&gt;0,[4]回答表!F24,"")</f>
        <v>下水道事業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tr">
        <f>IF(COUNTIF([4]回答表!W24,"*")&gt;0,[4]回答表!W24,"")</f>
        <v>林業集落排水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tr">
        <f>IF(COUNTIF([4]回答表!F26,"*")&gt;0,[4]回答表!F26,"")</f>
        <v>―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20</v>
      </c>
      <c r="S20" s="154"/>
      <c r="T20" s="154"/>
      <c r="U20" s="154"/>
      <c r="V20" s="154"/>
      <c r="W20" s="154"/>
      <c r="X20" s="155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22</v>
      </c>
      <c r="AN23" s="178"/>
      <c r="AO23" s="178"/>
      <c r="AP23" s="178"/>
      <c r="AQ23" s="178"/>
      <c r="AR23" s="178"/>
      <c r="AS23" s="179"/>
      <c r="AT23" s="177" t="s">
        <v>23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tr">
        <f>IF([4]回答表!R49="○","○","")</f>
        <v/>
      </c>
      <c r="E24" s="129"/>
      <c r="F24" s="129"/>
      <c r="G24" s="129"/>
      <c r="H24" s="129"/>
      <c r="I24" s="129"/>
      <c r="J24" s="130"/>
      <c r="K24" s="128" t="str">
        <f>IF([4]回答表!R50="○","○","")</f>
        <v/>
      </c>
      <c r="L24" s="129"/>
      <c r="M24" s="129"/>
      <c r="N24" s="129"/>
      <c r="O24" s="129"/>
      <c r="P24" s="129"/>
      <c r="Q24" s="130"/>
      <c r="R24" s="128" t="str">
        <f>IF([4]回答表!R51="○","○","")</f>
        <v/>
      </c>
      <c r="S24" s="129"/>
      <c r="T24" s="129"/>
      <c r="U24" s="129"/>
      <c r="V24" s="129"/>
      <c r="W24" s="129"/>
      <c r="X24" s="130"/>
      <c r="Y24" s="128" t="str">
        <f>IF([4]回答表!R52="○","○","")</f>
        <v/>
      </c>
      <c r="Z24" s="129"/>
      <c r="AA24" s="129"/>
      <c r="AB24" s="129"/>
      <c r="AC24" s="129"/>
      <c r="AD24" s="129"/>
      <c r="AE24" s="130"/>
      <c r="AF24" s="128" t="str">
        <f>IF([4]回答表!R53="○","○","")</f>
        <v>○</v>
      </c>
      <c r="AG24" s="129"/>
      <c r="AH24" s="129"/>
      <c r="AI24" s="129"/>
      <c r="AJ24" s="129"/>
      <c r="AK24" s="129"/>
      <c r="AL24" s="130"/>
      <c r="AM24" s="128" t="str">
        <f>IF([4]回答表!R54="○","○","")</f>
        <v/>
      </c>
      <c r="AN24" s="129"/>
      <c r="AO24" s="129"/>
      <c r="AP24" s="129"/>
      <c r="AQ24" s="129"/>
      <c r="AR24" s="129"/>
      <c r="AS24" s="130"/>
      <c r="AT24" s="128" t="str">
        <f>IF([4]回答表!R55="○","○","")</f>
        <v/>
      </c>
      <c r="AU24" s="129"/>
      <c r="AV24" s="129"/>
      <c r="AW24" s="129"/>
      <c r="AX24" s="129"/>
      <c r="AY24" s="129"/>
      <c r="AZ24" s="130"/>
      <c r="BA24" s="33"/>
      <c r="BB24" s="126" t="str">
        <f>IF([4]回答表!R56="○","○","")</f>
        <v/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31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tr">
        <f>IF([4]回答表!X53="○","○","")</f>
        <v>○</v>
      </c>
      <c r="O37" s="88"/>
      <c r="P37" s="88"/>
      <c r="Q37" s="89"/>
      <c r="R37" s="23"/>
      <c r="S37" s="23"/>
      <c r="T37" s="23"/>
      <c r="U37" s="96" t="str">
        <f>IF([4]回答表!X53="○",[4]回答表!B359,IF([4]回答表!AA53="○",[4]回答表!B379,""))</f>
        <v>下水処理場及びマンホールポンプ場の維持管理、薬品類の調達、各種ﾕｰﾃｨﾘﾃｨ料金の支払い、軽微な修繕工事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tr">
        <f>IF([4]回答表!X53="○",[4]回答表!B365,"")</f>
        <v>放流水質基準、維持管理要求水準、汚泥に関する基準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f>IF([4]回答表!X53="○",[4]回答表!E371,IF([4]回答表!AA53="○",[4]回答表!E385,""))</f>
        <v>20</v>
      </c>
      <c r="BF40" s="123"/>
      <c r="BG40" s="123"/>
      <c r="BH40" s="123"/>
      <c r="BI40" s="105">
        <f>IF([4]回答表!X53="○",[4]回答表!E372,IF([4]回答表!AA53="○",[4]回答表!E386,""))</f>
        <v>4</v>
      </c>
      <c r="BJ40" s="123"/>
      <c r="BK40" s="123"/>
      <c r="BL40" s="125"/>
      <c r="BM40" s="105">
        <f>IF([4]回答表!X53="○",[4]回答表!E373,IF([4]回答表!AA53="○",[4]回答表!E387,""))</f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tr">
        <f>IF([4]回答表!AA53="○","○","")</f>
        <v/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tr">
        <f>IF([4]回答表!AD53="○","○","")</f>
        <v/>
      </c>
      <c r="O49" s="88"/>
      <c r="P49" s="88"/>
      <c r="Q49" s="89"/>
      <c r="R49" s="23"/>
      <c r="S49" s="23"/>
      <c r="T49" s="23"/>
      <c r="U49" s="96" t="str">
        <f>IF([4]回答表!AD53="○",[4]回答表!B393,"")</f>
        <v/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tr">
        <f>IF([4]回答表!AD53="○",[4]回答表!B399,"")</f>
        <v/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工業用水道事業</vt:lpstr>
      <vt:lpstr>宅地造成事業</vt:lpstr>
      <vt:lpstr>公共下水道事業</vt:lpstr>
      <vt:lpstr>特定環境保全公共下水道事業</vt:lpstr>
      <vt:lpstr>農業集落排水事業</vt:lpstr>
      <vt:lpstr>林業集落排水事業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2019-09-24T04:45:33Z</dcterms:modified>
</cp:coreProperties>
</file>